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inal project Harry\report\"/>
    </mc:Choice>
  </mc:AlternateContent>
  <bookViews>
    <workbookView xWindow="0" yWindow="0" windowWidth="20490" windowHeight="9045" firstSheet="1" activeTab="3"/>
  </bookViews>
  <sheets>
    <sheet name="Summary Qty" sheetId="2" r:id="rId1"/>
    <sheet name="Abst cost" sheetId="1" r:id="rId2"/>
    <sheet name="District Rate" sheetId="5" r:id="rId3"/>
    <sheet name="Summary cost" sheetId="6" r:id="rId4"/>
    <sheet name="QTY.Summary" sheetId="7" r:id="rId5"/>
    <sheet name="Rate Analysis" sheetId="9" r:id="rId6"/>
    <sheet name="Item Unitrate" sheetId="10"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1" l="1"/>
  <c r="G199" i="9"/>
  <c r="G197" i="9"/>
  <c r="E26" i="1"/>
  <c r="E25" i="1"/>
  <c r="E24" i="1"/>
  <c r="F25" i="1"/>
  <c r="F24" i="1"/>
  <c r="F23" i="1"/>
  <c r="G23" i="1" s="1"/>
  <c r="E21" i="1"/>
  <c r="G21" i="1" s="1"/>
  <c r="E19" i="1"/>
  <c r="C13" i="7"/>
  <c r="G24" i="1" l="1"/>
  <c r="G25" i="1"/>
  <c r="G26" i="1"/>
  <c r="G17" i="1"/>
  <c r="E16" i="1"/>
  <c r="G16" i="1" s="1"/>
  <c r="C12" i="7" l="1"/>
  <c r="C11" i="7"/>
  <c r="G19" i="1" s="1"/>
  <c r="C10" i="7"/>
  <c r="E18" i="1" s="1"/>
  <c r="G18" i="1" s="1"/>
  <c r="G27" i="1" l="1"/>
  <c r="G31" i="1" s="1"/>
  <c r="G32" i="1" s="1"/>
  <c r="G33" i="1" s="1"/>
  <c r="E9" i="6" s="1"/>
  <c r="G34" i="1" l="1"/>
  <c r="F9" i="6" s="1"/>
  <c r="G35" i="1" l="1"/>
  <c r="G36" i="1" s="1"/>
  <c r="H9" i="6" s="1"/>
  <c r="G9" i="6" l="1"/>
</calcChain>
</file>

<file path=xl/sharedStrings.xml><?xml version="1.0" encoding="utf-8"?>
<sst xmlns="http://schemas.openxmlformats.org/spreadsheetml/2006/main" count="609" uniqueCount="257">
  <si>
    <t>Nepal Engineering College</t>
  </si>
  <si>
    <t>(Affliated to Pokhara University)</t>
  </si>
  <si>
    <t>Changunarayan, Bhaktapur</t>
  </si>
  <si>
    <t>S. No.</t>
  </si>
  <si>
    <t>SPEC
REF</t>
  </si>
  <si>
    <t>Description</t>
  </si>
  <si>
    <t>Unit</t>
  </si>
  <si>
    <t>Quantity</t>
  </si>
  <si>
    <t>Rate</t>
  </si>
  <si>
    <t>Amount
 (NRs.)</t>
  </si>
  <si>
    <t>Site Clearance</t>
  </si>
  <si>
    <t>SP 1 -1.5, 
G</t>
  </si>
  <si>
    <t>Cutting of trees of girth above 30 cm up to 60 cm by measuring the girth of individual tree at 1 m above the ground.</t>
  </si>
  <si>
    <t>Nos.</t>
  </si>
  <si>
    <t>Sub-Total</t>
  </si>
  <si>
    <t xml:space="preserve">Earthworks </t>
  </si>
  <si>
    <t>SP 2 -1, G, 
2 -1.9.6</t>
  </si>
  <si>
    <r>
      <t>m</t>
    </r>
    <r>
      <rPr>
        <vertAlign val="superscript"/>
        <sz val="9"/>
        <rFont val="Times New Roman"/>
        <family val="1"/>
      </rPr>
      <t>3</t>
    </r>
  </si>
  <si>
    <t>SP 3 -1, 5</t>
  </si>
  <si>
    <t>Plain and Reinforced Cement Concrete for Structures</t>
  </si>
  <si>
    <t xml:space="preserve">Supply and place concrete class M 10 (1:3:6) </t>
  </si>
  <si>
    <t>SP 15, 6</t>
  </si>
  <si>
    <t>Total (NRs.)</t>
  </si>
  <si>
    <t>15% Contractor's overhead</t>
  </si>
  <si>
    <t>Sub Total (Nrs)</t>
  </si>
  <si>
    <t>13% VAT</t>
  </si>
  <si>
    <t>Grand Total (NRs.)</t>
  </si>
  <si>
    <t>Per Km Cost (NRs.)</t>
  </si>
  <si>
    <t>Summary of Quantities</t>
  </si>
  <si>
    <t>S.N.</t>
  </si>
  <si>
    <t xml:space="preserve">Earth work </t>
  </si>
  <si>
    <t>Total</t>
  </si>
  <si>
    <t>m³</t>
  </si>
  <si>
    <r>
      <t>m</t>
    </r>
    <r>
      <rPr>
        <vertAlign val="superscript"/>
        <sz val="12"/>
        <rFont val="Times New Roman"/>
        <family val="1"/>
      </rPr>
      <t>3</t>
    </r>
  </si>
  <si>
    <t>Rm</t>
  </si>
  <si>
    <t>Diesel</t>
  </si>
  <si>
    <t>m3</t>
  </si>
  <si>
    <t>ltr.</t>
  </si>
  <si>
    <t>kg</t>
  </si>
  <si>
    <t>Cement</t>
  </si>
  <si>
    <t>SN</t>
  </si>
  <si>
    <t>Nails</t>
  </si>
  <si>
    <t>Jute</t>
  </si>
  <si>
    <t>Remarks</t>
  </si>
  <si>
    <t>Bhaktapur District Rate</t>
  </si>
  <si>
    <t>S.N</t>
  </si>
  <si>
    <t>Rate (without Vate )</t>
  </si>
  <si>
    <t>Skilled Labor</t>
  </si>
  <si>
    <t>Md</t>
  </si>
  <si>
    <t>Unskilled Labor</t>
  </si>
  <si>
    <t>Bag</t>
  </si>
  <si>
    <t>Reinforcement</t>
  </si>
  <si>
    <t>Kg</t>
  </si>
  <si>
    <t xml:space="preserve">Binding wire </t>
  </si>
  <si>
    <t>Galvanized Wire 8 SWG (Heavy)</t>
  </si>
  <si>
    <t xml:space="preserve">Galvanized Wire 10 SWG (Heavy) </t>
  </si>
  <si>
    <t>Galvanized Wire 12 SWG (Heavy)</t>
  </si>
  <si>
    <t>Galvanized Wire 8 SWG (Commerical)</t>
  </si>
  <si>
    <t xml:space="preserve">Galvanized Wire 10 SWG (Commerical) </t>
  </si>
  <si>
    <t>Galvanized Wire 12 SWG (Commerical)</t>
  </si>
  <si>
    <t xml:space="preserve">Chimney Bricks </t>
  </si>
  <si>
    <t>No</t>
  </si>
  <si>
    <t>Firewood</t>
  </si>
  <si>
    <t xml:space="preserve">Inferior Wood </t>
  </si>
  <si>
    <t>Cum</t>
  </si>
  <si>
    <t>90 Cm dia.HP NP3</t>
  </si>
  <si>
    <t>RM</t>
  </si>
  <si>
    <t>60 Cm dia.HP NP3</t>
  </si>
  <si>
    <t>Enamel Paint</t>
  </si>
  <si>
    <t>lit</t>
  </si>
  <si>
    <t>Primer</t>
  </si>
  <si>
    <t>Bitumene</t>
  </si>
  <si>
    <t>Bamboo</t>
  </si>
  <si>
    <t>Nailone rope</t>
  </si>
  <si>
    <t>Steel Pipe (50mm dia)</t>
  </si>
  <si>
    <t>MS Sheet (black)</t>
  </si>
  <si>
    <t>110Ф 4 Kg/cm2 HDPE Pipes</t>
  </si>
  <si>
    <t>2" dia. Middle class GI pipe</t>
  </si>
  <si>
    <t>Gravels</t>
  </si>
  <si>
    <t>Brick-1st class</t>
  </si>
  <si>
    <t>sand</t>
  </si>
  <si>
    <t>Stone boulder</t>
  </si>
  <si>
    <t>SUMMARY OF COST</t>
  </si>
  <si>
    <t>Contract Identification No.</t>
  </si>
  <si>
    <t>Name of Road</t>
  </si>
  <si>
    <t>Location</t>
  </si>
  <si>
    <t>Estimated Amount (NRs.)</t>
  </si>
  <si>
    <t>Value Added Tax (13 %)</t>
  </si>
  <si>
    <t>Total with VAT (NRs.)</t>
  </si>
  <si>
    <t>Per Km Cost</t>
  </si>
  <si>
    <t>N/A</t>
  </si>
  <si>
    <t>Duwakot, Bhaktapur</t>
  </si>
  <si>
    <t>Abstract of Quantity</t>
  </si>
  <si>
    <t>Ordinary Fill Volume</t>
  </si>
  <si>
    <t>Left Drain Volume</t>
  </si>
  <si>
    <t>Right Drain Volume</t>
  </si>
  <si>
    <t>Abstract of Cost (FY 2078/079)</t>
  </si>
  <si>
    <t xml:space="preserve">Quantity </t>
  </si>
  <si>
    <t>m2</t>
  </si>
  <si>
    <r>
      <t>Quantity (m</t>
    </r>
    <r>
      <rPr>
        <b/>
        <vertAlign val="superscript"/>
        <sz val="12"/>
        <rFont val="Times New Roman"/>
        <family val="1"/>
      </rPr>
      <t>3</t>
    </r>
    <r>
      <rPr>
        <b/>
        <sz val="12"/>
        <rFont val="Times New Roman"/>
        <family val="1"/>
      </rPr>
      <t>)</t>
    </r>
  </si>
  <si>
    <t>0rdinary cut Volume</t>
  </si>
  <si>
    <t>Earthwork(drain cut,slope cutting,structure cut) of ordinary soil</t>
  </si>
  <si>
    <t>Earthwork(ordinary fill/back fill ) of ordinary soil</t>
  </si>
  <si>
    <t>Drain work(left/right)</t>
  </si>
  <si>
    <t>Masonary work</t>
  </si>
  <si>
    <t>Masonary Breast wall Volume(left)</t>
  </si>
  <si>
    <t>Masonary Breast wall Volume(right)</t>
  </si>
  <si>
    <t>Gabion retaining wall  work( left\right)volume</t>
  </si>
  <si>
    <t>Dry Retaining wall work(left\right)</t>
  </si>
  <si>
    <t>Box culvert</t>
  </si>
  <si>
    <t>Sub-base, Base and Shoulders</t>
  </si>
  <si>
    <t xml:space="preserve">Preparation of subgrade to designed grade and camber including watering and compaction. </t>
  </si>
  <si>
    <t>Base course material</t>
  </si>
  <si>
    <t xml:space="preserve"> sub base material</t>
  </si>
  <si>
    <t>ITEM</t>
  </si>
  <si>
    <t>UNIT</t>
  </si>
  <si>
    <t>Source</t>
  </si>
  <si>
    <t>Type</t>
  </si>
  <si>
    <t>Amount</t>
  </si>
  <si>
    <t>Total (Rs.)</t>
  </si>
  <si>
    <t>Labor</t>
  </si>
  <si>
    <t>Unskilled</t>
  </si>
  <si>
    <t>m-day</t>
  </si>
  <si>
    <t>Actual Rate</t>
  </si>
  <si>
    <t>Sub Total</t>
  </si>
  <si>
    <r>
      <t>Excavation in drain and foundation for gabion and dry wall structures</t>
    </r>
    <r>
      <rPr>
        <i/>
        <sz val="10"/>
        <rFont val="Times New Roman"/>
        <family val="1"/>
      </rPr>
      <t xml:space="preserve"> including removal and satisfactory disposal of all materials up to a lead of 50 m along the lead route. This includes handling and stacking or hauling (to sites of embankment construction) of suitable cut materials as required and also the disposal unsuitable cut materials in specified manner. This further covers trimming and finishing of the roadway. For,</t>
    </r>
  </si>
  <si>
    <t>a) Ordinary soil</t>
  </si>
  <si>
    <t>cu. m.</t>
  </si>
  <si>
    <t>Tools ,Plants &amp; Equipments   @ 3%</t>
  </si>
  <si>
    <t>Rate per m³</t>
  </si>
  <si>
    <t>b) Hard soil</t>
  </si>
  <si>
    <t>Equipment</t>
  </si>
  <si>
    <t xml:space="preserve">Lead </t>
  </si>
  <si>
    <t>Backfill behind structure with suitable common approved material</t>
  </si>
  <si>
    <t>obtained either from borrow pits or other sources</t>
  </si>
  <si>
    <t>sq. m.</t>
  </si>
  <si>
    <t>Labour</t>
  </si>
  <si>
    <t>Construction</t>
  </si>
  <si>
    <t>Tools &amp; Plants @3%</t>
  </si>
  <si>
    <t>Materials</t>
  </si>
  <si>
    <t>T &amp; P</t>
  </si>
  <si>
    <t>Road roller (10 M.T.)</t>
  </si>
  <si>
    <t>hr.</t>
  </si>
  <si>
    <r>
      <t>Rate per m</t>
    </r>
    <r>
      <rPr>
        <b/>
        <vertAlign val="superscript"/>
        <sz val="10"/>
        <rFont val="Times New Roman"/>
        <family val="1"/>
      </rPr>
      <t>2</t>
    </r>
  </si>
  <si>
    <t>Supply, place and compact quarry sieved subbase material.</t>
  </si>
  <si>
    <r>
      <t>Carring out the construction operations of granular sub-base Work</t>
    </r>
    <r>
      <rPr>
        <sz val="9"/>
        <rFont val="Times New Roman"/>
        <family val="1"/>
      </rPr>
      <t xml:space="preserve"> with naturally found sand mixed gravel including loading, unloading &amp; transporting material, levelling surface with compaction by 8-10 ton roller all complete - Class I Grading (CBR = 30%)</t>
    </r>
  </si>
  <si>
    <t>Skilled</t>
  </si>
  <si>
    <t>Gravel</t>
  </si>
  <si>
    <t>cu.m.</t>
  </si>
  <si>
    <t>Grader</t>
  </si>
  <si>
    <t>as per [3-1],1200 of DOR standard Specifications.</t>
  </si>
  <si>
    <t>Water browser</t>
  </si>
  <si>
    <t>Loader</t>
  </si>
  <si>
    <t>Vibrator Roller (self propeled)</t>
  </si>
  <si>
    <t>Rate per m3</t>
  </si>
  <si>
    <t>Dry masonry with rubble stone.</t>
  </si>
  <si>
    <t xml:space="preserve"> Including full compensation for all labour, material and other incidentals required to complete and work as per the specification.  Work using specially dressed stones on the face of walls with batter and makes provision for weep holes as necessary.</t>
  </si>
  <si>
    <t xml:space="preserve"> Collection of Stone</t>
  </si>
  <si>
    <t>material</t>
  </si>
  <si>
    <t>Sand</t>
  </si>
  <si>
    <t>Binding Wire</t>
  </si>
  <si>
    <t>Reinforcement for RCC work. It includes procuring steel, its bending, placing, binding and fixing in position</t>
  </si>
  <si>
    <t xml:space="preserve">as shown on the drawings and as directed by the Engineer. It also includes all devices for keeping </t>
  </si>
  <si>
    <t xml:space="preserve">reinforcement in approved position and jointing as per approved method with due allowances for wastage, </t>
  </si>
  <si>
    <t>overlaps, spacer bars and annealed steel wire for binding</t>
  </si>
  <si>
    <r>
      <t xml:space="preserve">This applies for </t>
    </r>
    <r>
      <rPr>
        <b/>
        <i/>
        <sz val="10"/>
        <rFont val="Times New Roman"/>
        <family val="1"/>
      </rPr>
      <t>General Bending</t>
    </r>
    <r>
      <rPr>
        <i/>
        <sz val="10"/>
        <rFont val="Times New Roman"/>
        <family val="1"/>
      </rPr>
      <t xml:space="preserve"> requirements. When the above provision is not adequate </t>
    </r>
  </si>
  <si>
    <t>or in other words, for specific type of bending the following norms are applicable.</t>
  </si>
  <si>
    <t>Metric-Ton</t>
  </si>
  <si>
    <t>Reinforcement bars</t>
  </si>
  <si>
    <t>MT</t>
  </si>
  <si>
    <t>subtotal</t>
  </si>
  <si>
    <t>Rate per MT</t>
  </si>
  <si>
    <t>Rate per Kg</t>
  </si>
  <si>
    <r>
      <t>Cement concrete work.</t>
    </r>
    <r>
      <rPr>
        <i/>
        <sz val="10"/>
        <rFont val="Times New Roman"/>
        <family val="1"/>
      </rPr>
      <t xml:space="preserve"> It includes all labour and material required for mixing, placing in position, </t>
    </r>
  </si>
  <si>
    <t xml:space="preserve">vibrating, compacting, finishing, curing and all other incidentals required to produce concrete of specified </t>
  </si>
  <si>
    <t xml:space="preserve">strength as per the specifications. The rate includes the work of making, fixing and removing of all </t>
  </si>
  <si>
    <t>centres and forms required for the work.</t>
  </si>
  <si>
    <t>A. Works in Foundation</t>
  </si>
  <si>
    <t>a) M10 Grade (1:3:6 mix by volume)</t>
  </si>
  <si>
    <t>- Collection of rubble for the aggregates at quarry (refer Annex I)</t>
  </si>
  <si>
    <t>- 40mm</t>
  </si>
  <si>
    <t>- Breaking of stone at quarry for aggregate sized (refer Annex II)</t>
  </si>
  <si>
    <t>- 20mm</t>
  </si>
  <si>
    <t>- Collection and screening of sand at quarry (refer Annex I)</t>
  </si>
  <si>
    <t>- Mixing of concrete and its placing with compaction and finishing.</t>
  </si>
  <si>
    <t>- Water carrying for mixing concrete.</t>
  </si>
  <si>
    <t>- Curing and other incidentals.</t>
  </si>
  <si>
    <t>Aggregrate 40 mm</t>
  </si>
  <si>
    <t>Aggregrate 20 mm</t>
  </si>
  <si>
    <t>Tools ,Plants &amp; Equipments @ 3%</t>
  </si>
  <si>
    <r>
      <t>Cement concrete work.</t>
    </r>
    <r>
      <rPr>
        <i/>
        <sz val="11"/>
        <rFont val="Times New Roman"/>
        <family val="1"/>
      </rPr>
      <t xml:space="preserve"> It includes all labour and material required for mixing, placing in position, </t>
    </r>
  </si>
  <si>
    <t>B. Work in super structural components (beams, slabs, abutment caps, etc.)</t>
  </si>
  <si>
    <t>a) M20 Grade (1:1.5:3 mix by volume)</t>
  </si>
  <si>
    <t>- Mixing placing of concrete with compaction and finishing.</t>
  </si>
  <si>
    <t>-Water carrying for mixing concrete.</t>
  </si>
  <si>
    <t>Aggregate 10 mm</t>
  </si>
  <si>
    <t>a) M15 Grade (1:2:4 mix by volume)</t>
  </si>
  <si>
    <t>Aggregrate 40mm</t>
  </si>
  <si>
    <t>Aggregrate 20mm</t>
  </si>
  <si>
    <t>Aggregrate 10mm</t>
  </si>
  <si>
    <t>Supplying, Laying , fitting and fixing of hume pipe having a  dia. 60 cm.</t>
  </si>
  <si>
    <t>Rm.</t>
  </si>
  <si>
    <t>Hume pipe 600 mm NP3</t>
  </si>
  <si>
    <t>rm</t>
  </si>
  <si>
    <t>nos</t>
  </si>
  <si>
    <t xml:space="preserve">Cement  </t>
  </si>
  <si>
    <t>Bitumen</t>
  </si>
  <si>
    <t>Rate per r.m.</t>
  </si>
  <si>
    <r>
      <t>m</t>
    </r>
    <r>
      <rPr>
        <vertAlign val="superscript"/>
        <sz val="11"/>
        <rFont val="Times New Roman"/>
        <family val="1"/>
      </rPr>
      <t>3</t>
    </r>
  </si>
  <si>
    <t>Roadway  excavation in all type of soil material including disposal of excavated material at approved environmentally safe tipping sites.</t>
  </si>
  <si>
    <t xml:space="preserve">Construction of embankments, shoulders and other miscellaneous filling and backfilling with approved materials obtained either from excavation of road construction or borrow pits or other sources including  transportation of the material from the sources </t>
  </si>
  <si>
    <t>Subgrade</t>
  </si>
  <si>
    <r>
      <t>m</t>
    </r>
    <r>
      <rPr>
        <vertAlign val="superscript"/>
        <sz val="9"/>
        <rFont val="Times New Roman"/>
        <family val="1"/>
      </rPr>
      <t>2</t>
    </r>
  </si>
  <si>
    <t>Stone Masonry for Structures</t>
  </si>
  <si>
    <t>Supply and place uncoursed dry random rubble masonry work.</t>
  </si>
  <si>
    <t>Gabion Masonry Work for Structures</t>
  </si>
  <si>
    <t>Supply and place different size rockfilled gabion boxes of hexagonal mesh with heavy coated GI wires, mesh size 100 mm x 120 mm, mesh wire 10 SWG, selvedge wire 8 SWG and binding wire 12 SWG .</t>
  </si>
  <si>
    <t>Steel Reiforcement for Structures</t>
  </si>
  <si>
    <t>Supply and place high tensile reinforcement including bending, binding etc all complete as specified.</t>
  </si>
  <si>
    <t xml:space="preserve">Supply and place concrete class M 20 (1:1.5:3) </t>
  </si>
  <si>
    <t xml:space="preserve">Supply and place concrete class M 15 (1:2:4) </t>
  </si>
  <si>
    <t>SubTotal</t>
  </si>
  <si>
    <t xml:space="preserve">Earthwork of ordinary soil contain all type of cutting </t>
  </si>
  <si>
    <t>Earthwork of ordinary soil contain all type of filling/backfilling</t>
  </si>
  <si>
    <t>Drain work left/right</t>
  </si>
  <si>
    <t>(FY 2078/2079)</t>
  </si>
  <si>
    <t>RATE ANALYSIS (FY 2078/079)</t>
  </si>
  <si>
    <t>Masonary retaining Wall Volum(left/right)</t>
  </si>
  <si>
    <t>Wearing Course</t>
  </si>
  <si>
    <t>Base Course</t>
  </si>
  <si>
    <t>Sub Base</t>
  </si>
  <si>
    <t>Pavement layer</t>
  </si>
  <si>
    <t>Subbase</t>
  </si>
  <si>
    <t/>
  </si>
  <si>
    <t>md</t>
  </si>
  <si>
    <t>Material</t>
  </si>
  <si>
    <t>t</t>
  </si>
  <si>
    <t>Aggregate10-20mm</t>
  </si>
  <si>
    <t>cum</t>
  </si>
  <si>
    <t>Aggregate 5-10mm</t>
  </si>
  <si>
    <t>Aggregate Below 5.6 mm</t>
  </si>
  <si>
    <t>Filler</t>
  </si>
  <si>
    <t>Paver Finisher</t>
  </si>
  <si>
    <t>hr</t>
  </si>
  <si>
    <t>Generator (&lt; 2 KVA)</t>
  </si>
  <si>
    <t>Smooth Wheel Roller</t>
  </si>
  <si>
    <t>Pneumetic Tyred Roller</t>
  </si>
  <si>
    <t>Batch mix HEMP</t>
  </si>
  <si>
    <t>Sub total</t>
  </si>
  <si>
    <t>Bituminous concrete(95.5 cum)</t>
  </si>
  <si>
    <t>Rate per cum</t>
  </si>
  <si>
    <t>Construction of Road from Bhumeshor mandir to Microstand Nec(1+908)</t>
  </si>
  <si>
    <t>Sub grade</t>
  </si>
  <si>
    <t>Sub base</t>
  </si>
  <si>
    <t>Base course</t>
  </si>
  <si>
    <t>Wearing course</t>
  </si>
  <si>
    <t>Retaining wall  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</si>
</sst>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0"/>
    <numFmt numFmtId="166" formatCode="_(* #,##0.000_);_(* \(#,##0.000\);_(* &quot;-&quot;??_);_(@_)"/>
    <numFmt numFmtId="167" formatCode="_(* #,##0.0_);_(* \(#,##0.0\);_(* &quot;-&quot;??_);_(@_)"/>
    <numFmt numFmtId="168" formatCode="0.0000"/>
  </numFmts>
  <fonts count="36" x14ac:knownFonts="1">
    <font>
      <sz val="11"/>
      <color theme="1"/>
      <name val="Calibri"/>
      <family val="2"/>
      <scheme val="minor"/>
    </font>
    <font>
      <b/>
      <sz val="14"/>
      <name val="Times New Roman"/>
      <family val="1"/>
    </font>
    <font>
      <b/>
      <sz val="11"/>
      <name val="Times New Roman"/>
      <family val="1"/>
    </font>
    <font>
      <sz val="11"/>
      <name val="Times New Roman"/>
      <family val="1"/>
    </font>
    <font>
      <sz val="12"/>
      <name val="Times New Roman"/>
      <family val="1"/>
    </font>
    <font>
      <sz val="10"/>
      <name val="Times New Roman"/>
      <family val="1"/>
    </font>
    <font>
      <b/>
      <u/>
      <sz val="16"/>
      <name val="Times New Roman"/>
      <family val="1"/>
    </font>
    <font>
      <b/>
      <sz val="10"/>
      <name val="Times New Roman"/>
      <family val="1"/>
    </font>
    <font>
      <sz val="10"/>
      <name val="Arial"/>
      <family val="2"/>
    </font>
    <font>
      <sz val="9"/>
      <name val="Times New Roman"/>
      <family val="1"/>
    </font>
    <font>
      <b/>
      <sz val="12"/>
      <name val="Times New Roman"/>
      <family val="1"/>
    </font>
    <font>
      <b/>
      <sz val="9"/>
      <name val="Times New Roman"/>
      <family val="1"/>
    </font>
    <font>
      <vertAlign val="superscript"/>
      <sz val="9"/>
      <name val="Times New Roman"/>
      <family val="1"/>
    </font>
    <font>
      <sz val="14"/>
      <name val="Times New Roman"/>
      <family val="1"/>
    </font>
    <font>
      <b/>
      <u/>
      <sz val="14"/>
      <name val="Times New Roman"/>
      <family val="1"/>
    </font>
    <font>
      <vertAlign val="superscript"/>
      <sz val="12"/>
      <name val="Times New Roman"/>
      <family val="1"/>
    </font>
    <font>
      <sz val="12"/>
      <color theme="1"/>
      <name val="Times New Roman"/>
      <family val="1"/>
    </font>
    <font>
      <b/>
      <sz val="12"/>
      <color theme="1"/>
      <name val="Times New Roman"/>
      <family val="1"/>
    </font>
    <font>
      <b/>
      <vertAlign val="superscript"/>
      <sz val="12"/>
      <name val="Times New Roman"/>
      <family val="1"/>
    </font>
    <font>
      <sz val="8"/>
      <name val="Calibri"/>
      <family val="2"/>
      <scheme val="minor"/>
    </font>
    <font>
      <sz val="8"/>
      <name val="Times New Roman"/>
      <family val="1"/>
    </font>
    <font>
      <vertAlign val="superscript"/>
      <sz val="11"/>
      <name val="Times New Roman"/>
      <family val="1"/>
    </font>
    <font>
      <b/>
      <i/>
      <sz val="9"/>
      <name val="Times New Roman"/>
      <family val="1"/>
    </font>
    <font>
      <i/>
      <sz val="10"/>
      <name val="Times New Roman"/>
      <family val="1"/>
    </font>
    <font>
      <i/>
      <sz val="9"/>
      <name val="Times New Roman"/>
      <family val="1"/>
    </font>
    <font>
      <b/>
      <i/>
      <sz val="10"/>
      <name val="Times New Roman"/>
      <family val="1"/>
    </font>
    <font>
      <b/>
      <vertAlign val="superscript"/>
      <sz val="10"/>
      <name val="Times New Roman"/>
      <family val="1"/>
    </font>
    <font>
      <u/>
      <sz val="9"/>
      <name val="Times New Roman"/>
      <family val="1"/>
    </font>
    <font>
      <b/>
      <i/>
      <sz val="11"/>
      <name val="Times New Roman"/>
      <family val="1"/>
    </font>
    <font>
      <i/>
      <sz val="11"/>
      <name val="Times New Roman"/>
      <family val="1"/>
    </font>
    <font>
      <sz val="11"/>
      <name val="Arial Narrow"/>
      <family val="2"/>
    </font>
    <font>
      <b/>
      <sz val="10"/>
      <color theme="1"/>
      <name val="Calibri"/>
      <family val="2"/>
      <scheme val="minor"/>
    </font>
    <font>
      <sz val="11"/>
      <color rgb="FF000000"/>
      <name val="Calibri"/>
      <family val="2"/>
    </font>
    <font>
      <sz val="10"/>
      <color rgb="FF000000"/>
      <name val="Times New Roman"/>
      <family val="1"/>
    </font>
    <font>
      <i/>
      <sz val="11"/>
      <color theme="1"/>
      <name val="Calibri"/>
      <family val="2"/>
      <scheme val="minor"/>
    </font>
    <font>
      <sz val="10"/>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bottom style="thin">
        <color indexed="64"/>
      </bottom>
      <diagonal/>
    </border>
    <border>
      <left style="thin">
        <color indexed="64"/>
      </left>
      <right/>
      <top/>
      <bottom/>
      <diagonal/>
    </border>
  </borders>
  <cellStyleXfs count="4">
    <xf numFmtId="0" fontId="0" fillId="0" borderId="0"/>
    <xf numFmtId="43" fontId="8" fillId="0" borderId="0" applyFont="0" applyFill="0" applyBorder="0" applyAlignment="0" applyProtection="0"/>
    <xf numFmtId="0" fontId="5" fillId="0" borderId="0"/>
    <xf numFmtId="0" fontId="32" fillId="0" borderId="0" applyBorder="0"/>
  </cellStyleXfs>
  <cellXfs count="410">
    <xf numFmtId="0" fontId="0" fillId="0" borderId="0" xfId="0"/>
    <xf numFmtId="0" fontId="3" fillId="0" borderId="1" xfId="0" applyFont="1" applyBorder="1" applyAlignment="1">
      <alignment horizontal="center" vertical="center"/>
    </xf>
    <xf numFmtId="0" fontId="9" fillId="2" borderId="1" xfId="2" applyFont="1" applyFill="1" applyBorder="1" applyAlignment="1">
      <alignment vertical="top"/>
    </xf>
    <xf numFmtId="0" fontId="9" fillId="2" borderId="1" xfId="2" applyFont="1" applyFill="1" applyBorder="1" applyAlignment="1">
      <alignment horizontal="center" vertical="top"/>
    </xf>
    <xf numFmtId="0" fontId="2" fillId="0" borderId="0" xfId="0" applyFont="1" applyAlignment="1">
      <alignment horizontal="center" vertical="center"/>
    </xf>
    <xf numFmtId="0" fontId="10" fillId="0" borderId="0" xfId="0" applyFont="1" applyAlignment="1">
      <alignment horizontal="center" vertical="center"/>
    </xf>
    <xf numFmtId="0" fontId="11" fillId="2" borderId="1" xfId="2" applyFont="1" applyFill="1" applyBorder="1" applyAlignment="1">
      <alignment horizontal="center" vertical="top"/>
    </xf>
    <xf numFmtId="0" fontId="9" fillId="0" borderId="0" xfId="0" applyFont="1" applyAlignment="1">
      <alignment vertical="center"/>
    </xf>
    <xf numFmtId="0" fontId="11" fillId="0" borderId="0" xfId="0" applyFont="1" applyAlignment="1">
      <alignment vertical="center"/>
    </xf>
    <xf numFmtId="0" fontId="9" fillId="0" borderId="1" xfId="2" applyFont="1" applyBorder="1" applyAlignment="1">
      <alignment horizontal="center" vertical="center"/>
    </xf>
    <xf numFmtId="0" fontId="11" fillId="0" borderId="1" xfId="2" applyFont="1" applyBorder="1" applyAlignment="1">
      <alignment horizontal="center" vertical="center"/>
    </xf>
    <xf numFmtId="0" fontId="2" fillId="0" borderId="1" xfId="0" applyFont="1" applyBorder="1" applyAlignment="1">
      <alignment vertical="center"/>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11" fillId="0" borderId="1" xfId="2" applyFont="1" applyBorder="1" applyAlignment="1">
      <alignment horizontal="right" vertical="center"/>
    </xf>
    <xf numFmtId="0" fontId="11" fillId="0" borderId="1" xfId="2" applyFont="1" applyBorder="1" applyAlignment="1">
      <alignment horizontal="left" vertical="center"/>
    </xf>
    <xf numFmtId="0" fontId="9" fillId="0" borderId="1" xfId="0" applyFont="1" applyBorder="1" applyAlignment="1">
      <alignment horizontal="center" vertical="center"/>
    </xf>
    <xf numFmtId="43" fontId="11" fillId="2" borderId="1" xfId="2" applyNumberFormat="1" applyFont="1" applyFill="1" applyBorder="1" applyAlignment="1">
      <alignment vertical="top"/>
    </xf>
    <xf numFmtId="43" fontId="9" fillId="2" borderId="1" xfId="2" applyNumberFormat="1" applyFont="1" applyFill="1" applyBorder="1" applyAlignment="1">
      <alignment vertical="top"/>
    </xf>
    <xf numFmtId="4" fontId="9" fillId="2" borderId="1" xfId="2" applyNumberFormat="1" applyFont="1" applyFill="1" applyBorder="1" applyAlignment="1">
      <alignment vertical="top"/>
    </xf>
    <xf numFmtId="0" fontId="9" fillId="0" borderId="1" xfId="2" applyFont="1" applyBorder="1" applyAlignment="1">
      <alignment horizontal="left" vertical="center" wrapText="1"/>
    </xf>
    <xf numFmtId="0" fontId="9" fillId="0" borderId="1" xfId="2" applyFont="1" applyBorder="1" applyAlignment="1">
      <alignment vertical="center"/>
    </xf>
    <xf numFmtId="0" fontId="14" fillId="0" borderId="0" xfId="0" applyFont="1" applyAlignment="1">
      <alignment horizontal="centerContinuous" vertical="top"/>
    </xf>
    <xf numFmtId="0" fontId="1" fillId="0" borderId="0" xfId="0" applyFont="1" applyAlignment="1">
      <alignment horizontal="centerContinuous" vertical="top"/>
    </xf>
    <xf numFmtId="0" fontId="10" fillId="0" borderId="0" xfId="0" applyFont="1" applyAlignment="1">
      <alignment horizontal="centerContinuous" vertical="top"/>
    </xf>
    <xf numFmtId="0" fontId="10" fillId="0" borderId="0" xfId="0" applyFont="1" applyBorder="1" applyAlignment="1">
      <alignment horizontal="left" vertical="top"/>
    </xf>
    <xf numFmtId="0" fontId="10" fillId="0" borderId="0" xfId="0" applyFont="1" applyBorder="1" applyAlignment="1">
      <alignment vertical="top"/>
    </xf>
    <xf numFmtId="0" fontId="10" fillId="0" borderId="0" xfId="0" applyFont="1" applyBorder="1" applyAlignment="1">
      <alignment horizontal="right" vertical="top"/>
    </xf>
    <xf numFmtId="0" fontId="10" fillId="0" borderId="1" xfId="0" applyFont="1" applyBorder="1" applyAlignment="1">
      <alignment vertical="top"/>
    </xf>
    <xf numFmtId="0" fontId="4" fillId="0" borderId="1" xfId="2" applyFont="1" applyBorder="1" applyAlignment="1">
      <alignment horizontal="center" vertical="top"/>
    </xf>
    <xf numFmtId="43" fontId="4" fillId="2" borderId="1" xfId="2" applyNumberFormat="1" applyFont="1" applyFill="1" applyBorder="1" applyAlignment="1">
      <alignment horizontal="center" vertical="top"/>
    </xf>
    <xf numFmtId="0" fontId="10" fillId="2" borderId="1" xfId="2" applyFont="1" applyFill="1" applyBorder="1" applyAlignment="1">
      <alignment vertical="top"/>
    </xf>
    <xf numFmtId="0" fontId="4" fillId="0" borderId="1" xfId="0" applyNumberFormat="1" applyFont="1" applyBorder="1" applyAlignment="1">
      <alignment horizontal="left" vertical="top" wrapText="1"/>
    </xf>
    <xf numFmtId="0" fontId="4" fillId="0" borderId="1" xfId="2" applyFont="1" applyBorder="1" applyAlignment="1">
      <alignment horizontal="left" vertical="top" wrapText="1"/>
    </xf>
    <xf numFmtId="0" fontId="0" fillId="3" borderId="1" xfId="0" applyFill="1" applyBorder="1"/>
    <xf numFmtId="0" fontId="0" fillId="3" borderId="0" xfId="0" applyFill="1"/>
    <xf numFmtId="0" fontId="1" fillId="2" borderId="0" xfId="0" applyFont="1" applyFill="1" applyAlignment="1">
      <alignment horizontal="centerContinuous" vertical="top"/>
    </xf>
    <xf numFmtId="0" fontId="4" fillId="0" borderId="0" xfId="0" applyFont="1" applyAlignment="1">
      <alignment horizontal="centerContinuous" vertical="top"/>
    </xf>
    <xf numFmtId="0" fontId="2" fillId="2" borderId="0" xfId="0" applyFont="1" applyFill="1" applyAlignment="1">
      <alignment horizontal="centerContinuous" vertical="top"/>
    </xf>
    <xf numFmtId="0" fontId="3" fillId="0" borderId="0" xfId="0" applyFont="1" applyAlignment="1">
      <alignment horizontal="centerContinuous" vertical="top"/>
    </xf>
    <xf numFmtId="0" fontId="5" fillId="0" borderId="0" xfId="0" applyFont="1" applyAlignment="1">
      <alignment horizontal="centerContinuous" vertical="top"/>
    </xf>
    <xf numFmtId="0" fontId="4" fillId="0" borderId="1" xfId="0" applyFont="1" applyBorder="1" applyAlignment="1">
      <alignment horizontal="center" vertical="top"/>
    </xf>
    <xf numFmtId="0" fontId="4" fillId="0" borderId="1" xfId="0" applyFont="1" applyFill="1" applyBorder="1" applyAlignment="1">
      <alignment vertical="top"/>
    </xf>
    <xf numFmtId="2" fontId="4" fillId="0" borderId="1" xfId="0" applyNumberFormat="1" applyFont="1" applyFill="1" applyBorder="1" applyAlignment="1">
      <alignment vertical="top"/>
    </xf>
    <xf numFmtId="0" fontId="4" fillId="0" borderId="1" xfId="0" applyFont="1" applyFill="1" applyBorder="1" applyAlignment="1">
      <alignment horizontal="center" vertical="top"/>
    </xf>
    <xf numFmtId="0" fontId="4" fillId="0" borderId="1" xfId="0" applyFont="1" applyBorder="1" applyAlignment="1">
      <alignment vertical="top"/>
    </xf>
    <xf numFmtId="0" fontId="4" fillId="0" borderId="1" xfId="0" applyFont="1" applyBorder="1" applyAlignment="1">
      <alignment horizontal="left" vertical="top"/>
    </xf>
    <xf numFmtId="165" fontId="0" fillId="3" borderId="1" xfId="0" applyNumberFormat="1" applyFill="1" applyBorder="1"/>
    <xf numFmtId="0" fontId="0" fillId="0" borderId="0" xfId="0"/>
    <xf numFmtId="0" fontId="4" fillId="0" borderId="0" xfId="0" applyFont="1"/>
    <xf numFmtId="0" fontId="13"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3" fillId="0" borderId="1" xfId="0" applyFont="1" applyBorder="1" applyAlignment="1">
      <alignment vertical="center" wrapText="1"/>
    </xf>
    <xf numFmtId="0" fontId="1" fillId="0" borderId="2" xfId="0" applyFont="1" applyBorder="1" applyAlignment="1">
      <alignment vertical="center"/>
    </xf>
    <xf numFmtId="0" fontId="1" fillId="0" borderId="3" xfId="0" applyFont="1" applyBorder="1" applyAlignment="1">
      <alignment horizontal="right" vertical="center"/>
    </xf>
    <xf numFmtId="0" fontId="1" fillId="0" borderId="3" xfId="0" applyFont="1" applyBorder="1" applyAlignment="1">
      <alignment vertical="center"/>
    </xf>
    <xf numFmtId="0" fontId="1" fillId="0" borderId="1" xfId="0" applyFont="1" applyBorder="1" applyAlignment="1">
      <alignment vertical="center"/>
    </xf>
    <xf numFmtId="0" fontId="2" fillId="2" borderId="0" xfId="0" applyFont="1" applyFill="1" applyAlignment="1">
      <alignment horizontal="centerContinuous" vertical="center"/>
    </xf>
    <xf numFmtId="0" fontId="10" fillId="0" borderId="1" xfId="0" applyFont="1" applyBorder="1" applyAlignment="1">
      <alignment horizontal="left" vertical="top" wrapText="1"/>
    </xf>
    <xf numFmtId="43" fontId="10" fillId="0" borderId="1" xfId="1" applyFont="1" applyBorder="1" applyAlignment="1">
      <alignment vertical="top"/>
    </xf>
    <xf numFmtId="0" fontId="0" fillId="0" borderId="0" xfId="0"/>
    <xf numFmtId="0" fontId="2" fillId="2" borderId="0" xfId="0" applyFont="1" applyFill="1" applyAlignment="1">
      <alignment horizontal="centerContinuous" vertical="center"/>
    </xf>
    <xf numFmtId="0" fontId="4" fillId="0" borderId="1" xfId="0" applyFont="1" applyBorder="1" applyAlignment="1">
      <alignment horizontal="left" vertical="top" wrapText="1"/>
    </xf>
    <xf numFmtId="43" fontId="10" fillId="2" borderId="1" xfId="1" applyNumberFormat="1" applyFont="1" applyFill="1" applyBorder="1" applyAlignment="1">
      <alignment vertical="top"/>
    </xf>
    <xf numFmtId="43" fontId="4" fillId="2" borderId="1" xfId="1" applyNumberFormat="1" applyFont="1" applyFill="1" applyBorder="1" applyAlignment="1">
      <alignment vertical="top"/>
    </xf>
    <xf numFmtId="0" fontId="1" fillId="2" borderId="0" xfId="0" applyFont="1" applyFill="1"/>
    <xf numFmtId="0" fontId="2" fillId="2" borderId="0" xfId="0" applyFont="1" applyFill="1"/>
    <xf numFmtId="0" fontId="11" fillId="0" borderId="1" xfId="2" applyFont="1" applyBorder="1" applyAlignment="1">
      <alignment horizontal="center" vertical="center"/>
    </xf>
    <xf numFmtId="0" fontId="9" fillId="0" borderId="1" xfId="2" applyFont="1" applyBorder="1" applyAlignment="1">
      <alignment horizontal="left" vertical="top"/>
    </xf>
    <xf numFmtId="0" fontId="10" fillId="2" borderId="0" xfId="0" applyFont="1" applyFill="1"/>
    <xf numFmtId="0" fontId="2" fillId="0" borderId="0" xfId="0" applyFont="1" applyFill="1" applyAlignment="1">
      <alignment horizontal="centerContinuous" vertical="center"/>
    </xf>
    <xf numFmtId="0" fontId="16" fillId="0" borderId="0" xfId="0" applyFont="1" applyBorder="1"/>
    <xf numFmtId="0" fontId="10" fillId="3" borderId="1" xfId="0" applyFont="1" applyFill="1" applyBorder="1"/>
    <xf numFmtId="0" fontId="4" fillId="3" borderId="0" xfId="0" applyFont="1" applyFill="1" applyBorder="1"/>
    <xf numFmtId="0" fontId="16" fillId="0" borderId="1" xfId="0" applyFont="1" applyBorder="1"/>
    <xf numFmtId="0" fontId="17" fillId="0" borderId="1" xfId="0" applyFont="1" applyFill="1" applyBorder="1" applyAlignment="1">
      <alignment horizontal="right"/>
    </xf>
    <xf numFmtId="43" fontId="10" fillId="0" borderId="1" xfId="2" applyNumberFormat="1" applyFont="1" applyFill="1" applyBorder="1" applyAlignment="1">
      <alignment vertical="top"/>
    </xf>
    <xf numFmtId="0" fontId="5"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2" applyFont="1" applyBorder="1" applyAlignment="1">
      <alignment vertical="center"/>
    </xf>
    <xf numFmtId="0" fontId="7" fillId="0" borderId="1" xfId="2" applyFont="1" applyBorder="1" applyAlignment="1">
      <alignment horizontal="left" vertical="top"/>
    </xf>
    <xf numFmtId="0" fontId="11" fillId="0" borderId="1" xfId="0" applyFont="1" applyBorder="1" applyAlignment="1">
      <alignment horizontal="center" vertical="center"/>
    </xf>
    <xf numFmtId="0" fontId="0" fillId="0" borderId="0" xfId="0"/>
    <xf numFmtId="0" fontId="0" fillId="0" borderId="0" xfId="0"/>
    <xf numFmtId="0" fontId="10" fillId="0" borderId="1" xfId="2" applyFont="1" applyBorder="1" applyAlignment="1">
      <alignment horizontal="left" vertical="top"/>
    </xf>
    <xf numFmtId="0" fontId="4" fillId="0" borderId="1" xfId="0" applyFont="1" applyBorder="1" applyAlignment="1">
      <alignment vertical="top" wrapText="1"/>
    </xf>
    <xf numFmtId="0" fontId="10" fillId="0" borderId="1" xfId="0" applyFont="1" applyFill="1" applyBorder="1" applyAlignment="1">
      <alignment horizontal="right"/>
    </xf>
    <xf numFmtId="2" fontId="9" fillId="2" borderId="0" xfId="2" applyNumberFormat="1" applyFont="1" applyFill="1" applyBorder="1" applyAlignment="1">
      <alignment horizontal="right" vertical="top"/>
    </xf>
    <xf numFmtId="4" fontId="9" fillId="0" borderId="0" xfId="2" applyNumberFormat="1" applyFont="1" applyFill="1" applyBorder="1" applyAlignment="1">
      <alignment horizontal="right" vertical="top"/>
    </xf>
    <xf numFmtId="0" fontId="10" fillId="0" borderId="0" xfId="0" applyFont="1" applyFill="1" applyAlignment="1">
      <alignment horizontal="center"/>
    </xf>
    <xf numFmtId="0" fontId="7" fillId="0" borderId="0" xfId="0" applyFont="1" applyFill="1" applyAlignment="1">
      <alignment horizontal="center" vertical="center" wrapText="1"/>
    </xf>
    <xf numFmtId="0" fontId="10" fillId="0" borderId="0" xfId="0" applyFont="1" applyFill="1" applyBorder="1" applyAlignment="1">
      <alignment horizontal="center"/>
    </xf>
    <xf numFmtId="0" fontId="9" fillId="0" borderId="1" xfId="0" applyFont="1" applyFill="1" applyBorder="1"/>
    <xf numFmtId="0" fontId="5" fillId="0" borderId="1" xfId="0" applyFont="1" applyFill="1" applyBorder="1"/>
    <xf numFmtId="0" fontId="5" fillId="0" borderId="1" xfId="0" applyFont="1" applyFill="1" applyBorder="1" applyAlignment="1">
      <alignment horizontal="right"/>
    </xf>
    <xf numFmtId="0" fontId="5" fillId="0" borderId="1" xfId="0" applyFont="1" applyFill="1" applyBorder="1" applyAlignment="1">
      <alignment horizontal="center"/>
    </xf>
    <xf numFmtId="2" fontId="5" fillId="0" borderId="1" xfId="0" applyNumberFormat="1" applyFont="1" applyFill="1" applyBorder="1"/>
    <xf numFmtId="2" fontId="5" fillId="0" borderId="1" xfId="0" applyNumberFormat="1" applyFont="1" applyFill="1" applyBorder="1" applyAlignment="1">
      <alignment horizontal="right"/>
    </xf>
    <xf numFmtId="2" fontId="5" fillId="0" borderId="1" xfId="0" applyNumberFormat="1" applyFont="1" applyFill="1" applyBorder="1" applyAlignment="1">
      <alignment horizontal="center"/>
    </xf>
    <xf numFmtId="2" fontId="7" fillId="0" borderId="1" xfId="0" applyNumberFormat="1" applyFont="1" applyFill="1" applyBorder="1" applyAlignment="1">
      <alignment horizontal="right"/>
    </xf>
    <xf numFmtId="0" fontId="7" fillId="0" borderId="1" xfId="0" applyFont="1" applyFill="1" applyBorder="1" applyAlignment="1">
      <alignment horizontal="center"/>
    </xf>
    <xf numFmtId="0" fontId="23" fillId="0" borderId="1" xfId="0" applyFont="1" applyFill="1" applyBorder="1"/>
    <xf numFmtId="0" fontId="24" fillId="0" borderId="1" xfId="0" applyFont="1" applyFill="1" applyBorder="1"/>
    <xf numFmtId="0" fontId="23" fillId="0" borderId="1" xfId="0" applyFont="1" applyFill="1" applyBorder="1" applyAlignment="1">
      <alignment horizontal="left"/>
    </xf>
    <xf numFmtId="0" fontId="7" fillId="0" borderId="1" xfId="0" applyFont="1" applyFill="1" applyBorder="1" applyAlignment="1">
      <alignment horizontal="left"/>
    </xf>
    <xf numFmtId="0" fontId="11" fillId="0" borderId="1" xfId="0" applyFont="1" applyFill="1" applyBorder="1" applyAlignment="1">
      <alignment vertical="top"/>
    </xf>
    <xf numFmtId="0" fontId="22" fillId="0" borderId="1" xfId="0" applyFont="1" applyFill="1" applyBorder="1" applyAlignment="1">
      <alignment vertical="top"/>
    </xf>
    <xf numFmtId="0" fontId="25" fillId="0" borderId="1" xfId="0" applyFont="1" applyFill="1" applyBorder="1"/>
    <xf numFmtId="0" fontId="9" fillId="0" borderId="1" xfId="0" applyFont="1" applyFill="1" applyBorder="1"/>
    <xf numFmtId="0" fontId="5" fillId="0" borderId="1" xfId="0" applyFont="1" applyFill="1" applyBorder="1"/>
    <xf numFmtId="0" fontId="5" fillId="0" borderId="1" xfId="0" applyFont="1" applyFill="1" applyBorder="1" applyAlignment="1">
      <alignment horizontal="right"/>
    </xf>
    <xf numFmtId="0" fontId="5" fillId="0" borderId="1" xfId="0" applyFont="1" applyFill="1" applyBorder="1" applyAlignment="1">
      <alignment horizontal="center"/>
    </xf>
    <xf numFmtId="2" fontId="5" fillId="0" borderId="1" xfId="0" applyNumberFormat="1" applyFont="1" applyFill="1" applyBorder="1"/>
    <xf numFmtId="0" fontId="5" fillId="0" borderId="1" xfId="0" applyFont="1" applyFill="1" applyBorder="1" applyAlignment="1">
      <alignment horizontal="left"/>
    </xf>
    <xf numFmtId="2" fontId="5" fillId="0" borderId="1" xfId="0" applyNumberFormat="1" applyFont="1" applyFill="1" applyBorder="1" applyAlignment="1">
      <alignment horizontal="right"/>
    </xf>
    <xf numFmtId="2" fontId="5" fillId="0" borderId="1" xfId="0" applyNumberFormat="1" applyFont="1" applyFill="1" applyBorder="1" applyAlignment="1">
      <alignment horizontal="center"/>
    </xf>
    <xf numFmtId="2" fontId="7" fillId="0" borderId="1" xfId="0" applyNumberFormat="1" applyFont="1" applyFill="1" applyBorder="1" applyAlignment="1">
      <alignment horizontal="right"/>
    </xf>
    <xf numFmtId="0" fontId="7" fillId="0" borderId="1" xfId="0" applyFont="1" applyFill="1" applyBorder="1" applyAlignment="1">
      <alignment horizontal="center"/>
    </xf>
    <xf numFmtId="0" fontId="23" fillId="0" borderId="1" xfId="0" applyFont="1" applyFill="1" applyBorder="1"/>
    <xf numFmtId="0" fontId="24" fillId="0" borderId="1" xfId="0" applyFont="1" applyFill="1" applyBorder="1"/>
    <xf numFmtId="0" fontId="23" fillId="0" borderId="1" xfId="0" applyFont="1" applyFill="1" applyBorder="1" applyAlignment="1">
      <alignment horizontal="left"/>
    </xf>
    <xf numFmtId="0" fontId="7" fillId="0" borderId="1" xfId="0" applyFont="1" applyFill="1" applyBorder="1" applyAlignment="1">
      <alignment horizontal="left"/>
    </xf>
    <xf numFmtId="0" fontId="22" fillId="4" borderId="1" xfId="0" applyFont="1" applyFill="1" applyBorder="1" applyAlignment="1">
      <alignment horizontal="left"/>
    </xf>
    <xf numFmtId="0" fontId="23" fillId="4" borderId="1" xfId="0" applyFont="1" applyFill="1" applyBorder="1"/>
    <xf numFmtId="0" fontId="5" fillId="4" borderId="1" xfId="0" applyFont="1" applyFill="1" applyBorder="1"/>
    <xf numFmtId="0" fontId="5" fillId="4" borderId="1" xfId="0" applyFont="1" applyFill="1" applyBorder="1" applyAlignment="1">
      <alignment horizontal="left"/>
    </xf>
    <xf numFmtId="0" fontId="5" fillId="4" borderId="1" xfId="0" applyFont="1" applyFill="1" applyBorder="1" applyAlignment="1">
      <alignment horizontal="center"/>
    </xf>
    <xf numFmtId="2" fontId="5" fillId="4" borderId="1" xfId="0" applyNumberFormat="1" applyFont="1" applyFill="1" applyBorder="1" applyAlignment="1">
      <alignment horizontal="right"/>
    </xf>
    <xf numFmtId="0" fontId="22" fillId="0" borderId="1" xfId="0" applyFont="1" applyFill="1" applyBorder="1" applyAlignment="1">
      <alignment horizontal="center"/>
    </xf>
    <xf numFmtId="0" fontId="5" fillId="0" borderId="1" xfId="0" applyFont="1" applyFill="1" applyBorder="1" applyAlignment="1">
      <alignment vertical="top"/>
    </xf>
    <xf numFmtId="2" fontId="5" fillId="0" borderId="1" xfId="0" applyNumberFormat="1" applyFont="1" applyFill="1" applyBorder="1" applyAlignment="1">
      <alignment horizontal="center" vertical="top"/>
    </xf>
    <xf numFmtId="43" fontId="5" fillId="0" borderId="1" xfId="1" applyFont="1" applyFill="1" applyBorder="1" applyAlignment="1">
      <alignment vertical="top"/>
    </xf>
    <xf numFmtId="0" fontId="5" fillId="0" borderId="1" xfId="0" applyFont="1" applyFill="1" applyBorder="1" applyAlignment="1">
      <alignment horizontal="center" vertical="top"/>
    </xf>
    <xf numFmtId="0" fontId="7" fillId="4" borderId="1" xfId="0" applyFont="1" applyFill="1" applyBorder="1" applyAlignment="1">
      <alignment vertical="top"/>
    </xf>
    <xf numFmtId="0" fontId="23" fillId="0" borderId="1" xfId="0" applyFont="1" applyFill="1" applyBorder="1" applyAlignment="1">
      <alignment vertical="top"/>
    </xf>
    <xf numFmtId="0" fontId="5" fillId="0" borderId="1" xfId="0" applyFont="1" applyFill="1" applyBorder="1" applyAlignment="1">
      <alignment horizontal="left" vertical="top"/>
    </xf>
    <xf numFmtId="43" fontId="5" fillId="0" borderId="1" xfId="1" applyFont="1" applyFill="1" applyBorder="1" applyAlignment="1">
      <alignment horizontal="center" vertical="top"/>
    </xf>
    <xf numFmtId="166" fontId="5" fillId="0" borderId="1" xfId="1" applyNumberFormat="1" applyFont="1" applyFill="1" applyBorder="1" applyAlignment="1">
      <alignment vertical="top"/>
    </xf>
    <xf numFmtId="2" fontId="5" fillId="0" borderId="1" xfId="0" applyNumberFormat="1" applyFont="1" applyFill="1" applyBorder="1" applyAlignment="1">
      <alignment horizontal="right" vertical="top"/>
    </xf>
    <xf numFmtId="0" fontId="5" fillId="0" borderId="1" xfId="0" applyFont="1" applyFill="1" applyBorder="1" applyAlignment="1">
      <alignment horizontal="right" vertical="top"/>
    </xf>
    <xf numFmtId="0" fontId="7" fillId="0" borderId="1" xfId="0" applyFont="1" applyFill="1" applyBorder="1" applyAlignment="1">
      <alignment horizontal="left" vertical="top"/>
    </xf>
    <xf numFmtId="0" fontId="7" fillId="0" borderId="1" xfId="0" applyFont="1" applyFill="1" applyBorder="1" applyAlignment="1">
      <alignment horizontal="right" vertical="top"/>
    </xf>
    <xf numFmtId="2" fontId="7" fillId="0" borderId="1" xfId="0" applyNumberFormat="1" applyFont="1" applyFill="1" applyBorder="1" applyAlignment="1">
      <alignment horizontal="right" vertical="top"/>
    </xf>
    <xf numFmtId="0" fontId="5" fillId="0" borderId="1" xfId="0" applyFont="1" applyFill="1" applyBorder="1" applyAlignment="1">
      <alignment horizontal="center"/>
    </xf>
    <xf numFmtId="0" fontId="9" fillId="0" borderId="1" xfId="0" applyFont="1" applyFill="1" applyBorder="1" applyAlignment="1">
      <alignment vertical="top"/>
    </xf>
    <xf numFmtId="0" fontId="24" fillId="0" borderId="1" xfId="0" applyFont="1" applyFill="1" applyBorder="1"/>
    <xf numFmtId="0" fontId="11" fillId="0" borderId="1" xfId="0" applyFont="1" applyFill="1" applyBorder="1" applyAlignment="1">
      <alignment vertical="top"/>
    </xf>
    <xf numFmtId="43" fontId="9" fillId="0" borderId="1" xfId="1" applyFont="1" applyFill="1" applyBorder="1" applyAlignment="1">
      <alignment vertical="top"/>
    </xf>
    <xf numFmtId="0" fontId="9" fillId="0" borderId="1" xfId="0" applyFont="1" applyFill="1" applyBorder="1" applyAlignment="1">
      <alignment horizontal="center" vertical="top"/>
    </xf>
    <xf numFmtId="0" fontId="11" fillId="0" borderId="1" xfId="0" applyFont="1" applyFill="1" applyBorder="1" applyAlignment="1">
      <alignment horizontal="left" vertical="top"/>
    </xf>
    <xf numFmtId="0" fontId="11" fillId="0" borderId="1" xfId="0" applyFont="1" applyFill="1" applyBorder="1" applyAlignment="1">
      <alignment horizontal="right" vertical="top"/>
    </xf>
    <xf numFmtId="2" fontId="11" fillId="0" borderId="1" xfId="0" applyNumberFormat="1" applyFont="1" applyFill="1" applyBorder="1" applyAlignment="1">
      <alignment horizontal="right" vertical="top"/>
    </xf>
    <xf numFmtId="0" fontId="11" fillId="4" borderId="1" xfId="0" applyFont="1" applyFill="1" applyBorder="1" applyAlignment="1">
      <alignment vertical="top"/>
    </xf>
    <xf numFmtId="0" fontId="11" fillId="0" borderId="1" xfId="0" applyFont="1" applyFill="1" applyBorder="1" applyAlignment="1">
      <alignment horizontal="left" vertical="top" wrapText="1"/>
    </xf>
    <xf numFmtId="0" fontId="24" fillId="0" borderId="1" xfId="0" applyFont="1" applyFill="1" applyBorder="1" applyAlignment="1">
      <alignment vertical="top"/>
    </xf>
    <xf numFmtId="0" fontId="9" fillId="0" borderId="1" xfId="0" applyFont="1" applyFill="1" applyBorder="1" applyAlignment="1">
      <alignment horizontal="left" vertical="top"/>
    </xf>
    <xf numFmtId="43" fontId="9" fillId="0" borderId="1" xfId="1" applyFont="1" applyFill="1" applyBorder="1" applyAlignment="1">
      <alignment horizontal="center" vertical="top"/>
    </xf>
    <xf numFmtId="166" fontId="9" fillId="0" borderId="1" xfId="1" applyNumberFormat="1" applyFont="1" applyFill="1" applyBorder="1" applyAlignment="1">
      <alignment vertical="top"/>
    </xf>
    <xf numFmtId="2" fontId="9" fillId="0" borderId="1" xfId="0" applyNumberFormat="1" applyFont="1" applyFill="1" applyBorder="1" applyAlignment="1">
      <alignment horizontal="center" vertical="top"/>
    </xf>
    <xf numFmtId="43" fontId="9" fillId="0" borderId="1" xfId="1" quotePrefix="1" applyFont="1" applyFill="1" applyBorder="1" applyAlignment="1">
      <alignment horizontal="center" vertical="top"/>
    </xf>
    <xf numFmtId="0" fontId="9" fillId="0" borderId="1" xfId="0" applyFont="1" applyFill="1" applyBorder="1" applyAlignment="1">
      <alignment horizontal="justify" vertical="top"/>
    </xf>
    <xf numFmtId="0" fontId="27" fillId="0" borderId="1" xfId="0" applyFont="1" applyFill="1" applyBorder="1" applyAlignment="1">
      <alignment vertical="top"/>
    </xf>
    <xf numFmtId="43" fontId="9" fillId="0" borderId="1" xfId="1" applyNumberFormat="1" applyFont="1" applyFill="1" applyBorder="1" applyAlignment="1">
      <alignment vertical="top"/>
    </xf>
    <xf numFmtId="167" fontId="9" fillId="0" borderId="1" xfId="1" quotePrefix="1" applyNumberFormat="1" applyFont="1" applyFill="1" applyBorder="1" applyAlignment="1">
      <alignment horizontal="center" vertical="top"/>
    </xf>
    <xf numFmtId="167" fontId="9" fillId="0" borderId="1" xfId="1" applyNumberFormat="1" applyFont="1" applyFill="1" applyBorder="1" applyAlignment="1">
      <alignment vertical="top"/>
    </xf>
    <xf numFmtId="2" fontId="9" fillId="0" borderId="1" xfId="0" applyNumberFormat="1" applyFont="1" applyFill="1" applyBorder="1" applyAlignment="1">
      <alignment horizontal="right" vertical="top"/>
    </xf>
    <xf numFmtId="0" fontId="9" fillId="0" borderId="1" xfId="0" applyFont="1" applyFill="1" applyBorder="1" applyAlignment="1">
      <alignment horizontal="right" vertical="top"/>
    </xf>
    <xf numFmtId="0" fontId="9" fillId="0" borderId="1" xfId="0" applyFont="1" applyFill="1" applyBorder="1"/>
    <xf numFmtId="0" fontId="5" fillId="0" borderId="1" xfId="0" applyFont="1" applyFill="1" applyBorder="1"/>
    <xf numFmtId="0" fontId="5" fillId="0" borderId="1" xfId="0" applyFont="1" applyFill="1" applyBorder="1" applyAlignment="1">
      <alignment horizontal="right"/>
    </xf>
    <xf numFmtId="0" fontId="5" fillId="0" borderId="1" xfId="0" applyFont="1" applyFill="1" applyBorder="1" applyAlignment="1">
      <alignment horizontal="center"/>
    </xf>
    <xf numFmtId="2" fontId="5" fillId="0" borderId="1" xfId="0" applyNumberFormat="1" applyFont="1" applyFill="1" applyBorder="1"/>
    <xf numFmtId="2" fontId="5" fillId="0" borderId="1" xfId="0" applyNumberFormat="1" applyFont="1" applyFill="1" applyBorder="1" applyAlignment="1">
      <alignment horizontal="right"/>
    </xf>
    <xf numFmtId="2" fontId="5" fillId="0" borderId="1" xfId="0" applyNumberFormat="1" applyFont="1" applyFill="1" applyBorder="1" applyAlignment="1">
      <alignment horizontal="center"/>
    </xf>
    <xf numFmtId="2" fontId="7" fillId="0" borderId="1" xfId="0" applyNumberFormat="1" applyFont="1" applyFill="1" applyBorder="1"/>
    <xf numFmtId="0" fontId="9" fillId="0" borderId="1" xfId="0" applyFont="1" applyFill="1" applyBorder="1" applyAlignment="1">
      <alignment vertical="top"/>
    </xf>
    <xf numFmtId="0" fontId="24" fillId="0" borderId="1" xfId="0" applyFont="1" applyFill="1" applyBorder="1"/>
    <xf numFmtId="0" fontId="23" fillId="0" borderId="1" xfId="0" applyFont="1" applyFill="1" applyBorder="1" applyAlignment="1">
      <alignment horizontal="left"/>
    </xf>
    <xf numFmtId="0" fontId="7" fillId="0" borderId="1" xfId="0" applyFont="1" applyFill="1" applyBorder="1" applyAlignment="1">
      <alignment horizontal="left"/>
    </xf>
    <xf numFmtId="0" fontId="11" fillId="0" borderId="1" xfId="0" applyFont="1" applyFill="1" applyBorder="1" applyAlignment="1">
      <alignment vertical="top"/>
    </xf>
    <xf numFmtId="0" fontId="22" fillId="0" borderId="1" xfId="0" applyFont="1" applyFill="1" applyBorder="1" applyAlignment="1">
      <alignment vertical="top"/>
    </xf>
    <xf numFmtId="0" fontId="22" fillId="0" borderId="1" xfId="0" applyFont="1" applyFill="1" applyBorder="1" applyAlignment="1">
      <alignment horizontal="left"/>
    </xf>
    <xf numFmtId="0" fontId="11" fillId="0" borderId="1" xfId="0" applyFont="1" applyFill="1" applyBorder="1" applyAlignment="1">
      <alignment horizontal="left" vertical="top"/>
    </xf>
    <xf numFmtId="0" fontId="11" fillId="0" borderId="1" xfId="0" applyFont="1" applyFill="1" applyBorder="1" applyAlignment="1">
      <alignment horizontal="right" vertical="top"/>
    </xf>
    <xf numFmtId="2" fontId="11" fillId="0" borderId="1" xfId="0" applyNumberFormat="1" applyFont="1" applyFill="1" applyBorder="1" applyAlignment="1">
      <alignment horizontal="right" vertical="top"/>
    </xf>
    <xf numFmtId="0" fontId="24" fillId="0" borderId="1" xfId="0" applyFont="1" applyFill="1" applyBorder="1" applyAlignment="1">
      <alignment vertical="top"/>
    </xf>
    <xf numFmtId="0" fontId="23" fillId="0" borderId="1" xfId="0" applyFont="1" applyFill="1" applyBorder="1" applyAlignment="1"/>
    <xf numFmtId="0" fontId="20" fillId="0" borderId="1" xfId="0" applyFont="1" applyFill="1" applyBorder="1" applyAlignment="1">
      <alignment horizontal="center"/>
    </xf>
    <xf numFmtId="0" fontId="20" fillId="0" borderId="1" xfId="0" applyFont="1" applyFill="1" applyBorder="1"/>
    <xf numFmtId="0" fontId="9" fillId="0" borderId="1" xfId="0" applyFont="1" applyFill="1" applyBorder="1"/>
    <xf numFmtId="0" fontId="5" fillId="0" borderId="1" xfId="0" applyFont="1" applyFill="1" applyBorder="1"/>
    <xf numFmtId="0" fontId="5" fillId="0" borderId="1" xfId="0" applyFont="1" applyFill="1" applyBorder="1" applyAlignment="1">
      <alignment horizontal="right"/>
    </xf>
    <xf numFmtId="0" fontId="5" fillId="0" borderId="1" xfId="0" applyFont="1" applyFill="1" applyBorder="1" applyAlignment="1">
      <alignment horizontal="center"/>
    </xf>
    <xf numFmtId="2" fontId="5" fillId="0" borderId="1" xfId="0" applyNumberFormat="1" applyFont="1" applyFill="1" applyBorder="1"/>
    <xf numFmtId="2" fontId="5" fillId="0" borderId="1" xfId="0" applyNumberFormat="1" applyFont="1" applyFill="1" applyBorder="1" applyAlignment="1">
      <alignment horizontal="right"/>
    </xf>
    <xf numFmtId="2" fontId="5" fillId="0" borderId="1" xfId="0" applyNumberFormat="1" applyFont="1" applyFill="1" applyBorder="1" applyAlignment="1">
      <alignment horizontal="center"/>
    </xf>
    <xf numFmtId="2" fontId="7" fillId="0" borderId="1" xfId="0" applyNumberFormat="1" applyFont="1" applyFill="1" applyBorder="1" applyAlignment="1">
      <alignment horizontal="right"/>
    </xf>
    <xf numFmtId="0" fontId="7" fillId="0" borderId="1" xfId="0" applyFont="1" applyFill="1" applyBorder="1" applyAlignment="1">
      <alignment horizontal="center"/>
    </xf>
    <xf numFmtId="0" fontId="23" fillId="0" borderId="1" xfId="0" applyFont="1" applyFill="1" applyBorder="1"/>
    <xf numFmtId="0" fontId="24" fillId="0" borderId="1" xfId="0" applyFont="1" applyFill="1" applyBorder="1"/>
    <xf numFmtId="0" fontId="7" fillId="0" borderId="1" xfId="0" applyFont="1" applyFill="1" applyBorder="1" applyAlignment="1">
      <alignment horizontal="left"/>
    </xf>
    <xf numFmtId="0" fontId="23" fillId="4" borderId="1" xfId="0" applyFont="1" applyFill="1" applyBorder="1"/>
    <xf numFmtId="0" fontId="23" fillId="0" borderId="1" xfId="0" quotePrefix="1" applyFont="1" applyFill="1" applyBorder="1" applyAlignment="1">
      <alignment horizontal="left"/>
    </xf>
    <xf numFmtId="0" fontId="22" fillId="4" borderId="1" xfId="0" applyFont="1" applyFill="1" applyBorder="1"/>
    <xf numFmtId="0" fontId="9" fillId="0" borderId="1" xfId="0" applyFont="1" applyFill="1" applyBorder="1"/>
    <xf numFmtId="0" fontId="5" fillId="0" borderId="1" xfId="0" applyFont="1" applyFill="1" applyBorder="1"/>
    <xf numFmtId="0" fontId="5" fillId="0" borderId="1" xfId="0" applyFont="1" applyFill="1" applyBorder="1" applyAlignment="1">
      <alignment horizontal="right"/>
    </xf>
    <xf numFmtId="0" fontId="5" fillId="0" borderId="1" xfId="0" applyFont="1" applyFill="1" applyBorder="1" applyAlignment="1">
      <alignment horizontal="center"/>
    </xf>
    <xf numFmtId="2" fontId="5" fillId="0" borderId="1" xfId="0" applyNumberFormat="1" applyFont="1" applyFill="1" applyBorder="1"/>
    <xf numFmtId="2" fontId="5" fillId="0" borderId="1" xfId="0" applyNumberFormat="1" applyFont="1" applyFill="1" applyBorder="1" applyAlignment="1">
      <alignment horizontal="right"/>
    </xf>
    <xf numFmtId="2" fontId="5" fillId="0" borderId="1" xfId="0" applyNumberFormat="1" applyFont="1" applyFill="1" applyBorder="1" applyAlignment="1">
      <alignment horizontal="center"/>
    </xf>
    <xf numFmtId="2" fontId="7" fillId="0" borderId="1" xfId="0" applyNumberFormat="1" applyFont="1" applyFill="1" applyBorder="1" applyAlignment="1">
      <alignment horizontal="right"/>
    </xf>
    <xf numFmtId="0" fontId="7" fillId="0" borderId="1" xfId="0" applyFont="1" applyFill="1" applyBorder="1" applyAlignment="1">
      <alignment horizontal="center"/>
    </xf>
    <xf numFmtId="0" fontId="23" fillId="0" borderId="1" xfId="0" applyFont="1" applyFill="1" applyBorder="1"/>
    <xf numFmtId="0" fontId="24" fillId="0" borderId="1" xfId="0" applyFont="1" applyFill="1" applyBorder="1"/>
    <xf numFmtId="0" fontId="23" fillId="0" borderId="1" xfId="0" applyFont="1" applyFill="1" applyBorder="1" applyAlignment="1">
      <alignment horizontal="left"/>
    </xf>
    <xf numFmtId="0" fontId="7" fillId="0" borderId="1" xfId="0" applyFont="1" applyFill="1" applyBorder="1" applyAlignment="1">
      <alignment horizontal="left"/>
    </xf>
    <xf numFmtId="0" fontId="25" fillId="0" borderId="1" xfId="0" applyFont="1" applyFill="1" applyBorder="1"/>
    <xf numFmtId="0" fontId="23" fillId="4" borderId="1" xfId="0" applyFont="1" applyFill="1" applyBorder="1"/>
    <xf numFmtId="0" fontId="23" fillId="0" borderId="1" xfId="0" quotePrefix="1" applyFont="1" applyFill="1" applyBorder="1"/>
    <xf numFmtId="0" fontId="22" fillId="4" borderId="1" xfId="0" applyFont="1" applyFill="1" applyBorder="1"/>
    <xf numFmtId="0" fontId="25" fillId="4" borderId="1" xfId="0" applyFont="1" applyFill="1" applyBorder="1"/>
    <xf numFmtId="0" fontId="23" fillId="0" borderId="1" xfId="0" quotePrefix="1" applyFont="1" applyFill="1" applyBorder="1" applyAlignment="1">
      <alignment horizontal="right"/>
    </xf>
    <xf numFmtId="4" fontId="9" fillId="0" borderId="0" xfId="2" applyNumberFormat="1" applyFont="1" applyBorder="1" applyAlignment="1">
      <alignment horizontal="right" vertical="top"/>
    </xf>
    <xf numFmtId="3" fontId="9" fillId="2" borderId="0" xfId="2" applyNumberFormat="1" applyFont="1" applyFill="1" applyBorder="1" applyAlignment="1">
      <alignment horizontal="right" vertical="top"/>
    </xf>
    <xf numFmtId="0" fontId="11" fillId="2" borderId="0" xfId="2" applyFont="1" applyFill="1" applyBorder="1" applyAlignment="1">
      <alignment horizontal="center" vertical="top"/>
    </xf>
    <xf numFmtId="4" fontId="9" fillId="2" borderId="0" xfId="2" applyNumberFormat="1" applyFont="1" applyFill="1" applyBorder="1" applyAlignment="1">
      <alignment horizontal="right" vertical="top"/>
    </xf>
    <xf numFmtId="0" fontId="1" fillId="2" borderId="0" xfId="0" applyFont="1" applyFill="1" applyAlignment="1">
      <alignment horizontal="center" vertical="center"/>
    </xf>
    <xf numFmtId="0" fontId="0" fillId="0" borderId="0" xfId="0"/>
    <xf numFmtId="0" fontId="9" fillId="0" borderId="1" xfId="0" applyFont="1" applyBorder="1" applyAlignment="1">
      <alignment horizontal="center" vertical="top"/>
    </xf>
    <xf numFmtId="3" fontId="9" fillId="2" borderId="1" xfId="2" applyNumberFormat="1" applyFont="1" applyFill="1" applyBorder="1" applyAlignment="1">
      <alignment horizontal="right" vertical="top"/>
    </xf>
    <xf numFmtId="4" fontId="9" fillId="2" borderId="1" xfId="2" applyNumberFormat="1" applyFont="1" applyFill="1" applyBorder="1" applyAlignment="1">
      <alignment horizontal="right" vertical="top"/>
    </xf>
    <xf numFmtId="4" fontId="9" fillId="0" borderId="1" xfId="2" applyNumberFormat="1" applyFont="1" applyBorder="1" applyAlignment="1">
      <alignment horizontal="right" vertical="top"/>
    </xf>
    <xf numFmtId="0" fontId="11" fillId="3" borderId="1" xfId="2" applyFont="1" applyFill="1" applyBorder="1" applyAlignment="1">
      <alignment vertical="top"/>
    </xf>
    <xf numFmtId="0" fontId="9" fillId="3" borderId="1" xfId="0" applyFont="1" applyFill="1" applyBorder="1" applyAlignment="1">
      <alignment vertical="top" wrapText="1"/>
    </xf>
    <xf numFmtId="0" fontId="11" fillId="3" borderId="1" xfId="2" applyFont="1" applyFill="1" applyBorder="1" applyAlignment="1">
      <alignment horizontal="left" vertical="top"/>
    </xf>
    <xf numFmtId="0" fontId="9" fillId="3" borderId="1" xfId="2" applyFont="1" applyFill="1" applyBorder="1" applyAlignment="1">
      <alignment horizontal="left" vertical="top" wrapText="1"/>
    </xf>
    <xf numFmtId="0" fontId="11" fillId="3" borderId="1" xfId="0" applyFont="1" applyFill="1" applyBorder="1" applyAlignment="1">
      <alignment horizontal="left" vertical="top"/>
    </xf>
    <xf numFmtId="0" fontId="9" fillId="3" borderId="1" xfId="0" applyFont="1" applyFill="1" applyBorder="1" applyAlignment="1">
      <alignment horizontal="left" vertical="top" wrapText="1"/>
    </xf>
    <xf numFmtId="0" fontId="2" fillId="2" borderId="0" xfId="0" applyFont="1" applyFill="1" applyAlignment="1">
      <alignment horizontal="center" vertical="center"/>
    </xf>
    <xf numFmtId="0" fontId="3" fillId="2" borderId="0" xfId="0" applyFont="1" applyFill="1" applyAlignment="1">
      <alignment horizontal="center"/>
    </xf>
    <xf numFmtId="4" fontId="11" fillId="0" borderId="1" xfId="2" applyNumberFormat="1" applyFont="1" applyBorder="1" applyAlignment="1">
      <alignment horizontal="right" vertical="top"/>
    </xf>
    <xf numFmtId="4" fontId="11" fillId="2" borderId="1" xfId="2" applyNumberFormat="1" applyFont="1" applyFill="1" applyBorder="1" applyAlignment="1">
      <alignment horizontal="right" vertical="top"/>
    </xf>
    <xf numFmtId="0" fontId="0" fillId="0" borderId="0" xfId="0"/>
    <xf numFmtId="0" fontId="2" fillId="2" borderId="0" xfId="0" applyFont="1" applyFill="1" applyAlignment="1">
      <alignment horizontal="centerContinuous" vertical="center"/>
    </xf>
    <xf numFmtId="0" fontId="3" fillId="2" borderId="0" xfId="0" applyFont="1" applyFill="1" applyAlignment="1">
      <alignment horizontal="centerContinuous"/>
    </xf>
    <xf numFmtId="0" fontId="1" fillId="2" borderId="0" xfId="0" applyFont="1" applyFill="1" applyAlignment="1">
      <alignment horizontal="centerContinuous" vertical="center"/>
    </xf>
    <xf numFmtId="0" fontId="9" fillId="0" borderId="1" xfId="2" applyFont="1" applyBorder="1" applyAlignment="1">
      <alignment horizontal="center" vertical="top"/>
    </xf>
    <xf numFmtId="2" fontId="7" fillId="0" borderId="1" xfId="0" applyNumberFormat="1" applyFont="1" applyFill="1" applyBorder="1" applyAlignment="1">
      <alignment horizontal="right"/>
    </xf>
    <xf numFmtId="4" fontId="11" fillId="2" borderId="1" xfId="2" applyNumberFormat="1" applyFont="1" applyFill="1" applyBorder="1" applyAlignment="1">
      <alignment vertical="top"/>
    </xf>
    <xf numFmtId="0" fontId="0" fillId="0" borderId="0" xfId="0"/>
    <xf numFmtId="0" fontId="10" fillId="0" borderId="0" xfId="0" applyFont="1" applyFill="1" applyAlignment="1">
      <alignment horizontal="center"/>
    </xf>
    <xf numFmtId="0" fontId="7" fillId="0" borderId="0" xfId="0" applyFont="1" applyFill="1" applyAlignment="1">
      <alignment horizontal="center" vertical="center" wrapText="1"/>
    </xf>
    <xf numFmtId="0" fontId="9" fillId="0" borderId="1" xfId="0" applyFont="1" applyFill="1" applyBorder="1"/>
    <xf numFmtId="0" fontId="5" fillId="0" borderId="1" xfId="0" applyFont="1" applyFill="1" applyBorder="1"/>
    <xf numFmtId="0" fontId="5" fillId="0" borderId="1" xfId="0" applyFont="1" applyFill="1" applyBorder="1" applyAlignment="1">
      <alignment horizontal="right"/>
    </xf>
    <xf numFmtId="0" fontId="5" fillId="0" borderId="1" xfId="0" applyFont="1" applyFill="1" applyBorder="1" applyAlignment="1">
      <alignment horizontal="center"/>
    </xf>
    <xf numFmtId="2" fontId="5" fillId="0" borderId="1" xfId="0" applyNumberFormat="1" applyFont="1" applyFill="1" applyBorder="1"/>
    <xf numFmtId="2" fontId="5" fillId="0" borderId="1" xfId="0" applyNumberFormat="1" applyFont="1" applyFill="1" applyBorder="1" applyAlignment="1">
      <alignment horizontal="right"/>
    </xf>
    <xf numFmtId="2" fontId="5" fillId="0" borderId="1" xfId="0" applyNumberFormat="1" applyFont="1" applyFill="1" applyBorder="1" applyAlignment="1">
      <alignment horizontal="center"/>
    </xf>
    <xf numFmtId="2" fontId="7" fillId="0" borderId="1" xfId="0" applyNumberFormat="1" applyFont="1" applyFill="1" applyBorder="1"/>
    <xf numFmtId="2" fontId="3" fillId="0" borderId="1" xfId="0" applyNumberFormat="1" applyFont="1" applyFill="1" applyBorder="1" applyAlignment="1">
      <alignment horizontal="right"/>
    </xf>
    <xf numFmtId="0" fontId="3" fillId="0" borderId="1" xfId="0" applyFont="1" applyFill="1" applyBorder="1" applyAlignment="1">
      <alignment horizontal="right"/>
    </xf>
    <xf numFmtId="0" fontId="7" fillId="0" borderId="1" xfId="0" applyFont="1" applyFill="1" applyBorder="1" applyAlignment="1">
      <alignment horizontal="center"/>
    </xf>
    <xf numFmtId="0" fontId="23" fillId="0" borderId="1" xfId="0" applyFont="1" applyFill="1" applyBorder="1"/>
    <xf numFmtId="0" fontId="24" fillId="0" borderId="1" xfId="0" applyFont="1" applyFill="1" applyBorder="1"/>
    <xf numFmtId="0" fontId="7" fillId="0" borderId="1" xfId="0" applyFont="1" applyFill="1" applyBorder="1" applyAlignment="1">
      <alignment horizontal="left"/>
    </xf>
    <xf numFmtId="0" fontId="23" fillId="4" borderId="1" xfId="0" applyFont="1" applyFill="1" applyBorder="1"/>
    <xf numFmtId="0" fontId="22" fillId="4" borderId="1" xfId="0" applyFont="1" applyFill="1" applyBorder="1"/>
    <xf numFmtId="0" fontId="28" fillId="4" borderId="1" xfId="0" applyFont="1" applyFill="1" applyBorder="1"/>
    <xf numFmtId="0" fontId="29" fillId="0" borderId="1" xfId="0" applyFont="1" applyFill="1" applyBorder="1"/>
    <xf numFmtId="0" fontId="28" fillId="0" borderId="1" xfId="0" applyFont="1" applyFill="1" applyBorder="1"/>
    <xf numFmtId="0" fontId="29" fillId="0" borderId="1" xfId="0" quotePrefix="1" applyFont="1" applyFill="1" applyBorder="1"/>
    <xf numFmtId="0" fontId="29" fillId="0" borderId="1" xfId="0" applyFont="1" applyFill="1" applyBorder="1" applyAlignment="1">
      <alignment horizontal="left"/>
    </xf>
    <xf numFmtId="0" fontId="9" fillId="0" borderId="1" xfId="0" applyFont="1" applyFill="1" applyBorder="1"/>
    <xf numFmtId="0" fontId="5" fillId="0" borderId="1" xfId="0" applyFont="1" applyFill="1" applyBorder="1"/>
    <xf numFmtId="0" fontId="5" fillId="0" borderId="1" xfId="0" applyFont="1" applyFill="1" applyBorder="1" applyAlignment="1">
      <alignment horizontal="right"/>
    </xf>
    <xf numFmtId="0" fontId="5" fillId="0" borderId="1" xfId="0" applyFont="1" applyFill="1" applyBorder="1" applyAlignment="1">
      <alignment horizontal="center"/>
    </xf>
    <xf numFmtId="2" fontId="5" fillId="0" borderId="1" xfId="0" applyNumberFormat="1" applyFont="1" applyFill="1" applyBorder="1"/>
    <xf numFmtId="2" fontId="5" fillId="0" borderId="1" xfId="0" applyNumberFormat="1" applyFont="1" applyFill="1" applyBorder="1" applyAlignment="1">
      <alignment horizontal="right"/>
    </xf>
    <xf numFmtId="2" fontId="5" fillId="0" borderId="1" xfId="0" applyNumberFormat="1" applyFont="1" applyFill="1" applyBorder="1" applyAlignment="1">
      <alignment horizontal="center"/>
    </xf>
    <xf numFmtId="2" fontId="3" fillId="0" borderId="1" xfId="0" applyNumberFormat="1" applyFont="1" applyFill="1" applyBorder="1" applyAlignment="1">
      <alignment horizontal="right"/>
    </xf>
    <xf numFmtId="0" fontId="3" fillId="0" borderId="1" xfId="0" applyFont="1" applyFill="1" applyBorder="1" applyAlignment="1">
      <alignment horizontal="right"/>
    </xf>
    <xf numFmtId="0" fontId="7" fillId="0" borderId="1" xfId="0" applyFont="1" applyFill="1" applyBorder="1" applyAlignment="1">
      <alignment horizontal="center"/>
    </xf>
    <xf numFmtId="0" fontId="23" fillId="0" borderId="1" xfId="0" applyFont="1" applyFill="1" applyBorder="1"/>
    <xf numFmtId="0" fontId="24" fillId="0" borderId="1" xfId="0" applyFont="1" applyFill="1" applyBorder="1"/>
    <xf numFmtId="0" fontId="23" fillId="0" borderId="1" xfId="0" applyFont="1" applyFill="1" applyBorder="1" applyAlignment="1">
      <alignment horizontal="left"/>
    </xf>
    <xf numFmtId="0" fontId="7" fillId="0" borderId="1" xfId="0" applyFont="1" applyFill="1" applyBorder="1" applyAlignment="1">
      <alignment horizontal="left"/>
    </xf>
    <xf numFmtId="0" fontId="11" fillId="0" borderId="1" xfId="0" applyFont="1" applyFill="1" applyBorder="1" applyAlignment="1">
      <alignment vertical="top"/>
    </xf>
    <xf numFmtId="0" fontId="25" fillId="0" borderId="1" xfId="0" applyFont="1" applyFill="1" applyBorder="1"/>
    <xf numFmtId="0" fontId="23" fillId="4" borderId="1" xfId="0" applyFont="1" applyFill="1" applyBorder="1"/>
    <xf numFmtId="0" fontId="23" fillId="0" borderId="1" xfId="0" quotePrefix="1" applyFont="1" applyFill="1" applyBorder="1"/>
    <xf numFmtId="0" fontId="22" fillId="4" borderId="1" xfId="0" applyFont="1" applyFill="1" applyBorder="1"/>
    <xf numFmtId="0" fontId="25" fillId="4" borderId="1" xfId="0" applyFont="1" applyFill="1" applyBorder="1"/>
    <xf numFmtId="0" fontId="0" fillId="0" borderId="0" xfId="0"/>
    <xf numFmtId="0" fontId="9" fillId="0" borderId="1" xfId="0" applyFont="1" applyFill="1" applyBorder="1"/>
    <xf numFmtId="0" fontId="5" fillId="0" borderId="1" xfId="0" applyFont="1" applyFill="1" applyBorder="1"/>
    <xf numFmtId="0" fontId="5" fillId="0" borderId="1" xfId="0" applyFont="1" applyFill="1" applyBorder="1" applyAlignment="1">
      <alignment horizontal="right"/>
    </xf>
    <xf numFmtId="0" fontId="5" fillId="0" borderId="1" xfId="0" applyFont="1" applyFill="1" applyBorder="1" applyAlignment="1">
      <alignment horizontal="center"/>
    </xf>
    <xf numFmtId="2" fontId="5" fillId="0" borderId="1" xfId="0" applyNumberFormat="1" applyFont="1" applyFill="1" applyBorder="1"/>
    <xf numFmtId="2" fontId="5" fillId="0" borderId="1" xfId="0" applyNumberFormat="1" applyFont="1" applyFill="1" applyBorder="1" applyAlignment="1">
      <alignment horizontal="right"/>
    </xf>
    <xf numFmtId="2" fontId="5" fillId="0" borderId="1" xfId="0" applyNumberFormat="1" applyFont="1" applyFill="1" applyBorder="1" applyAlignment="1">
      <alignment horizontal="center"/>
    </xf>
    <xf numFmtId="165" fontId="5" fillId="0" borderId="1" xfId="0" applyNumberFormat="1" applyFont="1" applyFill="1" applyBorder="1" applyAlignment="1">
      <alignment horizontal="right"/>
    </xf>
    <xf numFmtId="0" fontId="7" fillId="0" borderId="1" xfId="0" applyFont="1" applyFill="1" applyBorder="1" applyAlignment="1">
      <alignment horizontal="center"/>
    </xf>
    <xf numFmtId="0" fontId="23" fillId="0" borderId="1" xfId="0" applyFont="1" applyFill="1" applyBorder="1"/>
    <xf numFmtId="0" fontId="24" fillId="0" borderId="1" xfId="0" applyFont="1" applyFill="1" applyBorder="1"/>
    <xf numFmtId="0" fontId="23" fillId="0" borderId="1" xfId="0" applyFont="1" applyFill="1" applyBorder="1" applyAlignment="1">
      <alignment horizontal="left"/>
    </xf>
    <xf numFmtId="0" fontId="7" fillId="0" borderId="1" xfId="0" applyFont="1" applyFill="1" applyBorder="1" applyAlignment="1">
      <alignment horizontal="left"/>
    </xf>
    <xf numFmtId="0" fontId="23" fillId="4" borderId="1" xfId="0" applyFont="1" applyFill="1" applyBorder="1"/>
    <xf numFmtId="0" fontId="22" fillId="4" borderId="1" xfId="0" applyFont="1" applyFill="1" applyBorder="1"/>
    <xf numFmtId="0" fontId="0" fillId="0" borderId="0" xfId="0"/>
    <xf numFmtId="0" fontId="11" fillId="0" borderId="1" xfId="2" applyFont="1" applyBorder="1" applyAlignment="1">
      <alignment horizontal="center" vertical="top"/>
    </xf>
    <xf numFmtId="0" fontId="9" fillId="0" borderId="1" xfId="0" applyFont="1" applyFill="1" applyBorder="1"/>
    <xf numFmtId="0" fontId="5" fillId="0" borderId="1" xfId="0" applyFont="1" applyFill="1" applyBorder="1"/>
    <xf numFmtId="2" fontId="5" fillId="0" borderId="1" xfId="0" applyNumberFormat="1" applyFont="1" applyFill="1" applyBorder="1"/>
    <xf numFmtId="2" fontId="5" fillId="0" borderId="1" xfId="0" applyNumberFormat="1" applyFont="1" applyFill="1" applyBorder="1" applyAlignment="1">
      <alignment horizontal="right"/>
    </xf>
    <xf numFmtId="2" fontId="5" fillId="0" borderId="1" xfId="0" applyNumberFormat="1" applyFont="1" applyFill="1" applyBorder="1" applyAlignment="1">
      <alignment horizontal="center"/>
    </xf>
    <xf numFmtId="2" fontId="7" fillId="0" borderId="1" xfId="0" applyNumberFormat="1" applyFont="1" applyFill="1" applyBorder="1"/>
    <xf numFmtId="43" fontId="10" fillId="2" borderId="1" xfId="2" applyNumberFormat="1" applyFont="1" applyFill="1" applyBorder="1" applyAlignment="1">
      <alignment vertical="top"/>
    </xf>
    <xf numFmtId="43" fontId="4" fillId="2" borderId="1" xfId="2" applyNumberFormat="1" applyFont="1" applyFill="1" applyBorder="1" applyAlignment="1">
      <alignment vertical="top"/>
    </xf>
    <xf numFmtId="0" fontId="16" fillId="0" borderId="1" xfId="0" applyFont="1" applyFill="1" applyBorder="1" applyAlignment="1">
      <alignment horizontal="right"/>
    </xf>
    <xf numFmtId="43" fontId="10" fillId="2" borderId="1" xfId="2" applyNumberFormat="1" applyFont="1" applyFill="1" applyBorder="1" applyAlignment="1">
      <alignment horizontal="right" vertical="top"/>
    </xf>
    <xf numFmtId="0" fontId="9" fillId="0" borderId="1" xfId="2" applyFont="1" applyBorder="1" applyAlignment="1">
      <alignment horizontal="center" vertical="center"/>
    </xf>
    <xf numFmtId="0" fontId="11" fillId="0" borderId="1" xfId="2" applyFont="1" applyBorder="1" applyAlignment="1">
      <alignment horizontal="center" vertical="center"/>
    </xf>
    <xf numFmtId="4" fontId="9" fillId="0" borderId="1" xfId="2" applyNumberFormat="1" applyFont="1" applyBorder="1" applyAlignment="1">
      <alignment horizontal="right" vertical="center"/>
    </xf>
    <xf numFmtId="4" fontId="11" fillId="0" borderId="1" xfId="2" applyNumberFormat="1" applyFont="1" applyBorder="1" applyAlignment="1">
      <alignment horizontal="right" vertical="center"/>
    </xf>
    <xf numFmtId="0" fontId="9" fillId="0" borderId="1" xfId="0" applyFont="1" applyBorder="1" applyAlignment="1">
      <alignment horizontal="center" vertical="center" wrapText="1"/>
    </xf>
    <xf numFmtId="3" fontId="9" fillId="0" borderId="1" xfId="2" applyNumberFormat="1" applyFont="1" applyBorder="1" applyAlignment="1">
      <alignment horizontal="right" vertical="center"/>
    </xf>
    <xf numFmtId="0" fontId="0" fillId="0" borderId="1" xfId="0" applyBorder="1"/>
    <xf numFmtId="165" fontId="16" fillId="0" borderId="1" xfId="0" applyNumberFormat="1" applyFont="1" applyBorder="1"/>
    <xf numFmtId="165" fontId="10" fillId="3" borderId="1" xfId="0" applyNumberFormat="1" applyFont="1" applyFill="1" applyBorder="1"/>
    <xf numFmtId="165" fontId="0" fillId="0" borderId="1" xfId="0" applyNumberFormat="1" applyBorder="1"/>
    <xf numFmtId="0" fontId="0" fillId="3" borderId="0" xfId="0" applyFill="1" applyBorder="1"/>
    <xf numFmtId="0" fontId="0" fillId="0" borderId="0" xfId="0" applyBorder="1"/>
    <xf numFmtId="165" fontId="0" fillId="0" borderId="0" xfId="0" applyNumberFormat="1" applyBorder="1"/>
    <xf numFmtId="165" fontId="0" fillId="3" borderId="0" xfId="0" applyNumberFormat="1" applyFill="1" applyBorder="1"/>
    <xf numFmtId="0" fontId="31" fillId="0" borderId="1" xfId="0" applyFont="1" applyBorder="1"/>
    <xf numFmtId="0" fontId="5" fillId="3" borderId="1" xfId="2" applyFont="1" applyFill="1" applyBorder="1" applyAlignment="1">
      <alignment horizontal="left" vertical="top" wrapText="1"/>
    </xf>
    <xf numFmtId="165" fontId="16" fillId="0" borderId="0" xfId="0" applyNumberFormat="1" applyFont="1" applyBorder="1"/>
    <xf numFmtId="4" fontId="0" fillId="0" borderId="1" xfId="2" applyNumberFormat="1" applyFont="1" applyBorder="1" applyAlignment="1">
      <alignment horizontal="right" vertical="center"/>
    </xf>
    <xf numFmtId="0" fontId="33" fillId="0" borderId="4" xfId="3" quotePrefix="1" applyNumberFormat="1" applyFont="1" applyFill="1" applyBorder="1" applyAlignment="1" applyProtection="1">
      <alignment horizontal="left" vertical="center" wrapText="1"/>
    </xf>
    <xf numFmtId="1" fontId="33" fillId="0" borderId="4" xfId="3" applyNumberFormat="1" applyFont="1" applyFill="1" applyBorder="1" applyAlignment="1" applyProtection="1">
      <alignment horizontal="right" vertical="center" wrapText="1"/>
    </xf>
    <xf numFmtId="4" fontId="33" fillId="0" borderId="4" xfId="3" applyNumberFormat="1" applyFont="1" applyFill="1" applyBorder="1" applyAlignment="1" applyProtection="1">
      <alignment horizontal="right" vertical="center" wrapText="1"/>
    </xf>
    <xf numFmtId="0" fontId="5" fillId="3" borderId="4" xfId="3" quotePrefix="1" applyNumberFormat="1" applyFont="1" applyFill="1" applyBorder="1" applyAlignment="1" applyProtection="1">
      <alignment horizontal="left" vertical="center" wrapText="1"/>
    </xf>
    <xf numFmtId="1" fontId="5" fillId="3" borderId="4" xfId="3" applyNumberFormat="1" applyFont="1" applyFill="1" applyBorder="1" applyAlignment="1" applyProtection="1">
      <alignment horizontal="right" vertical="center" wrapText="1"/>
    </xf>
    <xf numFmtId="4" fontId="5" fillId="3" borderId="4" xfId="3" applyNumberFormat="1" applyFont="1" applyFill="1" applyBorder="1" applyAlignment="1" applyProtection="1">
      <alignment horizontal="right" vertical="center" wrapText="1"/>
    </xf>
    <xf numFmtId="0" fontId="34" fillId="6" borderId="0" xfId="0" applyFont="1" applyFill="1"/>
    <xf numFmtId="0" fontId="33" fillId="0" borderId="5" xfId="3" quotePrefix="1" applyNumberFormat="1" applyFont="1" applyFill="1" applyBorder="1" applyAlignment="1" applyProtection="1">
      <alignment horizontal="left" vertical="center" wrapText="1"/>
    </xf>
    <xf numFmtId="1" fontId="33" fillId="0" borderId="5" xfId="3" applyNumberFormat="1" applyFont="1" applyFill="1" applyBorder="1" applyAlignment="1" applyProtection="1">
      <alignment horizontal="right" vertical="center" wrapText="1"/>
    </xf>
    <xf numFmtId="4" fontId="33" fillId="0" borderId="5" xfId="3" applyNumberFormat="1" applyFont="1" applyFill="1" applyBorder="1" applyAlignment="1" applyProtection="1">
      <alignment horizontal="right" vertical="center" wrapText="1"/>
    </xf>
    <xf numFmtId="0" fontId="35" fillId="0" borderId="1" xfId="0" applyFont="1" applyBorder="1"/>
    <xf numFmtId="4" fontId="35" fillId="0" borderId="1" xfId="0" applyNumberFormat="1" applyFont="1" applyBorder="1"/>
    <xf numFmtId="4" fontId="33" fillId="0" borderId="1" xfId="3" applyNumberFormat="1" applyFont="1" applyFill="1" applyBorder="1" applyAlignment="1" applyProtection="1">
      <alignment horizontal="right" vertical="center" wrapText="1"/>
    </xf>
    <xf numFmtId="0" fontId="11" fillId="2" borderId="1" xfId="2" applyFont="1" applyFill="1" applyBorder="1" applyAlignment="1">
      <alignment horizontal="center" vertical="top"/>
    </xf>
    <xf numFmtId="0" fontId="10" fillId="2" borderId="1" xfId="2" applyFont="1" applyFill="1" applyBorder="1" applyAlignment="1">
      <alignment horizontal="center" vertical="top" wrapText="1"/>
    </xf>
    <xf numFmtId="0" fontId="10" fillId="2" borderId="1" xfId="2" applyFont="1" applyFill="1" applyBorder="1" applyAlignment="1">
      <alignment horizontal="center" vertical="top"/>
    </xf>
    <xf numFmtId="43" fontId="10" fillId="2" borderId="1" xfId="2" applyNumberFormat="1" applyFont="1" applyFill="1" applyBorder="1" applyAlignment="1">
      <alignment horizontal="center" vertical="top"/>
    </xf>
    <xf numFmtId="164" fontId="10" fillId="0" borderId="1" xfId="0" applyNumberFormat="1" applyFont="1" applyBorder="1" applyAlignment="1">
      <alignment horizontal="center" vertical="center"/>
    </xf>
    <xf numFmtId="4" fontId="4" fillId="0" borderId="1" xfId="2" applyNumberFormat="1" applyFont="1" applyBorder="1" applyAlignment="1">
      <alignment horizontal="right" vertical="top"/>
    </xf>
    <xf numFmtId="0" fontId="4" fillId="0" borderId="1" xfId="0" applyFont="1" applyBorder="1" applyAlignment="1">
      <alignment horizontal="center" vertical="center"/>
    </xf>
    <xf numFmtId="0" fontId="10" fillId="0" borderId="1" xfId="2" applyFont="1" applyBorder="1" applyAlignment="1">
      <alignment horizontal="center" vertical="top"/>
    </xf>
    <xf numFmtId="0" fontId="4" fillId="2" borderId="1" xfId="2" applyFont="1" applyFill="1" applyBorder="1" applyAlignment="1">
      <alignment horizontal="center" vertical="top"/>
    </xf>
    <xf numFmtId="0" fontId="10" fillId="0" borderId="1" xfId="0" applyFont="1" applyBorder="1" applyAlignment="1">
      <alignment horizontal="center" vertical="top"/>
    </xf>
    <xf numFmtId="0" fontId="4" fillId="0" borderId="1" xfId="0" applyFont="1" applyFill="1" applyBorder="1" applyAlignment="1">
      <alignment horizontal="center"/>
    </xf>
    <xf numFmtId="0" fontId="9" fillId="0" borderId="0" xfId="2" applyFont="1" applyBorder="1" applyAlignment="1">
      <alignment vertical="center"/>
    </xf>
    <xf numFmtId="4" fontId="9" fillId="0" borderId="0" xfId="2" applyNumberFormat="1" applyFont="1" applyBorder="1" applyAlignment="1">
      <alignment horizontal="right" vertical="center"/>
    </xf>
    <xf numFmtId="4" fontId="11" fillId="0" borderId="0" xfId="2" applyNumberFormat="1" applyFont="1" applyBorder="1" applyAlignment="1">
      <alignment horizontal="right" vertical="center"/>
    </xf>
    <xf numFmtId="2" fontId="4" fillId="0" borderId="1" xfId="0" applyNumberFormat="1" applyFont="1" applyBorder="1" applyAlignment="1">
      <alignment horizontal="center" vertical="top"/>
    </xf>
    <xf numFmtId="0" fontId="30" fillId="0" borderId="8" xfId="0" applyFont="1" applyBorder="1" applyAlignment="1">
      <alignment horizontal="left" vertical="center" shrinkToFit="1"/>
    </xf>
    <xf numFmtId="168" fontId="30" fillId="0" borderId="8" xfId="0" applyNumberFormat="1" applyFont="1" applyBorder="1" applyAlignment="1">
      <alignment horizontal="right" vertical="center" shrinkToFit="1"/>
    </xf>
    <xf numFmtId="168" fontId="30" fillId="0" borderId="0" xfId="0" applyNumberFormat="1" applyFont="1" applyBorder="1" applyAlignment="1">
      <alignment horizontal="right" vertical="center" shrinkToFit="1"/>
    </xf>
    <xf numFmtId="0" fontId="30" fillId="0" borderId="0" xfId="0" applyFont="1" applyBorder="1" applyAlignment="1">
      <alignment horizontal="left" vertical="center" shrinkToFit="1"/>
    </xf>
    <xf numFmtId="0" fontId="3" fillId="0" borderId="1" xfId="0" applyFont="1" applyBorder="1" applyAlignment="1">
      <alignment horizontal="center" vertical="top"/>
    </xf>
    <xf numFmtId="0" fontId="9" fillId="0" borderId="1" xfId="2" applyFont="1" applyFill="1" applyBorder="1" applyAlignment="1">
      <alignment horizontal="center" vertical="top"/>
    </xf>
    <xf numFmtId="0" fontId="1" fillId="0" borderId="0" xfId="0" applyFont="1" applyAlignment="1">
      <alignment horizontal="center" wrapText="1"/>
    </xf>
    <xf numFmtId="0" fontId="2" fillId="0" borderId="0" xfId="0" applyFont="1" applyAlignment="1">
      <alignment horizontal="center" wrapText="1"/>
    </xf>
    <xf numFmtId="0" fontId="11" fillId="2" borderId="1" xfId="2" applyFont="1" applyFill="1" applyBorder="1" applyAlignment="1">
      <alignment horizontal="center" vertical="center"/>
    </xf>
    <xf numFmtId="0" fontId="11" fillId="2" borderId="1" xfId="2" applyFont="1" applyFill="1" applyBorder="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vertical="top"/>
    </xf>
    <xf numFmtId="0" fontId="7" fillId="0" borderId="0" xfId="0" applyFont="1" applyAlignment="1">
      <alignment horizontal="center" vertical="top"/>
    </xf>
    <xf numFmtId="0" fontId="1" fillId="0" borderId="0" xfId="0" applyFont="1" applyAlignment="1">
      <alignment horizontal="center"/>
    </xf>
    <xf numFmtId="0" fontId="6" fillId="0" borderId="0" xfId="0" applyFont="1" applyAlignment="1">
      <alignment horizontal="center"/>
    </xf>
    <xf numFmtId="0" fontId="1" fillId="3" borderId="0" xfId="0" applyFont="1" applyFill="1" applyBorder="1" applyAlignment="1">
      <alignment horizontal="left" vertical="top"/>
    </xf>
    <xf numFmtId="0" fontId="1" fillId="0" borderId="0" xfId="0" applyFont="1" applyFill="1" applyAlignment="1">
      <alignment horizontal="center"/>
    </xf>
    <xf numFmtId="0" fontId="2" fillId="0" borderId="0" xfId="0" applyFont="1" applyFill="1" applyAlignment="1">
      <alignment horizontal="center"/>
    </xf>
    <xf numFmtId="0" fontId="7" fillId="0" borderId="0" xfId="0" applyFont="1" applyFill="1" applyAlignment="1">
      <alignment horizontal="right" vertical="center" wrapText="1"/>
    </xf>
    <xf numFmtId="0" fontId="25" fillId="5" borderId="1" xfId="0" applyFont="1" applyFill="1" applyBorder="1" applyAlignment="1">
      <alignment horizontal="left" vertical="top" wrapText="1"/>
    </xf>
    <xf numFmtId="0" fontId="23" fillId="5" borderId="1" xfId="0" applyFont="1" applyFill="1" applyBorder="1" applyAlignment="1">
      <alignment horizontal="left" vertical="top" wrapText="1"/>
    </xf>
    <xf numFmtId="0" fontId="5" fillId="0" borderId="1" xfId="0" applyFont="1" applyFill="1" applyBorder="1" applyAlignment="1">
      <alignment horizontal="left" wrapText="1"/>
    </xf>
    <xf numFmtId="0" fontId="5" fillId="4" borderId="1" xfId="0" applyFont="1" applyFill="1" applyBorder="1" applyAlignment="1">
      <alignment horizontal="justify" vertical="top"/>
    </xf>
    <xf numFmtId="0" fontId="11" fillId="4" borderId="1" xfId="0" applyFont="1" applyFill="1" applyBorder="1" applyAlignment="1">
      <alignment horizontal="left" vertical="top" wrapText="1"/>
    </xf>
    <xf numFmtId="0" fontId="20" fillId="0" borderId="1" xfId="0" applyFont="1" applyFill="1" applyBorder="1" applyAlignment="1">
      <alignment horizontal="center" vertical="top" wrapText="1"/>
    </xf>
    <xf numFmtId="0" fontId="24" fillId="0" borderId="1" xfId="0" applyFont="1" applyFill="1" applyBorder="1" applyAlignment="1">
      <alignment horizontal="left" wrapText="1"/>
    </xf>
    <xf numFmtId="0" fontId="23" fillId="0" borderId="1" xfId="0" applyFont="1" applyFill="1" applyBorder="1" applyAlignment="1">
      <alignment horizontal="center"/>
    </xf>
    <xf numFmtId="0" fontId="34" fillId="6" borderId="6" xfId="0" applyFont="1" applyFill="1" applyBorder="1" applyAlignment="1">
      <alignment horizontal="left"/>
    </xf>
    <xf numFmtId="0" fontId="5" fillId="0" borderId="1" xfId="0" applyFont="1" applyFill="1" applyBorder="1" applyAlignment="1">
      <alignment horizontal="left"/>
    </xf>
    <xf numFmtId="0" fontId="11" fillId="3" borderId="1" xfId="2" applyFont="1" applyFill="1" applyBorder="1" applyAlignment="1">
      <alignment horizontal="center" vertical="top"/>
    </xf>
    <xf numFmtId="0" fontId="11" fillId="2" borderId="1" xfId="2" applyFont="1" applyFill="1" applyBorder="1" applyAlignment="1">
      <alignment horizontal="center" vertical="top"/>
    </xf>
    <xf numFmtId="0" fontId="11" fillId="2" borderId="1" xfId="2" applyFont="1" applyFill="1" applyBorder="1" applyAlignment="1">
      <alignment horizontal="center" vertical="top"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xf>
    <xf numFmtId="0" fontId="1" fillId="2" borderId="7" xfId="0" applyFont="1" applyFill="1" applyBorder="1" applyAlignment="1">
      <alignment horizontal="center" vertical="center"/>
    </xf>
    <xf numFmtId="4" fontId="1" fillId="0" borderId="1" xfId="2" applyNumberFormat="1" applyFont="1" applyBorder="1" applyAlignment="1">
      <alignment horizontal="right" vertical="center"/>
    </xf>
    <xf numFmtId="4" fontId="1" fillId="0" borderId="1" xfId="2" applyNumberFormat="1" applyFont="1" applyBorder="1" applyAlignment="1">
      <alignment horizontal="center" vertical="center"/>
    </xf>
  </cellXfs>
  <cellStyles count="4">
    <cellStyle name="Comma 2" xfId="1"/>
    <cellStyle name="Normal" xfId="0" builtinId="0"/>
    <cellStyle name="Normal 2" xfId="3"/>
    <cellStyle name="Normal_MRM Shamjhanachowk final mail 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ocuments\Book1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y. Summary"/>
      <sheetName val="misc"/>
      <sheetName val="Earth Work (Soil)"/>
      <sheetName val="Drain Quantity"/>
      <sheetName val="Masonary Retaining Wall"/>
      <sheetName val="pavement"/>
      <sheetName val="Sheet1"/>
      <sheetName val="Hume Pipe"/>
      <sheetName val="Pipe Culvert with catchpit"/>
      <sheetName val="Slab Culvert"/>
      <sheetName val="Box Culvert"/>
      <sheetName val="Cause Way"/>
      <sheetName val="Bridge"/>
    </sheetNames>
    <sheetDataSet>
      <sheetData sheetId="0">
        <row r="11">
          <cell r="C11">
            <v>3635.9054805040359</v>
          </cell>
        </row>
        <row r="15">
          <cell r="C15">
            <v>461.49999976158142</v>
          </cell>
          <cell r="E15">
            <v>1855.152147769928</v>
          </cell>
        </row>
        <row r="16">
          <cell r="C16">
            <v>1218.2462496757507</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7" workbookViewId="0">
      <selection activeCell="G25" sqref="G25"/>
    </sheetView>
  </sheetViews>
  <sheetFormatPr defaultRowHeight="15" x14ac:dyDescent="0.25"/>
  <cols>
    <col min="2" max="2" width="58.5703125" customWidth="1"/>
    <col min="3" max="3" width="11.85546875" customWidth="1"/>
  </cols>
  <sheetData>
    <row r="1" spans="1:4" ht="18.75" x14ac:dyDescent="0.3">
      <c r="A1" s="375" t="s">
        <v>0</v>
      </c>
      <c r="B1" s="375"/>
      <c r="C1" s="375"/>
      <c r="D1" s="375"/>
    </row>
    <row r="2" spans="1:4" x14ac:dyDescent="0.25">
      <c r="A2" s="376" t="s">
        <v>1</v>
      </c>
      <c r="B2" s="376"/>
      <c r="C2" s="376"/>
      <c r="D2" s="376"/>
    </row>
    <row r="3" spans="1:4" x14ac:dyDescent="0.25">
      <c r="A3" s="376" t="s">
        <v>2</v>
      </c>
      <c r="B3" s="376"/>
      <c r="C3" s="376"/>
      <c r="D3" s="376"/>
    </row>
    <row r="4" spans="1:4" ht="15.75" x14ac:dyDescent="0.25">
      <c r="A4" s="24"/>
      <c r="B4" s="24"/>
      <c r="C4" s="24"/>
      <c r="D4" s="24"/>
    </row>
    <row r="5" spans="1:4" ht="18.75" x14ac:dyDescent="0.25">
      <c r="A5" s="22" t="s">
        <v>28</v>
      </c>
      <c r="B5" s="22"/>
      <c r="C5" s="23"/>
      <c r="D5" s="23"/>
    </row>
    <row r="6" spans="1:4" ht="15.75" x14ac:dyDescent="0.25">
      <c r="A6" s="25"/>
      <c r="B6" s="26"/>
      <c r="C6" s="26"/>
      <c r="D6" s="27"/>
    </row>
    <row r="7" spans="1:4" ht="15.75" x14ac:dyDescent="0.25">
      <c r="A7" s="355" t="s">
        <v>29</v>
      </c>
      <c r="B7" s="356" t="s">
        <v>5</v>
      </c>
      <c r="C7" s="357" t="s">
        <v>97</v>
      </c>
      <c r="D7" s="357" t="s">
        <v>6</v>
      </c>
    </row>
    <row r="8" spans="1:4" ht="15.75" hidden="1" x14ac:dyDescent="0.25">
      <c r="A8" s="358">
        <v>1</v>
      </c>
      <c r="B8" s="28" t="s">
        <v>10</v>
      </c>
      <c r="C8" s="29"/>
      <c r="D8" s="359"/>
    </row>
    <row r="9" spans="1:4" ht="38.450000000000003" hidden="1" customHeight="1" x14ac:dyDescent="0.25">
      <c r="A9" s="360">
        <v>1.1000000000000001</v>
      </c>
      <c r="B9" s="86" t="s">
        <v>12</v>
      </c>
      <c r="C9" s="30">
        <v>71</v>
      </c>
      <c r="D9" s="361" t="s">
        <v>98</v>
      </c>
    </row>
    <row r="10" spans="1:4" ht="15.75" x14ac:dyDescent="0.25">
      <c r="A10" s="356">
        <v>1</v>
      </c>
      <c r="B10" s="31" t="s">
        <v>30</v>
      </c>
      <c r="C10" s="320"/>
      <c r="D10" s="320"/>
    </row>
    <row r="11" spans="1:4" ht="20.45" customHeight="1" x14ac:dyDescent="0.25">
      <c r="A11" s="362">
        <v>1.1000000000000001</v>
      </c>
      <c r="B11" s="32" t="s">
        <v>101</v>
      </c>
      <c r="C11" s="320">
        <v>6578.1750000000002</v>
      </c>
      <c r="D11" s="320"/>
    </row>
    <row r="12" spans="1:4" ht="15.75" hidden="1" x14ac:dyDescent="0.25">
      <c r="A12" s="356">
        <v>1.2</v>
      </c>
      <c r="B12" s="321"/>
      <c r="C12" s="320"/>
      <c r="D12" s="320"/>
    </row>
    <row r="13" spans="1:4" ht="15.75" x14ac:dyDescent="0.25">
      <c r="A13" s="356"/>
      <c r="B13" s="322" t="s">
        <v>221</v>
      </c>
      <c r="C13" s="319">
        <v>6578.1750000000002</v>
      </c>
      <c r="D13" s="357" t="s">
        <v>32</v>
      </c>
    </row>
    <row r="14" spans="1:4" ht="33.6" customHeight="1" x14ac:dyDescent="0.25">
      <c r="A14" s="362">
        <v>1.3</v>
      </c>
      <c r="B14" s="63" t="s">
        <v>102</v>
      </c>
      <c r="C14" s="320">
        <v>6331.1080000000002</v>
      </c>
      <c r="D14" s="30"/>
    </row>
    <row r="15" spans="1:4" ht="15.75" x14ac:dyDescent="0.25">
      <c r="A15" s="362"/>
      <c r="B15" s="76" t="s">
        <v>221</v>
      </c>
      <c r="C15" s="319">
        <v>6331.1080000000002</v>
      </c>
      <c r="D15" s="320"/>
    </row>
    <row r="16" spans="1:4" ht="15.75" x14ac:dyDescent="0.25">
      <c r="A16" s="362">
        <v>1.4</v>
      </c>
      <c r="B16" s="321" t="s">
        <v>103</v>
      </c>
      <c r="C16" s="320">
        <v>3203.9749999999999</v>
      </c>
      <c r="D16" s="30"/>
    </row>
    <row r="17" spans="1:4" s="311" customFormat="1" ht="15.75" hidden="1" x14ac:dyDescent="0.25">
      <c r="A17" s="362"/>
      <c r="B17" s="321"/>
      <c r="C17" s="320"/>
      <c r="D17" s="30"/>
    </row>
    <row r="18" spans="1:4" ht="15.75" x14ac:dyDescent="0.25">
      <c r="A18" s="362"/>
      <c r="B18" s="322" t="s">
        <v>221</v>
      </c>
      <c r="C18" s="319">
        <v>3203.9749999999999</v>
      </c>
      <c r="D18" s="357" t="s">
        <v>32</v>
      </c>
    </row>
    <row r="19" spans="1:4" s="311" customFormat="1" ht="15.75" x14ac:dyDescent="0.25">
      <c r="A19" s="362"/>
      <c r="B19" s="322" t="s">
        <v>31</v>
      </c>
      <c r="C19" s="319">
        <v>16113.27</v>
      </c>
      <c r="D19" s="357" t="s">
        <v>32</v>
      </c>
    </row>
    <row r="20" spans="1:4" ht="25.35" customHeight="1" x14ac:dyDescent="0.25">
      <c r="A20" s="356">
        <v>2</v>
      </c>
      <c r="B20" s="59" t="s">
        <v>104</v>
      </c>
      <c r="C20" s="64"/>
      <c r="D20" s="357"/>
    </row>
    <row r="21" spans="1:4" s="61" customFormat="1" ht="25.35" customHeight="1" x14ac:dyDescent="0.25">
      <c r="A21" s="362">
        <v>2.1</v>
      </c>
      <c r="B21" s="63" t="s">
        <v>105</v>
      </c>
      <c r="C21" s="65">
        <v>377.899</v>
      </c>
      <c r="D21" s="357"/>
    </row>
    <row r="22" spans="1:4" ht="15.75" x14ac:dyDescent="0.25">
      <c r="A22" s="362">
        <v>2.2000000000000002</v>
      </c>
      <c r="B22" s="63" t="s">
        <v>106</v>
      </c>
      <c r="C22" s="65">
        <v>174.10400000000001</v>
      </c>
      <c r="D22" s="357"/>
    </row>
    <row r="23" spans="1:4" ht="15.75" x14ac:dyDescent="0.25">
      <c r="A23" s="362"/>
      <c r="B23" s="87" t="s">
        <v>31</v>
      </c>
      <c r="C23" s="64">
        <v>552.00300000000004</v>
      </c>
      <c r="D23" s="357" t="s">
        <v>32</v>
      </c>
    </row>
    <row r="24" spans="1:4" ht="15.75" x14ac:dyDescent="0.25">
      <c r="A24" s="356"/>
      <c r="B24" s="87"/>
      <c r="C24" s="64"/>
      <c r="D24" s="357"/>
    </row>
    <row r="25" spans="1:4" ht="15.75" x14ac:dyDescent="0.25">
      <c r="A25" s="356">
        <v>3</v>
      </c>
      <c r="B25" s="85" t="s">
        <v>107</v>
      </c>
      <c r="C25" s="319">
        <v>1181.4000000000001</v>
      </c>
      <c r="D25" s="30"/>
    </row>
    <row r="26" spans="1:4" ht="16.7" customHeight="1" x14ac:dyDescent="0.25">
      <c r="A26" s="41"/>
      <c r="B26" s="87" t="s">
        <v>31</v>
      </c>
      <c r="C26" s="319">
        <v>1181.4000000000001</v>
      </c>
      <c r="D26" s="361" t="s">
        <v>33</v>
      </c>
    </row>
    <row r="27" spans="1:4" ht="27.6" customHeight="1" x14ac:dyDescent="0.25">
      <c r="A27" s="363">
        <v>4</v>
      </c>
      <c r="B27" s="59" t="s">
        <v>108</v>
      </c>
      <c r="C27" s="60">
        <v>326.86</v>
      </c>
      <c r="D27" s="361" t="s">
        <v>33</v>
      </c>
    </row>
    <row r="28" spans="1:4" ht="18.75" x14ac:dyDescent="0.25">
      <c r="A28" s="364"/>
      <c r="B28" s="87" t="s">
        <v>31</v>
      </c>
      <c r="C28" s="60">
        <v>326.86</v>
      </c>
      <c r="D28" s="361" t="s">
        <v>33</v>
      </c>
    </row>
    <row r="29" spans="1:4" ht="15.75" x14ac:dyDescent="0.25">
      <c r="A29" s="356">
        <v>5</v>
      </c>
      <c r="B29" s="85" t="s">
        <v>19</v>
      </c>
      <c r="C29" s="319"/>
      <c r="D29" s="30"/>
    </row>
    <row r="30" spans="1:4" ht="30.6" customHeight="1" x14ac:dyDescent="0.25">
      <c r="A30" s="362">
        <v>5.0999999999999996</v>
      </c>
      <c r="B30" s="33" t="s">
        <v>20</v>
      </c>
      <c r="C30" s="319"/>
      <c r="D30" s="320"/>
    </row>
    <row r="31" spans="1:4" ht="15.75" x14ac:dyDescent="0.25">
      <c r="A31" s="362"/>
      <c r="B31" s="76" t="s">
        <v>109</v>
      </c>
      <c r="C31" s="77">
        <v>4</v>
      </c>
      <c r="D31" s="320"/>
    </row>
    <row r="32" spans="1:4" ht="15.75" x14ac:dyDescent="0.25">
      <c r="A32" s="362"/>
      <c r="B32" s="322" t="s">
        <v>31</v>
      </c>
      <c r="C32" s="319">
        <v>4</v>
      </c>
      <c r="D32" s="357" t="s">
        <v>32</v>
      </c>
    </row>
    <row r="33" spans="1:4" s="83" customFormat="1" ht="15.75" x14ac:dyDescent="0.25">
      <c r="A33" s="362"/>
      <c r="B33" s="322"/>
      <c r="C33" s="319"/>
      <c r="D33" s="357"/>
    </row>
    <row r="34" spans="1:4" ht="18" customHeight="1" x14ac:dyDescent="0.25">
      <c r="A34" s="361">
        <v>6</v>
      </c>
      <c r="B34" s="85" t="s">
        <v>110</v>
      </c>
      <c r="C34" s="86"/>
      <c r="D34" s="363"/>
    </row>
    <row r="35" spans="1:4" s="84" customFormat="1" ht="18" hidden="1" customHeight="1" x14ac:dyDescent="0.25">
      <c r="A35" s="361"/>
      <c r="B35" s="85"/>
      <c r="C35" s="86">
        <v>3076.25</v>
      </c>
      <c r="D35" s="363"/>
    </row>
    <row r="36" spans="1:4" s="84" customFormat="1" ht="15.75" hidden="1" x14ac:dyDescent="0.25">
      <c r="A36" s="361"/>
      <c r="B36" s="85"/>
      <c r="C36" s="86">
        <v>3076.25</v>
      </c>
      <c r="D36" s="363"/>
    </row>
    <row r="37" spans="1:4" s="84" customFormat="1" ht="15.75" hidden="1" x14ac:dyDescent="0.25">
      <c r="A37" s="29"/>
      <c r="B37" s="87"/>
      <c r="C37" s="86">
        <v>3076.25</v>
      </c>
      <c r="D37" s="357"/>
    </row>
    <row r="38" spans="1:4" ht="15.75" x14ac:dyDescent="0.25">
      <c r="A38" s="329">
        <v>6.1</v>
      </c>
      <c r="B38" s="86" t="s">
        <v>113</v>
      </c>
      <c r="C38" s="86">
        <v>3076.25</v>
      </c>
      <c r="D38" s="357" t="s">
        <v>32</v>
      </c>
    </row>
    <row r="39" spans="1:4" ht="15.75" x14ac:dyDescent="0.25">
      <c r="A39" s="329">
        <v>6.2</v>
      </c>
      <c r="B39" s="329" t="s">
        <v>112</v>
      </c>
      <c r="C39" s="86">
        <v>12305</v>
      </c>
      <c r="D39" s="361" t="s">
        <v>98</v>
      </c>
    </row>
    <row r="40" spans="1:4" x14ac:dyDescent="0.25">
      <c r="D40" s="84"/>
    </row>
  </sheetData>
  <mergeCells count="3">
    <mergeCell ref="A1:D1"/>
    <mergeCell ref="A2:D2"/>
    <mergeCell ref="A3:D3"/>
  </mergeCells>
  <phoneticPr fontId="19"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2" workbookViewId="0">
      <selection activeCell="A27" sqref="A27"/>
    </sheetView>
  </sheetViews>
  <sheetFormatPr defaultRowHeight="15" x14ac:dyDescent="0.25"/>
  <cols>
    <col min="2" max="2" width="0" hidden="1" customWidth="1"/>
    <col min="3" max="3" width="78.140625" customWidth="1"/>
    <col min="7" max="7" width="18.42578125" customWidth="1"/>
  </cols>
  <sheetData>
    <row r="1" spans="1:7" ht="18.75" x14ac:dyDescent="0.25">
      <c r="A1" s="379" t="s">
        <v>0</v>
      </c>
      <c r="B1" s="379"/>
      <c r="C1" s="379"/>
      <c r="D1" s="379"/>
      <c r="E1" s="379"/>
      <c r="F1" s="379"/>
      <c r="G1" s="379"/>
    </row>
    <row r="2" spans="1:7" ht="15.75" x14ac:dyDescent="0.25">
      <c r="A2" s="380" t="s">
        <v>1</v>
      </c>
      <c r="B2" s="381"/>
      <c r="C2" s="381"/>
      <c r="D2" s="381"/>
      <c r="E2" s="381"/>
      <c r="F2" s="381"/>
      <c r="G2" s="381"/>
    </row>
    <row r="3" spans="1:7" ht="15.75" x14ac:dyDescent="0.25">
      <c r="A3" s="380" t="s">
        <v>2</v>
      </c>
      <c r="B3" s="381"/>
      <c r="C3" s="381"/>
      <c r="D3" s="381"/>
      <c r="E3" s="381"/>
      <c r="F3" s="381"/>
      <c r="G3" s="381"/>
    </row>
    <row r="4" spans="1:7" ht="15.75" x14ac:dyDescent="0.25">
      <c r="A4" s="4"/>
      <c r="B4" s="5"/>
      <c r="C4" s="381"/>
      <c r="D4" s="381"/>
      <c r="E4" s="381"/>
      <c r="F4" s="381"/>
      <c r="G4" s="381"/>
    </row>
    <row r="5" spans="1:7" ht="18.75" x14ac:dyDescent="0.25">
      <c r="A5" s="379" t="s">
        <v>96</v>
      </c>
      <c r="B5" s="379"/>
      <c r="C5" s="379"/>
      <c r="D5" s="379"/>
      <c r="E5" s="379"/>
      <c r="F5" s="379"/>
      <c r="G5" s="379"/>
    </row>
    <row r="6" spans="1:7" x14ac:dyDescent="0.25">
      <c r="A6" s="8"/>
      <c r="B6" s="8"/>
      <c r="C6" s="8"/>
      <c r="D6" s="8"/>
      <c r="E6" s="8"/>
      <c r="F6" s="8"/>
      <c r="G6" s="8"/>
    </row>
    <row r="7" spans="1:7" x14ac:dyDescent="0.25">
      <c r="A7" s="7"/>
      <c r="B7" s="8"/>
      <c r="C7" s="8"/>
      <c r="D7" s="7"/>
      <c r="E7" s="7"/>
      <c r="F7" s="7"/>
      <c r="G7" s="7"/>
    </row>
    <row r="8" spans="1:7" ht="34.35" customHeight="1" x14ac:dyDescent="0.25">
      <c r="A8" s="378" t="s">
        <v>3</v>
      </c>
      <c r="B8" s="378" t="s">
        <v>4</v>
      </c>
      <c r="C8" s="377" t="s">
        <v>5</v>
      </c>
      <c r="D8" s="377" t="s">
        <v>6</v>
      </c>
      <c r="E8" s="377" t="s">
        <v>7</v>
      </c>
      <c r="F8" s="377" t="s">
        <v>8</v>
      </c>
      <c r="G8" s="378" t="s">
        <v>9</v>
      </c>
    </row>
    <row r="9" spans="1:7" hidden="1" x14ac:dyDescent="0.25">
      <c r="A9" s="377"/>
      <c r="B9" s="377"/>
      <c r="C9" s="377"/>
      <c r="D9" s="377"/>
      <c r="E9" s="377"/>
      <c r="F9" s="377"/>
      <c r="G9" s="377"/>
    </row>
    <row r="10" spans="1:7" hidden="1" x14ac:dyDescent="0.25">
      <c r="A10" s="9">
        <v>1</v>
      </c>
      <c r="B10" s="1"/>
      <c r="C10" s="11" t="s">
        <v>10</v>
      </c>
      <c r="D10" s="323"/>
      <c r="E10" s="325"/>
      <c r="F10" s="325"/>
      <c r="G10" s="326"/>
    </row>
    <row r="11" spans="1:7" ht="23.45" hidden="1" customHeight="1" x14ac:dyDescent="0.25">
      <c r="A11" s="9">
        <v>1.1000000000000001</v>
      </c>
      <c r="B11" s="12" t="s">
        <v>11</v>
      </c>
      <c r="C11" s="13" t="s">
        <v>12</v>
      </c>
      <c r="D11" s="323" t="s">
        <v>13</v>
      </c>
      <c r="E11" s="325">
        <v>69</v>
      </c>
      <c r="F11" s="325">
        <v>190.5</v>
      </c>
      <c r="G11" s="325">
        <v>13144.5</v>
      </c>
    </row>
    <row r="12" spans="1:7" x14ac:dyDescent="0.25">
      <c r="A12" s="9"/>
      <c r="B12" s="9"/>
      <c r="C12" s="14" t="s">
        <v>14</v>
      </c>
      <c r="D12" s="323"/>
      <c r="E12" s="325"/>
      <c r="F12" s="325"/>
      <c r="G12" s="326"/>
    </row>
    <row r="13" spans="1:7" x14ac:dyDescent="0.25">
      <c r="A13" s="9"/>
      <c r="B13" s="9"/>
      <c r="C13" s="13"/>
      <c r="D13" s="323"/>
      <c r="E13" s="325"/>
      <c r="F13" s="325"/>
      <c r="G13" s="326"/>
    </row>
    <row r="14" spans="1:7" x14ac:dyDescent="0.25">
      <c r="A14" s="68">
        <v>1</v>
      </c>
      <c r="B14" s="10"/>
      <c r="C14" s="80" t="s">
        <v>15</v>
      </c>
      <c r="D14" s="323"/>
      <c r="E14" s="325"/>
      <c r="F14" s="325"/>
      <c r="G14" s="328"/>
    </row>
    <row r="15" spans="1:7" s="311" customFormat="1" hidden="1" x14ac:dyDescent="0.25">
      <c r="A15" s="324"/>
      <c r="B15" s="324"/>
      <c r="C15" s="80"/>
      <c r="D15" s="323"/>
      <c r="E15" s="325"/>
      <c r="F15" s="325"/>
      <c r="G15" s="328"/>
    </row>
    <row r="16" spans="1:7" ht="33" customHeight="1" x14ac:dyDescent="0.25">
      <c r="A16" s="9">
        <v>1.1000000000000001</v>
      </c>
      <c r="B16" s="12" t="s">
        <v>16</v>
      </c>
      <c r="C16" s="78" t="s">
        <v>222</v>
      </c>
      <c r="D16" s="323" t="s">
        <v>17</v>
      </c>
      <c r="E16" s="325">
        <f>QTY.Summary!C9</f>
        <v>3927.48525172472</v>
      </c>
      <c r="F16" s="325">
        <v>458.35</v>
      </c>
      <c r="G16" s="325">
        <f>E16*F16</f>
        <v>1800162.8651280254</v>
      </c>
    </row>
    <row r="17" spans="1:7" s="311" customFormat="1" ht="33" hidden="1" customHeight="1" x14ac:dyDescent="0.25">
      <c r="A17" s="323"/>
      <c r="B17" s="327"/>
      <c r="C17" s="78"/>
      <c r="D17" s="323"/>
      <c r="E17" s="325"/>
      <c r="F17" s="325"/>
      <c r="G17" s="325">
        <f t="shared" ref="G17:G19" si="0">E17*F17</f>
        <v>0</v>
      </c>
    </row>
    <row r="18" spans="1:7" s="311" customFormat="1" ht="33" customHeight="1" x14ac:dyDescent="0.25">
      <c r="A18" s="323">
        <v>1.2</v>
      </c>
      <c r="B18" s="327"/>
      <c r="C18" s="78" t="s">
        <v>223</v>
      </c>
      <c r="D18" s="323" t="s">
        <v>17</v>
      </c>
      <c r="E18" s="325">
        <f>QTY.Summary!C10</f>
        <v>3635.9054805040359</v>
      </c>
      <c r="F18" s="325">
        <v>550.03</v>
      </c>
      <c r="G18" s="325">
        <f t="shared" si="0"/>
        <v>1999857.0914416348</v>
      </c>
    </row>
    <row r="19" spans="1:7" s="311" customFormat="1" ht="33" customHeight="1" x14ac:dyDescent="0.25">
      <c r="A19" s="323">
        <v>1.3</v>
      </c>
      <c r="B19" s="327"/>
      <c r="C19" s="78" t="s">
        <v>224</v>
      </c>
      <c r="D19" s="323" t="s">
        <v>17</v>
      </c>
      <c r="E19" s="325">
        <f>QTY.Summary!D12</f>
        <v>0</v>
      </c>
      <c r="F19" s="325">
        <v>550.03</v>
      </c>
      <c r="G19" s="325">
        <f t="shared" si="0"/>
        <v>0</v>
      </c>
    </row>
    <row r="20" spans="1:7" s="311" customFormat="1" ht="36" hidden="1" customHeight="1" x14ac:dyDescent="0.25">
      <c r="A20" s="324"/>
      <c r="B20" s="327"/>
      <c r="C20" s="79"/>
      <c r="D20" s="323"/>
      <c r="E20" s="325"/>
      <c r="F20" s="325"/>
      <c r="G20" s="325"/>
    </row>
    <row r="21" spans="1:7" x14ac:dyDescent="0.25">
      <c r="A21" s="68">
        <v>2</v>
      </c>
      <c r="B21" s="10"/>
      <c r="C21" s="81" t="s">
        <v>256</v>
      </c>
      <c r="D21" s="323" t="s">
        <v>36</v>
      </c>
      <c r="E21" s="325">
        <f>QTY.Summary!C13</f>
        <v>1855.152147769928</v>
      </c>
      <c r="F21" s="325">
        <v>3692.61</v>
      </c>
      <c r="G21" s="325">
        <f>E21*F21</f>
        <v>6850353.3723767139</v>
      </c>
    </row>
    <row r="22" spans="1:7" ht="15.75" x14ac:dyDescent="0.25">
      <c r="A22" s="9">
        <v>3</v>
      </c>
      <c r="B22" s="12" t="s">
        <v>18</v>
      </c>
      <c r="C22" s="59" t="s">
        <v>231</v>
      </c>
      <c r="D22" s="323"/>
      <c r="E22" s="325"/>
      <c r="F22" s="325"/>
      <c r="G22" s="325"/>
    </row>
    <row r="23" spans="1:7" x14ac:dyDescent="0.25">
      <c r="A23" s="82">
        <v>3.1</v>
      </c>
      <c r="B23" s="12" t="s">
        <v>18</v>
      </c>
      <c r="C23" s="69" t="s">
        <v>211</v>
      </c>
      <c r="D23" s="16" t="s">
        <v>98</v>
      </c>
      <c r="E23" s="325">
        <v>7156.68</v>
      </c>
      <c r="F23" s="325">
        <f>'Item Unitrate'!G26</f>
        <v>106.97</v>
      </c>
      <c r="G23" s="325">
        <f>E23*F23</f>
        <v>765550.05960000004</v>
      </c>
    </row>
    <row r="24" spans="1:7" x14ac:dyDescent="0.25">
      <c r="A24" s="9">
        <v>3.2</v>
      </c>
      <c r="B24" s="10"/>
      <c r="C24" s="69" t="s">
        <v>232</v>
      </c>
      <c r="D24" s="323" t="s">
        <v>36</v>
      </c>
      <c r="E24" s="325">
        <f>QTY.Summary!C16</f>
        <v>1431.3375000000001</v>
      </c>
      <c r="F24" s="233">
        <f>'Item Unitrate'!G27</f>
        <v>3588.48</v>
      </c>
      <c r="G24" s="325">
        <f t="shared" ref="G24:G26" si="1">E24*F24</f>
        <v>5136325.9920000006</v>
      </c>
    </row>
    <row r="25" spans="1:7" x14ac:dyDescent="0.25">
      <c r="A25" s="6">
        <v>3.3</v>
      </c>
      <c r="B25" s="17"/>
      <c r="C25" s="69" t="s">
        <v>229</v>
      </c>
      <c r="D25" s="2" t="s">
        <v>36</v>
      </c>
      <c r="E25" s="2">
        <f>QTY.Summary!C15</f>
        <v>858.80250000000001</v>
      </c>
      <c r="F25" s="2">
        <f>'Item Unitrate'!G28</f>
        <v>19431.64</v>
      </c>
      <c r="G25" s="325">
        <f t="shared" si="1"/>
        <v>16687941.0111</v>
      </c>
    </row>
    <row r="26" spans="1:7" x14ac:dyDescent="0.25">
      <c r="A26" s="3">
        <v>3.4</v>
      </c>
      <c r="B26" s="17"/>
      <c r="C26" s="69" t="s">
        <v>228</v>
      </c>
      <c r="D26" s="2" t="s">
        <v>36</v>
      </c>
      <c r="E26" s="18">
        <f>QTY.Summary!C14</f>
        <v>429.40125</v>
      </c>
      <c r="F26" s="19">
        <f>'Rate Analysis'!G199</f>
        <v>16897.074554973824</v>
      </c>
      <c r="G26" s="325">
        <f t="shared" si="1"/>
        <v>7255624.9352489542</v>
      </c>
    </row>
    <row r="27" spans="1:7" x14ac:dyDescent="0.25">
      <c r="A27" s="3"/>
      <c r="B27" s="17"/>
      <c r="C27" s="15"/>
      <c r="D27" s="2"/>
      <c r="E27" s="18"/>
      <c r="F27" s="19"/>
      <c r="G27" s="326">
        <f>SUM(G16:G26)</f>
        <v>40495815.326895326</v>
      </c>
    </row>
    <row r="28" spans="1:7" x14ac:dyDescent="0.25">
      <c r="A28" s="9"/>
      <c r="B28" s="10"/>
      <c r="C28" s="20"/>
      <c r="D28" s="323"/>
      <c r="E28" s="325"/>
      <c r="F28" s="325"/>
      <c r="G28" s="325"/>
    </row>
    <row r="29" spans="1:7" x14ac:dyDescent="0.25">
      <c r="A29" s="9"/>
      <c r="B29" s="9" t="s">
        <v>21</v>
      </c>
      <c r="C29" s="20"/>
      <c r="D29" s="323"/>
      <c r="E29" s="325"/>
      <c r="F29" s="325"/>
      <c r="G29" s="325"/>
    </row>
    <row r="30" spans="1:7" x14ac:dyDescent="0.25">
      <c r="A30" s="9"/>
      <c r="B30" s="9"/>
      <c r="C30" s="14"/>
      <c r="D30" s="323"/>
      <c r="E30" s="325"/>
      <c r="F30" s="325"/>
      <c r="G30" s="340"/>
    </row>
    <row r="31" spans="1:7" x14ac:dyDescent="0.25">
      <c r="A31" s="9"/>
      <c r="B31" s="9"/>
      <c r="C31" s="324" t="s">
        <v>22</v>
      </c>
      <c r="D31" s="323"/>
      <c r="E31" s="325"/>
      <c r="F31" s="325"/>
      <c r="G31" s="326">
        <f>G27</f>
        <v>40495815.326895326</v>
      </c>
    </row>
    <row r="32" spans="1:7" x14ac:dyDescent="0.25">
      <c r="A32" s="9"/>
      <c r="B32" s="9"/>
      <c r="C32" s="324" t="s">
        <v>23</v>
      </c>
      <c r="D32" s="323"/>
      <c r="E32" s="325"/>
      <c r="F32" s="325"/>
      <c r="G32" s="250">
        <f>0.15*G31</f>
        <v>6074372.2990342984</v>
      </c>
    </row>
    <row r="33" spans="1:7" x14ac:dyDescent="0.25">
      <c r="A33" s="9"/>
      <c r="B33" s="9"/>
      <c r="C33" s="324" t="s">
        <v>24</v>
      </c>
      <c r="D33" s="323"/>
      <c r="E33" s="325"/>
      <c r="F33" s="325"/>
      <c r="G33" s="326">
        <f>G31+G32</f>
        <v>46570187.625929624</v>
      </c>
    </row>
    <row r="34" spans="1:7" x14ac:dyDescent="0.25">
      <c r="A34" s="9"/>
      <c r="B34" s="9"/>
      <c r="C34" s="324" t="s">
        <v>25</v>
      </c>
      <c r="D34" s="323"/>
      <c r="E34" s="325"/>
      <c r="F34" s="325"/>
      <c r="G34" s="326">
        <f>0.13*G33</f>
        <v>6054124.3913708515</v>
      </c>
    </row>
    <row r="35" spans="1:7" x14ac:dyDescent="0.25">
      <c r="A35" s="9"/>
      <c r="B35" s="9"/>
      <c r="C35" s="324" t="s">
        <v>26</v>
      </c>
      <c r="D35" s="323"/>
      <c r="E35" s="325"/>
      <c r="F35" s="325"/>
      <c r="G35" s="326">
        <f>G33+G34</f>
        <v>52624312.017300472</v>
      </c>
    </row>
    <row r="36" spans="1:7" x14ac:dyDescent="0.25">
      <c r="A36" s="9"/>
      <c r="B36" s="9"/>
      <c r="C36" s="324" t="s">
        <v>27</v>
      </c>
      <c r="D36" s="323"/>
      <c r="E36" s="325"/>
      <c r="F36" s="325"/>
      <c r="G36" s="326">
        <f>G35/1.90845</f>
        <v>27574372.929498006</v>
      </c>
    </row>
    <row r="37" spans="1:7" x14ac:dyDescent="0.25">
      <c r="A37" s="9"/>
      <c r="B37" s="21"/>
      <c r="D37" s="365"/>
      <c r="E37" s="366"/>
      <c r="F37" s="366"/>
      <c r="G37" s="367"/>
    </row>
  </sheetData>
  <mergeCells count="12">
    <mergeCell ref="E8:E9"/>
    <mergeCell ref="F8:F9"/>
    <mergeCell ref="G8:G9"/>
    <mergeCell ref="A1:G1"/>
    <mergeCell ref="A2:G2"/>
    <mergeCell ref="A3:G3"/>
    <mergeCell ref="A5:G5"/>
    <mergeCell ref="A8:A9"/>
    <mergeCell ref="B8:B9"/>
    <mergeCell ref="C8:C9"/>
    <mergeCell ref="D8:D9"/>
    <mergeCell ref="C4:G4"/>
  </mergeCells>
  <phoneticPr fontId="19" type="noConversion"/>
  <pageMargins left="0.7" right="0.7" top="0.75" bottom="0.75" header="0.3" footer="0.3"/>
  <pageSetup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G10" sqref="G10"/>
    </sheetView>
  </sheetViews>
  <sheetFormatPr defaultRowHeight="15" x14ac:dyDescent="0.25"/>
  <cols>
    <col min="2" max="2" width="36.85546875" customWidth="1"/>
    <col min="3" max="3" width="12.5703125" customWidth="1"/>
    <col min="4" max="4" width="9.42578125" bestFit="1" customWidth="1"/>
    <col min="5" max="5" width="19.42578125" customWidth="1"/>
  </cols>
  <sheetData>
    <row r="1" spans="1:5" ht="18.75" x14ac:dyDescent="0.25">
      <c r="A1" s="36" t="s">
        <v>0</v>
      </c>
      <c r="B1" s="40"/>
      <c r="C1" s="40"/>
      <c r="D1" s="40"/>
      <c r="E1" s="40"/>
    </row>
    <row r="2" spans="1:5" x14ac:dyDescent="0.25">
      <c r="A2" s="38" t="s">
        <v>1</v>
      </c>
      <c r="B2" s="39"/>
      <c r="C2" s="39"/>
      <c r="D2" s="39"/>
      <c r="E2" s="39"/>
    </row>
    <row r="3" spans="1:5" ht="15.75" x14ac:dyDescent="0.25">
      <c r="A3" s="38" t="s">
        <v>2</v>
      </c>
      <c r="B3" s="37"/>
      <c r="C3" s="40"/>
      <c r="D3" s="40"/>
      <c r="E3" s="40"/>
    </row>
    <row r="4" spans="1:5" x14ac:dyDescent="0.25">
      <c r="A4" s="382"/>
      <c r="B4" s="382"/>
      <c r="C4" s="382"/>
      <c r="D4" s="382"/>
      <c r="E4" s="382"/>
    </row>
    <row r="5" spans="1:5" ht="18.75" x14ac:dyDescent="0.25">
      <c r="A5" s="383" t="s">
        <v>44</v>
      </c>
      <c r="B5" s="383"/>
      <c r="C5" s="383"/>
      <c r="D5" s="383"/>
      <c r="E5" s="383"/>
    </row>
    <row r="6" spans="1:5" x14ac:dyDescent="0.25">
      <c r="A6" s="384" t="s">
        <v>225</v>
      </c>
      <c r="B6" s="384"/>
      <c r="C6" s="384"/>
      <c r="D6" s="384"/>
      <c r="E6" s="384"/>
    </row>
    <row r="7" spans="1:5" ht="15.75" x14ac:dyDescent="0.25">
      <c r="A7" s="41" t="s">
        <v>45</v>
      </c>
      <c r="B7" s="41" t="s">
        <v>5</v>
      </c>
      <c r="C7" s="41" t="s">
        <v>6</v>
      </c>
      <c r="D7" s="368" t="s">
        <v>46</v>
      </c>
      <c r="E7" s="41" t="s">
        <v>43</v>
      </c>
    </row>
    <row r="8" spans="1:5" ht="15.75" x14ac:dyDescent="0.25">
      <c r="A8" s="44">
        <v>1</v>
      </c>
      <c r="B8" s="42" t="s">
        <v>47</v>
      </c>
      <c r="C8" s="42" t="s">
        <v>48</v>
      </c>
      <c r="D8" s="43">
        <v>1200</v>
      </c>
      <c r="E8" s="45"/>
    </row>
    <row r="9" spans="1:5" ht="15.75" x14ac:dyDescent="0.25">
      <c r="A9" s="44">
        <v>2</v>
      </c>
      <c r="B9" s="42" t="s">
        <v>49</v>
      </c>
      <c r="C9" s="42" t="s">
        <v>48</v>
      </c>
      <c r="D9" s="43">
        <v>890</v>
      </c>
      <c r="E9" s="45"/>
    </row>
    <row r="10" spans="1:5" ht="15.75" x14ac:dyDescent="0.25">
      <c r="A10" s="44">
        <v>3</v>
      </c>
      <c r="B10" s="42" t="s">
        <v>39</v>
      </c>
      <c r="C10" s="42" t="s">
        <v>50</v>
      </c>
      <c r="D10" s="43">
        <v>807</v>
      </c>
      <c r="E10" s="45"/>
    </row>
    <row r="11" spans="1:5" ht="15.75" x14ac:dyDescent="0.25">
      <c r="A11" s="44">
        <v>4</v>
      </c>
      <c r="B11" s="42" t="s">
        <v>35</v>
      </c>
      <c r="C11" s="42" t="s">
        <v>37</v>
      </c>
      <c r="D11" s="43">
        <v>181</v>
      </c>
      <c r="E11" s="45"/>
    </row>
    <row r="12" spans="1:5" ht="15.75" x14ac:dyDescent="0.25">
      <c r="A12" s="44">
        <v>5</v>
      </c>
      <c r="B12" s="42" t="s">
        <v>51</v>
      </c>
      <c r="C12" s="42" t="s">
        <v>52</v>
      </c>
      <c r="D12" s="43">
        <v>115</v>
      </c>
      <c r="E12" s="45"/>
    </row>
    <row r="13" spans="1:5" ht="15.75" x14ac:dyDescent="0.25">
      <c r="A13" s="44">
        <v>6</v>
      </c>
      <c r="B13" s="42" t="s">
        <v>53</v>
      </c>
      <c r="C13" s="42" t="s">
        <v>52</v>
      </c>
      <c r="D13" s="43">
        <v>93</v>
      </c>
      <c r="E13" s="45"/>
    </row>
    <row r="14" spans="1:5" ht="15.75" x14ac:dyDescent="0.25">
      <c r="A14" s="44">
        <v>7</v>
      </c>
      <c r="B14" s="42" t="s">
        <v>54</v>
      </c>
      <c r="C14" s="42" t="s">
        <v>52</v>
      </c>
      <c r="D14" s="43">
        <v>80</v>
      </c>
      <c r="E14" s="45"/>
    </row>
    <row r="15" spans="1:5" ht="15.75" x14ac:dyDescent="0.25">
      <c r="A15" s="44">
        <v>8</v>
      </c>
      <c r="B15" s="42" t="s">
        <v>55</v>
      </c>
      <c r="C15" s="42" t="s">
        <v>52</v>
      </c>
      <c r="D15" s="43">
        <v>80</v>
      </c>
      <c r="E15" s="45"/>
    </row>
    <row r="16" spans="1:5" ht="15.75" x14ac:dyDescent="0.25">
      <c r="A16" s="44">
        <v>9</v>
      </c>
      <c r="B16" s="42" t="s">
        <v>56</v>
      </c>
      <c r="C16" s="42" t="s">
        <v>52</v>
      </c>
      <c r="D16" s="43">
        <v>80</v>
      </c>
      <c r="E16" s="45"/>
    </row>
    <row r="17" spans="1:5" ht="15.75" x14ac:dyDescent="0.25">
      <c r="A17" s="44">
        <v>10</v>
      </c>
      <c r="B17" s="42" t="s">
        <v>57</v>
      </c>
      <c r="C17" s="42" t="s">
        <v>52</v>
      </c>
      <c r="D17" s="43">
        <v>80</v>
      </c>
      <c r="E17" s="45"/>
    </row>
    <row r="18" spans="1:5" ht="15.75" x14ac:dyDescent="0.25">
      <c r="A18" s="44">
        <v>11</v>
      </c>
      <c r="B18" s="42" t="s">
        <v>58</v>
      </c>
      <c r="C18" s="42" t="s">
        <v>52</v>
      </c>
      <c r="D18" s="43">
        <v>80</v>
      </c>
      <c r="E18" s="45"/>
    </row>
    <row r="19" spans="1:5" ht="15.75" x14ac:dyDescent="0.25">
      <c r="A19" s="44">
        <v>12</v>
      </c>
      <c r="B19" s="42" t="s">
        <v>59</v>
      </c>
      <c r="C19" s="42" t="s">
        <v>52</v>
      </c>
      <c r="D19" s="43">
        <v>80</v>
      </c>
      <c r="E19" s="45"/>
    </row>
    <row r="20" spans="1:5" ht="15.75" x14ac:dyDescent="0.25">
      <c r="A20" s="44">
        <v>13</v>
      </c>
      <c r="B20" s="42" t="s">
        <v>60</v>
      </c>
      <c r="C20" s="42" t="s">
        <v>61</v>
      </c>
      <c r="D20" s="43">
        <v>13</v>
      </c>
      <c r="E20" s="45"/>
    </row>
    <row r="21" spans="1:5" ht="15.75" x14ac:dyDescent="0.25">
      <c r="A21" s="44">
        <v>13</v>
      </c>
      <c r="B21" s="42" t="s">
        <v>62</v>
      </c>
      <c r="C21" s="42" t="s">
        <v>38</v>
      </c>
      <c r="D21" s="43">
        <v>13</v>
      </c>
      <c r="E21" s="45"/>
    </row>
    <row r="22" spans="1:5" ht="15.75" x14ac:dyDescent="0.25">
      <c r="A22" s="44">
        <v>7</v>
      </c>
      <c r="B22" s="42" t="s">
        <v>63</v>
      </c>
      <c r="C22" s="42" t="s">
        <v>64</v>
      </c>
      <c r="D22" s="43">
        <v>1295</v>
      </c>
      <c r="E22" s="45"/>
    </row>
    <row r="23" spans="1:5" ht="15.75" x14ac:dyDescent="0.25">
      <c r="A23" s="44">
        <v>8</v>
      </c>
      <c r="B23" s="42" t="s">
        <v>65</v>
      </c>
      <c r="C23" s="42" t="s">
        <v>66</v>
      </c>
      <c r="D23" s="43">
        <v>10734</v>
      </c>
      <c r="E23" s="45"/>
    </row>
    <row r="24" spans="1:5" ht="15.75" x14ac:dyDescent="0.25">
      <c r="A24" s="44">
        <v>9</v>
      </c>
      <c r="B24" s="42" t="s">
        <v>67</v>
      </c>
      <c r="C24" s="42" t="s">
        <v>66</v>
      </c>
      <c r="D24" s="43">
        <v>5468</v>
      </c>
      <c r="E24" s="45"/>
    </row>
    <row r="25" spans="1:5" ht="15.75" x14ac:dyDescent="0.25">
      <c r="A25" s="44">
        <v>17</v>
      </c>
      <c r="B25" s="42" t="s">
        <v>42</v>
      </c>
      <c r="C25" s="42" t="s">
        <v>38</v>
      </c>
      <c r="D25" s="43">
        <v>32.5</v>
      </c>
      <c r="E25" s="45"/>
    </row>
    <row r="26" spans="1:5" ht="15.75" x14ac:dyDescent="0.25">
      <c r="A26" s="44">
        <v>10</v>
      </c>
      <c r="B26" s="42" t="s">
        <v>41</v>
      </c>
      <c r="C26" s="42" t="s">
        <v>38</v>
      </c>
      <c r="D26" s="43">
        <v>123</v>
      </c>
      <c r="E26" s="45"/>
    </row>
    <row r="27" spans="1:5" ht="15.75" x14ac:dyDescent="0.25">
      <c r="A27" s="44">
        <v>19</v>
      </c>
      <c r="B27" s="45" t="s">
        <v>68</v>
      </c>
      <c r="C27" s="45" t="s">
        <v>69</v>
      </c>
      <c r="D27" s="43">
        <v>375</v>
      </c>
      <c r="E27" s="45"/>
    </row>
    <row r="28" spans="1:5" ht="15.75" x14ac:dyDescent="0.25">
      <c r="A28" s="44">
        <v>20</v>
      </c>
      <c r="B28" s="45" t="s">
        <v>70</v>
      </c>
      <c r="C28" s="45" t="s">
        <v>69</v>
      </c>
      <c r="D28" s="43">
        <v>313</v>
      </c>
      <c r="E28" s="45"/>
    </row>
    <row r="29" spans="1:5" ht="15.75" x14ac:dyDescent="0.25">
      <c r="A29" s="44">
        <v>21</v>
      </c>
      <c r="B29" s="45" t="s">
        <v>71</v>
      </c>
      <c r="C29" s="42" t="s">
        <v>38</v>
      </c>
      <c r="D29" s="43">
        <v>550</v>
      </c>
      <c r="E29" s="45"/>
    </row>
    <row r="30" spans="1:5" ht="15.75" x14ac:dyDescent="0.25">
      <c r="A30" s="44">
        <v>22</v>
      </c>
      <c r="B30" s="45" t="s">
        <v>72</v>
      </c>
      <c r="C30" s="42" t="s">
        <v>13</v>
      </c>
      <c r="D30" s="43">
        <v>300</v>
      </c>
      <c r="E30" s="45"/>
    </row>
    <row r="31" spans="1:5" ht="15.75" x14ac:dyDescent="0.25">
      <c r="A31" s="44">
        <v>23</v>
      </c>
      <c r="B31" s="45" t="s">
        <v>73</v>
      </c>
      <c r="C31" s="42" t="s">
        <v>52</v>
      </c>
      <c r="D31" s="43">
        <v>160</v>
      </c>
      <c r="E31" s="45"/>
    </row>
    <row r="32" spans="1:5" ht="15.75" x14ac:dyDescent="0.25">
      <c r="A32" s="44">
        <v>24</v>
      </c>
      <c r="B32" s="45" t="s">
        <v>74</v>
      </c>
      <c r="C32" s="42" t="s">
        <v>34</v>
      </c>
      <c r="D32" s="43">
        <v>360</v>
      </c>
      <c r="E32" s="45"/>
    </row>
    <row r="33" spans="1:5" ht="15.75" x14ac:dyDescent="0.25">
      <c r="A33" s="44">
        <v>25</v>
      </c>
      <c r="B33" s="45" t="s">
        <v>75</v>
      </c>
      <c r="C33" s="42" t="s">
        <v>52</v>
      </c>
      <c r="D33" s="43">
        <v>171.22</v>
      </c>
      <c r="E33" s="45"/>
    </row>
    <row r="34" spans="1:5" ht="15.75" x14ac:dyDescent="0.25">
      <c r="A34" s="44">
        <v>25</v>
      </c>
      <c r="B34" s="45" t="s">
        <v>76</v>
      </c>
      <c r="C34" s="42" t="s">
        <v>34</v>
      </c>
      <c r="D34" s="43">
        <v>360</v>
      </c>
      <c r="E34" s="45"/>
    </row>
    <row r="35" spans="1:5" ht="15.75" x14ac:dyDescent="0.25">
      <c r="A35" s="44">
        <v>26</v>
      </c>
      <c r="B35" s="45" t="s">
        <v>77</v>
      </c>
      <c r="C35" s="42" t="s">
        <v>34</v>
      </c>
      <c r="D35" s="43">
        <v>353.98</v>
      </c>
      <c r="E35" s="45"/>
    </row>
    <row r="36" spans="1:5" ht="15.75" x14ac:dyDescent="0.25">
      <c r="A36" s="41">
        <v>11</v>
      </c>
      <c r="B36" s="45" t="s">
        <v>78</v>
      </c>
      <c r="C36" s="45" t="s">
        <v>64</v>
      </c>
      <c r="D36" s="45">
        <v>66.78</v>
      </c>
      <c r="E36" s="45"/>
    </row>
    <row r="37" spans="1:5" ht="15.75" x14ac:dyDescent="0.25">
      <c r="A37" s="41">
        <v>12</v>
      </c>
      <c r="B37" s="45" t="s">
        <v>79</v>
      </c>
      <c r="C37" s="46">
        <v>1000</v>
      </c>
      <c r="D37" s="45">
        <v>17500</v>
      </c>
      <c r="E37" s="45"/>
    </row>
    <row r="38" spans="1:5" ht="15.75" x14ac:dyDescent="0.25">
      <c r="A38" s="41">
        <v>13</v>
      </c>
      <c r="B38" s="45" t="s">
        <v>80</v>
      </c>
      <c r="C38" s="45" t="s">
        <v>64</v>
      </c>
      <c r="D38" s="45">
        <v>90.4</v>
      </c>
      <c r="E38" s="45"/>
    </row>
    <row r="39" spans="1:5" ht="15.75" x14ac:dyDescent="0.25">
      <c r="A39" s="41">
        <v>14</v>
      </c>
      <c r="B39" s="45" t="s">
        <v>81</v>
      </c>
      <c r="C39" s="45" t="s">
        <v>64</v>
      </c>
      <c r="D39" s="45">
        <v>79.31</v>
      </c>
      <c r="E39" s="45"/>
    </row>
  </sheetData>
  <mergeCells count="3">
    <mergeCell ref="A4:E4"/>
    <mergeCell ref="A5:E5"/>
    <mergeCell ref="A6:E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workbookViewId="0">
      <selection activeCell="H13" sqref="H13"/>
    </sheetView>
  </sheetViews>
  <sheetFormatPr defaultRowHeight="15" x14ac:dyDescent="0.25"/>
  <cols>
    <col min="1" max="1" width="4.85546875" bestFit="1" customWidth="1"/>
    <col min="2" max="2" width="33.42578125" bestFit="1" customWidth="1"/>
    <col min="3" max="3" width="35.42578125" customWidth="1"/>
    <col min="4" max="4" width="12.7109375" customWidth="1"/>
    <col min="5" max="5" width="18" customWidth="1"/>
    <col min="6" max="6" width="19.85546875" customWidth="1"/>
    <col min="7" max="8" width="18" bestFit="1" customWidth="1"/>
  </cols>
  <sheetData>
    <row r="1" spans="1:8" ht="18.75" x14ac:dyDescent="0.3">
      <c r="A1" s="385" t="s">
        <v>0</v>
      </c>
      <c r="B1" s="385">
        <v>0</v>
      </c>
      <c r="C1" s="385">
        <v>0</v>
      </c>
      <c r="D1" s="385">
        <v>0</v>
      </c>
      <c r="E1" s="385">
        <v>0</v>
      </c>
      <c r="F1" s="385">
        <v>0</v>
      </c>
      <c r="G1" s="385">
        <v>0</v>
      </c>
      <c r="H1" s="385">
        <v>0</v>
      </c>
    </row>
    <row r="2" spans="1:8" x14ac:dyDescent="0.25">
      <c r="A2" s="382" t="s">
        <v>1</v>
      </c>
      <c r="B2" s="382">
        <v>0</v>
      </c>
      <c r="C2" s="382">
        <v>0</v>
      </c>
      <c r="D2" s="382">
        <v>0</v>
      </c>
      <c r="E2" s="382">
        <v>0</v>
      </c>
      <c r="F2" s="382">
        <v>0</v>
      </c>
      <c r="G2" s="382">
        <v>0</v>
      </c>
      <c r="H2" s="382">
        <v>0</v>
      </c>
    </row>
    <row r="3" spans="1:8" x14ac:dyDescent="0.25">
      <c r="A3" s="382" t="s">
        <v>2</v>
      </c>
      <c r="B3" s="382">
        <v>0</v>
      </c>
      <c r="C3" s="382">
        <v>0</v>
      </c>
      <c r="D3" s="382">
        <v>0</v>
      </c>
      <c r="E3" s="382">
        <v>0</v>
      </c>
      <c r="F3" s="382">
        <v>0</v>
      </c>
      <c r="G3" s="382">
        <v>0</v>
      </c>
      <c r="H3" s="382">
        <v>0</v>
      </c>
    </row>
    <row r="4" spans="1:8" ht="15.75" x14ac:dyDescent="0.25">
      <c r="A4" s="49"/>
      <c r="B4" s="48"/>
      <c r="C4" s="48"/>
      <c r="D4" s="48"/>
      <c r="E4" s="48"/>
      <c r="F4" s="48"/>
      <c r="G4" s="48"/>
      <c r="H4" s="48"/>
    </row>
    <row r="6" spans="1:8" ht="20.25" x14ac:dyDescent="0.3">
      <c r="A6" s="386" t="s">
        <v>82</v>
      </c>
      <c r="B6" s="386"/>
      <c r="C6" s="386"/>
      <c r="D6" s="386"/>
      <c r="E6" s="386"/>
      <c r="F6" s="386"/>
      <c r="G6" s="386"/>
      <c r="H6" s="386"/>
    </row>
    <row r="7" spans="1:8" ht="18.75" x14ac:dyDescent="0.3">
      <c r="A7" s="50"/>
      <c r="B7" s="50"/>
      <c r="C7" s="50"/>
      <c r="D7" s="50"/>
      <c r="E7" s="50"/>
      <c r="F7" s="50"/>
      <c r="G7" s="50"/>
      <c r="H7" s="50"/>
    </row>
    <row r="8" spans="1:8" ht="90" customHeight="1" x14ac:dyDescent="0.25">
      <c r="A8" s="51" t="s">
        <v>40</v>
      </c>
      <c r="B8" s="51" t="s">
        <v>83</v>
      </c>
      <c r="C8" s="51" t="s">
        <v>84</v>
      </c>
      <c r="D8" s="51" t="s">
        <v>85</v>
      </c>
      <c r="E8" s="52" t="s">
        <v>86</v>
      </c>
      <c r="F8" s="52" t="s">
        <v>87</v>
      </c>
      <c r="G8" s="52" t="s">
        <v>88</v>
      </c>
      <c r="H8" s="51" t="s">
        <v>89</v>
      </c>
    </row>
    <row r="9" spans="1:8" ht="83.25" customHeight="1" x14ac:dyDescent="0.25">
      <c r="A9" s="53">
        <v>1</v>
      </c>
      <c r="B9" s="53" t="s">
        <v>90</v>
      </c>
      <c r="C9" s="53" t="s">
        <v>251</v>
      </c>
      <c r="D9" s="53" t="s">
        <v>91</v>
      </c>
      <c r="E9" s="408">
        <f>'Abst cost'!G33</f>
        <v>46570187.625929624</v>
      </c>
      <c r="F9" s="408">
        <f>'Abst cost'!G34</f>
        <v>6054124.3913708515</v>
      </c>
      <c r="G9" s="409">
        <f>'Abst cost'!G35</f>
        <v>52624312.017300472</v>
      </c>
      <c r="H9" s="408">
        <f>'Abst cost'!G36</f>
        <v>27574372.929498006</v>
      </c>
    </row>
    <row r="10" spans="1:8" ht="18.75" x14ac:dyDescent="0.25">
      <c r="A10" s="54"/>
      <c r="B10" s="55"/>
      <c r="C10" s="56"/>
      <c r="D10" s="57"/>
      <c r="E10" s="326"/>
      <c r="F10" s="326"/>
      <c r="G10" s="326"/>
      <c r="H10" s="326"/>
    </row>
  </sheetData>
  <mergeCells count="4">
    <mergeCell ref="A1:H1"/>
    <mergeCell ref="A2:H2"/>
    <mergeCell ref="A3:H3"/>
    <mergeCell ref="A6:H6"/>
  </mergeCells>
  <pageMargins left="0.7" right="0.7" top="0.75" bottom="0.75" header="0.3" footer="0.3"/>
  <pageSetup scale="5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F14" sqref="F14"/>
    </sheetView>
  </sheetViews>
  <sheetFormatPr defaultRowHeight="15" x14ac:dyDescent="0.25"/>
  <cols>
    <col min="2" max="2" width="46" customWidth="1"/>
    <col min="3" max="3" width="16.42578125" customWidth="1"/>
    <col min="4" max="4" width="9" bestFit="1" customWidth="1"/>
  </cols>
  <sheetData>
    <row r="1" spans="1:10" s="48" customFormat="1" ht="18.75" x14ac:dyDescent="0.3">
      <c r="A1" s="388" t="s">
        <v>0</v>
      </c>
      <c r="B1" s="388"/>
      <c r="C1" s="388"/>
      <c r="D1" s="388"/>
      <c r="E1" s="388"/>
      <c r="F1" s="388"/>
      <c r="G1" s="388"/>
    </row>
    <row r="2" spans="1:10" ht="18.75" x14ac:dyDescent="0.3">
      <c r="A2" s="389" t="s">
        <v>1</v>
      </c>
      <c r="B2" s="389"/>
      <c r="C2" s="389"/>
      <c r="D2" s="389"/>
      <c r="E2" s="389"/>
      <c r="F2" s="389"/>
      <c r="G2" s="389"/>
      <c r="H2" s="66"/>
      <c r="I2" s="66"/>
      <c r="J2" s="66"/>
    </row>
    <row r="3" spans="1:10" ht="15.75" x14ac:dyDescent="0.25">
      <c r="A3" s="389" t="s">
        <v>2</v>
      </c>
      <c r="B3" s="389"/>
      <c r="C3" s="389"/>
      <c r="D3" s="389"/>
      <c r="E3" s="389"/>
      <c r="F3" s="389"/>
      <c r="G3" s="389"/>
      <c r="H3" s="70"/>
      <c r="I3" s="70"/>
      <c r="J3" s="70"/>
    </row>
    <row r="4" spans="1:10" ht="15.6" customHeight="1" x14ac:dyDescent="0.25">
      <c r="A4" s="58"/>
      <c r="B4" s="62"/>
      <c r="C4" s="62"/>
      <c r="D4" s="71"/>
      <c r="E4" s="62"/>
      <c r="F4" s="62"/>
      <c r="G4" s="62"/>
      <c r="H4" s="67"/>
      <c r="I4" s="67"/>
      <c r="J4" s="67"/>
    </row>
    <row r="5" spans="1:10" x14ac:dyDescent="0.25">
      <c r="A5" s="35"/>
      <c r="B5" s="62"/>
      <c r="C5" s="62"/>
      <c r="D5" s="71"/>
      <c r="E5" s="62"/>
      <c r="F5" s="62"/>
      <c r="G5" s="62"/>
      <c r="H5" s="67"/>
      <c r="I5" s="67"/>
      <c r="J5" s="67"/>
    </row>
    <row r="6" spans="1:10" ht="18.75" x14ac:dyDescent="0.25">
      <c r="A6" s="333"/>
      <c r="B6" s="387" t="s">
        <v>92</v>
      </c>
      <c r="C6" s="387"/>
      <c r="D6" s="387"/>
      <c r="E6" s="387"/>
      <c r="F6" s="387"/>
      <c r="G6" s="387"/>
      <c r="H6" s="387"/>
      <c r="I6" s="387"/>
      <c r="J6" s="387"/>
    </row>
    <row r="7" spans="1:10" ht="15.75" x14ac:dyDescent="0.25">
      <c r="A7" s="333"/>
      <c r="B7" s="329"/>
      <c r="C7" s="330"/>
      <c r="D7" s="72"/>
      <c r="E7" s="72"/>
      <c r="F7" s="72"/>
      <c r="G7" s="72"/>
      <c r="H7" s="72"/>
      <c r="I7" s="334"/>
      <c r="J7" s="334"/>
    </row>
    <row r="8" spans="1:10" ht="18.75" x14ac:dyDescent="0.25">
      <c r="A8" s="333"/>
      <c r="B8" s="73" t="s">
        <v>5</v>
      </c>
      <c r="C8" s="331" t="s">
        <v>99</v>
      </c>
      <c r="D8" s="74"/>
      <c r="E8" s="74"/>
      <c r="F8" s="74"/>
      <c r="G8" s="74"/>
      <c r="H8" s="74"/>
      <c r="I8" s="74"/>
      <c r="J8" s="74"/>
    </row>
    <row r="9" spans="1:10" ht="15.75" x14ac:dyDescent="0.25">
      <c r="A9" s="333"/>
      <c r="B9" s="75" t="s">
        <v>93</v>
      </c>
      <c r="C9" s="332">
        <v>3927.48525172472</v>
      </c>
      <c r="D9" s="72"/>
      <c r="E9" s="72"/>
      <c r="F9" s="72"/>
      <c r="G9" s="72"/>
      <c r="H9" s="72"/>
      <c r="I9" s="72"/>
      <c r="J9" s="72"/>
    </row>
    <row r="10" spans="1:10" ht="15.75" x14ac:dyDescent="0.25">
      <c r="A10" s="333"/>
      <c r="B10" s="75" t="s">
        <v>100</v>
      </c>
      <c r="C10" s="330">
        <f>'[1]Qty. Summary'!$C$11</f>
        <v>3635.9054805040359</v>
      </c>
      <c r="D10" s="72"/>
      <c r="E10" s="72"/>
      <c r="F10" s="72"/>
      <c r="G10" s="72"/>
      <c r="H10" s="72"/>
      <c r="I10" s="72"/>
      <c r="J10" s="72"/>
    </row>
    <row r="11" spans="1:10" ht="15.75" x14ac:dyDescent="0.25">
      <c r="A11" s="333"/>
      <c r="B11" s="75" t="s">
        <v>94</v>
      </c>
      <c r="C11" s="330">
        <f>'[1]Qty. Summary'!$C$15</f>
        <v>461.49999976158142</v>
      </c>
      <c r="D11" s="72"/>
      <c r="E11" s="72"/>
      <c r="F11" s="72"/>
      <c r="G11" s="72"/>
      <c r="H11" s="72"/>
      <c r="I11" s="72"/>
      <c r="J11" s="72"/>
    </row>
    <row r="12" spans="1:10" ht="15.75" x14ac:dyDescent="0.25">
      <c r="A12" s="333"/>
      <c r="B12" s="75" t="s">
        <v>95</v>
      </c>
      <c r="C12" s="330">
        <f>'[1]Qty. Summary'!$C$16</f>
        <v>1218.2462496757507</v>
      </c>
      <c r="D12" s="339"/>
      <c r="E12" s="72"/>
      <c r="F12" s="72"/>
      <c r="G12" s="72"/>
      <c r="H12" s="72"/>
      <c r="I12" s="72"/>
      <c r="J12" s="72"/>
    </row>
    <row r="13" spans="1:10" x14ac:dyDescent="0.25">
      <c r="A13" s="333"/>
      <c r="B13" s="34" t="s">
        <v>227</v>
      </c>
      <c r="C13" s="47">
        <f>'[1]Qty. Summary'!$E$15</f>
        <v>1855.152147769928</v>
      </c>
      <c r="D13" s="334"/>
      <c r="E13" s="334"/>
      <c r="F13" s="334"/>
      <c r="G13" s="334"/>
      <c r="H13" s="334"/>
      <c r="I13" s="334"/>
      <c r="J13" s="334"/>
    </row>
    <row r="14" spans="1:10" x14ac:dyDescent="0.25">
      <c r="A14" s="333"/>
      <c r="B14" s="329" t="s">
        <v>228</v>
      </c>
      <c r="C14" s="329">
        <v>429.40125</v>
      </c>
      <c r="D14" s="334"/>
      <c r="E14" s="334"/>
      <c r="F14" s="335"/>
      <c r="G14" s="334"/>
      <c r="H14" s="334"/>
      <c r="I14" s="334"/>
      <c r="J14" s="334"/>
    </row>
    <row r="15" spans="1:10" x14ac:dyDescent="0.25">
      <c r="A15" s="333"/>
      <c r="B15" s="329" t="s">
        <v>229</v>
      </c>
      <c r="C15" s="329">
        <v>858.80250000000001</v>
      </c>
      <c r="D15" s="334"/>
      <c r="E15" s="334"/>
      <c r="F15" s="334"/>
      <c r="G15" s="334"/>
      <c r="H15" s="334"/>
      <c r="I15" s="334"/>
      <c r="J15" s="334"/>
    </row>
    <row r="16" spans="1:10" x14ac:dyDescent="0.25">
      <c r="A16" s="333"/>
      <c r="B16" s="329" t="s">
        <v>230</v>
      </c>
      <c r="C16" s="329">
        <v>1431.3375000000001</v>
      </c>
      <c r="D16" s="334"/>
      <c r="E16" s="334"/>
      <c r="F16" s="334"/>
      <c r="G16" s="334"/>
      <c r="H16" s="334"/>
      <c r="I16" s="334"/>
      <c r="J16" s="334"/>
    </row>
    <row r="17" spans="1:10" x14ac:dyDescent="0.25">
      <c r="A17" s="333"/>
      <c r="B17" s="329"/>
      <c r="C17" s="329"/>
      <c r="D17" s="334"/>
      <c r="E17" s="334"/>
      <c r="F17" s="334"/>
      <c r="G17" s="334"/>
      <c r="H17" s="334"/>
      <c r="I17" s="334"/>
      <c r="J17" s="334"/>
    </row>
    <row r="18" spans="1:10" x14ac:dyDescent="0.25">
      <c r="A18" s="333"/>
      <c r="B18" s="34"/>
      <c r="C18" s="47"/>
      <c r="D18" s="334"/>
      <c r="E18" s="334"/>
      <c r="F18" s="334"/>
      <c r="G18" s="334"/>
      <c r="H18" s="334"/>
      <c r="I18" s="334"/>
      <c r="J18" s="334"/>
    </row>
    <row r="19" spans="1:10" x14ac:dyDescent="0.25">
      <c r="A19" s="333"/>
      <c r="B19" s="333"/>
      <c r="C19" s="336"/>
      <c r="D19" s="334"/>
      <c r="E19" s="334"/>
      <c r="F19" s="334"/>
      <c r="G19" s="334"/>
      <c r="H19" s="334"/>
      <c r="I19" s="334"/>
      <c r="J19" s="334"/>
    </row>
    <row r="20" spans="1:10" x14ac:dyDescent="0.25">
      <c r="A20" s="333"/>
      <c r="B20" s="333"/>
      <c r="C20" s="336"/>
      <c r="D20" s="334"/>
      <c r="E20" s="334"/>
      <c r="F20" s="334"/>
      <c r="G20" s="334"/>
      <c r="H20" s="334"/>
      <c r="I20" s="334"/>
      <c r="J20" s="334"/>
    </row>
    <row r="21" spans="1:10" x14ac:dyDescent="0.25">
      <c r="A21" s="333"/>
      <c r="B21" s="333"/>
      <c r="C21" s="336"/>
      <c r="D21" s="334"/>
      <c r="E21" s="334"/>
      <c r="F21" s="334"/>
      <c r="G21" s="334"/>
      <c r="H21" s="334"/>
      <c r="I21" s="334"/>
      <c r="J21" s="334"/>
    </row>
    <row r="22" spans="1:10" x14ac:dyDescent="0.25">
      <c r="A22" s="334"/>
      <c r="B22" s="334"/>
      <c r="C22" s="334"/>
      <c r="D22" s="334"/>
      <c r="E22" s="334"/>
      <c r="F22" s="334"/>
      <c r="G22" s="334"/>
      <c r="H22" s="334"/>
      <c r="I22" s="334"/>
      <c r="J22" s="334"/>
    </row>
    <row r="23" spans="1:10" x14ac:dyDescent="0.25">
      <c r="A23" s="334"/>
      <c r="B23" s="334"/>
      <c r="C23" s="334"/>
      <c r="D23" s="334"/>
      <c r="E23" s="334"/>
      <c r="F23" s="334"/>
      <c r="G23" s="334"/>
      <c r="H23" s="334"/>
      <c r="I23" s="334"/>
      <c r="J23" s="334"/>
    </row>
    <row r="24" spans="1:10" x14ac:dyDescent="0.25">
      <c r="A24" s="334"/>
      <c r="B24" s="334"/>
      <c r="C24" s="334"/>
      <c r="D24" s="334"/>
      <c r="E24" s="334"/>
      <c r="F24" s="334"/>
      <c r="G24" s="334"/>
      <c r="H24" s="334"/>
      <c r="I24" s="334"/>
      <c r="J24" s="334"/>
    </row>
    <row r="25" spans="1:10" x14ac:dyDescent="0.25">
      <c r="A25" s="334"/>
      <c r="B25" s="334"/>
      <c r="C25" s="334"/>
      <c r="D25" s="334"/>
      <c r="E25" s="334"/>
      <c r="F25" s="334"/>
      <c r="G25" s="334"/>
      <c r="H25" s="334"/>
      <c r="I25" s="334"/>
      <c r="J25" s="334"/>
    </row>
    <row r="26" spans="1:10" x14ac:dyDescent="0.25">
      <c r="A26" s="334"/>
      <c r="B26" s="334"/>
      <c r="C26" s="334"/>
      <c r="D26" s="334"/>
      <c r="E26" s="334"/>
      <c r="F26" s="334"/>
      <c r="G26" s="334"/>
      <c r="H26" s="334"/>
      <c r="I26" s="334"/>
      <c r="J26" s="334"/>
    </row>
    <row r="27" spans="1:10" x14ac:dyDescent="0.25">
      <c r="A27" s="334"/>
      <c r="B27" s="334"/>
      <c r="C27" s="334"/>
      <c r="D27" s="334"/>
      <c r="E27" s="334"/>
      <c r="F27" s="334"/>
      <c r="G27" s="334"/>
      <c r="H27" s="334"/>
      <c r="I27" s="334"/>
      <c r="J27" s="334"/>
    </row>
    <row r="28" spans="1:10" x14ac:dyDescent="0.25">
      <c r="A28" s="334"/>
      <c r="B28" s="334"/>
      <c r="C28" s="334"/>
      <c r="D28" s="334"/>
      <c r="E28" s="334"/>
      <c r="F28" s="334"/>
      <c r="G28" s="334"/>
      <c r="H28" s="334"/>
      <c r="I28" s="334"/>
      <c r="J28" s="334"/>
    </row>
    <row r="29" spans="1:10" x14ac:dyDescent="0.25">
      <c r="A29" s="334"/>
      <c r="B29" s="334"/>
      <c r="C29" s="334"/>
      <c r="D29" s="334"/>
      <c r="E29" s="334"/>
      <c r="F29" s="334"/>
      <c r="G29" s="334"/>
      <c r="H29" s="334"/>
      <c r="I29" s="334"/>
      <c r="J29" s="334"/>
    </row>
    <row r="30" spans="1:10" x14ac:dyDescent="0.25">
      <c r="A30" s="334"/>
      <c r="B30" s="334"/>
      <c r="C30" s="334"/>
      <c r="D30" s="334"/>
      <c r="E30" s="334"/>
      <c r="F30" s="334"/>
      <c r="G30" s="334"/>
      <c r="H30" s="334"/>
      <c r="I30" s="334"/>
      <c r="J30" s="334"/>
    </row>
    <row r="31" spans="1:10" x14ac:dyDescent="0.25">
      <c r="A31" s="334"/>
      <c r="B31" s="334"/>
      <c r="C31" s="334"/>
      <c r="D31" s="334"/>
      <c r="E31" s="334"/>
      <c r="F31" s="334"/>
      <c r="G31" s="334"/>
      <c r="H31" s="334"/>
      <c r="I31" s="334"/>
      <c r="J31" s="334"/>
    </row>
    <row r="32" spans="1:10" x14ac:dyDescent="0.25">
      <c r="A32" s="334"/>
      <c r="B32" s="334"/>
      <c r="C32" s="334"/>
      <c r="D32" s="334"/>
      <c r="E32" s="334"/>
      <c r="F32" s="334"/>
      <c r="G32" s="334"/>
      <c r="H32" s="334"/>
      <c r="I32" s="334"/>
      <c r="J32" s="334"/>
    </row>
    <row r="33" spans="1:10" x14ac:dyDescent="0.25">
      <c r="A33" s="334"/>
      <c r="B33" s="334"/>
      <c r="C33" s="334"/>
      <c r="D33" s="334"/>
      <c r="E33" s="334"/>
      <c r="F33" s="334"/>
      <c r="G33" s="334"/>
      <c r="H33" s="334"/>
      <c r="I33" s="334"/>
      <c r="J33" s="334"/>
    </row>
    <row r="34" spans="1:10" x14ac:dyDescent="0.25">
      <c r="A34" s="334"/>
      <c r="B34" s="334"/>
      <c r="C34" s="334"/>
      <c r="D34" s="334"/>
      <c r="E34" s="334"/>
      <c r="F34" s="334"/>
      <c r="G34" s="334"/>
      <c r="H34" s="334"/>
      <c r="I34" s="334"/>
      <c r="J34" s="334"/>
    </row>
    <row r="35" spans="1:10" x14ac:dyDescent="0.25">
      <c r="A35" s="334"/>
      <c r="B35" s="334"/>
      <c r="C35" s="334"/>
      <c r="D35" s="334"/>
      <c r="E35" s="334"/>
      <c r="F35" s="334"/>
      <c r="G35" s="334"/>
      <c r="H35" s="334"/>
      <c r="I35" s="334"/>
      <c r="J35" s="334"/>
    </row>
    <row r="36" spans="1:10" x14ac:dyDescent="0.25">
      <c r="A36" s="334"/>
      <c r="B36" s="334"/>
      <c r="C36" s="334"/>
      <c r="D36" s="334"/>
      <c r="E36" s="334"/>
      <c r="F36" s="334"/>
      <c r="G36" s="334"/>
      <c r="H36" s="334"/>
      <c r="I36" s="334"/>
      <c r="J36" s="334"/>
    </row>
    <row r="37" spans="1:10" x14ac:dyDescent="0.25">
      <c r="A37" s="334"/>
      <c r="B37" s="334"/>
      <c r="C37" s="334"/>
      <c r="D37" s="334"/>
      <c r="E37" s="334"/>
      <c r="F37" s="334"/>
      <c r="G37" s="334"/>
      <c r="H37" s="334"/>
      <c r="I37" s="334"/>
      <c r="J37" s="334"/>
    </row>
    <row r="38" spans="1:10" x14ac:dyDescent="0.25">
      <c r="A38" s="334"/>
      <c r="B38" s="334"/>
      <c r="C38" s="334"/>
      <c r="D38" s="334"/>
      <c r="E38" s="334"/>
      <c r="F38" s="334"/>
      <c r="G38" s="334"/>
      <c r="H38" s="334"/>
      <c r="I38" s="334"/>
      <c r="J38" s="334"/>
    </row>
  </sheetData>
  <mergeCells count="4">
    <mergeCell ref="B6:J6"/>
    <mergeCell ref="A1:G1"/>
    <mergeCell ref="A2:G2"/>
    <mergeCell ref="A3:G3"/>
  </mergeCells>
  <pageMargins left="0.7" right="0.7" top="0.75" bottom="0.75" header="0.3" footer="0.3"/>
  <pageSetup scale="9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9"/>
  <sheetViews>
    <sheetView topLeftCell="A4" zoomScaleNormal="100" workbookViewId="0">
      <selection activeCell="H44" sqref="H44"/>
    </sheetView>
  </sheetViews>
  <sheetFormatPr defaultRowHeight="15" x14ac:dyDescent="0.25"/>
  <cols>
    <col min="1" max="1" width="13.5703125" customWidth="1"/>
    <col min="2" max="2" width="16" customWidth="1"/>
    <col min="3" max="3" width="16.42578125" customWidth="1"/>
    <col min="4" max="4" width="19" customWidth="1"/>
    <col min="5" max="5" width="13" customWidth="1"/>
    <col min="6" max="6" width="12.28515625" customWidth="1"/>
    <col min="7" max="7" width="22.42578125" customWidth="1"/>
    <col min="8" max="8" width="27.28515625" style="251" customWidth="1"/>
  </cols>
  <sheetData>
    <row r="1" spans="1:12" ht="18.75" x14ac:dyDescent="0.3">
      <c r="A1" s="388" t="s">
        <v>0</v>
      </c>
      <c r="B1" s="388"/>
      <c r="C1" s="388"/>
      <c r="D1" s="388"/>
      <c r="E1" s="388"/>
      <c r="F1" s="388"/>
      <c r="G1" s="388"/>
    </row>
    <row r="2" spans="1:12" x14ac:dyDescent="0.25">
      <c r="A2" s="389" t="s">
        <v>1</v>
      </c>
      <c r="B2" s="389"/>
      <c r="C2" s="389"/>
      <c r="D2" s="389"/>
      <c r="E2" s="389"/>
      <c r="F2" s="389"/>
      <c r="G2" s="389"/>
    </row>
    <row r="3" spans="1:12" x14ac:dyDescent="0.25">
      <c r="A3" s="389" t="s">
        <v>2</v>
      </c>
      <c r="B3" s="389"/>
      <c r="C3" s="389"/>
      <c r="D3" s="389"/>
      <c r="E3" s="389"/>
      <c r="F3" s="389"/>
      <c r="G3" s="389"/>
    </row>
    <row r="4" spans="1:12" ht="15.75" x14ac:dyDescent="0.25">
      <c r="F4" s="90"/>
      <c r="G4" s="90"/>
      <c r="H4" s="252"/>
      <c r="I4" s="90"/>
      <c r="J4" s="90"/>
      <c r="K4" s="90"/>
      <c r="L4" s="92"/>
    </row>
    <row r="5" spans="1:12" ht="18.75" x14ac:dyDescent="0.3">
      <c r="A5" s="388" t="s">
        <v>226</v>
      </c>
      <c r="B5" s="388"/>
      <c r="C5" s="388"/>
      <c r="D5" s="388"/>
      <c r="E5" s="388"/>
      <c r="F5" s="388"/>
      <c r="G5" s="388"/>
    </row>
    <row r="6" spans="1:12" x14ac:dyDescent="0.25">
      <c r="F6" s="91"/>
      <c r="G6" s="91"/>
      <c r="H6" s="253"/>
      <c r="I6" s="91"/>
      <c r="J6" s="390"/>
      <c r="K6" s="390"/>
      <c r="L6" s="390"/>
    </row>
    <row r="7" spans="1:12" x14ac:dyDescent="0.25">
      <c r="A7" s="107" t="s">
        <v>114</v>
      </c>
      <c r="B7" s="391" t="s">
        <v>125</v>
      </c>
      <c r="C7" s="392"/>
      <c r="D7" s="392"/>
      <c r="E7" s="392"/>
      <c r="F7" s="392"/>
      <c r="G7" s="392"/>
    </row>
    <row r="8" spans="1:12" x14ac:dyDescent="0.25">
      <c r="A8" s="103"/>
      <c r="B8" s="108" t="s">
        <v>126</v>
      </c>
      <c r="C8" s="102"/>
      <c r="D8" s="102"/>
      <c r="E8" s="102"/>
      <c r="F8" s="102"/>
      <c r="G8" s="102"/>
    </row>
    <row r="9" spans="1:12" x14ac:dyDescent="0.25">
      <c r="A9" s="103" t="s">
        <v>115</v>
      </c>
      <c r="B9" s="102" t="s">
        <v>127</v>
      </c>
      <c r="C9" s="102"/>
      <c r="D9" s="102"/>
      <c r="E9" s="102"/>
      <c r="F9" s="102"/>
      <c r="G9" s="102"/>
    </row>
    <row r="10" spans="1:12" x14ac:dyDescent="0.25">
      <c r="A10" s="103"/>
      <c r="B10" s="104"/>
      <c r="C10" s="102"/>
      <c r="D10" s="93"/>
      <c r="E10" s="102"/>
      <c r="F10" s="102"/>
      <c r="G10" s="102"/>
    </row>
    <row r="11" spans="1:12" x14ac:dyDescent="0.25">
      <c r="A11" s="93" t="s">
        <v>116</v>
      </c>
      <c r="B11" s="94" t="s">
        <v>117</v>
      </c>
      <c r="C11" s="95" t="s">
        <v>7</v>
      </c>
      <c r="D11" s="96" t="s">
        <v>6</v>
      </c>
      <c r="E11" s="95" t="s">
        <v>8</v>
      </c>
      <c r="F11" s="95" t="s">
        <v>118</v>
      </c>
      <c r="G11" s="95" t="s">
        <v>119</v>
      </c>
    </row>
    <row r="12" spans="1:12" x14ac:dyDescent="0.25">
      <c r="A12" s="93" t="s">
        <v>120</v>
      </c>
      <c r="B12" s="94" t="s">
        <v>121</v>
      </c>
      <c r="C12" s="98">
        <v>0.5</v>
      </c>
      <c r="D12" s="99" t="s">
        <v>122</v>
      </c>
      <c r="E12" s="98">
        <v>890</v>
      </c>
      <c r="F12" s="98">
        <v>445</v>
      </c>
      <c r="G12" s="98">
        <v>445</v>
      </c>
    </row>
    <row r="13" spans="1:12" x14ac:dyDescent="0.25">
      <c r="A13" s="93"/>
      <c r="B13" s="94"/>
      <c r="C13" s="94"/>
      <c r="D13" s="94" t="s">
        <v>123</v>
      </c>
      <c r="E13" s="94"/>
      <c r="F13" s="94"/>
      <c r="G13" s="97">
        <v>445</v>
      </c>
    </row>
    <row r="14" spans="1:12" x14ac:dyDescent="0.25">
      <c r="A14" s="93"/>
      <c r="B14" s="94"/>
      <c r="C14" s="94"/>
      <c r="D14" s="393" t="s">
        <v>128</v>
      </c>
      <c r="E14" s="393"/>
      <c r="F14" s="393"/>
      <c r="G14" s="97">
        <v>13.35</v>
      </c>
    </row>
    <row r="15" spans="1:12" x14ac:dyDescent="0.25">
      <c r="A15" s="93"/>
      <c r="B15" s="94"/>
      <c r="C15" s="94"/>
      <c r="D15" s="94" t="s">
        <v>124</v>
      </c>
      <c r="E15" s="94"/>
      <c r="F15" s="94"/>
      <c r="G15" s="97">
        <v>458.35</v>
      </c>
    </row>
    <row r="16" spans="1:12" x14ac:dyDescent="0.25">
      <c r="A16" s="93"/>
      <c r="B16" s="94"/>
      <c r="C16" s="94"/>
      <c r="D16" s="105" t="s">
        <v>129</v>
      </c>
      <c r="E16" s="101"/>
      <c r="F16" s="101"/>
      <c r="G16" s="100">
        <v>458.35</v>
      </c>
    </row>
    <row r="17" spans="1:7" x14ac:dyDescent="0.25">
      <c r="A17" s="93"/>
      <c r="B17" s="94"/>
      <c r="C17" s="94"/>
      <c r="D17" s="105"/>
      <c r="E17" s="101"/>
      <c r="F17" s="101"/>
      <c r="G17" s="100"/>
    </row>
    <row r="18" spans="1:7" x14ac:dyDescent="0.25">
      <c r="A18" s="93"/>
      <c r="B18" s="108" t="s">
        <v>130</v>
      </c>
      <c r="C18" s="94"/>
      <c r="D18" s="105"/>
      <c r="E18" s="101"/>
      <c r="F18" s="101"/>
      <c r="G18" s="100"/>
    </row>
    <row r="19" spans="1:7" x14ac:dyDescent="0.25">
      <c r="A19" s="103" t="s">
        <v>115</v>
      </c>
      <c r="B19" s="102" t="s">
        <v>127</v>
      </c>
      <c r="C19" s="102"/>
      <c r="D19" s="102"/>
      <c r="E19" s="102"/>
      <c r="F19" s="102"/>
      <c r="G19" s="102"/>
    </row>
    <row r="20" spans="1:7" x14ac:dyDescent="0.25">
      <c r="A20" s="103"/>
      <c r="B20" s="104"/>
      <c r="C20" s="102"/>
      <c r="D20" s="93"/>
      <c r="E20" s="102"/>
      <c r="F20" s="102"/>
      <c r="G20" s="102"/>
    </row>
    <row r="21" spans="1:7" x14ac:dyDescent="0.25">
      <c r="A21" s="93" t="s">
        <v>116</v>
      </c>
      <c r="B21" s="94" t="s">
        <v>117</v>
      </c>
      <c r="C21" s="95" t="s">
        <v>7</v>
      </c>
      <c r="D21" s="96" t="s">
        <v>6</v>
      </c>
      <c r="E21" s="95" t="s">
        <v>8</v>
      </c>
      <c r="F21" s="95" t="s">
        <v>118</v>
      </c>
      <c r="G21" s="95" t="s">
        <v>119</v>
      </c>
    </row>
    <row r="22" spans="1:7" x14ac:dyDescent="0.25">
      <c r="A22" s="93" t="s">
        <v>120</v>
      </c>
      <c r="B22" s="94" t="s">
        <v>121</v>
      </c>
      <c r="C22" s="98">
        <v>0.6</v>
      </c>
      <c r="D22" s="99" t="s">
        <v>122</v>
      </c>
      <c r="E22" s="98">
        <v>890</v>
      </c>
      <c r="F22" s="98">
        <v>534</v>
      </c>
      <c r="G22" s="98">
        <v>534</v>
      </c>
    </row>
    <row r="23" spans="1:7" x14ac:dyDescent="0.25">
      <c r="A23" s="93"/>
      <c r="B23" s="94"/>
      <c r="C23" s="94"/>
      <c r="D23" s="94" t="s">
        <v>123</v>
      </c>
      <c r="E23" s="94"/>
      <c r="F23" s="94"/>
      <c r="G23" s="97">
        <v>534</v>
      </c>
    </row>
    <row r="24" spans="1:7" x14ac:dyDescent="0.25">
      <c r="A24" s="93"/>
      <c r="B24" s="94"/>
      <c r="C24" s="94"/>
      <c r="D24" s="393" t="s">
        <v>128</v>
      </c>
      <c r="E24" s="393"/>
      <c r="F24" s="393"/>
      <c r="G24" s="97">
        <v>16.03</v>
      </c>
    </row>
    <row r="25" spans="1:7" x14ac:dyDescent="0.25">
      <c r="A25" s="93"/>
      <c r="B25" s="94"/>
      <c r="C25" s="94"/>
      <c r="D25" s="94" t="s">
        <v>124</v>
      </c>
      <c r="E25" s="94"/>
      <c r="F25" s="94"/>
      <c r="G25" s="97">
        <v>550.03</v>
      </c>
    </row>
    <row r="26" spans="1:7" x14ac:dyDescent="0.25">
      <c r="A26" s="93"/>
      <c r="B26" s="94"/>
      <c r="C26" s="94"/>
      <c r="D26" s="105" t="s">
        <v>129</v>
      </c>
      <c r="E26" s="101"/>
      <c r="F26" s="101"/>
      <c r="G26" s="100">
        <v>550.03</v>
      </c>
    </row>
    <row r="27" spans="1:7" x14ac:dyDescent="0.25">
      <c r="A27" s="106"/>
      <c r="B27" s="94"/>
      <c r="C27" s="94"/>
      <c r="D27" s="94"/>
      <c r="E27" s="94"/>
      <c r="F27" s="94"/>
      <c r="G27" s="94"/>
    </row>
    <row r="28" spans="1:7" x14ac:dyDescent="0.25">
      <c r="A28" s="123" t="s">
        <v>114</v>
      </c>
      <c r="B28" s="124" t="s">
        <v>133</v>
      </c>
      <c r="C28" s="125"/>
      <c r="D28" s="126"/>
      <c r="E28" s="127"/>
      <c r="F28" s="127"/>
      <c r="G28" s="128"/>
    </row>
    <row r="29" spans="1:7" x14ac:dyDescent="0.25">
      <c r="A29" s="129"/>
      <c r="B29" s="119" t="s">
        <v>134</v>
      </c>
      <c r="C29" s="119"/>
      <c r="D29" s="119"/>
      <c r="E29" s="119"/>
      <c r="F29" s="119"/>
      <c r="G29" s="119"/>
    </row>
    <row r="30" spans="1:7" x14ac:dyDescent="0.25">
      <c r="A30" s="120" t="s">
        <v>115</v>
      </c>
      <c r="B30" s="119" t="s">
        <v>127</v>
      </c>
      <c r="C30" s="119"/>
      <c r="D30" s="119"/>
      <c r="E30" s="119"/>
      <c r="F30" s="119"/>
      <c r="G30" s="119"/>
    </row>
    <row r="31" spans="1:7" x14ac:dyDescent="0.25">
      <c r="A31" s="120"/>
      <c r="B31" s="121"/>
      <c r="C31" s="119"/>
      <c r="D31" s="109"/>
      <c r="E31" s="119"/>
      <c r="F31" s="119"/>
      <c r="G31" s="119"/>
    </row>
    <row r="32" spans="1:7" x14ac:dyDescent="0.25">
      <c r="A32" s="109" t="s">
        <v>116</v>
      </c>
      <c r="B32" s="110" t="s">
        <v>117</v>
      </c>
      <c r="C32" s="111" t="s">
        <v>7</v>
      </c>
      <c r="D32" s="112" t="s">
        <v>6</v>
      </c>
      <c r="E32" s="111" t="s">
        <v>8</v>
      </c>
      <c r="F32" s="111" t="s">
        <v>118</v>
      </c>
      <c r="G32" s="111" t="s">
        <v>119</v>
      </c>
    </row>
    <row r="33" spans="1:7" x14ac:dyDescent="0.25">
      <c r="A33" s="109" t="s">
        <v>120</v>
      </c>
      <c r="B33" s="114" t="s">
        <v>121</v>
      </c>
      <c r="C33" s="115">
        <v>0.25</v>
      </c>
      <c r="D33" s="116" t="s">
        <v>122</v>
      </c>
      <c r="E33" s="115">
        <v>890</v>
      </c>
      <c r="F33" s="115">
        <v>222.5</v>
      </c>
      <c r="G33" s="115">
        <v>222.5</v>
      </c>
    </row>
    <row r="34" spans="1:7" x14ac:dyDescent="0.25">
      <c r="A34" s="109" t="s">
        <v>131</v>
      </c>
      <c r="B34" s="110"/>
      <c r="C34" s="110"/>
      <c r="D34" s="112"/>
      <c r="E34" s="115"/>
      <c r="F34" s="115"/>
      <c r="G34" s="115"/>
    </row>
    <row r="35" spans="1:7" x14ac:dyDescent="0.25">
      <c r="A35" s="109" t="s">
        <v>132</v>
      </c>
      <c r="B35" s="110"/>
      <c r="C35" s="113"/>
      <c r="D35" s="116"/>
      <c r="E35" s="115"/>
      <c r="F35" s="115"/>
      <c r="G35" s="115"/>
    </row>
    <row r="36" spans="1:7" x14ac:dyDescent="0.25">
      <c r="A36" s="109"/>
      <c r="B36" s="110"/>
      <c r="C36" s="110"/>
      <c r="D36" s="110" t="s">
        <v>123</v>
      </c>
      <c r="E36" s="110"/>
      <c r="F36" s="110"/>
      <c r="G36" s="113">
        <v>222.5</v>
      </c>
    </row>
    <row r="37" spans="1:7" x14ac:dyDescent="0.25">
      <c r="A37" s="109"/>
      <c r="B37" s="110"/>
      <c r="C37" s="110"/>
      <c r="D37" s="393" t="s">
        <v>128</v>
      </c>
      <c r="E37" s="393"/>
      <c r="F37" s="393"/>
      <c r="G37" s="113">
        <v>6.6749999999999998</v>
      </c>
    </row>
    <row r="38" spans="1:7" x14ac:dyDescent="0.25">
      <c r="A38" s="109"/>
      <c r="B38" s="110"/>
      <c r="C38" s="110"/>
      <c r="D38" s="110" t="s">
        <v>124</v>
      </c>
      <c r="E38" s="110"/>
      <c r="F38" s="110"/>
      <c r="G38" s="113">
        <v>229.17500000000001</v>
      </c>
    </row>
    <row r="39" spans="1:7" x14ac:dyDescent="0.25">
      <c r="A39" s="109"/>
      <c r="B39" s="110"/>
      <c r="C39" s="110"/>
      <c r="D39" s="122" t="s">
        <v>129</v>
      </c>
      <c r="E39" s="118"/>
      <c r="F39" s="118"/>
      <c r="G39" s="117">
        <v>229.17500000000001</v>
      </c>
    </row>
    <row r="40" spans="1:7" x14ac:dyDescent="0.25">
      <c r="A40" s="134" t="s">
        <v>5</v>
      </c>
      <c r="B40" s="394" t="s">
        <v>111</v>
      </c>
      <c r="C40" s="394"/>
      <c r="D40" s="394"/>
      <c r="E40" s="394"/>
      <c r="F40" s="394"/>
      <c r="G40" s="394"/>
    </row>
    <row r="41" spans="1:7" x14ac:dyDescent="0.25">
      <c r="A41" s="130" t="s">
        <v>115</v>
      </c>
      <c r="B41" s="130" t="s">
        <v>135</v>
      </c>
      <c r="C41" s="135"/>
      <c r="D41" s="136"/>
      <c r="E41" s="130"/>
      <c r="F41" s="130"/>
      <c r="G41" s="132"/>
    </row>
    <row r="42" spans="1:7" x14ac:dyDescent="0.25">
      <c r="A42" s="133" t="s">
        <v>116</v>
      </c>
      <c r="B42" s="133" t="s">
        <v>117</v>
      </c>
      <c r="C42" s="133" t="s">
        <v>6</v>
      </c>
      <c r="D42" s="137" t="s">
        <v>7</v>
      </c>
      <c r="E42" s="137" t="s">
        <v>8</v>
      </c>
      <c r="F42" s="137" t="s">
        <v>118</v>
      </c>
      <c r="G42" s="137" t="s">
        <v>31</v>
      </c>
    </row>
    <row r="43" spans="1:7" x14ac:dyDescent="0.25">
      <c r="A43" s="130" t="s">
        <v>136</v>
      </c>
      <c r="B43" s="130" t="s">
        <v>121</v>
      </c>
      <c r="C43" s="131" t="s">
        <v>122</v>
      </c>
      <c r="D43" s="132">
        <v>0.1</v>
      </c>
      <c r="E43" s="132">
        <v>890</v>
      </c>
      <c r="F43" s="132">
        <v>89</v>
      </c>
      <c r="G43" s="132">
        <v>89</v>
      </c>
    </row>
    <row r="44" spans="1:7" x14ac:dyDescent="0.25">
      <c r="A44" s="130" t="s">
        <v>137</v>
      </c>
      <c r="B44" s="130" t="s">
        <v>138</v>
      </c>
      <c r="C44" s="130"/>
      <c r="D44" s="132"/>
      <c r="E44" s="132"/>
      <c r="F44" s="132">
        <v>1.905</v>
      </c>
      <c r="G44" s="132">
        <v>2.67</v>
      </c>
    </row>
    <row r="45" spans="1:7" x14ac:dyDescent="0.25">
      <c r="A45" s="130" t="s">
        <v>139</v>
      </c>
      <c r="B45" s="130"/>
      <c r="C45" s="130"/>
      <c r="D45" s="132"/>
      <c r="E45" s="132"/>
      <c r="F45" s="132"/>
      <c r="G45" s="132"/>
    </row>
    <row r="46" spans="1:7" x14ac:dyDescent="0.25">
      <c r="A46" s="130" t="s">
        <v>140</v>
      </c>
      <c r="B46" s="130" t="s">
        <v>141</v>
      </c>
      <c r="C46" s="133" t="s">
        <v>142</v>
      </c>
      <c r="D46" s="138">
        <v>1.7000000000000001E-2</v>
      </c>
      <c r="E46" s="132">
        <v>1500</v>
      </c>
      <c r="F46" s="132">
        <v>25.5</v>
      </c>
      <c r="G46" s="132">
        <v>15.3</v>
      </c>
    </row>
    <row r="47" spans="1:7" x14ac:dyDescent="0.25">
      <c r="A47" s="130"/>
      <c r="B47" s="130"/>
      <c r="C47" s="130"/>
      <c r="D47" s="136" t="s">
        <v>31</v>
      </c>
      <c r="E47" s="136"/>
      <c r="F47" s="136"/>
      <c r="G47" s="139">
        <v>80.704999999999998</v>
      </c>
    </row>
    <row r="48" spans="1:7" x14ac:dyDescent="0.25">
      <c r="A48" s="130"/>
      <c r="B48" s="130"/>
      <c r="C48" s="130"/>
      <c r="D48" s="136"/>
      <c r="E48" s="140"/>
      <c r="F48" s="140"/>
      <c r="G48" s="139"/>
    </row>
    <row r="49" spans="1:7" ht="15.75" x14ac:dyDescent="0.25">
      <c r="A49" s="130"/>
      <c r="B49" s="130"/>
      <c r="C49" s="130"/>
      <c r="D49" s="141" t="s">
        <v>143</v>
      </c>
      <c r="E49" s="142"/>
      <c r="F49" s="142"/>
      <c r="G49" s="143">
        <v>106.97</v>
      </c>
    </row>
    <row r="50" spans="1:7" x14ac:dyDescent="0.25">
      <c r="A50" s="153"/>
      <c r="B50" s="395" t="s">
        <v>145</v>
      </c>
      <c r="C50" s="395"/>
      <c r="D50" s="395"/>
      <c r="E50" s="395"/>
      <c r="F50" s="395"/>
      <c r="G50" s="395"/>
    </row>
    <row r="51" spans="1:7" x14ac:dyDescent="0.25">
      <c r="A51" s="147"/>
      <c r="B51" s="154"/>
      <c r="C51" s="146"/>
      <c r="D51" s="154"/>
      <c r="E51" s="154"/>
      <c r="F51" s="154"/>
      <c r="G51" s="154"/>
    </row>
    <row r="52" spans="1:7" x14ac:dyDescent="0.25">
      <c r="A52" s="145" t="s">
        <v>115</v>
      </c>
      <c r="B52" s="145" t="s">
        <v>36</v>
      </c>
      <c r="C52" s="145"/>
      <c r="D52" s="148"/>
      <c r="E52" s="155"/>
      <c r="F52" s="156"/>
      <c r="G52" s="149"/>
    </row>
    <row r="53" spans="1:7" x14ac:dyDescent="0.25">
      <c r="A53" s="149" t="s">
        <v>116</v>
      </c>
      <c r="B53" s="149" t="s">
        <v>117</v>
      </c>
      <c r="C53" s="157" t="s">
        <v>7</v>
      </c>
      <c r="D53" s="144" t="s">
        <v>6</v>
      </c>
      <c r="E53" s="157" t="s">
        <v>8</v>
      </c>
      <c r="F53" s="157" t="s">
        <v>118</v>
      </c>
      <c r="G53" s="157" t="s">
        <v>31</v>
      </c>
    </row>
    <row r="54" spans="1:7" x14ac:dyDescent="0.25">
      <c r="A54" s="145" t="s">
        <v>136</v>
      </c>
      <c r="B54" s="145" t="s">
        <v>146</v>
      </c>
      <c r="C54" s="158">
        <v>5.0000000000000001E-3</v>
      </c>
      <c r="D54" s="159" t="s">
        <v>122</v>
      </c>
      <c r="E54" s="148">
        <v>1200</v>
      </c>
      <c r="F54" s="148">
        <v>6</v>
      </c>
      <c r="G54" s="148">
        <v>6</v>
      </c>
    </row>
    <row r="55" spans="1:7" x14ac:dyDescent="0.25">
      <c r="A55" s="145"/>
      <c r="B55" s="145" t="s">
        <v>121</v>
      </c>
      <c r="C55" s="148">
        <v>0.04</v>
      </c>
      <c r="D55" s="159" t="s">
        <v>122</v>
      </c>
      <c r="E55" s="148">
        <v>890</v>
      </c>
      <c r="F55" s="148">
        <v>35.5</v>
      </c>
      <c r="G55" s="148">
        <v>35.5</v>
      </c>
    </row>
    <row r="56" spans="1:7" x14ac:dyDescent="0.25">
      <c r="A56" s="145" t="s">
        <v>137</v>
      </c>
      <c r="B56" s="145"/>
      <c r="C56" s="158"/>
      <c r="D56" s="149"/>
      <c r="E56" s="160"/>
      <c r="F56" s="160"/>
      <c r="G56" s="160"/>
    </row>
    <row r="57" spans="1:7" x14ac:dyDescent="0.25">
      <c r="A57" s="145" t="s">
        <v>139</v>
      </c>
      <c r="B57" s="162" t="s">
        <v>147</v>
      </c>
      <c r="C57" s="163">
        <v>1.28</v>
      </c>
      <c r="D57" s="149" t="s">
        <v>148</v>
      </c>
      <c r="E57" s="164">
        <v>2606.0827900000004</v>
      </c>
      <c r="F57" s="148">
        <v>3335.7859712000004</v>
      </c>
      <c r="G57" s="148">
        <v>3335.7859712000004</v>
      </c>
    </row>
    <row r="58" spans="1:7" x14ac:dyDescent="0.25">
      <c r="A58" s="145"/>
      <c r="B58" s="145" t="s">
        <v>35</v>
      </c>
      <c r="C58" s="163">
        <v>0.79200000000000004</v>
      </c>
      <c r="D58" s="149" t="s">
        <v>37</v>
      </c>
      <c r="E58" s="160">
        <v>181</v>
      </c>
      <c r="F58" s="148">
        <v>142.99</v>
      </c>
      <c r="G58" s="148">
        <v>142.99</v>
      </c>
    </row>
    <row r="59" spans="1:7" x14ac:dyDescent="0.25">
      <c r="A59" s="145" t="s">
        <v>131</v>
      </c>
      <c r="B59" s="161" t="s">
        <v>149</v>
      </c>
      <c r="C59" s="158">
        <v>2.1999999999999999E-2</v>
      </c>
      <c r="D59" s="149" t="s">
        <v>142</v>
      </c>
      <c r="E59" s="165">
        <v>1600</v>
      </c>
      <c r="F59" s="148">
        <v>35.199999999999996</v>
      </c>
      <c r="G59" s="148">
        <v>35.199999999999996</v>
      </c>
    </row>
    <row r="60" spans="1:7" x14ac:dyDescent="0.25">
      <c r="A60" s="396" t="s">
        <v>150</v>
      </c>
      <c r="B60" s="161" t="s">
        <v>151</v>
      </c>
      <c r="C60" s="158">
        <v>3.7999999999999999E-2</v>
      </c>
      <c r="D60" s="149" t="s">
        <v>142</v>
      </c>
      <c r="E60" s="148">
        <v>650</v>
      </c>
      <c r="F60" s="148">
        <v>24.7</v>
      </c>
      <c r="G60" s="148">
        <v>24.7</v>
      </c>
    </row>
    <row r="61" spans="1:7" x14ac:dyDescent="0.25">
      <c r="A61" s="396"/>
      <c r="B61" s="161" t="s">
        <v>152</v>
      </c>
      <c r="C61" s="158">
        <v>1.0999999999999999E-2</v>
      </c>
      <c r="D61" s="149" t="s">
        <v>142</v>
      </c>
      <c r="E61" s="165">
        <v>1200</v>
      </c>
      <c r="F61" s="148">
        <v>13.2</v>
      </c>
      <c r="G61" s="148">
        <v>13.2</v>
      </c>
    </row>
    <row r="62" spans="1:7" x14ac:dyDescent="0.25">
      <c r="A62" s="396"/>
      <c r="B62" s="145" t="s">
        <v>153</v>
      </c>
      <c r="C62" s="158">
        <v>2.1999999999999999E-2</v>
      </c>
      <c r="D62" s="149" t="s">
        <v>142</v>
      </c>
      <c r="E62" s="148">
        <v>1500</v>
      </c>
      <c r="F62" s="148">
        <v>33</v>
      </c>
      <c r="G62" s="148">
        <v>33</v>
      </c>
    </row>
    <row r="63" spans="1:7" x14ac:dyDescent="0.25">
      <c r="A63" s="145"/>
      <c r="B63" s="145"/>
      <c r="C63" s="145"/>
      <c r="D63" s="156" t="s">
        <v>31</v>
      </c>
      <c r="E63" s="156"/>
      <c r="F63" s="156"/>
      <c r="G63" s="166">
        <v>3588.48</v>
      </c>
    </row>
    <row r="64" spans="1:7" x14ac:dyDescent="0.25">
      <c r="A64" s="145"/>
      <c r="B64" s="145"/>
      <c r="C64" s="145"/>
      <c r="D64" s="156"/>
      <c r="E64" s="167"/>
      <c r="F64" s="167"/>
      <c r="G64" s="166"/>
    </row>
    <row r="65" spans="1:7" x14ac:dyDescent="0.25">
      <c r="A65" s="145"/>
      <c r="B65" s="145"/>
      <c r="C65" s="145"/>
      <c r="D65" s="150" t="s">
        <v>154</v>
      </c>
      <c r="E65" s="151"/>
      <c r="F65" s="151"/>
      <c r="G65" s="152">
        <v>3588.48</v>
      </c>
    </row>
    <row r="66" spans="1:7" x14ac:dyDescent="0.25">
      <c r="A66" s="182" t="s">
        <v>114</v>
      </c>
      <c r="B66" s="181" t="s">
        <v>155</v>
      </c>
      <c r="C66" s="176"/>
      <c r="D66" s="183"/>
      <c r="E66" s="184"/>
      <c r="F66" s="184"/>
      <c r="G66" s="185"/>
    </row>
    <row r="67" spans="1:7" x14ac:dyDescent="0.25">
      <c r="A67" s="180" t="s">
        <v>5</v>
      </c>
      <c r="B67" s="397" t="s">
        <v>156</v>
      </c>
      <c r="C67" s="397"/>
      <c r="D67" s="397"/>
      <c r="E67" s="397"/>
      <c r="F67" s="397"/>
      <c r="G67" s="397"/>
    </row>
    <row r="68" spans="1:7" x14ac:dyDescent="0.25">
      <c r="A68" s="180"/>
      <c r="B68" s="397"/>
      <c r="C68" s="397"/>
      <c r="D68" s="397"/>
      <c r="E68" s="397"/>
      <c r="F68" s="397"/>
      <c r="G68" s="397"/>
    </row>
    <row r="69" spans="1:7" x14ac:dyDescent="0.25">
      <c r="A69" s="180"/>
      <c r="B69" s="397"/>
      <c r="C69" s="397"/>
      <c r="D69" s="397"/>
      <c r="E69" s="397"/>
      <c r="F69" s="397"/>
      <c r="G69" s="397"/>
    </row>
    <row r="70" spans="1:7" x14ac:dyDescent="0.25">
      <c r="A70" s="186" t="s">
        <v>115</v>
      </c>
      <c r="B70" s="186" t="s">
        <v>36</v>
      </c>
      <c r="C70" s="188"/>
      <c r="D70" s="189"/>
      <c r="E70" s="188"/>
      <c r="F70" s="188"/>
      <c r="G70" s="188"/>
    </row>
    <row r="71" spans="1:7" x14ac:dyDescent="0.25">
      <c r="A71" s="177"/>
      <c r="B71" s="178"/>
      <c r="C71" s="187"/>
      <c r="D71" s="187"/>
      <c r="E71" s="187"/>
      <c r="F71" s="188"/>
      <c r="G71" s="188"/>
    </row>
    <row r="72" spans="1:7" x14ac:dyDescent="0.25">
      <c r="A72" s="168" t="s">
        <v>116</v>
      </c>
      <c r="B72" s="169" t="s">
        <v>117</v>
      </c>
      <c r="C72" s="170" t="s">
        <v>7</v>
      </c>
      <c r="D72" s="171" t="s">
        <v>6</v>
      </c>
      <c r="E72" s="170" t="s">
        <v>8</v>
      </c>
      <c r="F72" s="170" t="s">
        <v>118</v>
      </c>
      <c r="G72" s="170" t="s">
        <v>119</v>
      </c>
    </row>
    <row r="73" spans="1:7" x14ac:dyDescent="0.25">
      <c r="A73" s="168" t="s">
        <v>120</v>
      </c>
      <c r="B73" s="169" t="s">
        <v>146</v>
      </c>
      <c r="C73" s="170">
        <v>0.5</v>
      </c>
      <c r="D73" s="174" t="s">
        <v>122</v>
      </c>
      <c r="E73" s="173">
        <v>1200</v>
      </c>
      <c r="F73" s="170">
        <v>600</v>
      </c>
      <c r="G73" s="170">
        <v>600</v>
      </c>
    </row>
    <row r="74" spans="1:7" x14ac:dyDescent="0.25">
      <c r="A74" s="168"/>
      <c r="B74" s="169" t="s">
        <v>121</v>
      </c>
      <c r="C74" s="173">
        <v>1.5</v>
      </c>
      <c r="D74" s="174" t="s">
        <v>122</v>
      </c>
      <c r="E74" s="173">
        <v>890</v>
      </c>
      <c r="F74" s="170">
        <v>1335</v>
      </c>
      <c r="G74" s="170">
        <v>1335</v>
      </c>
    </row>
    <row r="75" spans="1:7" x14ac:dyDescent="0.25">
      <c r="A75" s="168" t="s">
        <v>137</v>
      </c>
      <c r="B75" s="169" t="s">
        <v>157</v>
      </c>
      <c r="C75" s="173">
        <v>1.1000000000000001</v>
      </c>
      <c r="D75" s="174" t="s">
        <v>148</v>
      </c>
      <c r="E75" s="173">
        <v>2255.6507300000003</v>
      </c>
      <c r="F75" s="173">
        <v>2481.2158030000005</v>
      </c>
      <c r="G75" s="173">
        <v>2481.2158030000005</v>
      </c>
    </row>
    <row r="76" spans="1:7" x14ac:dyDescent="0.25">
      <c r="A76" s="168" t="s">
        <v>158</v>
      </c>
      <c r="B76" s="169"/>
      <c r="C76" s="172"/>
      <c r="D76" s="174"/>
      <c r="E76" s="173"/>
      <c r="F76" s="172"/>
      <c r="G76" s="172"/>
    </row>
    <row r="77" spans="1:7" x14ac:dyDescent="0.25">
      <c r="A77" s="168"/>
      <c r="B77" s="169"/>
      <c r="C77" s="172"/>
      <c r="D77" s="172"/>
      <c r="E77" s="172" t="s">
        <v>123</v>
      </c>
      <c r="F77" s="172"/>
      <c r="G77" s="172">
        <v>4416.22</v>
      </c>
    </row>
    <row r="78" spans="1:7" x14ac:dyDescent="0.25">
      <c r="A78" s="168"/>
      <c r="B78" s="169"/>
      <c r="C78" s="169"/>
      <c r="D78" s="179"/>
      <c r="E78" s="179" t="s">
        <v>129</v>
      </c>
      <c r="F78" s="169"/>
      <c r="G78" s="175">
        <v>4416.22</v>
      </c>
    </row>
    <row r="79" spans="1:7" x14ac:dyDescent="0.25">
      <c r="A79" s="204" t="s">
        <v>114</v>
      </c>
      <c r="B79" s="202" t="s">
        <v>161</v>
      </c>
      <c r="C79" s="202"/>
      <c r="D79" s="202"/>
      <c r="E79" s="202"/>
      <c r="F79" s="202"/>
      <c r="G79" s="202"/>
    </row>
    <row r="80" spans="1:7" x14ac:dyDescent="0.25">
      <c r="A80" s="200"/>
      <c r="B80" s="199" t="s">
        <v>162</v>
      </c>
      <c r="C80" s="199"/>
      <c r="D80" s="199"/>
      <c r="E80" s="199"/>
      <c r="F80" s="199"/>
      <c r="G80" s="199"/>
    </row>
    <row r="81" spans="1:7" x14ac:dyDescent="0.25">
      <c r="A81" s="200"/>
      <c r="B81" s="199" t="s">
        <v>163</v>
      </c>
      <c r="C81" s="199"/>
      <c r="D81" s="199"/>
      <c r="E81" s="199"/>
      <c r="F81" s="199"/>
      <c r="G81" s="199"/>
    </row>
    <row r="82" spans="1:7" x14ac:dyDescent="0.25">
      <c r="A82" s="200"/>
      <c r="B82" s="199" t="s">
        <v>164</v>
      </c>
      <c r="C82" s="199"/>
      <c r="D82" s="199"/>
      <c r="E82" s="199"/>
      <c r="F82" s="199"/>
      <c r="G82" s="199"/>
    </row>
    <row r="83" spans="1:7" x14ac:dyDescent="0.25">
      <c r="A83" s="200"/>
      <c r="B83" s="199" t="s">
        <v>165</v>
      </c>
      <c r="C83" s="199"/>
      <c r="D83" s="199"/>
      <c r="E83" s="199"/>
      <c r="F83" s="199"/>
      <c r="G83" s="199"/>
    </row>
    <row r="84" spans="1:7" x14ac:dyDescent="0.25">
      <c r="A84" s="200"/>
      <c r="B84" s="199" t="s">
        <v>166</v>
      </c>
      <c r="C84" s="199"/>
      <c r="D84" s="199"/>
      <c r="E84" s="199"/>
      <c r="F84" s="199"/>
      <c r="G84" s="199"/>
    </row>
    <row r="85" spans="1:7" x14ac:dyDescent="0.25">
      <c r="A85" s="200" t="s">
        <v>115</v>
      </c>
      <c r="B85" s="199" t="s">
        <v>167</v>
      </c>
      <c r="C85" s="199"/>
      <c r="D85" s="199"/>
      <c r="E85" s="199"/>
      <c r="F85" s="199"/>
      <c r="G85" s="199"/>
    </row>
    <row r="86" spans="1:7" x14ac:dyDescent="0.25">
      <c r="A86" s="200"/>
      <c r="B86" s="203"/>
      <c r="C86" s="398"/>
      <c r="D86" s="398"/>
      <c r="E86" s="398"/>
      <c r="F86" s="398"/>
      <c r="G86" s="199"/>
    </row>
    <row r="87" spans="1:7" x14ac:dyDescent="0.25">
      <c r="A87" s="190" t="s">
        <v>116</v>
      </c>
      <c r="B87" s="191" t="s">
        <v>117</v>
      </c>
      <c r="C87" s="192" t="s">
        <v>7</v>
      </c>
      <c r="D87" s="193" t="s">
        <v>6</v>
      </c>
      <c r="E87" s="192" t="s">
        <v>8</v>
      </c>
      <c r="F87" s="192" t="s">
        <v>118</v>
      </c>
      <c r="G87" s="192" t="s">
        <v>119</v>
      </c>
    </row>
    <row r="88" spans="1:7" x14ac:dyDescent="0.25">
      <c r="A88" s="190" t="s">
        <v>120</v>
      </c>
      <c r="B88" s="191" t="s">
        <v>146</v>
      </c>
      <c r="C88" s="195">
        <v>7</v>
      </c>
      <c r="D88" s="196" t="s">
        <v>122</v>
      </c>
      <c r="E88" s="195">
        <v>1200</v>
      </c>
      <c r="F88" s="195">
        <v>8400</v>
      </c>
      <c r="G88" s="195">
        <v>8400</v>
      </c>
    </row>
    <row r="89" spans="1:7" x14ac:dyDescent="0.25">
      <c r="A89" s="190"/>
      <c r="B89" s="191" t="s">
        <v>121</v>
      </c>
      <c r="C89" s="195">
        <v>7</v>
      </c>
      <c r="D89" s="196" t="s">
        <v>122</v>
      </c>
      <c r="E89" s="195">
        <v>890</v>
      </c>
      <c r="F89" s="195">
        <v>6230</v>
      </c>
      <c r="G89" s="195">
        <v>6230</v>
      </c>
    </row>
    <row r="90" spans="1:7" x14ac:dyDescent="0.25">
      <c r="A90" s="190" t="s">
        <v>137</v>
      </c>
      <c r="B90" s="191" t="s">
        <v>168</v>
      </c>
      <c r="C90" s="195">
        <v>1.05</v>
      </c>
      <c r="D90" s="193" t="s">
        <v>169</v>
      </c>
      <c r="E90" s="195">
        <v>115000</v>
      </c>
      <c r="F90" s="195">
        <v>120750</v>
      </c>
      <c r="G90" s="195">
        <v>120750</v>
      </c>
    </row>
    <row r="91" spans="1:7" x14ac:dyDescent="0.25">
      <c r="A91" s="190" t="s">
        <v>139</v>
      </c>
      <c r="B91" s="191" t="s">
        <v>160</v>
      </c>
      <c r="C91" s="194">
        <v>10</v>
      </c>
      <c r="D91" s="193" t="s">
        <v>38</v>
      </c>
      <c r="E91" s="194">
        <v>93</v>
      </c>
      <c r="F91" s="195">
        <v>930</v>
      </c>
      <c r="G91" s="195">
        <v>930</v>
      </c>
    </row>
    <row r="92" spans="1:7" x14ac:dyDescent="0.25">
      <c r="A92" s="190"/>
      <c r="B92" s="191"/>
      <c r="C92" s="191"/>
      <c r="D92" s="191" t="s">
        <v>123</v>
      </c>
      <c r="E92" s="191"/>
      <c r="F92" s="191"/>
      <c r="G92" s="194">
        <v>136310</v>
      </c>
    </row>
    <row r="93" spans="1:7" x14ac:dyDescent="0.25">
      <c r="A93" s="190"/>
      <c r="B93" s="191"/>
      <c r="C93" s="191"/>
      <c r="D93" s="191" t="s">
        <v>170</v>
      </c>
      <c r="E93" s="191"/>
      <c r="F93" s="191"/>
      <c r="G93" s="194">
        <v>136310</v>
      </c>
    </row>
    <row r="94" spans="1:7" x14ac:dyDescent="0.25">
      <c r="A94" s="190"/>
      <c r="B94" s="191"/>
      <c r="C94" s="191"/>
      <c r="D94" s="201" t="s">
        <v>171</v>
      </c>
      <c r="E94" s="198"/>
      <c r="F94" s="198"/>
      <c r="G94" s="194">
        <v>136310</v>
      </c>
    </row>
    <row r="95" spans="1:7" x14ac:dyDescent="0.25">
      <c r="A95" s="190"/>
      <c r="B95" s="191"/>
      <c r="C95" s="191"/>
      <c r="D95" s="201" t="s">
        <v>172</v>
      </c>
      <c r="E95" s="198"/>
      <c r="F95" s="198"/>
      <c r="G95" s="197">
        <v>136.31</v>
      </c>
    </row>
    <row r="96" spans="1:7" x14ac:dyDescent="0.25">
      <c r="A96" s="221" t="s">
        <v>114</v>
      </c>
      <c r="B96" s="222" t="s">
        <v>173</v>
      </c>
      <c r="C96" s="219"/>
      <c r="D96" s="219"/>
      <c r="E96" s="219"/>
      <c r="F96" s="219"/>
      <c r="G96" s="219"/>
    </row>
    <row r="97" spans="1:7" x14ac:dyDescent="0.25">
      <c r="A97" s="215"/>
      <c r="B97" s="214" t="s">
        <v>174</v>
      </c>
      <c r="C97" s="214"/>
      <c r="D97" s="214"/>
      <c r="E97" s="214"/>
      <c r="F97" s="214"/>
      <c r="G97" s="214"/>
    </row>
    <row r="98" spans="1:7" x14ac:dyDescent="0.25">
      <c r="A98" s="215"/>
      <c r="B98" s="214" t="s">
        <v>175</v>
      </c>
      <c r="C98" s="214"/>
      <c r="D98" s="214"/>
      <c r="E98" s="214"/>
      <c r="F98" s="214"/>
      <c r="G98" s="214"/>
    </row>
    <row r="99" spans="1:7" x14ac:dyDescent="0.25">
      <c r="A99" s="215"/>
      <c r="B99" s="214" t="s">
        <v>176</v>
      </c>
      <c r="C99" s="214"/>
      <c r="D99" s="214"/>
      <c r="E99" s="214"/>
      <c r="F99" s="214"/>
      <c r="G99" s="214"/>
    </row>
    <row r="100" spans="1:7" x14ac:dyDescent="0.25">
      <c r="A100" s="215"/>
      <c r="B100" s="218" t="s">
        <v>177</v>
      </c>
      <c r="C100" s="214"/>
      <c r="D100" s="214"/>
      <c r="E100" s="214"/>
      <c r="F100" s="214"/>
      <c r="G100" s="214"/>
    </row>
    <row r="101" spans="1:7" x14ac:dyDescent="0.25">
      <c r="A101" s="215"/>
      <c r="B101" s="218" t="s">
        <v>178</v>
      </c>
      <c r="C101" s="214"/>
      <c r="D101" s="214"/>
      <c r="E101" s="214"/>
      <c r="F101" s="214"/>
      <c r="G101" s="214"/>
    </row>
    <row r="102" spans="1:7" x14ac:dyDescent="0.25">
      <c r="A102" s="215"/>
      <c r="B102" s="220" t="s">
        <v>179</v>
      </c>
      <c r="C102" s="214"/>
      <c r="D102" s="223" t="s">
        <v>180</v>
      </c>
      <c r="E102" s="214"/>
      <c r="F102" s="214"/>
      <c r="G102" s="214"/>
    </row>
    <row r="103" spans="1:7" x14ac:dyDescent="0.25">
      <c r="A103" s="215"/>
      <c r="B103" s="220" t="s">
        <v>181</v>
      </c>
      <c r="C103" s="214"/>
      <c r="D103" s="223" t="s">
        <v>182</v>
      </c>
      <c r="E103" s="214"/>
      <c r="F103" s="214"/>
      <c r="G103" s="214"/>
    </row>
    <row r="104" spans="1:7" x14ac:dyDescent="0.25">
      <c r="A104" s="215"/>
      <c r="B104" s="220" t="s">
        <v>183</v>
      </c>
      <c r="C104" s="214"/>
      <c r="D104" s="214"/>
      <c r="E104" s="214"/>
      <c r="F104" s="214"/>
      <c r="G104" s="214"/>
    </row>
    <row r="105" spans="1:7" x14ac:dyDescent="0.25">
      <c r="A105" s="215"/>
      <c r="B105" s="220" t="s">
        <v>184</v>
      </c>
      <c r="C105" s="214"/>
      <c r="D105" s="214"/>
      <c r="E105" s="214"/>
      <c r="F105" s="214"/>
      <c r="G105" s="214"/>
    </row>
    <row r="106" spans="1:7" x14ac:dyDescent="0.25">
      <c r="A106" s="215"/>
      <c r="B106" s="220" t="s">
        <v>185</v>
      </c>
      <c r="C106" s="214"/>
      <c r="D106" s="214"/>
      <c r="E106" s="214"/>
      <c r="F106" s="214"/>
      <c r="G106" s="214"/>
    </row>
    <row r="107" spans="1:7" x14ac:dyDescent="0.25">
      <c r="A107" s="215"/>
      <c r="B107" s="220" t="s">
        <v>186</v>
      </c>
      <c r="C107" s="214"/>
      <c r="D107" s="214"/>
      <c r="E107" s="214"/>
      <c r="F107" s="214"/>
      <c r="G107" s="214"/>
    </row>
    <row r="108" spans="1:7" x14ac:dyDescent="0.25">
      <c r="A108" s="215" t="s">
        <v>115</v>
      </c>
      <c r="B108" s="214" t="s">
        <v>36</v>
      </c>
      <c r="C108" s="214"/>
      <c r="D108" s="214"/>
      <c r="E108" s="214"/>
      <c r="F108" s="214"/>
      <c r="G108" s="214"/>
    </row>
    <row r="109" spans="1:7" x14ac:dyDescent="0.25">
      <c r="A109" s="215" t="s">
        <v>29</v>
      </c>
      <c r="B109" s="216"/>
      <c r="C109" s="398"/>
      <c r="D109" s="398"/>
      <c r="E109" s="398"/>
      <c r="F109" s="398"/>
      <c r="G109" s="214"/>
    </row>
    <row r="110" spans="1:7" x14ac:dyDescent="0.25">
      <c r="A110" s="205" t="s">
        <v>116</v>
      </c>
      <c r="B110" s="206" t="s">
        <v>117</v>
      </c>
      <c r="C110" s="207" t="s">
        <v>7</v>
      </c>
      <c r="D110" s="208" t="s">
        <v>6</v>
      </c>
      <c r="E110" s="207" t="s">
        <v>8</v>
      </c>
      <c r="F110" s="207" t="s">
        <v>118</v>
      </c>
      <c r="G110" s="207" t="s">
        <v>119</v>
      </c>
    </row>
    <row r="111" spans="1:7" x14ac:dyDescent="0.25">
      <c r="A111" s="205" t="s">
        <v>120</v>
      </c>
      <c r="B111" s="206" t="s">
        <v>146</v>
      </c>
      <c r="C111" s="210">
        <v>0.5</v>
      </c>
      <c r="D111" s="211" t="s">
        <v>122</v>
      </c>
      <c r="E111" s="210">
        <v>1200</v>
      </c>
      <c r="F111" s="210">
        <v>600</v>
      </c>
      <c r="G111" s="210">
        <v>600</v>
      </c>
    </row>
    <row r="112" spans="1:7" x14ac:dyDescent="0.25">
      <c r="A112" s="205"/>
      <c r="B112" s="206" t="s">
        <v>121</v>
      </c>
      <c r="C112" s="210">
        <v>3.25</v>
      </c>
      <c r="D112" s="211" t="s">
        <v>122</v>
      </c>
      <c r="E112" s="210">
        <v>890</v>
      </c>
      <c r="F112" s="210">
        <v>2063.75</v>
      </c>
      <c r="G112" s="210">
        <v>2892.5</v>
      </c>
    </row>
    <row r="113" spans="1:7" x14ac:dyDescent="0.25">
      <c r="A113" s="205" t="s">
        <v>137</v>
      </c>
      <c r="B113" s="206" t="s">
        <v>39</v>
      </c>
      <c r="C113" s="207">
        <v>220</v>
      </c>
      <c r="D113" s="208" t="s">
        <v>38</v>
      </c>
      <c r="E113" s="210">
        <v>10.370475300000001</v>
      </c>
      <c r="F113" s="210">
        <v>2281.5045660000001</v>
      </c>
      <c r="G113" s="210">
        <v>2281.5045660000001</v>
      </c>
    </row>
    <row r="114" spans="1:7" x14ac:dyDescent="0.25">
      <c r="A114" s="205" t="s">
        <v>139</v>
      </c>
      <c r="B114" s="206" t="s">
        <v>187</v>
      </c>
      <c r="C114" s="207">
        <v>0.65</v>
      </c>
      <c r="D114" s="208" t="s">
        <v>148</v>
      </c>
      <c r="E114" s="210">
        <v>2086.0827899999999</v>
      </c>
      <c r="F114" s="210">
        <v>1355.9538135000003</v>
      </c>
      <c r="G114" s="210">
        <v>1355.9538135000003</v>
      </c>
    </row>
    <row r="115" spans="1:7" x14ac:dyDescent="0.25">
      <c r="A115" s="205"/>
      <c r="B115" s="206" t="s">
        <v>188</v>
      </c>
      <c r="C115" s="207">
        <v>0.24</v>
      </c>
      <c r="D115" s="208" t="s">
        <v>148</v>
      </c>
      <c r="E115" s="210">
        <v>3876.0827900000004</v>
      </c>
      <c r="F115" s="210">
        <v>930.2598696</v>
      </c>
      <c r="G115" s="210">
        <v>930.2598696</v>
      </c>
    </row>
    <row r="116" spans="1:7" x14ac:dyDescent="0.25">
      <c r="A116" s="205"/>
      <c r="B116" s="206" t="s">
        <v>159</v>
      </c>
      <c r="C116" s="210">
        <v>0.47</v>
      </c>
      <c r="D116" s="208" t="s">
        <v>148</v>
      </c>
      <c r="E116" s="210">
        <v>1660.46083</v>
      </c>
      <c r="F116" s="210">
        <v>780.41659009999989</v>
      </c>
      <c r="G116" s="210">
        <v>780.41659009999989</v>
      </c>
    </row>
    <row r="117" spans="1:7" x14ac:dyDescent="0.25">
      <c r="A117" s="205"/>
      <c r="B117" s="206"/>
      <c r="C117" s="206"/>
      <c r="D117" s="206" t="s">
        <v>123</v>
      </c>
      <c r="E117" s="206"/>
      <c r="F117" s="206"/>
      <c r="G117" s="209">
        <v>8840.6299999999992</v>
      </c>
    </row>
    <row r="118" spans="1:7" x14ac:dyDescent="0.25">
      <c r="A118" s="205"/>
      <c r="B118" s="206"/>
      <c r="C118" s="206"/>
      <c r="D118" s="400" t="s">
        <v>189</v>
      </c>
      <c r="E118" s="400"/>
      <c r="F118" s="400"/>
      <c r="G118" s="209">
        <v>265.21890000000002</v>
      </c>
    </row>
    <row r="119" spans="1:7" x14ac:dyDescent="0.25">
      <c r="A119" s="205"/>
      <c r="B119" s="206"/>
      <c r="C119" s="206"/>
      <c r="D119" s="206" t="s">
        <v>124</v>
      </c>
      <c r="E119" s="206"/>
      <c r="F119" s="206"/>
      <c r="G119" s="209">
        <v>9105.8489000000009</v>
      </c>
    </row>
    <row r="120" spans="1:7" x14ac:dyDescent="0.25">
      <c r="A120" s="205"/>
      <c r="B120" s="206"/>
      <c r="C120" s="206"/>
      <c r="D120" s="217" t="s">
        <v>129</v>
      </c>
      <c r="E120" s="213"/>
      <c r="F120" s="213"/>
      <c r="G120" s="212">
        <v>9105.8489000000009</v>
      </c>
    </row>
    <row r="121" spans="1:7" x14ac:dyDescent="0.25">
      <c r="A121" s="269" t="s">
        <v>114</v>
      </c>
      <c r="B121" s="270" t="s">
        <v>190</v>
      </c>
      <c r="C121" s="268"/>
      <c r="D121" s="268"/>
      <c r="E121" s="268"/>
      <c r="F121" s="268"/>
      <c r="G121" s="268"/>
    </row>
    <row r="122" spans="1:7" x14ac:dyDescent="0.25">
      <c r="A122" s="266"/>
      <c r="B122" s="271" t="s">
        <v>174</v>
      </c>
      <c r="C122" s="265"/>
      <c r="D122" s="265"/>
      <c r="E122" s="265"/>
      <c r="F122" s="265"/>
      <c r="G122" s="265"/>
    </row>
    <row r="123" spans="1:7" x14ac:dyDescent="0.25">
      <c r="A123" s="266"/>
      <c r="B123" s="271" t="s">
        <v>175</v>
      </c>
      <c r="C123" s="265"/>
      <c r="D123" s="265"/>
      <c r="E123" s="265"/>
      <c r="F123" s="265"/>
      <c r="G123" s="265"/>
    </row>
    <row r="124" spans="1:7" x14ac:dyDescent="0.25">
      <c r="A124" s="266"/>
      <c r="B124" s="271" t="s">
        <v>176</v>
      </c>
      <c r="C124" s="265"/>
      <c r="D124" s="265"/>
      <c r="E124" s="265"/>
      <c r="F124" s="265"/>
      <c r="G124" s="265"/>
    </row>
    <row r="125" spans="1:7" x14ac:dyDescent="0.25">
      <c r="A125" s="266"/>
      <c r="B125" s="272" t="s">
        <v>191</v>
      </c>
      <c r="C125" s="265"/>
      <c r="D125" s="265"/>
      <c r="E125" s="265"/>
      <c r="F125" s="265"/>
      <c r="G125" s="265"/>
    </row>
    <row r="126" spans="1:7" x14ac:dyDescent="0.25">
      <c r="A126" s="266"/>
      <c r="B126" s="272" t="s">
        <v>192</v>
      </c>
      <c r="C126" s="265"/>
      <c r="D126" s="265"/>
      <c r="E126" s="265"/>
      <c r="F126" s="265"/>
      <c r="G126" s="265"/>
    </row>
    <row r="127" spans="1:7" x14ac:dyDescent="0.25">
      <c r="A127" s="266"/>
      <c r="B127" s="273" t="s">
        <v>193</v>
      </c>
      <c r="C127" s="265"/>
      <c r="D127" s="265"/>
      <c r="E127" s="265"/>
      <c r="F127" s="265"/>
      <c r="G127" s="265"/>
    </row>
    <row r="128" spans="1:7" x14ac:dyDescent="0.25">
      <c r="A128" s="266"/>
      <c r="B128" s="273" t="s">
        <v>194</v>
      </c>
      <c r="C128" s="265"/>
      <c r="D128" s="265"/>
      <c r="E128" s="265"/>
      <c r="F128" s="265"/>
      <c r="G128" s="265"/>
    </row>
    <row r="129" spans="1:12" x14ac:dyDescent="0.25">
      <c r="A129" s="266"/>
      <c r="B129" s="273" t="s">
        <v>186</v>
      </c>
      <c r="C129" s="265"/>
      <c r="D129" s="265"/>
      <c r="E129" s="265"/>
      <c r="F129" s="265"/>
      <c r="G129" s="265"/>
    </row>
    <row r="130" spans="1:12" x14ac:dyDescent="0.25">
      <c r="A130" s="266" t="s">
        <v>115</v>
      </c>
      <c r="B130" s="265" t="s">
        <v>36</v>
      </c>
      <c r="C130" s="265"/>
      <c r="D130" s="265"/>
      <c r="E130" s="265"/>
      <c r="F130" s="265"/>
      <c r="G130" s="265"/>
    </row>
    <row r="131" spans="1:12" x14ac:dyDescent="0.25">
      <c r="A131" s="266"/>
      <c r="B131" s="274"/>
      <c r="C131" s="398"/>
      <c r="D131" s="398"/>
      <c r="E131" s="398"/>
      <c r="F131" s="398"/>
      <c r="G131" s="265"/>
    </row>
    <row r="132" spans="1:12" x14ac:dyDescent="0.25">
      <c r="A132" s="254" t="s">
        <v>116</v>
      </c>
      <c r="B132" s="255" t="s">
        <v>117</v>
      </c>
      <c r="C132" s="256" t="s">
        <v>7</v>
      </c>
      <c r="D132" s="257" t="s">
        <v>6</v>
      </c>
      <c r="E132" s="256" t="s">
        <v>8</v>
      </c>
      <c r="F132" s="256" t="s">
        <v>118</v>
      </c>
      <c r="G132" s="256" t="s">
        <v>119</v>
      </c>
    </row>
    <row r="133" spans="1:12" x14ac:dyDescent="0.25">
      <c r="A133" s="254" t="s">
        <v>120</v>
      </c>
      <c r="B133" s="255" t="s">
        <v>146</v>
      </c>
      <c r="C133" s="262">
        <v>0.5</v>
      </c>
      <c r="D133" s="260" t="s">
        <v>122</v>
      </c>
      <c r="E133" s="259">
        <v>1200</v>
      </c>
      <c r="F133" s="259">
        <v>600</v>
      </c>
      <c r="G133" s="259">
        <v>600</v>
      </c>
    </row>
    <row r="134" spans="1:12" ht="16.5" x14ac:dyDescent="0.25">
      <c r="A134" s="254"/>
      <c r="B134" s="255" t="s">
        <v>121</v>
      </c>
      <c r="C134" s="262">
        <v>4.37</v>
      </c>
      <c r="D134" s="260" t="s">
        <v>122</v>
      </c>
      <c r="E134" s="259">
        <v>890</v>
      </c>
      <c r="F134" s="259">
        <v>3889.3</v>
      </c>
      <c r="G134" s="259">
        <v>3889.3</v>
      </c>
      <c r="H134" s="369"/>
      <c r="I134" s="371"/>
      <c r="J134" s="372"/>
      <c r="K134" s="372"/>
      <c r="L134" s="371"/>
    </row>
    <row r="135" spans="1:12" ht="16.5" x14ac:dyDescent="0.25">
      <c r="A135" s="254" t="s">
        <v>137</v>
      </c>
      <c r="B135" s="255" t="s">
        <v>39</v>
      </c>
      <c r="C135" s="263">
        <v>400</v>
      </c>
      <c r="D135" s="257" t="s">
        <v>38</v>
      </c>
      <c r="E135" s="259">
        <v>10.370475300000001</v>
      </c>
      <c r="F135" s="259">
        <v>4148.1901200000002</v>
      </c>
      <c r="G135" s="259">
        <v>4148.1901200000002</v>
      </c>
      <c r="H135" s="370"/>
      <c r="I135" s="372"/>
      <c r="J135" s="372"/>
      <c r="K135" s="371"/>
      <c r="L135" s="334"/>
    </row>
    <row r="136" spans="1:12" ht="16.5" x14ac:dyDescent="0.25">
      <c r="A136" s="254" t="s">
        <v>139</v>
      </c>
      <c r="B136" s="255" t="s">
        <v>188</v>
      </c>
      <c r="C136" s="262">
        <v>0.56999999999999995</v>
      </c>
      <c r="D136" s="257" t="s">
        <v>148</v>
      </c>
      <c r="E136" s="259">
        <v>3876.0827900000004</v>
      </c>
      <c r="F136" s="259">
        <v>2209.3671902999999</v>
      </c>
      <c r="G136" s="259">
        <v>2209.3671902999999</v>
      </c>
      <c r="H136" s="370"/>
      <c r="I136" s="372"/>
      <c r="J136" s="372"/>
      <c r="K136" s="371"/>
      <c r="L136" s="334"/>
    </row>
    <row r="137" spans="1:12" x14ac:dyDescent="0.25">
      <c r="A137" s="254"/>
      <c r="B137" s="255" t="s">
        <v>195</v>
      </c>
      <c r="C137" s="262">
        <v>0.28999999999999998</v>
      </c>
      <c r="D137" s="257" t="s">
        <v>148</v>
      </c>
      <c r="E137" s="259">
        <v>5146.0827900000004</v>
      </c>
      <c r="F137" s="259">
        <v>1492.3640091</v>
      </c>
      <c r="G137" s="259">
        <v>1492.3640091</v>
      </c>
    </row>
    <row r="138" spans="1:12" x14ac:dyDescent="0.25">
      <c r="A138" s="254"/>
      <c r="B138" s="255" t="s">
        <v>159</v>
      </c>
      <c r="C138" s="262">
        <v>0.42</v>
      </c>
      <c r="D138" s="257" t="s">
        <v>148</v>
      </c>
      <c r="E138" s="259">
        <v>1660.46083</v>
      </c>
      <c r="F138" s="259">
        <v>697.39354859999992</v>
      </c>
      <c r="G138" s="259">
        <v>697.39354859999992</v>
      </c>
    </row>
    <row r="139" spans="1:12" x14ac:dyDescent="0.25">
      <c r="A139" s="254"/>
      <c r="B139" s="255"/>
      <c r="C139" s="255"/>
      <c r="D139" s="255" t="s">
        <v>123</v>
      </c>
      <c r="E139" s="255"/>
      <c r="F139" s="255"/>
      <c r="G139" s="258">
        <v>13036.61</v>
      </c>
    </row>
    <row r="140" spans="1:12" x14ac:dyDescent="0.25">
      <c r="A140" s="254"/>
      <c r="B140" s="255"/>
      <c r="C140" s="255"/>
      <c r="D140" s="400" t="s">
        <v>189</v>
      </c>
      <c r="E140" s="400"/>
      <c r="F140" s="400"/>
      <c r="G140" s="258">
        <v>391.09829999999999</v>
      </c>
    </row>
    <row r="141" spans="1:12" x14ac:dyDescent="0.25">
      <c r="A141" s="254"/>
      <c r="B141" s="255"/>
      <c r="C141" s="255"/>
      <c r="D141" s="255" t="s">
        <v>124</v>
      </c>
      <c r="E141" s="255"/>
      <c r="F141" s="255"/>
      <c r="G141" s="258">
        <v>13427.7083</v>
      </c>
    </row>
    <row r="142" spans="1:12" x14ac:dyDescent="0.25">
      <c r="A142" s="254"/>
      <c r="B142" s="255"/>
      <c r="C142" s="255"/>
      <c r="D142" s="267" t="s">
        <v>129</v>
      </c>
      <c r="E142" s="264"/>
      <c r="F142" s="264"/>
      <c r="G142" s="261">
        <v>13427.7083</v>
      </c>
    </row>
    <row r="143" spans="1:12" x14ac:dyDescent="0.25">
      <c r="A143" s="293" t="s">
        <v>114</v>
      </c>
      <c r="B143" s="294" t="s">
        <v>173</v>
      </c>
      <c r="C143" s="291"/>
      <c r="D143" s="291"/>
      <c r="E143" s="291"/>
      <c r="F143" s="291"/>
      <c r="G143" s="291"/>
    </row>
    <row r="144" spans="1:12" x14ac:dyDescent="0.25">
      <c r="A144" s="286"/>
      <c r="B144" s="285" t="s">
        <v>174</v>
      </c>
      <c r="C144" s="285"/>
      <c r="D144" s="285"/>
      <c r="E144" s="285"/>
      <c r="F144" s="285"/>
      <c r="G144" s="285"/>
    </row>
    <row r="145" spans="1:7" x14ac:dyDescent="0.25">
      <c r="A145" s="286"/>
      <c r="B145" s="285" t="s">
        <v>175</v>
      </c>
      <c r="C145" s="285"/>
      <c r="D145" s="285"/>
      <c r="E145" s="285"/>
      <c r="F145" s="285"/>
      <c r="G145" s="285"/>
    </row>
    <row r="146" spans="1:7" x14ac:dyDescent="0.25">
      <c r="A146" s="286"/>
      <c r="B146" s="285" t="s">
        <v>176</v>
      </c>
      <c r="C146" s="285"/>
      <c r="D146" s="285"/>
      <c r="E146" s="285"/>
      <c r="F146" s="285"/>
      <c r="G146" s="285"/>
    </row>
    <row r="147" spans="1:7" x14ac:dyDescent="0.25">
      <c r="A147" s="286"/>
      <c r="B147" s="290" t="s">
        <v>191</v>
      </c>
      <c r="C147" s="285"/>
      <c r="D147" s="285"/>
      <c r="E147" s="285"/>
      <c r="F147" s="285"/>
      <c r="G147" s="285"/>
    </row>
    <row r="148" spans="1:7" x14ac:dyDescent="0.25">
      <c r="A148" s="286"/>
      <c r="B148" s="290" t="s">
        <v>196</v>
      </c>
      <c r="C148" s="285"/>
      <c r="D148" s="285"/>
      <c r="E148" s="285"/>
      <c r="F148" s="285"/>
      <c r="G148" s="285"/>
    </row>
    <row r="149" spans="1:7" x14ac:dyDescent="0.25">
      <c r="A149" s="286"/>
      <c r="B149" s="292" t="s">
        <v>193</v>
      </c>
      <c r="C149" s="285"/>
      <c r="D149" s="285"/>
      <c r="E149" s="285"/>
      <c r="F149" s="285"/>
      <c r="G149" s="285"/>
    </row>
    <row r="150" spans="1:7" x14ac:dyDescent="0.25">
      <c r="A150" s="286"/>
      <c r="B150" s="292" t="s">
        <v>194</v>
      </c>
      <c r="C150" s="285"/>
      <c r="D150" s="285"/>
      <c r="E150" s="285"/>
      <c r="F150" s="285"/>
      <c r="G150" s="285"/>
    </row>
    <row r="151" spans="1:7" x14ac:dyDescent="0.25">
      <c r="A151" s="286"/>
      <c r="B151" s="292" t="s">
        <v>186</v>
      </c>
      <c r="C151" s="285"/>
      <c r="D151" s="285"/>
      <c r="E151" s="285"/>
      <c r="F151" s="285"/>
      <c r="G151" s="285"/>
    </row>
    <row r="152" spans="1:7" x14ac:dyDescent="0.25">
      <c r="A152" s="286" t="s">
        <v>115</v>
      </c>
      <c r="B152" s="285" t="s">
        <v>36</v>
      </c>
      <c r="C152" s="285"/>
      <c r="D152" s="285"/>
      <c r="E152" s="285"/>
      <c r="F152" s="285"/>
      <c r="G152" s="285"/>
    </row>
    <row r="153" spans="1:7" x14ac:dyDescent="0.25">
      <c r="A153" s="286"/>
      <c r="B153" s="287"/>
      <c r="C153" s="398"/>
      <c r="D153" s="398"/>
      <c r="E153" s="398"/>
      <c r="F153" s="398"/>
      <c r="G153" s="285"/>
    </row>
    <row r="154" spans="1:7" x14ac:dyDescent="0.25">
      <c r="A154" s="275" t="s">
        <v>116</v>
      </c>
      <c r="B154" s="276" t="s">
        <v>117</v>
      </c>
      <c r="C154" s="277" t="s">
        <v>7</v>
      </c>
      <c r="D154" s="278" t="s">
        <v>6</v>
      </c>
      <c r="E154" s="277" t="s">
        <v>8</v>
      </c>
      <c r="F154" s="277" t="s">
        <v>118</v>
      </c>
      <c r="G154" s="277" t="s">
        <v>119</v>
      </c>
    </row>
    <row r="155" spans="1:7" x14ac:dyDescent="0.25">
      <c r="A155" s="275" t="s">
        <v>120</v>
      </c>
      <c r="B155" s="276" t="s">
        <v>146</v>
      </c>
      <c r="C155" s="282">
        <v>0.5</v>
      </c>
      <c r="D155" s="281" t="s">
        <v>122</v>
      </c>
      <c r="E155" s="280">
        <v>1200</v>
      </c>
      <c r="F155" s="280">
        <v>600</v>
      </c>
      <c r="G155" s="280">
        <v>600</v>
      </c>
    </row>
    <row r="156" spans="1:7" x14ac:dyDescent="0.25">
      <c r="A156" s="275"/>
      <c r="B156" s="276" t="s">
        <v>121</v>
      </c>
      <c r="C156" s="282">
        <v>3.31</v>
      </c>
      <c r="D156" s="281" t="s">
        <v>122</v>
      </c>
      <c r="E156" s="280">
        <v>890</v>
      </c>
      <c r="F156" s="280">
        <v>2945.9</v>
      </c>
      <c r="G156" s="280">
        <v>2945.9</v>
      </c>
    </row>
    <row r="157" spans="1:7" x14ac:dyDescent="0.25">
      <c r="A157" s="275" t="s">
        <v>137</v>
      </c>
      <c r="B157" s="276" t="s">
        <v>39</v>
      </c>
      <c r="C157" s="283">
        <v>320</v>
      </c>
      <c r="D157" s="278" t="s">
        <v>38</v>
      </c>
      <c r="E157" s="280">
        <v>10.370475300000001</v>
      </c>
      <c r="F157" s="280">
        <v>3318.5520960000003</v>
      </c>
      <c r="G157" s="280">
        <v>3318.5520960000003</v>
      </c>
    </row>
    <row r="158" spans="1:7" x14ac:dyDescent="0.25">
      <c r="A158" s="275" t="s">
        <v>139</v>
      </c>
      <c r="B158" s="276" t="s">
        <v>197</v>
      </c>
      <c r="C158" s="283">
        <v>0.52</v>
      </c>
      <c r="D158" s="278" t="s">
        <v>148</v>
      </c>
      <c r="E158" s="280">
        <v>2086.0827900000004</v>
      </c>
      <c r="F158" s="280">
        <v>1084.7630508000002</v>
      </c>
      <c r="G158" s="280">
        <v>1084.7630508000002</v>
      </c>
    </row>
    <row r="159" spans="1:7" x14ac:dyDescent="0.25">
      <c r="A159" s="275"/>
      <c r="B159" s="276" t="s">
        <v>198</v>
      </c>
      <c r="C159" s="282">
        <v>0.22</v>
      </c>
      <c r="D159" s="278" t="s">
        <v>148</v>
      </c>
      <c r="E159" s="280">
        <v>3876.0827900000004</v>
      </c>
      <c r="F159" s="280">
        <v>852.73821380000004</v>
      </c>
      <c r="G159" s="280">
        <v>852.73821380000004</v>
      </c>
    </row>
    <row r="160" spans="1:7" x14ac:dyDescent="0.25">
      <c r="A160" s="275"/>
      <c r="B160" s="276" t="s">
        <v>199</v>
      </c>
      <c r="C160" s="282">
        <v>0.11</v>
      </c>
      <c r="D160" s="278" t="s">
        <v>148</v>
      </c>
      <c r="E160" s="280">
        <v>5146.0827900000004</v>
      </c>
      <c r="F160" s="280">
        <v>566.06910690000007</v>
      </c>
      <c r="G160" s="280">
        <v>566.06910690000007</v>
      </c>
    </row>
    <row r="161" spans="1:7" x14ac:dyDescent="0.25">
      <c r="A161" s="275"/>
      <c r="B161" s="276" t="s">
        <v>159</v>
      </c>
      <c r="C161" s="282">
        <v>0.47</v>
      </c>
      <c r="D161" s="278" t="s">
        <v>148</v>
      </c>
      <c r="E161" s="280">
        <v>1660.46083</v>
      </c>
      <c r="F161" s="280">
        <v>780.41659009999989</v>
      </c>
      <c r="G161" s="280">
        <v>780.41659009999989</v>
      </c>
    </row>
    <row r="162" spans="1:7" x14ac:dyDescent="0.25">
      <c r="A162" s="275"/>
      <c r="B162" s="276"/>
      <c r="C162" s="276"/>
      <c r="D162" s="276" t="s">
        <v>123</v>
      </c>
      <c r="E162" s="276"/>
      <c r="F162" s="276"/>
      <c r="G162" s="279">
        <v>10148.450000000001</v>
      </c>
    </row>
    <row r="163" spans="1:7" x14ac:dyDescent="0.25">
      <c r="A163" s="275"/>
      <c r="B163" s="276"/>
      <c r="C163" s="276"/>
      <c r="D163" s="400" t="s">
        <v>189</v>
      </c>
      <c r="E163" s="400"/>
      <c r="F163" s="400"/>
      <c r="G163" s="279">
        <v>304.45350000000002</v>
      </c>
    </row>
    <row r="164" spans="1:7" x14ac:dyDescent="0.25">
      <c r="A164" s="275"/>
      <c r="B164" s="276"/>
      <c r="C164" s="276"/>
      <c r="D164" s="276" t="s">
        <v>124</v>
      </c>
      <c r="E164" s="276"/>
      <c r="F164" s="276"/>
      <c r="G164" s="279">
        <v>10452.9035</v>
      </c>
    </row>
    <row r="165" spans="1:7" x14ac:dyDescent="0.25">
      <c r="A165" s="289"/>
      <c r="B165" s="276"/>
      <c r="C165" s="276"/>
      <c r="D165" s="288" t="s">
        <v>129</v>
      </c>
      <c r="E165" s="284"/>
      <c r="F165" s="284"/>
      <c r="G165" s="279">
        <v>10452.9035</v>
      </c>
    </row>
    <row r="166" spans="1:7" x14ac:dyDescent="0.25">
      <c r="A166" s="310" t="s">
        <v>114</v>
      </c>
      <c r="B166" s="309" t="s">
        <v>200</v>
      </c>
      <c r="C166" s="309"/>
      <c r="D166" s="309"/>
      <c r="E166" s="309"/>
      <c r="F166" s="309"/>
      <c r="G166" s="309"/>
    </row>
    <row r="167" spans="1:7" x14ac:dyDescent="0.25">
      <c r="A167" s="306" t="s">
        <v>115</v>
      </c>
      <c r="B167" s="305" t="s">
        <v>201</v>
      </c>
      <c r="C167" s="296"/>
      <c r="D167" s="296"/>
      <c r="E167" s="305"/>
      <c r="F167" s="305"/>
      <c r="G167" s="305"/>
    </row>
    <row r="168" spans="1:7" x14ac:dyDescent="0.25">
      <c r="A168" s="306"/>
      <c r="B168" s="307"/>
      <c r="C168" s="296"/>
      <c r="D168" s="305"/>
      <c r="E168" s="305"/>
      <c r="F168" s="305"/>
      <c r="G168" s="305"/>
    </row>
    <row r="169" spans="1:7" x14ac:dyDescent="0.25">
      <c r="A169" s="296" t="s">
        <v>116</v>
      </c>
      <c r="B169" s="297" t="s">
        <v>117</v>
      </c>
      <c r="C169" s="298" t="s">
        <v>7</v>
      </c>
      <c r="D169" s="299" t="s">
        <v>6</v>
      </c>
      <c r="E169" s="298" t="s">
        <v>8</v>
      </c>
      <c r="F169" s="298" t="s">
        <v>118</v>
      </c>
      <c r="G169" s="298" t="s">
        <v>119</v>
      </c>
    </row>
    <row r="170" spans="1:7" s="295" customFormat="1" hidden="1" x14ac:dyDescent="0.25">
      <c r="A170" s="296"/>
      <c r="B170" s="297"/>
      <c r="C170" s="298"/>
      <c r="D170" s="299"/>
      <c r="E170" s="298"/>
      <c r="F170" s="298"/>
      <c r="G170" s="298"/>
    </row>
    <row r="171" spans="1:7" x14ac:dyDescent="0.25">
      <c r="A171" s="296" t="s">
        <v>120</v>
      </c>
      <c r="B171" s="297" t="s">
        <v>146</v>
      </c>
      <c r="C171" s="301">
        <v>0.05</v>
      </c>
      <c r="D171" s="302" t="s">
        <v>122</v>
      </c>
      <c r="E171" s="301">
        <v>1200</v>
      </c>
      <c r="F171" s="301">
        <v>60</v>
      </c>
      <c r="G171" s="301">
        <v>60</v>
      </c>
    </row>
    <row r="172" spans="1:7" s="295" customFormat="1" x14ac:dyDescent="0.25">
      <c r="A172" s="313" t="s">
        <v>137</v>
      </c>
      <c r="B172" s="314" t="s">
        <v>202</v>
      </c>
      <c r="C172" s="316">
        <v>1</v>
      </c>
      <c r="D172" s="317" t="s">
        <v>203</v>
      </c>
      <c r="E172" s="316">
        <v>5468</v>
      </c>
      <c r="F172" s="316">
        <v>5468</v>
      </c>
      <c r="G172" s="316">
        <v>5468</v>
      </c>
    </row>
    <row r="173" spans="1:7" x14ac:dyDescent="0.25">
      <c r="A173" s="296"/>
      <c r="B173" s="297" t="s">
        <v>121</v>
      </c>
      <c r="C173" s="301">
        <v>0.2</v>
      </c>
      <c r="D173" s="302" t="s">
        <v>122</v>
      </c>
      <c r="E173" s="301">
        <v>890</v>
      </c>
      <c r="F173" s="301">
        <v>178</v>
      </c>
      <c r="G173" s="301">
        <v>178</v>
      </c>
    </row>
    <row r="174" spans="1:7" x14ac:dyDescent="0.25">
      <c r="A174" s="296" t="s">
        <v>139</v>
      </c>
      <c r="B174" s="297" t="s">
        <v>42</v>
      </c>
      <c r="C174" s="301">
        <v>2.5</v>
      </c>
      <c r="D174" s="302" t="s">
        <v>204</v>
      </c>
      <c r="E174" s="301">
        <v>32.5</v>
      </c>
      <c r="F174" s="301">
        <v>0</v>
      </c>
      <c r="G174" s="301">
        <v>32.5</v>
      </c>
    </row>
    <row r="175" spans="1:7" s="295" customFormat="1" hidden="1" x14ac:dyDescent="0.25">
      <c r="A175" s="296"/>
      <c r="B175" s="297"/>
      <c r="C175" s="301"/>
      <c r="D175" s="302"/>
      <c r="E175" s="301"/>
      <c r="F175" s="301"/>
      <c r="G175" s="301"/>
    </row>
    <row r="176" spans="1:7" x14ac:dyDescent="0.25">
      <c r="A176" s="296"/>
      <c r="B176" s="297" t="s">
        <v>205</v>
      </c>
      <c r="C176" s="301">
        <v>3</v>
      </c>
      <c r="D176" s="302" t="s">
        <v>38</v>
      </c>
      <c r="E176" s="301">
        <v>10.370475300000001</v>
      </c>
      <c r="F176" s="301">
        <v>81.25</v>
      </c>
      <c r="G176" s="301">
        <v>81.25</v>
      </c>
    </row>
    <row r="177" spans="1:7" s="295" customFormat="1" hidden="1" x14ac:dyDescent="0.25">
      <c r="A177" s="296"/>
      <c r="B177" s="297"/>
      <c r="C177" s="301"/>
      <c r="D177" s="302"/>
      <c r="E177" s="301"/>
      <c r="F177" s="301"/>
      <c r="G177" s="301"/>
    </row>
    <row r="178" spans="1:7" x14ac:dyDescent="0.25">
      <c r="A178" s="296"/>
      <c r="B178" s="297" t="s">
        <v>206</v>
      </c>
      <c r="C178" s="301">
        <v>0.5</v>
      </c>
      <c r="D178" s="302" t="s">
        <v>38</v>
      </c>
      <c r="E178" s="301">
        <v>120</v>
      </c>
      <c r="F178" s="301">
        <v>60</v>
      </c>
      <c r="G178" s="301">
        <v>60</v>
      </c>
    </row>
    <row r="179" spans="1:7" x14ac:dyDescent="0.25">
      <c r="A179" s="296"/>
      <c r="B179" s="297" t="s">
        <v>159</v>
      </c>
      <c r="C179" s="303">
        <v>4.0000000000000001E-3</v>
      </c>
      <c r="D179" s="302" t="s">
        <v>148</v>
      </c>
      <c r="E179" s="301">
        <v>1660.46083</v>
      </c>
      <c r="F179" s="301">
        <v>6.6418433200000004</v>
      </c>
      <c r="G179" s="301">
        <v>6.6418433200000004</v>
      </c>
    </row>
    <row r="180" spans="1:7" x14ac:dyDescent="0.25">
      <c r="A180" s="296"/>
      <c r="B180" s="297"/>
      <c r="C180" s="300"/>
      <c r="D180" s="300" t="s">
        <v>123</v>
      </c>
      <c r="E180" s="300"/>
      <c r="F180" s="300"/>
      <c r="G180" s="300">
        <v>5886.39</v>
      </c>
    </row>
    <row r="181" spans="1:7" x14ac:dyDescent="0.25">
      <c r="A181" s="296"/>
      <c r="B181" s="297"/>
      <c r="C181" s="300"/>
      <c r="D181" s="300" t="s">
        <v>124</v>
      </c>
      <c r="E181" s="300"/>
      <c r="F181" s="300"/>
      <c r="G181" s="315">
        <v>5886.39</v>
      </c>
    </row>
    <row r="182" spans="1:7" x14ac:dyDescent="0.25">
      <c r="A182" s="296"/>
      <c r="B182" s="297"/>
      <c r="C182" s="300"/>
      <c r="D182" s="308" t="s">
        <v>207</v>
      </c>
      <c r="E182" s="304"/>
      <c r="F182" s="304"/>
      <c r="G182" s="318">
        <v>5886.39</v>
      </c>
    </row>
    <row r="183" spans="1:7" x14ac:dyDescent="0.25">
      <c r="A183" s="295"/>
      <c r="B183" s="295"/>
      <c r="C183" s="295"/>
      <c r="D183" s="295"/>
      <c r="E183" s="295"/>
      <c r="F183" s="295"/>
      <c r="G183" s="295"/>
    </row>
    <row r="184" spans="1:7" x14ac:dyDescent="0.25">
      <c r="A184" s="347" t="s">
        <v>114</v>
      </c>
      <c r="B184" s="399" t="s">
        <v>249</v>
      </c>
      <c r="C184" s="399"/>
      <c r="D184" s="399"/>
      <c r="E184" s="399"/>
      <c r="F184" s="399"/>
      <c r="G184" s="399"/>
    </row>
    <row r="185" spans="1:7" x14ac:dyDescent="0.25">
      <c r="A185" s="344" t="s">
        <v>136</v>
      </c>
      <c r="B185" s="344" t="s">
        <v>233</v>
      </c>
      <c r="C185" s="344" t="s">
        <v>121</v>
      </c>
      <c r="D185" s="345">
        <v>15</v>
      </c>
      <c r="E185" s="344" t="s">
        <v>234</v>
      </c>
      <c r="F185" s="346">
        <v>890</v>
      </c>
      <c r="G185" s="346">
        <v>13350</v>
      </c>
    </row>
    <row r="186" spans="1:7" x14ac:dyDescent="0.25">
      <c r="A186" s="341" t="s">
        <v>233</v>
      </c>
      <c r="B186" s="341" t="s">
        <v>233</v>
      </c>
      <c r="C186" s="341" t="s">
        <v>146</v>
      </c>
      <c r="D186" s="342">
        <v>5</v>
      </c>
      <c r="E186" s="341" t="s">
        <v>234</v>
      </c>
      <c r="F186" s="343">
        <v>1200</v>
      </c>
      <c r="G186" s="343">
        <v>6000</v>
      </c>
    </row>
    <row r="187" spans="1:7" x14ac:dyDescent="0.25">
      <c r="A187" s="341" t="s">
        <v>235</v>
      </c>
      <c r="B187" s="341" t="s">
        <v>233</v>
      </c>
      <c r="C187" s="341" t="s">
        <v>206</v>
      </c>
      <c r="D187" s="343">
        <v>12.94</v>
      </c>
      <c r="E187" s="341" t="s">
        <v>236</v>
      </c>
      <c r="F187" s="343">
        <v>73071.86</v>
      </c>
      <c r="G187" s="343">
        <v>945549.86839999992</v>
      </c>
    </row>
    <row r="188" spans="1:7" x14ac:dyDescent="0.25">
      <c r="A188" s="341" t="s">
        <v>233</v>
      </c>
      <c r="B188" s="341" t="s">
        <v>233</v>
      </c>
      <c r="C188" s="341" t="s">
        <v>237</v>
      </c>
      <c r="D188" s="343">
        <v>49.48</v>
      </c>
      <c r="E188" s="341" t="s">
        <v>238</v>
      </c>
      <c r="F188" s="343">
        <v>4481.6724999999997</v>
      </c>
      <c r="G188" s="343">
        <v>221753.15529999998</v>
      </c>
    </row>
    <row r="189" spans="1:7" x14ac:dyDescent="0.25">
      <c r="A189" s="341" t="s">
        <v>233</v>
      </c>
      <c r="B189" s="341" t="s">
        <v>233</v>
      </c>
      <c r="C189" s="341" t="s">
        <v>239</v>
      </c>
      <c r="D189" s="343">
        <v>32.520000000000003</v>
      </c>
      <c r="E189" s="341" t="s">
        <v>238</v>
      </c>
      <c r="F189" s="343">
        <v>4219.4825000000001</v>
      </c>
      <c r="G189" s="343">
        <v>137217.57090000002</v>
      </c>
    </row>
    <row r="190" spans="1:7" ht="25.5" x14ac:dyDescent="0.25">
      <c r="A190" s="341" t="s">
        <v>233</v>
      </c>
      <c r="B190" s="341" t="s">
        <v>233</v>
      </c>
      <c r="C190" s="341" t="s">
        <v>240</v>
      </c>
      <c r="D190" s="343">
        <v>56.55</v>
      </c>
      <c r="E190" s="341" t="s">
        <v>238</v>
      </c>
      <c r="F190" s="343">
        <v>3919.8325000000004</v>
      </c>
      <c r="G190" s="343">
        <v>221666.527875</v>
      </c>
    </row>
    <row r="191" spans="1:7" x14ac:dyDescent="0.25">
      <c r="A191" s="341" t="s">
        <v>233</v>
      </c>
      <c r="B191" s="341" t="s">
        <v>233</v>
      </c>
      <c r="C191" s="341" t="s">
        <v>241</v>
      </c>
      <c r="D191" s="343">
        <v>2.83</v>
      </c>
      <c r="E191" s="341" t="s">
        <v>236</v>
      </c>
      <c r="F191" s="343">
        <v>2450</v>
      </c>
      <c r="G191" s="343">
        <v>6933.5</v>
      </c>
    </row>
    <row r="192" spans="1:7" x14ac:dyDescent="0.25">
      <c r="A192" s="341" t="s">
        <v>131</v>
      </c>
      <c r="B192" s="341" t="s">
        <v>233</v>
      </c>
      <c r="C192" s="341" t="s">
        <v>242</v>
      </c>
      <c r="D192" s="342">
        <v>6</v>
      </c>
      <c r="E192" s="341" t="s">
        <v>243</v>
      </c>
      <c r="F192" s="343">
        <v>2000</v>
      </c>
      <c r="G192" s="343">
        <v>12000</v>
      </c>
    </row>
    <row r="193" spans="1:7" ht="25.5" x14ac:dyDescent="0.25">
      <c r="A193" s="341" t="s">
        <v>233</v>
      </c>
      <c r="B193" s="341" t="s">
        <v>233</v>
      </c>
      <c r="C193" s="341" t="s">
        <v>244</v>
      </c>
      <c r="D193" s="342">
        <v>6</v>
      </c>
      <c r="E193" s="341" t="s">
        <v>243</v>
      </c>
      <c r="F193" s="343">
        <v>300</v>
      </c>
      <c r="G193" s="343">
        <v>1800</v>
      </c>
    </row>
    <row r="194" spans="1:7" ht="25.5" x14ac:dyDescent="0.25">
      <c r="A194" s="341" t="s">
        <v>233</v>
      </c>
      <c r="B194" s="341" t="s">
        <v>233</v>
      </c>
      <c r="C194" s="341" t="s">
        <v>245</v>
      </c>
      <c r="D194" s="342">
        <v>12</v>
      </c>
      <c r="E194" s="341" t="s">
        <v>243</v>
      </c>
      <c r="F194" s="343">
        <v>2200</v>
      </c>
      <c r="G194" s="343">
        <v>26400</v>
      </c>
    </row>
    <row r="195" spans="1:7" ht="25.5" x14ac:dyDescent="0.25">
      <c r="A195" s="341" t="s">
        <v>233</v>
      </c>
      <c r="B195" s="341" t="s">
        <v>233</v>
      </c>
      <c r="C195" s="341" t="s">
        <v>246</v>
      </c>
      <c r="D195" s="342">
        <v>6</v>
      </c>
      <c r="E195" s="341" t="s">
        <v>243</v>
      </c>
      <c r="F195" s="343">
        <v>1300</v>
      </c>
      <c r="G195" s="343">
        <v>7800</v>
      </c>
    </row>
    <row r="196" spans="1:7" x14ac:dyDescent="0.25">
      <c r="A196" s="348" t="s">
        <v>233</v>
      </c>
      <c r="B196" s="348" t="s">
        <v>233</v>
      </c>
      <c r="C196" s="348" t="s">
        <v>247</v>
      </c>
      <c r="D196" s="349">
        <v>6</v>
      </c>
      <c r="E196" s="348" t="s">
        <v>243</v>
      </c>
      <c r="F196" s="350">
        <v>2200</v>
      </c>
      <c r="G196" s="350">
        <v>13200</v>
      </c>
    </row>
    <row r="197" spans="1:7" x14ac:dyDescent="0.25">
      <c r="A197" s="329"/>
      <c r="B197" s="329"/>
      <c r="C197" s="329"/>
      <c r="D197" s="351" t="s">
        <v>123</v>
      </c>
      <c r="E197" s="351"/>
      <c r="F197" s="351"/>
      <c r="G197" s="352">
        <f>G185+G186+G188+G187+G189+G190+G191+G192+G193+G194+G195+G196</f>
        <v>1613670.6224749996</v>
      </c>
    </row>
    <row r="198" spans="1:7" x14ac:dyDescent="0.25">
      <c r="A198" s="329"/>
      <c r="B198" s="329"/>
      <c r="C198" s="329"/>
      <c r="D198" s="351" t="s">
        <v>248</v>
      </c>
      <c r="E198" s="351"/>
      <c r="F198" s="351"/>
      <c r="G198" s="353">
        <v>1613670.62</v>
      </c>
    </row>
    <row r="199" spans="1:7" x14ac:dyDescent="0.25">
      <c r="A199" s="329"/>
      <c r="B199" s="329"/>
      <c r="C199" s="329"/>
      <c r="D199" s="351" t="s">
        <v>250</v>
      </c>
      <c r="E199" s="351"/>
      <c r="F199" s="351"/>
      <c r="G199" s="351">
        <f>G198/95.5</f>
        <v>16897.074554973824</v>
      </c>
    </row>
  </sheetData>
  <mergeCells count="21">
    <mergeCell ref="B184:G184"/>
    <mergeCell ref="D118:F118"/>
    <mergeCell ref="D140:F140"/>
    <mergeCell ref="C131:F131"/>
    <mergeCell ref="C153:F153"/>
    <mergeCell ref="D163:F163"/>
    <mergeCell ref="B50:G50"/>
    <mergeCell ref="A60:A62"/>
    <mergeCell ref="B67:G69"/>
    <mergeCell ref="C86:F86"/>
    <mergeCell ref="C109:F109"/>
    <mergeCell ref="B7:G7"/>
    <mergeCell ref="D14:F14"/>
    <mergeCell ref="D24:F24"/>
    <mergeCell ref="D37:F37"/>
    <mergeCell ref="B40:G40"/>
    <mergeCell ref="A1:G1"/>
    <mergeCell ref="A2:G2"/>
    <mergeCell ref="A3:G3"/>
    <mergeCell ref="A5:G5"/>
    <mergeCell ref="J6:L6"/>
  </mergeCells>
  <pageMargins left="0.7" right="0.7" top="0.75" bottom="0.75" header="0.3" footer="0.3"/>
  <pageSetup scale="75" orientation="portrait" r:id="rId1"/>
  <rowBreaks count="3" manualBreakCount="3">
    <brk id="49" max="16383" man="1"/>
    <brk id="95" max="16383" man="1"/>
    <brk id="142" max="16383" man="1"/>
  </rowBreaks>
  <colBreaks count="1" manualBreakCount="1">
    <brk id="11"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3" workbookViewId="0">
      <selection activeCell="B34" sqref="B34"/>
    </sheetView>
  </sheetViews>
  <sheetFormatPr defaultRowHeight="15" x14ac:dyDescent="0.25"/>
  <cols>
    <col min="2" max="2" width="71.85546875" customWidth="1"/>
    <col min="3" max="3" width="11.85546875" customWidth="1"/>
    <col min="4" max="6" width="0" style="244" hidden="1" customWidth="1"/>
    <col min="7" max="7" width="10" customWidth="1"/>
    <col min="8" max="10" width="10" style="244" customWidth="1"/>
    <col min="11" max="11" width="19.42578125" style="244" customWidth="1"/>
    <col min="12" max="12" width="19.42578125" style="229" customWidth="1"/>
  </cols>
  <sheetData>
    <row r="1" spans="1:13" ht="18.75" x14ac:dyDescent="0.25">
      <c r="A1" s="404" t="s">
        <v>0</v>
      </c>
      <c r="B1" s="404"/>
      <c r="C1" s="404"/>
      <c r="D1" s="404"/>
      <c r="E1" s="404"/>
      <c r="F1" s="404"/>
      <c r="G1" s="404"/>
      <c r="H1" s="247"/>
      <c r="I1" s="247"/>
      <c r="J1" s="247"/>
      <c r="K1" s="247"/>
      <c r="L1" s="228"/>
      <c r="M1" s="229"/>
    </row>
    <row r="2" spans="1:13" ht="17.45" customHeight="1" x14ac:dyDescent="0.25">
      <c r="A2" s="405" t="s">
        <v>1</v>
      </c>
      <c r="B2" s="405"/>
      <c r="C2" s="405"/>
      <c r="D2" s="405"/>
      <c r="E2" s="405"/>
      <c r="F2" s="405"/>
      <c r="G2" s="405"/>
      <c r="H2" s="245"/>
      <c r="I2" s="245"/>
      <c r="J2" s="245"/>
      <c r="K2" s="245"/>
      <c r="L2" s="240"/>
      <c r="M2" s="229"/>
    </row>
    <row r="3" spans="1:13" x14ac:dyDescent="0.25">
      <c r="A3" s="405" t="s">
        <v>2</v>
      </c>
      <c r="B3" s="405"/>
      <c r="C3" s="405"/>
      <c r="D3" s="405"/>
      <c r="E3" s="405"/>
      <c r="F3" s="405"/>
      <c r="G3" s="405"/>
      <c r="H3" s="245"/>
      <c r="I3" s="245"/>
      <c r="J3" s="245"/>
      <c r="K3" s="245"/>
      <c r="L3" s="240"/>
      <c r="M3" s="229"/>
    </row>
    <row r="4" spans="1:13" x14ac:dyDescent="0.25">
      <c r="A4" s="406"/>
      <c r="B4" s="406"/>
      <c r="C4" s="406"/>
      <c r="D4" s="406"/>
      <c r="E4" s="406"/>
      <c r="F4" s="406"/>
      <c r="G4" s="406"/>
      <c r="M4" s="229"/>
    </row>
    <row r="5" spans="1:13" ht="18.75" x14ac:dyDescent="0.25">
      <c r="A5" s="404"/>
      <c r="B5" s="404"/>
      <c r="C5" s="404"/>
      <c r="D5" s="404"/>
      <c r="E5" s="404"/>
      <c r="F5" s="404"/>
      <c r="G5" s="404"/>
      <c r="H5" s="247"/>
      <c r="I5" s="247"/>
      <c r="J5" s="247"/>
      <c r="K5" s="247"/>
      <c r="L5" s="228"/>
      <c r="M5" s="229"/>
    </row>
    <row r="6" spans="1:13" x14ac:dyDescent="0.25">
      <c r="A6" s="407"/>
      <c r="B6" s="407"/>
      <c r="C6" s="407"/>
      <c r="D6" s="407"/>
      <c r="E6" s="407"/>
      <c r="F6" s="407"/>
      <c r="G6" s="407"/>
      <c r="H6" s="246"/>
      <c r="I6" s="246"/>
      <c r="J6" s="246"/>
      <c r="K6" s="246"/>
      <c r="L6" s="241"/>
      <c r="M6" s="229"/>
    </row>
    <row r="7" spans="1:13" x14ac:dyDescent="0.25">
      <c r="A7" s="403" t="s">
        <v>3</v>
      </c>
      <c r="B7" s="401" t="s">
        <v>5</v>
      </c>
      <c r="C7" s="402" t="s">
        <v>6</v>
      </c>
      <c r="D7" s="354"/>
      <c r="E7" s="354"/>
      <c r="F7" s="354"/>
      <c r="G7" s="402" t="s">
        <v>8</v>
      </c>
      <c r="H7" s="226"/>
      <c r="I7" s="226"/>
      <c r="J7" s="226"/>
      <c r="K7" s="226"/>
      <c r="L7" s="226"/>
      <c r="M7" s="229"/>
    </row>
    <row r="8" spans="1:13" x14ac:dyDescent="0.25">
      <c r="A8" s="402"/>
      <c r="B8" s="401"/>
      <c r="C8" s="402"/>
      <c r="D8" s="354"/>
      <c r="E8" s="354"/>
      <c r="F8" s="354"/>
      <c r="G8" s="402"/>
      <c r="H8" s="226"/>
      <c r="I8" s="226"/>
      <c r="J8" s="226"/>
      <c r="K8" s="226"/>
      <c r="L8" s="226"/>
      <c r="M8" s="229"/>
    </row>
    <row r="9" spans="1:13" x14ac:dyDescent="0.25">
      <c r="A9" s="312">
        <v>1</v>
      </c>
      <c r="B9" s="234" t="s">
        <v>15</v>
      </c>
      <c r="C9" s="373"/>
      <c r="D9" s="373"/>
      <c r="E9" s="373"/>
      <c r="F9" s="373"/>
      <c r="G9" s="231"/>
      <c r="H9" s="225"/>
      <c r="I9" s="225"/>
      <c r="J9" s="225"/>
      <c r="K9" s="225"/>
      <c r="L9" s="225"/>
      <c r="M9" s="229"/>
    </row>
    <row r="10" spans="1:13" ht="24" x14ac:dyDescent="0.25">
      <c r="A10" s="248">
        <v>1.1000000000000001</v>
      </c>
      <c r="B10" s="235" t="s">
        <v>209</v>
      </c>
      <c r="C10" s="248" t="s">
        <v>208</v>
      </c>
      <c r="D10" s="248"/>
      <c r="E10" s="248"/>
      <c r="F10" s="248"/>
      <c r="G10" s="249">
        <v>458.35</v>
      </c>
      <c r="H10" s="88"/>
      <c r="I10" s="88"/>
      <c r="J10" s="88"/>
      <c r="K10" s="88"/>
      <c r="L10" s="88"/>
      <c r="M10" s="229"/>
    </row>
    <row r="11" spans="1:13" ht="36" x14ac:dyDescent="0.25">
      <c r="A11" s="248">
        <v>1.2</v>
      </c>
      <c r="B11" s="235" t="s">
        <v>210</v>
      </c>
      <c r="C11" s="248" t="s">
        <v>208</v>
      </c>
      <c r="D11" s="248"/>
      <c r="E11" s="248"/>
      <c r="F11" s="248"/>
      <c r="G11" s="249">
        <v>550.03</v>
      </c>
      <c r="H11" s="89"/>
      <c r="I11" s="89"/>
      <c r="J11" s="89"/>
      <c r="K11" s="89"/>
      <c r="L11" s="89"/>
      <c r="M11" s="229"/>
    </row>
    <row r="12" spans="1:13" x14ac:dyDescent="0.25">
      <c r="A12" s="312">
        <v>2</v>
      </c>
      <c r="B12" s="234" t="s">
        <v>211</v>
      </c>
      <c r="C12" s="248"/>
      <c r="D12" s="248"/>
      <c r="E12" s="248"/>
      <c r="F12" s="248"/>
      <c r="G12" s="233"/>
      <c r="H12" s="224"/>
      <c r="I12" s="224"/>
      <c r="J12" s="224"/>
      <c r="K12" s="224"/>
      <c r="L12" s="224"/>
      <c r="M12" s="229"/>
    </row>
    <row r="13" spans="1:13" x14ac:dyDescent="0.25">
      <c r="A13" s="230">
        <v>2.1</v>
      </c>
      <c r="B13" s="235" t="s">
        <v>111</v>
      </c>
      <c r="C13" s="248" t="s">
        <v>212</v>
      </c>
      <c r="D13" s="248"/>
      <c r="E13" s="248"/>
      <c r="F13" s="248"/>
      <c r="G13" s="243">
        <v>106.97</v>
      </c>
      <c r="H13" s="227"/>
      <c r="I13" s="227"/>
      <c r="J13" s="227"/>
      <c r="K13" s="227"/>
      <c r="L13" s="227"/>
      <c r="M13" s="229"/>
    </row>
    <row r="14" spans="1:13" x14ac:dyDescent="0.25">
      <c r="A14" s="248">
        <v>2.2000000000000002</v>
      </c>
      <c r="B14" s="235" t="s">
        <v>144</v>
      </c>
      <c r="C14" s="248" t="s">
        <v>17</v>
      </c>
      <c r="D14" s="248"/>
      <c r="E14" s="248"/>
      <c r="F14" s="248"/>
      <c r="G14" s="243">
        <v>3588.48</v>
      </c>
      <c r="H14" s="227"/>
      <c r="I14" s="227"/>
      <c r="J14" s="227"/>
      <c r="K14" s="227"/>
      <c r="L14" s="227"/>
      <c r="M14" s="229"/>
    </row>
    <row r="15" spans="1:13" x14ac:dyDescent="0.25">
      <c r="A15" s="312">
        <v>3</v>
      </c>
      <c r="B15" s="234" t="s">
        <v>213</v>
      </c>
      <c r="C15" s="1"/>
      <c r="D15" s="1"/>
      <c r="E15" s="1"/>
      <c r="F15" s="1"/>
      <c r="G15" s="232"/>
      <c r="H15" s="227"/>
      <c r="I15" s="227"/>
      <c r="J15" s="227"/>
      <c r="K15" s="227"/>
      <c r="L15" s="227"/>
      <c r="M15" s="229"/>
    </row>
    <row r="16" spans="1:13" ht="18" x14ac:dyDescent="0.25">
      <c r="A16" s="248">
        <v>3.1</v>
      </c>
      <c r="B16" s="235" t="s">
        <v>214</v>
      </c>
      <c r="C16" s="248" t="s">
        <v>208</v>
      </c>
      <c r="D16" s="248"/>
      <c r="E16" s="248"/>
      <c r="F16" s="248"/>
      <c r="G16" s="243">
        <v>4416.22</v>
      </c>
      <c r="H16" s="227"/>
      <c r="I16" s="227"/>
      <c r="J16" s="227"/>
      <c r="K16" s="227"/>
      <c r="L16" s="227"/>
      <c r="M16" s="229"/>
    </row>
    <row r="17" spans="1:13" x14ac:dyDescent="0.25">
      <c r="A17" s="312">
        <v>4</v>
      </c>
      <c r="B17" s="236" t="s">
        <v>215</v>
      </c>
      <c r="C17" s="248"/>
      <c r="D17" s="248"/>
      <c r="E17" s="248"/>
      <c r="F17" s="248"/>
      <c r="G17" s="233"/>
      <c r="H17" s="224"/>
      <c r="I17" s="224"/>
      <c r="J17" s="224"/>
      <c r="K17" s="224"/>
      <c r="L17" s="224"/>
      <c r="M17" s="229"/>
    </row>
    <row r="18" spans="1:13" ht="36" x14ac:dyDescent="0.25">
      <c r="A18" s="248">
        <v>4.0999999999999996</v>
      </c>
      <c r="B18" s="237" t="s">
        <v>216</v>
      </c>
      <c r="C18" s="248" t="s">
        <v>17</v>
      </c>
      <c r="D18" s="248"/>
      <c r="E18" s="248"/>
      <c r="F18" s="248"/>
      <c r="G18" s="242">
        <v>3692.605</v>
      </c>
      <c r="H18" s="224"/>
      <c r="I18" s="224"/>
      <c r="J18" s="224"/>
      <c r="K18" s="224"/>
      <c r="L18" s="224"/>
      <c r="M18" s="229"/>
    </row>
    <row r="19" spans="1:13" x14ac:dyDescent="0.25">
      <c r="A19" s="312">
        <v>5</v>
      </c>
      <c r="B19" s="238" t="s">
        <v>217</v>
      </c>
      <c r="C19" s="248"/>
      <c r="D19" s="248"/>
      <c r="E19" s="248"/>
      <c r="F19" s="248"/>
      <c r="G19" s="233"/>
      <c r="H19" s="224"/>
      <c r="I19" s="224"/>
      <c r="J19" s="224"/>
      <c r="K19" s="224"/>
      <c r="L19" s="224"/>
      <c r="M19" s="229"/>
    </row>
    <row r="20" spans="1:13" x14ac:dyDescent="0.25">
      <c r="A20" s="248">
        <v>5.0999999999999996</v>
      </c>
      <c r="B20" s="239" t="s">
        <v>218</v>
      </c>
      <c r="C20" s="248" t="s">
        <v>169</v>
      </c>
      <c r="D20" s="248"/>
      <c r="E20" s="248"/>
      <c r="F20" s="248"/>
      <c r="G20" s="318">
        <v>136310</v>
      </c>
      <c r="H20" s="224"/>
      <c r="I20" s="224"/>
      <c r="J20" s="224"/>
      <c r="K20" s="224"/>
      <c r="L20" s="224"/>
      <c r="M20" s="229"/>
    </row>
    <row r="21" spans="1:13" x14ac:dyDescent="0.25">
      <c r="A21" s="312">
        <v>6</v>
      </c>
      <c r="B21" s="236" t="s">
        <v>19</v>
      </c>
      <c r="C21" s="248"/>
      <c r="D21" s="248"/>
      <c r="E21" s="248"/>
      <c r="F21" s="248"/>
      <c r="G21" s="233"/>
      <c r="H21" s="224"/>
      <c r="I21" s="224"/>
      <c r="J21" s="224"/>
      <c r="K21" s="224"/>
      <c r="L21" s="224"/>
      <c r="M21" s="229"/>
    </row>
    <row r="22" spans="1:13" x14ac:dyDescent="0.25">
      <c r="A22" s="248">
        <v>6.1</v>
      </c>
      <c r="B22" s="237" t="s">
        <v>20</v>
      </c>
      <c r="C22" s="248" t="s">
        <v>17</v>
      </c>
      <c r="D22" s="248"/>
      <c r="E22" s="248"/>
      <c r="F22" s="248"/>
      <c r="G22" s="242">
        <v>9105.48</v>
      </c>
      <c r="H22" s="224"/>
      <c r="I22" s="224"/>
      <c r="J22" s="224"/>
      <c r="K22" s="224"/>
      <c r="L22" s="224"/>
      <c r="M22" s="229"/>
    </row>
    <row r="23" spans="1:13" x14ac:dyDescent="0.25">
      <c r="A23" s="248">
        <v>6.2</v>
      </c>
      <c r="B23" s="237" t="s">
        <v>219</v>
      </c>
      <c r="C23" s="248" t="s">
        <v>17</v>
      </c>
      <c r="D23" s="248"/>
      <c r="E23" s="248"/>
      <c r="F23" s="248"/>
      <c r="G23" s="242">
        <v>13427.71</v>
      </c>
      <c r="H23" s="224"/>
      <c r="I23" s="224"/>
      <c r="J23" s="224"/>
      <c r="K23" s="224"/>
      <c r="L23" s="224"/>
      <c r="M23" s="229"/>
    </row>
    <row r="24" spans="1:13" x14ac:dyDescent="0.25">
      <c r="A24" s="248">
        <v>6.3</v>
      </c>
      <c r="B24" s="237" t="s">
        <v>220</v>
      </c>
      <c r="C24" s="248" t="s">
        <v>17</v>
      </c>
      <c r="D24" s="248"/>
      <c r="E24" s="248"/>
      <c r="F24" s="248"/>
      <c r="G24" s="318">
        <v>10452.9035</v>
      </c>
      <c r="H24" s="224"/>
      <c r="I24" s="224"/>
      <c r="J24" s="224"/>
      <c r="K24" s="224"/>
      <c r="L24" s="224"/>
      <c r="M24" s="229"/>
    </row>
    <row r="25" spans="1:13" x14ac:dyDescent="0.25">
      <c r="A25" s="374">
        <v>7</v>
      </c>
      <c r="B25" s="337" t="s">
        <v>231</v>
      </c>
      <c r="C25" s="329"/>
      <c r="D25" s="329"/>
      <c r="E25" s="329"/>
      <c r="F25" s="329"/>
      <c r="G25" s="329"/>
    </row>
    <row r="26" spans="1:13" x14ac:dyDescent="0.25">
      <c r="A26" s="374">
        <v>7.1</v>
      </c>
      <c r="B26" s="338" t="s">
        <v>252</v>
      </c>
      <c r="C26" s="248" t="s">
        <v>98</v>
      </c>
      <c r="D26" s="329"/>
      <c r="E26" s="329"/>
      <c r="F26" s="329"/>
      <c r="G26" s="329">
        <v>106.97</v>
      </c>
    </row>
    <row r="27" spans="1:13" x14ac:dyDescent="0.25">
      <c r="A27" s="374">
        <v>7.2</v>
      </c>
      <c r="B27" s="338" t="s">
        <v>253</v>
      </c>
      <c r="C27" s="248" t="s">
        <v>17</v>
      </c>
      <c r="D27" s="329"/>
      <c r="E27" s="329"/>
      <c r="F27" s="329"/>
      <c r="G27" s="329">
        <v>3588.48</v>
      </c>
    </row>
    <row r="28" spans="1:13" x14ac:dyDescent="0.25">
      <c r="A28" s="374">
        <v>7.3</v>
      </c>
      <c r="B28" s="338" t="s">
        <v>254</v>
      </c>
      <c r="C28" s="248" t="s">
        <v>17</v>
      </c>
      <c r="D28" s="329"/>
      <c r="E28" s="329"/>
      <c r="F28" s="329"/>
      <c r="G28" s="329">
        <v>19431.64</v>
      </c>
    </row>
    <row r="29" spans="1:13" x14ac:dyDescent="0.25">
      <c r="A29" s="374">
        <v>7.4</v>
      </c>
      <c r="B29" s="338" t="s">
        <v>255</v>
      </c>
      <c r="C29" s="248" t="s">
        <v>36</v>
      </c>
      <c r="D29" s="329"/>
      <c r="E29" s="329"/>
      <c r="F29" s="329"/>
      <c r="G29" s="329">
        <v>16897.07</v>
      </c>
    </row>
  </sheetData>
  <mergeCells count="9">
    <mergeCell ref="B7:B8"/>
    <mergeCell ref="C7:C8"/>
    <mergeCell ref="G7:G8"/>
    <mergeCell ref="A7:A8"/>
    <mergeCell ref="A1:G1"/>
    <mergeCell ref="A2:G2"/>
    <mergeCell ref="A3:G3"/>
    <mergeCell ref="A4:G4"/>
    <mergeCell ref="A5:G6"/>
  </mergeCells>
  <phoneticPr fontId="19" type="noConversion"/>
  <pageMargins left="0.7" right="0.7" top="0.75" bottom="0.75" header="0.3" footer="0.3"/>
  <pageSetup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 Qty</vt:lpstr>
      <vt:lpstr>Abst cost</vt:lpstr>
      <vt:lpstr>District Rate</vt:lpstr>
      <vt:lpstr>Summary cost</vt:lpstr>
      <vt:lpstr>QTY.Summary</vt:lpstr>
      <vt:lpstr>Rate Analysis</vt:lpstr>
      <vt:lpstr>Item Unitrate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Lal Chaudhary</dc:creator>
  <cp:lastModifiedBy>Susan Paudel</cp:lastModifiedBy>
  <cp:lastPrinted>2022-09-22T13:28:42Z</cp:lastPrinted>
  <dcterms:created xsi:type="dcterms:W3CDTF">2015-06-05T18:17:20Z</dcterms:created>
  <dcterms:modified xsi:type="dcterms:W3CDTF">2022-09-22T13:28:51Z</dcterms:modified>
</cp:coreProperties>
</file>