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225" windowWidth="12120" windowHeight="7395" tabRatio="589" firstSheet="2" activeTab="2"/>
  </bookViews>
  <sheets>
    <sheet name="LOAD REPORT" sheetId="21" r:id="rId1"/>
    <sheet name="EXHAUST FAN SCHEDULE" sheetId="25" r:id="rId2"/>
    <sheet name="FINAL SCHEDULE" sheetId="23" r:id="rId3"/>
  </sheets>
  <definedNames>
    <definedName name="_xlnm.Print_Area" localSheetId="1">'EXHAUST FAN SCHEDULE'!$B$1:$M$11</definedName>
    <definedName name="_xlnm.Print_Area" localSheetId="2">'FINAL SCHEDULE'!$B$1:$Z$17</definedName>
    <definedName name="_xlnm.Print_Area" localSheetId="0">'LOAD REPORT'!$C$2:$U$39</definedName>
  </definedNames>
  <calcPr calcId="144525"/>
</workbook>
</file>

<file path=xl/calcChain.xml><?xml version="1.0" encoding="utf-8"?>
<calcChain xmlns="http://schemas.openxmlformats.org/spreadsheetml/2006/main">
  <c r="I8" i="25" l="1"/>
  <c r="I9" i="25"/>
  <c r="I7" i="25"/>
  <c r="M18" i="21" l="1"/>
  <c r="S5" i="21"/>
  <c r="T5" i="21" s="1"/>
  <c r="N39" i="21"/>
  <c r="U38" i="21"/>
  <c r="R38" i="21"/>
  <c r="U37" i="21"/>
  <c r="R37" i="21"/>
  <c r="U36" i="21"/>
  <c r="S36" i="21"/>
  <c r="T36" i="21" s="1"/>
  <c r="R36" i="21"/>
  <c r="M36" i="21"/>
  <c r="U35" i="21"/>
  <c r="S35" i="21"/>
  <c r="T35" i="21" s="1"/>
  <c r="R35" i="21"/>
  <c r="U34" i="21"/>
  <c r="S34" i="21"/>
  <c r="T34" i="21" s="1"/>
  <c r="R34" i="21"/>
  <c r="M34" i="21"/>
  <c r="U33" i="21"/>
  <c r="R33" i="21"/>
  <c r="U32" i="21"/>
  <c r="S32" i="21"/>
  <c r="T32" i="21" s="1"/>
  <c r="R32" i="21"/>
  <c r="M32" i="21"/>
  <c r="U31" i="21"/>
  <c r="S31" i="21"/>
  <c r="T31" i="21" s="1"/>
  <c r="R31" i="21"/>
  <c r="M31" i="21"/>
  <c r="U30" i="21"/>
  <c r="R30" i="21"/>
  <c r="U29" i="21"/>
  <c r="R29" i="21"/>
  <c r="U28" i="21"/>
  <c r="S28" i="21"/>
  <c r="T28" i="21" s="1"/>
  <c r="R28" i="21"/>
  <c r="M28" i="21"/>
  <c r="U27" i="21"/>
  <c r="S27" i="21"/>
  <c r="T27" i="21" s="1"/>
  <c r="R27" i="21"/>
  <c r="M27" i="21"/>
  <c r="U26" i="21"/>
  <c r="R26" i="21"/>
  <c r="U25" i="21"/>
  <c r="S25" i="21"/>
  <c r="T25" i="21" s="1"/>
  <c r="R25" i="21"/>
  <c r="M25" i="21"/>
  <c r="U24" i="21"/>
  <c r="S24" i="21"/>
  <c r="T24" i="21" s="1"/>
  <c r="R24" i="21"/>
  <c r="U23" i="21"/>
  <c r="R23" i="21"/>
  <c r="U22" i="21"/>
  <c r="R22" i="21"/>
  <c r="U21" i="21"/>
  <c r="S21" i="21"/>
  <c r="T21" i="21" s="1"/>
  <c r="R21" i="21"/>
  <c r="M21" i="21"/>
  <c r="U20" i="21"/>
  <c r="S20" i="21"/>
  <c r="T20" i="21" s="1"/>
  <c r="R20" i="21"/>
  <c r="M20" i="21"/>
  <c r="U19" i="21"/>
  <c r="S19" i="21"/>
  <c r="T19" i="21" s="1"/>
  <c r="R19" i="21"/>
  <c r="M19" i="21"/>
  <c r="U18" i="21"/>
  <c r="S18" i="21"/>
  <c r="T18" i="21" s="1"/>
  <c r="R18" i="21"/>
  <c r="U17" i="21"/>
  <c r="S17" i="21"/>
  <c r="T17" i="21" s="1"/>
  <c r="R17" i="21"/>
  <c r="U16" i="21"/>
  <c r="S16" i="21"/>
  <c r="T16" i="21" s="1"/>
  <c r="R16" i="21"/>
  <c r="M16" i="21"/>
  <c r="U15" i="21"/>
  <c r="R15" i="21"/>
  <c r="U13" i="21"/>
  <c r="T13" i="21"/>
  <c r="R13" i="21"/>
  <c r="M13" i="21"/>
  <c r="U12" i="21"/>
  <c r="R12" i="21"/>
  <c r="U11" i="21"/>
  <c r="R11" i="21"/>
  <c r="U10" i="21"/>
  <c r="R10" i="21"/>
  <c r="U9" i="21"/>
  <c r="R9" i="21"/>
  <c r="U8" i="21"/>
  <c r="R8" i="21"/>
  <c r="U6" i="21"/>
  <c r="R6" i="21"/>
  <c r="U5" i="21"/>
  <c r="R5" i="21"/>
  <c r="M5" i="21"/>
  <c r="T39" i="21" l="1"/>
  <c r="S39" i="21"/>
</calcChain>
</file>

<file path=xl/sharedStrings.xml><?xml version="1.0" encoding="utf-8"?>
<sst xmlns="http://schemas.openxmlformats.org/spreadsheetml/2006/main" count="216" uniqueCount="162">
  <si>
    <t>S.No.</t>
  </si>
  <si>
    <t>REF.</t>
  </si>
  <si>
    <t>Total Cap.  TR</t>
  </si>
  <si>
    <t>SUPPLY CFM</t>
  </si>
  <si>
    <t>REMARKS</t>
  </si>
  <si>
    <t>CINEMA LOBBY</t>
  </si>
  <si>
    <t>FEMALE TOILET</t>
  </si>
  <si>
    <t>MALE TOILET</t>
  </si>
  <si>
    <t xml:space="preserve">VIP LOBBY, VIP M&amp;F WC </t>
  </si>
  <si>
    <t>CINEMA FOYER</t>
  </si>
  <si>
    <t>STORAGE (S-2)</t>
  </si>
  <si>
    <t>STORAGE (S-3)</t>
  </si>
  <si>
    <t>STORAGE (S-4)</t>
  </si>
  <si>
    <t>STORAGE (S-5)</t>
  </si>
  <si>
    <t>STORAGE KITCHEN</t>
  </si>
  <si>
    <t>ELECTRIC ROOM</t>
  </si>
  <si>
    <t>TOTAL</t>
  </si>
  <si>
    <t>ACH</t>
  </si>
  <si>
    <t>AREA
(Sqft)</t>
  </si>
  <si>
    <t>Sqft/TON</t>
  </si>
  <si>
    <t>LOAD</t>
  </si>
  <si>
    <t>PEOPLE</t>
  </si>
  <si>
    <t>LIGHT
(W/Ft²)
watts</t>
  </si>
  <si>
    <t>SERVING</t>
  </si>
  <si>
    <t>POWER</t>
  </si>
  <si>
    <t>415/3/50</t>
  </si>
  <si>
    <t>STORAGE</t>
  </si>
  <si>
    <t>SCREEN-1</t>
  </si>
  <si>
    <t>SCREEN-2</t>
  </si>
  <si>
    <t>SCREEN-3</t>
  </si>
  <si>
    <t>SCREEN-4</t>
  </si>
  <si>
    <t>SCREEN-5</t>
  </si>
  <si>
    <t>SCREEN-6</t>
  </si>
  <si>
    <t>UNIT SCHEDULE</t>
  </si>
  <si>
    <t>EQUIPMENT
TAG NO.</t>
  </si>
  <si>
    <t xml:space="preserve">AREA SERVED
</t>
  </si>
  <si>
    <t>SUPPLY AIR FAN</t>
  </si>
  <si>
    <t>ESP
(IN.WG)</t>
  </si>
  <si>
    <t>FAN
MOTOR
POWER
(KW)</t>
  </si>
  <si>
    <t>SPEED
CONTROL</t>
  </si>
  <si>
    <t>COOLING COIL</t>
  </si>
  <si>
    <t>ON COIL</t>
  </si>
  <si>
    <t>OFF COIL</t>
  </si>
  <si>
    <t>SERVER ROOM</t>
  </si>
  <si>
    <r>
      <rPr>
        <b/>
        <u/>
        <sz val="12"/>
        <rFont val="Arial"/>
        <family val="2"/>
      </rPr>
      <t>NOTE</t>
    </r>
    <r>
      <rPr>
        <b/>
        <sz val="12"/>
        <rFont val="Arial"/>
        <family val="2"/>
      </rPr>
      <t xml:space="preserve">:  </t>
    </r>
  </si>
  <si>
    <t>CONTRACTOR  TO SUBMIT NOISE LEVEL DATABASE ON FINAL SELECTION OF EQUIPMENT &amp; TO COMPLY WITH NOISE CRITERIA MENTIONED IN SPECEFICATION</t>
  </si>
  <si>
    <t xml:space="preserve">ALL AHU SHALL BE DOUBLE SKIN  OF 40MM THICKNESS PANEL </t>
  </si>
  <si>
    <t>ALL AHU SHALL BE ADJUSTABLE PULLEY</t>
  </si>
  <si>
    <t>UNITS WITH MORE THAN ONE HORSE  POWER TO BE SUPPLIED WITH 3-phase MOTOR</t>
  </si>
  <si>
    <t>THE CONTRACTOR SHALL VERIFY INTERNAL &amp; EXTERNAL STATIC PRESSURE FOR EACH AS PER ACTUAL EQUIPMENT &amp; SHOP DRAWINGS  &amp; ACCORDINGLY MOTORS SHALL BE SELECTED WITHOUT ANY EXTRA COST OR TIME</t>
  </si>
  <si>
    <t>THE CONTRACTOR SHALL CONSIDER   FILTER PRESSURE DROP (ASSUME 50% DIRT)  WHILE CALCULATING TOTAL PRESSURE FOR FAN</t>
  </si>
  <si>
    <t>VELOCITY OVER COIL SHALL NOT EXCEED 2.00 m/s</t>
  </si>
  <si>
    <t>HIGH EFFICIENCY MOTOR AND FAN SHALL BE MANDATORY</t>
  </si>
  <si>
    <t>EACH UNIT SHALL BE PROVIDED WITH SPRING ISOLATOR TYPE (H) &amp; SHALL BE MOUNTED AS RECOMMENDED BY MANUFACTURER</t>
  </si>
  <si>
    <t>MOTOR TO BE SUPPLIED COMPLET WITH DB,DRIVES,INSTRUMENTATION  AND CONTROL AS REQUIRED</t>
  </si>
  <si>
    <t>MINIMUM FAN EFFICIENCY SHALL BE 80%</t>
  </si>
  <si>
    <t>MINIMUM MOTOR FAN EFFICIENCY SHALL BE 90% (CLASS-1)</t>
  </si>
  <si>
    <t>SOUND POWER OF ALL AHU FANS SHALL NOT BE MORE THAN 80 db</t>
  </si>
  <si>
    <t>SELECT COOLING COIL WITH 10% EXTRA CAPACITY (CONSIDERING SAME AIR FLOW RATE AND ON COIL TEMPRATURE</t>
  </si>
  <si>
    <t>ALL AHU SERVING CINEMA SHOULD BE VFD  MOTOR</t>
  </si>
  <si>
    <t>HIGH EFFICIENCY MOTOR AND FAN SHALL BE MANADTORY</t>
  </si>
  <si>
    <t>PROVIDE SOUND ATTENUATOR WHEREVER REQUIRED TO MAINTAIN NOISE EQUAL OR LOWER THAN REQUIRED VALUE WITHOUT ANY EXTRA COST AND TIME</t>
  </si>
  <si>
    <t xml:space="preserve">FCU FAN SHALL BE 3-SPEED.FAN SHALL BE SELECTED AT MEDIUM SPEED </t>
  </si>
  <si>
    <t>ROOF MOUNTED</t>
  </si>
  <si>
    <t>EXHAUST AIR FAN</t>
  </si>
  <si>
    <t>EA 
(CFM)</t>
  </si>
  <si>
    <t xml:space="preserve">
All  AHU shall be provided with a factory assembled spring isolator under the blower and the electric motor.The  selection of spring should be  according to the manufacturers instruction and on design  efficiency criteria in all cases, it shall be not be less than one inch deflection
</t>
  </si>
  <si>
    <t>HEIGHT
FT</t>
  </si>
  <si>
    <t>CONTOL ROOM</t>
  </si>
  <si>
    <t>MEW ACTIVITY</t>
  </si>
  <si>
    <t>COMMUNITY HALL</t>
  </si>
  <si>
    <t>OFFICE</t>
  </si>
  <si>
    <t>VIP KITCHEN</t>
  </si>
  <si>
    <t xml:space="preserve">ELECTRIC
(W/Ft²)/WATTS
</t>
  </si>
  <si>
    <t xml:space="preserve">VIP KITCHEN 
</t>
  </si>
  <si>
    <t>MAIN KITCHEN</t>
  </si>
  <si>
    <t>34.2 btu/sqft SENSIBLE</t>
  </si>
  <si>
    <t>11.42 btu/sqft LATENT</t>
  </si>
  <si>
    <t xml:space="preserve"> 
STORAGE S-1</t>
  </si>
  <si>
    <t xml:space="preserve">MAIN KITCHEN </t>
  </si>
  <si>
    <t>QTY</t>
  </si>
  <si>
    <t xml:space="preserve">PROJECTOR ROOM (S-1)
</t>
  </si>
  <si>
    <t xml:space="preserve">EC PROJECTOR ROOM (S-1)
</t>
  </si>
  <si>
    <t>PROJECTOR ROOM (S-3 &amp; S-4))</t>
  </si>
  <si>
    <t>TOTAL CFM</t>
  </si>
  <si>
    <t>TOTAL
 CAPACITY</t>
  </si>
  <si>
    <t>S.NO</t>
  </si>
  <si>
    <t>STRORAGE PROJECTOR ROOM</t>
  </si>
  <si>
    <t>MANAGER ROOM
(NEAR KITCHEN)</t>
  </si>
  <si>
    <t>AHU-CIN1-01</t>
  </si>
  <si>
    <t>AHU-CIN1-02</t>
  </si>
  <si>
    <t>AHU-CIN2-01</t>
  </si>
  <si>
    <t>FA  CFM</t>
  </si>
  <si>
    <t>AHU-CIN1-03</t>
  </si>
  <si>
    <t>FCU-CIN1-01</t>
  </si>
  <si>
    <t>FCU-CIN1-02</t>
  </si>
  <si>
    <t>FCU-CIN1-03</t>
  </si>
  <si>
    <t>FCU-CIN1-04</t>
  </si>
  <si>
    <t>FCU-CIN1-05</t>
  </si>
  <si>
    <t>FCU-CIN1-06</t>
  </si>
  <si>
    <t>FCU-CIN2-01</t>
  </si>
  <si>
    <t>FCU-CIN2-04</t>
  </si>
  <si>
    <t>FCU-CIN2-06</t>
  </si>
  <si>
    <t>FCU-CIN2-05</t>
  </si>
  <si>
    <t xml:space="preserve">EMERGENCY EXIT 
</t>
  </si>
  <si>
    <t>PROJECTOR ROOM (S-2) dolby</t>
  </si>
  <si>
    <t>25000 btu/hr</t>
  </si>
  <si>
    <t>MANAGER</t>
  </si>
  <si>
    <t xml:space="preserve">OFFICE </t>
  </si>
  <si>
    <t>CCTV</t>
  </si>
  <si>
    <t>GPM</t>
  </si>
  <si>
    <t>IT ROOM</t>
  </si>
  <si>
    <t>FCU-CIN2-02</t>
  </si>
  <si>
    <t>FCU-CIN2-03A&amp;B</t>
  </si>
  <si>
    <t>LOAD REPORT</t>
  </si>
  <si>
    <t>1900 WATTS</t>
  </si>
  <si>
    <t>EC-L2-05</t>
  </si>
  <si>
    <t>EC-L2-11,L2.12</t>
  </si>
  <si>
    <t>EA  CFM</t>
  </si>
  <si>
    <t>FCU-CIN1-07</t>
  </si>
  <si>
    <t>STORAGE AND CLEANER ROOM (ST-03)</t>
  </si>
  <si>
    <t>STAF ROOM (M&amp;F)</t>
  </si>
  <si>
    <t>200 (TOILET)</t>
  </si>
  <si>
    <t>750 (TOILET)</t>
  </si>
  <si>
    <t>1125 (TOILET</t>
  </si>
  <si>
    <t xml:space="preserve">680
</t>
  </si>
  <si>
    <t>MOTOR POWER
(KW)</t>
  </si>
  <si>
    <t>KEF-CIN1-001</t>
  </si>
  <si>
    <t>KEF-CIN1-002</t>
  </si>
  <si>
    <t>EXHAUST FAN SCHEDULE</t>
  </si>
  <si>
    <t>TAG NO</t>
  </si>
  <si>
    <t>CFM</t>
  </si>
  <si>
    <t>FAN
MOTOR
POWER
KW/EACH</t>
  </si>
  <si>
    <t>TOTAL FAN
MOTOR
POWER
KW</t>
  </si>
  <si>
    <t>EF-CIN2-01</t>
  </si>
  <si>
    <t>PROJECTOR ROOM (SC-2)</t>
  </si>
  <si>
    <t>FLOOR</t>
  </si>
  <si>
    <t>SPACE</t>
  </si>
  <si>
    <t>LEVEL-1</t>
  </si>
  <si>
    <t>MEW   ACTIVITY</t>
  </si>
  <si>
    <t>FA 
(l/s)</t>
  </si>
  <si>
    <t>SA 
(l/s)</t>
  </si>
  <si>
    <t>ESP
(Pa)</t>
  </si>
  <si>
    <t>EA/Unit 
(l/s)</t>
  </si>
  <si>
    <t>RA/Unit
(l/s)</t>
  </si>
  <si>
    <t>HRU FLOW RATIO</t>
  </si>
  <si>
    <t>VARIBLE</t>
  </si>
  <si>
    <t xml:space="preserve">TC
(KW)
</t>
  </si>
  <si>
    <t xml:space="preserve">SC
(KW)
</t>
  </si>
  <si>
    <t xml:space="preserve">CHW
(L/S)
</t>
  </si>
  <si>
    <t>AHU-R-CIN2-001</t>
  </si>
  <si>
    <t>AHU-R-CIN2-002</t>
  </si>
  <si>
    <t>AHU-R-CIN2-003</t>
  </si>
  <si>
    <t>AHU-R-CIN2-004</t>
  </si>
  <si>
    <t>AHU-R-CIN2-005</t>
  </si>
  <si>
    <t>AHU-R-CIN2-006</t>
  </si>
  <si>
    <t>AHU-R-CIN2-007</t>
  </si>
  <si>
    <t>AHU-R-CIN2-008</t>
  </si>
  <si>
    <t>VIP SCREEN-1</t>
  </si>
  <si>
    <t>VIP SCREEN-2</t>
  </si>
  <si>
    <t>DB
(ºC)</t>
  </si>
  <si>
    <t>WB
(ºC)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</si>
</sst>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0" x14ac:knownFonts="1">
    <font>
      <sz val="11"/>
      <color theme="1"/>
      <name val="Calibri"/>
      <family val="2"/>
      <scheme val="minor"/>
    </font>
    <font>
      <b/>
      <sz val="20"/>
      <name val="Arial"/>
      <family val="2"/>
    </font>
    <font>
      <sz val="10"/>
      <name val="Arial"/>
      <family val="2"/>
    </font>
    <font>
      <b/>
      <sz val="10"/>
      <name val="Arial"/>
      <family val="2"/>
    </font>
    <font>
      <b/>
      <sz val="11"/>
      <name val="Arial"/>
      <family val="2"/>
    </font>
    <font>
      <b/>
      <sz val="14"/>
      <color theme="1"/>
      <name val="Calibri"/>
      <family val="2"/>
      <scheme val="minor"/>
    </font>
    <font>
      <b/>
      <sz val="12"/>
      <name val="Arial"/>
      <family val="2"/>
    </font>
    <font>
      <b/>
      <u/>
      <sz val="12"/>
      <name val="Arial"/>
      <family val="2"/>
    </font>
    <font>
      <sz val="12"/>
      <color theme="1"/>
      <name val="Calibri"/>
      <family val="2"/>
      <scheme val="minor"/>
    </font>
    <font>
      <sz val="11"/>
      <name val="Calibri"/>
      <family val="2"/>
      <scheme val="minor"/>
    </font>
  </fonts>
  <fills count="3">
    <fill>
      <patternFill patternType="none"/>
    </fill>
    <fill>
      <patternFill patternType="gray125"/>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top/>
      <bottom style="thin">
        <color indexed="64"/>
      </bottom>
      <diagonal/>
    </border>
  </borders>
  <cellStyleXfs count="1">
    <xf numFmtId="0" fontId="0" fillId="0" borderId="0"/>
  </cellStyleXfs>
  <cellXfs count="183">
    <xf numFmtId="0" fontId="0" fillId="0" borderId="0" xfId="0"/>
    <xf numFmtId="0" fontId="0" fillId="0" borderId="1" xfId="0" applyFill="1" applyBorder="1" applyAlignment="1">
      <alignment horizontal="center" vertical="center"/>
    </xf>
    <xf numFmtId="0" fontId="2" fillId="0" borderId="4" xfId="0" applyFont="1" applyFill="1" applyBorder="1" applyAlignment="1">
      <alignment horizontal="center" vertical="center" wrapText="1"/>
    </xf>
    <xf numFmtId="0" fontId="3" fillId="0" borderId="0" xfId="0" applyFont="1" applyFill="1" applyBorder="1" applyAlignment="1">
      <alignment vertical="center" wrapText="1"/>
    </xf>
    <xf numFmtId="1" fontId="2" fillId="0" borderId="21" xfId="0" applyNumberFormat="1" applyFont="1" applyFill="1" applyBorder="1" applyAlignment="1">
      <alignment horizontal="center" vertical="center"/>
    </xf>
    <xf numFmtId="1" fontId="2" fillId="0" borderId="4" xfId="0" applyNumberFormat="1" applyFont="1" applyFill="1" applyBorder="1" applyAlignment="1">
      <alignment horizontal="center" vertical="center"/>
    </xf>
    <xf numFmtId="1" fontId="2" fillId="0" borderId="5" xfId="0" applyNumberFormat="1" applyFont="1" applyFill="1" applyBorder="1" applyAlignment="1">
      <alignment horizontal="center" vertical="center"/>
    </xf>
    <xf numFmtId="164" fontId="2" fillId="0" borderId="4" xfId="0" applyNumberFormat="1" applyFont="1" applyFill="1" applyBorder="1" applyAlignment="1">
      <alignment horizontal="center" vertical="center"/>
    </xf>
    <xf numFmtId="1" fontId="2" fillId="0" borderId="2" xfId="0" applyNumberFormat="1" applyFont="1" applyFill="1" applyBorder="1" applyAlignment="1">
      <alignment horizontal="center" vertical="center"/>
    </xf>
    <xf numFmtId="0" fontId="2" fillId="0" borderId="1" xfId="0" applyFont="1" applyFill="1" applyBorder="1" applyAlignment="1">
      <alignment horizontal="center" vertical="center" wrapText="1"/>
    </xf>
    <xf numFmtId="1" fontId="2" fillId="0" borderId="1" xfId="0" applyNumberFormat="1" applyFont="1" applyFill="1" applyBorder="1" applyAlignment="1">
      <alignment horizontal="center" vertical="center"/>
    </xf>
    <xf numFmtId="0" fontId="2" fillId="0" borderId="4" xfId="0" applyFont="1" applyFill="1" applyBorder="1" applyAlignment="1">
      <alignment horizontal="center" vertical="center"/>
    </xf>
    <xf numFmtId="164" fontId="5" fillId="0" borderId="0" xfId="0" applyNumberFormat="1" applyFont="1" applyFill="1" applyBorder="1" applyAlignment="1">
      <alignment horizontal="center" vertical="center"/>
    </xf>
    <xf numFmtId="0" fontId="0" fillId="0" borderId="0" xfId="0" applyFill="1" applyBorder="1" applyAlignment="1"/>
    <xf numFmtId="164" fontId="6" fillId="0" borderId="0" xfId="0" applyNumberFormat="1" applyFont="1" applyFill="1" applyBorder="1" applyAlignment="1"/>
    <xf numFmtId="0" fontId="6" fillId="0" borderId="0" xfId="0" applyFont="1" applyFill="1" applyBorder="1" applyAlignment="1">
      <alignment vertical="center"/>
    </xf>
    <xf numFmtId="0" fontId="6" fillId="0" borderId="0" xfId="0" applyFont="1" applyFill="1" applyAlignment="1">
      <alignment vertical="center"/>
    </xf>
    <xf numFmtId="0" fontId="9" fillId="0" borderId="0" xfId="0" applyFont="1" applyFill="1"/>
    <xf numFmtId="0" fontId="0" fillId="0" borderId="0" xfId="0" applyFill="1" applyAlignment="1">
      <alignment vertical="center"/>
    </xf>
    <xf numFmtId="0" fontId="8" fillId="0" borderId="0" xfId="0" applyFont="1" applyBorder="1" applyAlignment="1">
      <alignment horizontal="center" vertical="center"/>
    </xf>
    <xf numFmtId="0" fontId="2" fillId="0" borderId="1" xfId="0" applyFont="1" applyFill="1" applyBorder="1" applyAlignment="1">
      <alignment horizontal="center" vertical="center"/>
    </xf>
    <xf numFmtId="2" fontId="2" fillId="0" borderId="4" xfId="0" applyNumberFormat="1" applyFont="1" applyFill="1" applyBorder="1" applyAlignment="1">
      <alignment horizontal="center" vertical="center"/>
    </xf>
    <xf numFmtId="0" fontId="9" fillId="2" borderId="0" xfId="0" applyFont="1" applyFill="1" applyAlignment="1">
      <alignment horizontal="center" vertical="center"/>
    </xf>
    <xf numFmtId="164" fontId="2" fillId="2" borderId="1" xfId="0" applyNumberFormat="1" applyFont="1" applyFill="1" applyBorder="1" applyAlignment="1">
      <alignment horizontal="center" vertical="center"/>
    </xf>
    <xf numFmtId="1" fontId="2" fillId="2" borderId="1" xfId="0" applyNumberFormat="1" applyFont="1" applyFill="1" applyBorder="1" applyAlignment="1">
      <alignment horizontal="center" vertical="center"/>
    </xf>
    <xf numFmtId="1" fontId="2" fillId="2" borderId="2" xfId="0" applyNumberFormat="1" applyFont="1" applyFill="1" applyBorder="1" applyAlignment="1">
      <alignment horizontal="center" vertical="center"/>
    </xf>
    <xf numFmtId="2" fontId="2" fillId="2" borderId="1" xfId="0" applyNumberFormat="1" applyFont="1" applyFill="1" applyBorder="1" applyAlignment="1">
      <alignment horizontal="center" vertical="center"/>
    </xf>
    <xf numFmtId="1" fontId="2" fillId="2" borderId="11" xfId="0" applyNumberFormat="1" applyFont="1" applyFill="1" applyBorder="1" applyAlignment="1">
      <alignment horizontal="center" vertical="center" wrapText="1"/>
    </xf>
    <xf numFmtId="0" fontId="3" fillId="2" borderId="0" xfId="0" applyFont="1" applyFill="1" applyBorder="1" applyAlignment="1">
      <alignment vertical="center" wrapText="1"/>
    </xf>
    <xf numFmtId="0" fontId="0" fillId="2" borderId="0" xfId="0" applyFill="1" applyAlignment="1">
      <alignment horizontal="center" vertical="center"/>
    </xf>
    <xf numFmtId="2" fontId="2" fillId="0"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Fill="1" applyAlignment="1">
      <alignment horizontal="center" vertical="center"/>
    </xf>
    <xf numFmtId="0" fontId="2" fillId="0" borderId="10" xfId="0" applyFont="1" applyFill="1" applyBorder="1" applyAlignment="1">
      <alignment horizontal="center" vertical="center" wrapText="1"/>
    </xf>
    <xf numFmtId="0" fontId="2" fillId="0" borderId="30"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2" fillId="0" borderId="11" xfId="0" applyFont="1" applyFill="1" applyBorder="1" applyAlignment="1">
      <alignment horizontal="center" vertical="center" wrapText="1"/>
    </xf>
    <xf numFmtId="1" fontId="2" fillId="0" borderId="10" xfId="0" applyNumberFormat="1" applyFont="1" applyFill="1" applyBorder="1" applyAlignment="1">
      <alignment horizontal="center" vertical="center" wrapText="1"/>
    </xf>
    <xf numFmtId="1" fontId="2" fillId="0" borderId="30" xfId="0" applyNumberFormat="1" applyFont="1" applyFill="1" applyBorder="1" applyAlignment="1">
      <alignment horizontal="center" vertical="center" wrapText="1"/>
    </xf>
    <xf numFmtId="164" fontId="2" fillId="0" borderId="30" xfId="0" applyNumberFormat="1" applyFont="1" applyFill="1" applyBorder="1" applyAlignment="1">
      <alignment horizontal="center" vertical="center"/>
    </xf>
    <xf numFmtId="1" fontId="2" fillId="2" borderId="11" xfId="0" applyNumberFormat="1" applyFont="1" applyFill="1" applyBorder="1" applyAlignment="1">
      <alignment horizontal="center" vertical="center"/>
    </xf>
    <xf numFmtId="0" fontId="2" fillId="2" borderId="10" xfId="0" applyFont="1" applyFill="1" applyBorder="1" applyAlignment="1">
      <alignment horizontal="center" vertical="center" wrapText="1"/>
    </xf>
    <xf numFmtId="0" fontId="2" fillId="2" borderId="30" xfId="0" applyFont="1" applyFill="1" applyBorder="1" applyAlignment="1">
      <alignment horizontal="center" vertical="center" wrapText="1"/>
    </xf>
    <xf numFmtId="0" fontId="2" fillId="2" borderId="11" xfId="0" applyFont="1" applyFill="1" applyBorder="1" applyAlignment="1">
      <alignment horizontal="center" vertical="center" wrapText="1"/>
    </xf>
    <xf numFmtId="1" fontId="2" fillId="2" borderId="35" xfId="0" applyNumberFormat="1" applyFont="1" applyFill="1" applyBorder="1" applyAlignment="1">
      <alignment horizontal="center" vertical="center"/>
    </xf>
    <xf numFmtId="0" fontId="2" fillId="2" borderId="1" xfId="0" applyFont="1" applyFill="1" applyBorder="1" applyAlignment="1">
      <alignment horizontal="center" vertical="center"/>
    </xf>
    <xf numFmtId="164" fontId="2" fillId="0" borderId="1" xfId="0" applyNumberFormat="1" applyFont="1" applyFill="1" applyBorder="1" applyAlignment="1">
      <alignment horizontal="center" vertical="center"/>
    </xf>
    <xf numFmtId="1" fontId="2" fillId="0" borderId="3"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6" fillId="0" borderId="0" xfId="0" applyFont="1" applyFill="1" applyAlignment="1">
      <alignment horizontal="left" vertical="center"/>
    </xf>
    <xf numFmtId="1" fontId="2" fillId="2" borderId="3" xfId="0" applyNumberFormat="1" applyFont="1" applyFill="1" applyBorder="1" applyAlignment="1">
      <alignment horizontal="center" vertical="center"/>
    </xf>
    <xf numFmtId="1" fontId="2" fillId="2" borderId="27" xfId="0" applyNumberFormat="1" applyFont="1" applyFill="1" applyBorder="1" applyAlignment="1">
      <alignment horizontal="center" vertical="center"/>
    </xf>
    <xf numFmtId="1" fontId="5" fillId="0" borderId="14" xfId="0" applyNumberFormat="1" applyFont="1" applyFill="1" applyBorder="1" applyAlignment="1">
      <alignment horizontal="center" vertical="center"/>
    </xf>
    <xf numFmtId="0" fontId="5" fillId="0" borderId="14" xfId="0" applyFont="1" applyFill="1" applyBorder="1" applyAlignment="1">
      <alignment horizontal="center" vertical="center"/>
    </xf>
    <xf numFmtId="0" fontId="5" fillId="0" borderId="14" xfId="0" applyFont="1" applyFill="1" applyBorder="1" applyAlignment="1">
      <alignment vertical="center"/>
    </xf>
    <xf numFmtId="2" fontId="5" fillId="0" borderId="16" xfId="0" applyNumberFormat="1" applyFont="1" applyFill="1" applyBorder="1" applyAlignment="1">
      <alignment horizontal="center" vertical="center"/>
    </xf>
    <xf numFmtId="0" fontId="0" fillId="0" borderId="17" xfId="0" applyFill="1" applyBorder="1" applyAlignment="1">
      <alignment horizontal="center" vertical="center"/>
    </xf>
    <xf numFmtId="1" fontId="2" fillId="2" borderId="30" xfId="0" applyNumberFormat="1" applyFont="1" applyFill="1" applyBorder="1" applyAlignment="1">
      <alignment horizontal="center" vertical="center" wrapText="1"/>
    </xf>
    <xf numFmtId="0" fontId="0" fillId="0" borderId="0" xfId="0" applyFill="1" applyAlignment="1">
      <alignment horizontal="center" vertical="center"/>
    </xf>
    <xf numFmtId="165" fontId="2" fillId="0" borderId="1" xfId="0" applyNumberFormat="1" applyFont="1" applyFill="1" applyBorder="1" applyAlignment="1">
      <alignment horizontal="center" vertical="center"/>
    </xf>
    <xf numFmtId="164"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wrapText="1"/>
    </xf>
    <xf numFmtId="1" fontId="2" fillId="0" borderId="1" xfId="0" applyNumberFormat="1" applyFont="1" applyFill="1" applyBorder="1" applyAlignment="1">
      <alignment horizontal="center" vertical="center"/>
    </xf>
    <xf numFmtId="1" fontId="2" fillId="0" borderId="3"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2" fontId="2" fillId="0" borderId="4" xfId="0" applyNumberFormat="1" applyFont="1" applyFill="1" applyBorder="1" applyAlignment="1">
      <alignment horizontal="center" vertical="center" wrapText="1"/>
    </xf>
    <xf numFmtId="2" fontId="2" fillId="0" borderId="11" xfId="0" applyNumberFormat="1" applyFont="1" applyFill="1" applyBorder="1" applyAlignment="1">
      <alignment horizontal="center" vertical="center"/>
    </xf>
    <xf numFmtId="164" fontId="2" fillId="0" borderId="1" xfId="0" applyNumberFormat="1" applyFont="1"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1" fontId="2" fillId="0"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1" fontId="2" fillId="0" borderId="3" xfId="0" applyNumberFormat="1" applyFont="1" applyFill="1" applyBorder="1" applyAlignment="1">
      <alignment horizontal="center" vertical="center"/>
    </xf>
    <xf numFmtId="164" fontId="2" fillId="0" borderId="1" xfId="0" applyNumberFormat="1" applyFont="1" applyFill="1" applyBorder="1" applyAlignment="1">
      <alignment horizontal="center" vertical="center"/>
    </xf>
    <xf numFmtId="0" fontId="4" fillId="0" borderId="10" xfId="0" applyFont="1" applyFill="1" applyBorder="1" applyAlignment="1">
      <alignment horizontal="center" vertical="center" wrapText="1"/>
    </xf>
    <xf numFmtId="9" fontId="2" fillId="0" borderId="1" xfId="0" applyNumberFormat="1" applyFont="1" applyFill="1" applyBorder="1" applyAlignment="1">
      <alignment horizontal="center" vertical="center"/>
    </xf>
    <xf numFmtId="164" fontId="2" fillId="0" borderId="32" xfId="0" applyNumberFormat="1" applyFont="1" applyFill="1" applyBorder="1" applyAlignment="1">
      <alignment horizontal="center" vertical="center"/>
    </xf>
    <xf numFmtId="2" fontId="2" fillId="0" borderId="43" xfId="0" applyNumberFormat="1" applyFont="1" applyFill="1" applyBorder="1" applyAlignment="1">
      <alignment horizontal="center" vertical="center"/>
    </xf>
    <xf numFmtId="9" fontId="2" fillId="0" borderId="4" xfId="0" applyNumberFormat="1" applyFont="1" applyFill="1" applyBorder="1" applyAlignment="1">
      <alignment horizontal="center" vertical="center"/>
    </xf>
    <xf numFmtId="0" fontId="0" fillId="0" borderId="4" xfId="0" applyFill="1" applyBorder="1" applyAlignment="1">
      <alignment horizontal="center" vertical="center"/>
    </xf>
    <xf numFmtId="165" fontId="2" fillId="0" borderId="4" xfId="0" applyNumberFormat="1" applyFont="1" applyFill="1" applyBorder="1" applyAlignment="1">
      <alignment horizontal="center" vertical="center"/>
    </xf>
    <xf numFmtId="164" fontId="2" fillId="0" borderId="15" xfId="0" applyNumberFormat="1" applyFont="1" applyFill="1" applyBorder="1" applyAlignment="1">
      <alignment horizontal="center" vertical="center"/>
    </xf>
    <xf numFmtId="0" fontId="4" fillId="0" borderId="36" xfId="0" applyFont="1" applyFill="1" applyBorder="1" applyAlignment="1">
      <alignment horizontal="center" vertical="center" wrapText="1"/>
    </xf>
    <xf numFmtId="1" fontId="2" fillId="0" borderId="6" xfId="0" applyNumberFormat="1" applyFont="1" applyFill="1" applyBorder="1" applyAlignment="1">
      <alignment horizontal="center" vertical="center"/>
    </xf>
    <xf numFmtId="2" fontId="2" fillId="0" borderId="7" xfId="0" applyNumberFormat="1" applyFont="1" applyFill="1" applyBorder="1" applyAlignment="1">
      <alignment horizontal="center" vertical="center"/>
    </xf>
    <xf numFmtId="1" fontId="2" fillId="0" borderId="7" xfId="0" applyNumberFormat="1" applyFont="1" applyFill="1" applyBorder="1" applyAlignment="1">
      <alignment horizontal="center" vertical="center"/>
    </xf>
    <xf numFmtId="9" fontId="2" fillId="0" borderId="7" xfId="0" applyNumberFormat="1" applyFont="1" applyFill="1" applyBorder="1" applyAlignment="1">
      <alignment horizontal="center" vertical="center"/>
    </xf>
    <xf numFmtId="164" fontId="2" fillId="0" borderId="7" xfId="0" applyNumberFormat="1" applyFont="1" applyFill="1" applyBorder="1" applyAlignment="1">
      <alignment horizontal="center" vertical="center"/>
    </xf>
    <xf numFmtId="0" fontId="0" fillId="0" borderId="7" xfId="0" applyFill="1" applyBorder="1" applyAlignment="1">
      <alignment horizontal="center" vertical="center"/>
    </xf>
    <xf numFmtId="165" fontId="2" fillId="0" borderId="7" xfId="0" applyNumberFormat="1" applyFont="1" applyFill="1" applyBorder="1" applyAlignment="1">
      <alignment horizontal="center" vertical="center"/>
    </xf>
    <xf numFmtId="164" fontId="2" fillId="0" borderId="22" xfId="0" applyNumberFormat="1" applyFont="1" applyFill="1" applyBorder="1" applyAlignment="1">
      <alignment horizontal="center" vertical="center"/>
    </xf>
    <xf numFmtId="1" fontId="2" fillId="0" borderId="8" xfId="0" applyNumberFormat="1" applyFont="1" applyFill="1" applyBorder="1" applyAlignment="1">
      <alignment horizontal="center" vertical="center"/>
    </xf>
    <xf numFmtId="0" fontId="1" fillId="0" borderId="34"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7"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3" xfId="0" applyFont="1" applyFill="1" applyBorder="1" applyAlignment="1">
      <alignment horizontal="center" vertical="center" wrapText="1"/>
    </xf>
    <xf numFmtId="1" fontId="2" fillId="0" borderId="9" xfId="0" applyNumberFormat="1" applyFont="1" applyFill="1" applyBorder="1" applyAlignment="1">
      <alignment horizontal="center" vertical="center"/>
    </xf>
    <xf numFmtId="1" fontId="2" fillId="0" borderId="35" xfId="0" applyNumberFormat="1" applyFont="1" applyFill="1" applyBorder="1" applyAlignment="1">
      <alignment horizontal="center" vertical="center"/>
    </xf>
    <xf numFmtId="1" fontId="2" fillId="0" borderId="12" xfId="0" applyNumberFormat="1" applyFont="1" applyFill="1" applyBorder="1" applyAlignment="1">
      <alignment horizontal="center" vertical="center"/>
    </xf>
    <xf numFmtId="2" fontId="2" fillId="0" borderId="10" xfId="0" applyNumberFormat="1" applyFont="1" applyFill="1" applyBorder="1" applyAlignment="1">
      <alignment horizontal="center" vertical="center"/>
    </xf>
    <xf numFmtId="2" fontId="2" fillId="0" borderId="30" xfId="0" applyNumberFormat="1" applyFont="1" applyFill="1" applyBorder="1" applyAlignment="1">
      <alignment horizontal="center" vertical="center"/>
    </xf>
    <xf numFmtId="2" fontId="2" fillId="0" borderId="11" xfId="0" applyNumberFormat="1" applyFont="1" applyFill="1" applyBorder="1" applyAlignment="1">
      <alignment horizontal="center" vertical="center"/>
    </xf>
    <xf numFmtId="1" fontId="2" fillId="0" borderId="10" xfId="0" applyNumberFormat="1" applyFont="1" applyFill="1" applyBorder="1" applyAlignment="1">
      <alignment horizontal="center" vertical="center"/>
    </xf>
    <xf numFmtId="1" fontId="2" fillId="0" borderId="30" xfId="0" applyNumberFormat="1" applyFont="1" applyFill="1" applyBorder="1" applyAlignment="1">
      <alignment horizontal="center" vertical="center"/>
    </xf>
    <xf numFmtId="1" fontId="2" fillId="0" borderId="11" xfId="0" applyNumberFormat="1" applyFont="1" applyFill="1" applyBorder="1" applyAlignment="1">
      <alignment horizontal="center" vertical="center"/>
    </xf>
    <xf numFmtId="164" fontId="2" fillId="0" borderId="10" xfId="0" applyNumberFormat="1" applyFont="1" applyFill="1" applyBorder="1" applyAlignment="1">
      <alignment horizontal="center" vertical="center"/>
    </xf>
    <xf numFmtId="164" fontId="2" fillId="0" borderId="30" xfId="0" applyNumberFormat="1" applyFont="1" applyFill="1" applyBorder="1" applyAlignment="1">
      <alignment horizontal="center" vertical="center"/>
    </xf>
    <xf numFmtId="164" fontId="2" fillId="0" borderId="11" xfId="0" applyNumberFormat="1" applyFont="1" applyFill="1" applyBorder="1" applyAlignment="1">
      <alignment horizontal="center" vertical="center"/>
    </xf>
    <xf numFmtId="0" fontId="2" fillId="0" borderId="10" xfId="0" applyFont="1" applyFill="1" applyBorder="1" applyAlignment="1">
      <alignment horizontal="center" vertical="center"/>
    </xf>
    <xf numFmtId="0" fontId="2" fillId="0" borderId="11" xfId="0" applyFont="1" applyFill="1" applyBorder="1" applyAlignment="1">
      <alignment horizontal="center" vertical="center"/>
    </xf>
    <xf numFmtId="2" fontId="4" fillId="0" borderId="7" xfId="0" applyNumberFormat="1" applyFont="1" applyFill="1" applyBorder="1" applyAlignment="1">
      <alignment horizontal="center" vertical="center" wrapText="1"/>
    </xf>
    <xf numFmtId="2" fontId="4" fillId="0" borderId="1" xfId="0" applyNumberFormat="1" applyFont="1" applyFill="1" applyBorder="1" applyAlignment="1">
      <alignment horizontal="center" vertical="center" wrapText="1"/>
    </xf>
    <xf numFmtId="1" fontId="2" fillId="0" borderId="37" xfId="0" applyNumberFormat="1" applyFont="1" applyFill="1" applyBorder="1" applyAlignment="1">
      <alignment horizontal="center" vertical="center"/>
    </xf>
    <xf numFmtId="1" fontId="2" fillId="0" borderId="27" xfId="0" applyNumberFormat="1" applyFont="1" applyFill="1" applyBorder="1" applyAlignment="1">
      <alignment horizontal="center" vertical="center"/>
    </xf>
    <xf numFmtId="0" fontId="2" fillId="0" borderId="10" xfId="0" applyFont="1" applyFill="1" applyBorder="1" applyAlignment="1">
      <alignment horizontal="center" vertical="center" wrapText="1"/>
    </xf>
    <xf numFmtId="0" fontId="2" fillId="0" borderId="30" xfId="0" applyFont="1" applyFill="1" applyBorder="1" applyAlignment="1">
      <alignment horizontal="center" vertical="center" wrapText="1"/>
    </xf>
    <xf numFmtId="1" fontId="2" fillId="2" borderId="9" xfId="0" applyNumberFormat="1" applyFont="1" applyFill="1" applyBorder="1" applyAlignment="1">
      <alignment horizontal="center" vertical="center"/>
    </xf>
    <xf numFmtId="1" fontId="2" fillId="2" borderId="35" xfId="0" applyNumberFormat="1" applyFont="1" applyFill="1" applyBorder="1" applyAlignment="1">
      <alignment horizontal="center" vertical="center"/>
    </xf>
    <xf numFmtId="0" fontId="2" fillId="2" borderId="10" xfId="0" applyFont="1" applyFill="1" applyBorder="1" applyAlignment="1">
      <alignment horizontal="center" vertical="center"/>
    </xf>
    <xf numFmtId="0" fontId="2" fillId="2" borderId="30"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0"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30" xfId="0" applyFont="1" applyFill="1" applyBorder="1" applyAlignment="1">
      <alignment horizontal="center" vertical="center" wrapText="1"/>
    </xf>
    <xf numFmtId="2" fontId="2" fillId="2" borderId="10" xfId="0" applyNumberFormat="1" applyFont="1" applyFill="1" applyBorder="1" applyAlignment="1">
      <alignment horizontal="center" vertical="center"/>
    </xf>
    <xf numFmtId="2" fontId="2" fillId="2" borderId="30" xfId="0" applyNumberFormat="1" applyFont="1" applyFill="1" applyBorder="1" applyAlignment="1">
      <alignment horizontal="center" vertical="center"/>
    </xf>
    <xf numFmtId="2" fontId="2" fillId="2" borderId="11" xfId="0" applyNumberFormat="1" applyFont="1" applyFill="1" applyBorder="1" applyAlignment="1">
      <alignment horizontal="center" vertical="center"/>
    </xf>
    <xf numFmtId="1" fontId="2" fillId="2" borderId="37" xfId="0" applyNumberFormat="1" applyFont="1" applyFill="1" applyBorder="1" applyAlignment="1">
      <alignment horizontal="center" vertical="center"/>
    </xf>
    <xf numFmtId="1" fontId="2" fillId="2" borderId="27" xfId="0" applyNumberFormat="1" applyFont="1" applyFill="1" applyBorder="1" applyAlignment="1">
      <alignment horizontal="center" vertical="center"/>
    </xf>
    <xf numFmtId="0" fontId="2" fillId="0" borderId="30" xfId="0" applyFont="1" applyFill="1" applyBorder="1" applyAlignment="1">
      <alignment horizontal="center" vertical="center"/>
    </xf>
    <xf numFmtId="164" fontId="2" fillId="0" borderId="1" xfId="0" applyNumberFormat="1" applyFont="1" applyFill="1" applyBorder="1" applyAlignment="1">
      <alignment horizontal="center" vertical="center"/>
    </xf>
    <xf numFmtId="164" fontId="2" fillId="2" borderId="30" xfId="0" applyNumberFormat="1" applyFont="1" applyFill="1" applyBorder="1" applyAlignment="1">
      <alignment horizontal="center" vertical="center"/>
    </xf>
    <xf numFmtId="1" fontId="2" fillId="2" borderId="10" xfId="0" applyNumberFormat="1" applyFont="1" applyFill="1" applyBorder="1" applyAlignment="1">
      <alignment horizontal="center" vertical="center"/>
    </xf>
    <xf numFmtId="1" fontId="2" fillId="2" borderId="11" xfId="0" applyNumberFormat="1" applyFont="1" applyFill="1" applyBorder="1" applyAlignment="1">
      <alignment horizontal="center" vertical="center"/>
    </xf>
    <xf numFmtId="164" fontId="2" fillId="2" borderId="10" xfId="0" applyNumberFormat="1" applyFont="1" applyFill="1" applyBorder="1" applyAlignment="1">
      <alignment horizontal="center" vertical="center"/>
    </xf>
    <xf numFmtId="164" fontId="2" fillId="2" borderId="11" xfId="0" applyNumberFormat="1" applyFont="1" applyFill="1" applyBorder="1" applyAlignment="1">
      <alignment horizontal="center" vertical="center"/>
    </xf>
    <xf numFmtId="0" fontId="2" fillId="0" borderId="11" xfId="0" applyFont="1" applyFill="1" applyBorder="1" applyAlignment="1">
      <alignment horizontal="center" vertical="center" wrapText="1"/>
    </xf>
    <xf numFmtId="1" fontId="2" fillId="2" borderId="12"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5" fillId="0" borderId="41" xfId="0" applyFont="1" applyFill="1" applyBorder="1" applyAlignment="1">
      <alignment horizontal="center" vertical="center"/>
    </xf>
    <xf numFmtId="0" fontId="5" fillId="0" borderId="14" xfId="0" applyFont="1"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1" fillId="0" borderId="6"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30"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35" xfId="0" applyFont="1" applyFill="1" applyBorder="1" applyAlignment="1">
      <alignment horizontal="center" vertical="center" wrapText="1"/>
    </xf>
    <xf numFmtId="0" fontId="4" fillId="0" borderId="37" xfId="0" applyFont="1" applyFill="1" applyBorder="1" applyAlignment="1">
      <alignment horizontal="center" vertical="center" wrapText="1"/>
    </xf>
    <xf numFmtId="0" fontId="4" fillId="0" borderId="42" xfId="0" applyFont="1" applyFill="1" applyBorder="1" applyAlignment="1">
      <alignment horizontal="center" vertical="center" wrapText="1"/>
    </xf>
    <xf numFmtId="0" fontId="4" fillId="0" borderId="29" xfId="0" applyFont="1" applyFill="1" applyBorder="1" applyAlignment="1">
      <alignment horizontal="center" vertical="center" wrapText="1"/>
    </xf>
    <xf numFmtId="0" fontId="4" fillId="0" borderId="28" xfId="0" applyFont="1" applyFill="1" applyBorder="1" applyAlignment="1">
      <alignment horizontal="center" vertical="center" wrapText="1"/>
    </xf>
    <xf numFmtId="0" fontId="4" fillId="0" borderId="33" xfId="0" applyFont="1" applyFill="1" applyBorder="1" applyAlignment="1">
      <alignment horizontal="center" vertical="center" wrapText="1"/>
    </xf>
    <xf numFmtId="0" fontId="4" fillId="0" borderId="31" xfId="0" applyFont="1" applyFill="1" applyBorder="1" applyAlignment="1">
      <alignment horizontal="center" vertical="center" wrapText="1"/>
    </xf>
    <xf numFmtId="0" fontId="4" fillId="0" borderId="25" xfId="0" applyFont="1" applyFill="1" applyBorder="1" applyAlignment="1">
      <alignment horizontal="center" vertical="center" wrapText="1"/>
    </xf>
    <xf numFmtId="0" fontId="4" fillId="0" borderId="26" xfId="0" applyFont="1" applyFill="1" applyBorder="1" applyAlignment="1">
      <alignment horizontal="center" vertical="center" wrapText="1"/>
    </xf>
    <xf numFmtId="0" fontId="4" fillId="0" borderId="44" xfId="0" applyFont="1" applyFill="1" applyBorder="1" applyAlignment="1">
      <alignment horizontal="center" vertical="center" wrapText="1"/>
    </xf>
    <xf numFmtId="0" fontId="4" fillId="0" borderId="38" xfId="0" applyFont="1" applyFill="1" applyBorder="1" applyAlignment="1">
      <alignment horizontal="center" vertical="center" wrapText="1"/>
    </xf>
    <xf numFmtId="0" fontId="4" fillId="0" borderId="39" xfId="0" applyFont="1" applyFill="1" applyBorder="1" applyAlignment="1">
      <alignment horizontal="center" vertical="center" wrapText="1"/>
    </xf>
    <xf numFmtId="0" fontId="4" fillId="0" borderId="2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0" xfId="0" applyFont="1" applyFill="1" applyBorder="1" applyAlignment="1">
      <alignment horizontal="left" wrapText="1"/>
    </xf>
    <xf numFmtId="0" fontId="6" fillId="0" borderId="0" xfId="0" applyFont="1" applyFill="1" applyBorder="1" applyAlignment="1">
      <alignment horizontal="left" vertical="center"/>
    </xf>
    <xf numFmtId="0" fontId="4" fillId="0" borderId="40" xfId="0" applyFont="1" applyFill="1" applyBorder="1" applyAlignment="1">
      <alignment horizontal="center" vertical="center" wrapText="1"/>
    </xf>
    <xf numFmtId="0" fontId="4" fillId="0" borderId="18" xfId="0" applyFont="1" applyFill="1" applyBorder="1" applyAlignment="1">
      <alignment horizontal="center" vertical="center" wrapText="1"/>
    </xf>
    <xf numFmtId="0" fontId="4" fillId="0" borderId="19"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6" fillId="0" borderId="0" xfId="0" applyFont="1" applyFill="1" applyAlignment="1">
      <alignment horizontal="left" vertical="center"/>
    </xf>
    <xf numFmtId="0" fontId="4" fillId="0" borderId="33" xfId="0" applyFont="1" applyFill="1" applyBorder="1" applyAlignment="1">
      <alignment horizontal="center" vertical="center"/>
    </xf>
    <xf numFmtId="0" fontId="4" fillId="0" borderId="31" xfId="0" applyFont="1" applyFill="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1:X39"/>
  <sheetViews>
    <sheetView zoomScale="55" zoomScaleNormal="55" workbookViewId="0">
      <selection activeCell="O5" sqref="O5:O12"/>
    </sheetView>
  </sheetViews>
  <sheetFormatPr defaultRowHeight="15" x14ac:dyDescent="0.25"/>
  <cols>
    <col min="1" max="3" width="9.140625" style="32"/>
    <col min="4" max="4" width="17" style="32" customWidth="1"/>
    <col min="5" max="5" width="39.7109375" style="32" customWidth="1"/>
    <col min="6" max="6" width="11.7109375" style="32" customWidth="1"/>
    <col min="7" max="7" width="14.5703125" style="32" hidden="1" customWidth="1"/>
    <col min="8" max="8" width="18.42578125" style="32" customWidth="1"/>
    <col min="9" max="17" width="11.7109375" style="32" customWidth="1"/>
    <col min="18" max="18" width="14" style="32" customWidth="1"/>
    <col min="19" max="20" width="15" style="32" customWidth="1"/>
    <col min="21" max="21" width="11.7109375" style="32" customWidth="1"/>
    <col min="22" max="16384" width="9.140625" style="32"/>
  </cols>
  <sheetData>
    <row r="1" spans="3:24" ht="15.75" thickBot="1" x14ac:dyDescent="0.3"/>
    <row r="2" spans="3:24" ht="36" customHeight="1" thickBot="1" x14ac:dyDescent="0.3">
      <c r="C2" s="94" t="s">
        <v>114</v>
      </c>
      <c r="D2" s="95"/>
      <c r="E2" s="95"/>
      <c r="F2" s="95"/>
      <c r="G2" s="95"/>
      <c r="H2" s="95"/>
      <c r="I2" s="95"/>
      <c r="J2" s="95"/>
      <c r="K2" s="95"/>
      <c r="L2" s="95"/>
      <c r="M2" s="95"/>
      <c r="N2" s="95"/>
      <c r="O2" s="95"/>
      <c r="P2" s="95"/>
      <c r="Q2" s="95"/>
      <c r="R2" s="95"/>
      <c r="S2" s="95"/>
      <c r="T2" s="95"/>
      <c r="U2" s="96"/>
    </row>
    <row r="3" spans="3:24" ht="42" customHeight="1" x14ac:dyDescent="0.25">
      <c r="C3" s="97" t="s">
        <v>0</v>
      </c>
      <c r="D3" s="99" t="s">
        <v>1</v>
      </c>
      <c r="E3" s="101" t="s">
        <v>18</v>
      </c>
      <c r="F3" s="101" t="s">
        <v>18</v>
      </c>
      <c r="G3" s="101" t="s">
        <v>69</v>
      </c>
      <c r="H3" s="101" t="s">
        <v>20</v>
      </c>
      <c r="I3" s="101"/>
      <c r="J3" s="101"/>
      <c r="K3" s="101" t="s">
        <v>67</v>
      </c>
      <c r="L3" s="101" t="s">
        <v>3</v>
      </c>
      <c r="M3" s="103" t="s">
        <v>84</v>
      </c>
      <c r="N3" s="101" t="s">
        <v>92</v>
      </c>
      <c r="O3" s="101" t="s">
        <v>118</v>
      </c>
      <c r="P3" s="101" t="s">
        <v>126</v>
      </c>
      <c r="Q3" s="121" t="s">
        <v>2</v>
      </c>
      <c r="R3" s="101" t="s">
        <v>19</v>
      </c>
      <c r="S3" s="103" t="s">
        <v>85</v>
      </c>
      <c r="T3" s="103" t="s">
        <v>110</v>
      </c>
      <c r="U3" s="105" t="s">
        <v>17</v>
      </c>
    </row>
    <row r="4" spans="3:24" ht="67.5" customHeight="1" x14ac:dyDescent="0.25">
      <c r="C4" s="98"/>
      <c r="D4" s="100"/>
      <c r="E4" s="102"/>
      <c r="F4" s="102"/>
      <c r="G4" s="102"/>
      <c r="H4" s="35" t="s">
        <v>73</v>
      </c>
      <c r="I4" s="35" t="s">
        <v>22</v>
      </c>
      <c r="J4" s="35" t="s">
        <v>21</v>
      </c>
      <c r="K4" s="102"/>
      <c r="L4" s="102"/>
      <c r="M4" s="104"/>
      <c r="N4" s="102"/>
      <c r="O4" s="102"/>
      <c r="P4" s="102"/>
      <c r="Q4" s="122"/>
      <c r="R4" s="102"/>
      <c r="S4" s="104"/>
      <c r="T4" s="104"/>
      <c r="U4" s="106"/>
    </row>
    <row r="5" spans="3:24" ht="30.75" customHeight="1" x14ac:dyDescent="0.25">
      <c r="C5" s="107">
        <v>1</v>
      </c>
      <c r="D5" s="110" t="s">
        <v>89</v>
      </c>
      <c r="E5" s="48" t="s">
        <v>8</v>
      </c>
      <c r="F5" s="10">
        <v>1399</v>
      </c>
      <c r="G5" s="37" t="s">
        <v>70</v>
      </c>
      <c r="H5" s="46">
        <v>2.5</v>
      </c>
      <c r="I5" s="48">
        <v>0.93</v>
      </c>
      <c r="J5" s="10">
        <v>30</v>
      </c>
      <c r="K5" s="48">
        <v>11.2</v>
      </c>
      <c r="L5" s="10">
        <v>1300</v>
      </c>
      <c r="M5" s="113">
        <f>SUM(L5:L12)</f>
        <v>7080</v>
      </c>
      <c r="N5" s="113">
        <v>880</v>
      </c>
      <c r="O5" s="113" t="s">
        <v>125</v>
      </c>
      <c r="P5" s="116">
        <v>7.5</v>
      </c>
      <c r="Q5" s="46">
        <v>4.2</v>
      </c>
      <c r="R5" s="10">
        <f>F5/Q5</f>
        <v>333.09523809523807</v>
      </c>
      <c r="S5" s="116">
        <f>SUM(Q5:Q12)</f>
        <v>19.699999999999996</v>
      </c>
      <c r="T5" s="110">
        <f>S5*1.5</f>
        <v>29.549999999999994</v>
      </c>
      <c r="U5" s="47">
        <f>L5/(F5*K5)*60</f>
        <v>4.9780455427346064</v>
      </c>
    </row>
    <row r="6" spans="3:24" ht="30.75" customHeight="1" x14ac:dyDescent="0.25">
      <c r="C6" s="108"/>
      <c r="D6" s="111"/>
      <c r="E6" s="119" t="s">
        <v>74</v>
      </c>
      <c r="F6" s="113">
        <v>870</v>
      </c>
      <c r="G6" s="38"/>
      <c r="H6" s="9" t="s">
        <v>76</v>
      </c>
      <c r="I6" s="110">
        <v>0.65</v>
      </c>
      <c r="J6" s="113">
        <v>14</v>
      </c>
      <c r="K6" s="110">
        <v>7</v>
      </c>
      <c r="L6" s="113">
        <v>2000</v>
      </c>
      <c r="M6" s="114"/>
      <c r="N6" s="114"/>
      <c r="O6" s="114"/>
      <c r="P6" s="117"/>
      <c r="Q6" s="116">
        <v>5</v>
      </c>
      <c r="R6" s="113">
        <f>F6/Q6</f>
        <v>174</v>
      </c>
      <c r="S6" s="117"/>
      <c r="T6" s="111"/>
      <c r="U6" s="123">
        <f>L6/(F6*K6)*60</f>
        <v>19.704433497536947</v>
      </c>
    </row>
    <row r="7" spans="3:24" ht="30.75" customHeight="1" x14ac:dyDescent="0.25">
      <c r="C7" s="108"/>
      <c r="D7" s="111"/>
      <c r="E7" s="120"/>
      <c r="F7" s="115"/>
      <c r="G7" s="38"/>
      <c r="H7" s="33" t="s">
        <v>77</v>
      </c>
      <c r="I7" s="112"/>
      <c r="J7" s="115"/>
      <c r="K7" s="112"/>
      <c r="L7" s="115"/>
      <c r="M7" s="114"/>
      <c r="N7" s="114"/>
      <c r="O7" s="114"/>
      <c r="P7" s="117"/>
      <c r="Q7" s="118"/>
      <c r="R7" s="115"/>
      <c r="S7" s="117"/>
      <c r="T7" s="111"/>
      <c r="U7" s="124"/>
    </row>
    <row r="8" spans="3:24" ht="28.5" customHeight="1" x14ac:dyDescent="0.25">
      <c r="C8" s="108"/>
      <c r="D8" s="111"/>
      <c r="E8" s="9" t="s">
        <v>10</v>
      </c>
      <c r="F8" s="9">
        <v>406</v>
      </c>
      <c r="G8" s="125" t="s">
        <v>71</v>
      </c>
      <c r="H8" s="9">
        <v>2.5</v>
      </c>
      <c r="I8" s="9">
        <v>0.84</v>
      </c>
      <c r="J8" s="9">
        <v>2</v>
      </c>
      <c r="K8" s="9">
        <v>5</v>
      </c>
      <c r="L8" s="9">
        <v>280</v>
      </c>
      <c r="M8" s="114"/>
      <c r="N8" s="114"/>
      <c r="O8" s="114"/>
      <c r="P8" s="117"/>
      <c r="Q8" s="46">
        <v>0.6</v>
      </c>
      <c r="R8" s="10">
        <f t="shared" ref="R8:R13" si="0">F8/Q8</f>
        <v>676.66666666666674</v>
      </c>
      <c r="S8" s="117"/>
      <c r="T8" s="111"/>
      <c r="U8" s="47">
        <f t="shared" ref="U8:U38" si="1">L8/(F8*K8)*60</f>
        <v>8.2758620689655178</v>
      </c>
      <c r="V8" s="3"/>
      <c r="W8" s="3"/>
      <c r="X8" s="3"/>
    </row>
    <row r="9" spans="3:24" ht="28.5" customHeight="1" x14ac:dyDescent="0.25">
      <c r="C9" s="108"/>
      <c r="D9" s="111"/>
      <c r="E9" s="9" t="s">
        <v>11</v>
      </c>
      <c r="F9" s="9">
        <v>433</v>
      </c>
      <c r="G9" s="126"/>
      <c r="H9" s="9">
        <v>2.5</v>
      </c>
      <c r="I9" s="9">
        <v>0.84</v>
      </c>
      <c r="J9" s="9">
        <v>2</v>
      </c>
      <c r="K9" s="9">
        <v>5</v>
      </c>
      <c r="L9" s="9">
        <v>300</v>
      </c>
      <c r="M9" s="114"/>
      <c r="N9" s="114"/>
      <c r="O9" s="114"/>
      <c r="P9" s="117"/>
      <c r="Q9" s="46">
        <v>0.6</v>
      </c>
      <c r="R9" s="10">
        <f t="shared" si="0"/>
        <v>721.66666666666674</v>
      </c>
      <c r="S9" s="117"/>
      <c r="T9" s="111"/>
      <c r="U9" s="47">
        <f t="shared" si="1"/>
        <v>8.3140877598152425</v>
      </c>
      <c r="V9" s="3"/>
      <c r="W9" s="3"/>
      <c r="X9" s="3"/>
    </row>
    <row r="10" spans="3:24" ht="28.5" customHeight="1" x14ac:dyDescent="0.25">
      <c r="C10" s="108"/>
      <c r="D10" s="111"/>
      <c r="E10" s="9" t="s">
        <v>12</v>
      </c>
      <c r="F10" s="9">
        <v>402</v>
      </c>
      <c r="G10" s="126"/>
      <c r="H10" s="9">
        <v>2.5</v>
      </c>
      <c r="I10" s="9">
        <v>0.84</v>
      </c>
      <c r="J10" s="9">
        <v>2</v>
      </c>
      <c r="K10" s="9">
        <v>5</v>
      </c>
      <c r="L10" s="9">
        <v>280</v>
      </c>
      <c r="M10" s="114"/>
      <c r="N10" s="114"/>
      <c r="O10" s="114"/>
      <c r="P10" s="117"/>
      <c r="Q10" s="46">
        <v>0.6</v>
      </c>
      <c r="R10" s="10">
        <f t="shared" si="0"/>
        <v>670</v>
      </c>
      <c r="S10" s="117"/>
      <c r="T10" s="111"/>
      <c r="U10" s="47">
        <f t="shared" si="1"/>
        <v>8.3582089552238816</v>
      </c>
      <c r="V10" s="3"/>
      <c r="W10" s="3"/>
      <c r="X10" s="3"/>
    </row>
    <row r="11" spans="3:24" ht="28.5" customHeight="1" x14ac:dyDescent="0.25">
      <c r="C11" s="108"/>
      <c r="D11" s="111"/>
      <c r="E11" s="9" t="s">
        <v>13</v>
      </c>
      <c r="F11" s="9">
        <v>312</v>
      </c>
      <c r="G11" s="126"/>
      <c r="H11" s="9">
        <v>2.5</v>
      </c>
      <c r="I11" s="9">
        <v>0.84</v>
      </c>
      <c r="J11" s="9">
        <v>2</v>
      </c>
      <c r="K11" s="9">
        <v>5</v>
      </c>
      <c r="L11" s="9">
        <v>220</v>
      </c>
      <c r="M11" s="114"/>
      <c r="N11" s="114"/>
      <c r="O11" s="114"/>
      <c r="P11" s="117"/>
      <c r="Q11" s="46">
        <v>0.5</v>
      </c>
      <c r="R11" s="10">
        <f t="shared" si="0"/>
        <v>624</v>
      </c>
      <c r="S11" s="117"/>
      <c r="T11" s="111"/>
      <c r="U11" s="47">
        <f t="shared" si="1"/>
        <v>8.4615384615384617</v>
      </c>
    </row>
    <row r="12" spans="3:24" ht="28.5" customHeight="1" x14ac:dyDescent="0.25">
      <c r="C12" s="109"/>
      <c r="D12" s="112"/>
      <c r="E12" s="9" t="s">
        <v>5</v>
      </c>
      <c r="F12" s="10">
        <v>2314</v>
      </c>
      <c r="G12" s="38"/>
      <c r="H12" s="46">
        <v>2.5</v>
      </c>
      <c r="I12" s="48">
        <v>0.93</v>
      </c>
      <c r="J12" s="10">
        <v>70</v>
      </c>
      <c r="K12" s="48">
        <v>11.2</v>
      </c>
      <c r="L12" s="9">
        <v>2700</v>
      </c>
      <c r="M12" s="115"/>
      <c r="N12" s="115"/>
      <c r="O12" s="115"/>
      <c r="P12" s="118"/>
      <c r="Q12" s="46">
        <v>8.1999999999999993</v>
      </c>
      <c r="R12" s="10">
        <f t="shared" si="0"/>
        <v>282.19512195121956</v>
      </c>
      <c r="S12" s="118"/>
      <c r="T12" s="112"/>
      <c r="U12" s="47">
        <f t="shared" si="1"/>
        <v>6.2507717002099028</v>
      </c>
      <c r="V12" s="3"/>
      <c r="W12" s="3"/>
      <c r="X12" s="3"/>
    </row>
    <row r="13" spans="3:24" s="22" customFormat="1" ht="28.5" customHeight="1" x14ac:dyDescent="0.25">
      <c r="C13" s="127">
        <v>2</v>
      </c>
      <c r="D13" s="129" t="s">
        <v>90</v>
      </c>
      <c r="E13" s="129" t="s">
        <v>79</v>
      </c>
      <c r="F13" s="132">
        <v>700</v>
      </c>
      <c r="G13" s="59"/>
      <c r="H13" s="31" t="s">
        <v>76</v>
      </c>
      <c r="I13" s="132">
        <v>0.65</v>
      </c>
      <c r="J13" s="132">
        <v>13</v>
      </c>
      <c r="K13" s="132">
        <v>7.5</v>
      </c>
      <c r="L13" s="132">
        <v>1600</v>
      </c>
      <c r="M13" s="132">
        <f>SUM(L13:L15)</f>
        <v>1720</v>
      </c>
      <c r="N13" s="132">
        <v>0</v>
      </c>
      <c r="O13" s="132"/>
      <c r="P13" s="132">
        <v>2.2000000000000002</v>
      </c>
      <c r="Q13" s="142">
        <v>4.2</v>
      </c>
      <c r="R13" s="143">
        <f t="shared" si="0"/>
        <v>166.66666666666666</v>
      </c>
      <c r="S13" s="145">
        <v>4.5999999999999996</v>
      </c>
      <c r="T13" s="135">
        <f>S13*1.5</f>
        <v>6.8999999999999995</v>
      </c>
      <c r="U13" s="138">
        <f t="shared" si="1"/>
        <v>18.285714285714288</v>
      </c>
    </row>
    <row r="14" spans="3:24" s="22" customFormat="1" ht="28.5" customHeight="1" x14ac:dyDescent="0.25">
      <c r="C14" s="128"/>
      <c r="D14" s="130"/>
      <c r="E14" s="130"/>
      <c r="F14" s="133"/>
      <c r="G14" s="59"/>
      <c r="H14" s="41" t="s">
        <v>77</v>
      </c>
      <c r="I14" s="134"/>
      <c r="J14" s="134"/>
      <c r="K14" s="134"/>
      <c r="L14" s="134"/>
      <c r="M14" s="134"/>
      <c r="N14" s="134"/>
      <c r="O14" s="134"/>
      <c r="P14" s="134"/>
      <c r="Q14" s="142"/>
      <c r="R14" s="144"/>
      <c r="S14" s="142"/>
      <c r="T14" s="136"/>
      <c r="U14" s="139"/>
    </row>
    <row r="15" spans="3:24" s="22" customFormat="1" ht="28.5" customHeight="1" x14ac:dyDescent="0.25">
      <c r="C15" s="128"/>
      <c r="D15" s="131"/>
      <c r="E15" s="45" t="s">
        <v>14</v>
      </c>
      <c r="F15" s="31">
        <v>193</v>
      </c>
      <c r="G15" s="59"/>
      <c r="H15" s="31">
        <v>2.5</v>
      </c>
      <c r="I15" s="31">
        <v>0.84</v>
      </c>
      <c r="J15" s="31">
        <v>2</v>
      </c>
      <c r="K15" s="31">
        <v>5</v>
      </c>
      <c r="L15" s="31">
        <v>120</v>
      </c>
      <c r="M15" s="133"/>
      <c r="N15" s="133"/>
      <c r="O15" s="133"/>
      <c r="P15" s="133"/>
      <c r="Q15" s="23">
        <v>0.2</v>
      </c>
      <c r="R15" s="24">
        <f t="shared" ref="R15:R34" si="2">F15/Q15</f>
        <v>965</v>
      </c>
      <c r="S15" s="146"/>
      <c r="T15" s="137"/>
      <c r="U15" s="52">
        <f>L15/(F15*K15)*60</f>
        <v>7.4611398963730569</v>
      </c>
    </row>
    <row r="16" spans="3:24" s="29" customFormat="1" ht="30.75" customHeight="1" x14ac:dyDescent="0.25">
      <c r="C16" s="25">
        <v>3</v>
      </c>
      <c r="D16" s="26" t="s">
        <v>93</v>
      </c>
      <c r="E16" s="31" t="s">
        <v>9</v>
      </c>
      <c r="F16" s="31">
        <v>4251</v>
      </c>
      <c r="G16" s="27"/>
      <c r="H16" s="31">
        <v>2.5</v>
      </c>
      <c r="I16" s="26">
        <v>0.93</v>
      </c>
      <c r="J16" s="31">
        <v>140</v>
      </c>
      <c r="K16" s="31">
        <v>21.3</v>
      </c>
      <c r="L16" s="31">
        <v>5500</v>
      </c>
      <c r="M16" s="31">
        <f t="shared" ref="M16:M20" si="3">L16</f>
        <v>5500</v>
      </c>
      <c r="N16" s="31">
        <v>950</v>
      </c>
      <c r="O16" s="31">
        <v>750</v>
      </c>
      <c r="P16" s="31">
        <v>7.5</v>
      </c>
      <c r="Q16" s="23">
        <v>16</v>
      </c>
      <c r="R16" s="24">
        <f t="shared" si="2"/>
        <v>265.6875</v>
      </c>
      <c r="S16" s="23">
        <f t="shared" ref="S16:S35" si="4">Q16</f>
        <v>16</v>
      </c>
      <c r="T16" s="23">
        <f>S16*1.5</f>
        <v>24</v>
      </c>
      <c r="U16" s="52">
        <f t="shared" si="1"/>
        <v>3.6445442828696479</v>
      </c>
      <c r="V16" s="28"/>
      <c r="W16" s="28"/>
      <c r="X16" s="28"/>
    </row>
    <row r="17" spans="3:21" ht="27" customHeight="1" thickBot="1" x14ac:dyDescent="0.3">
      <c r="C17" s="25">
        <v>4</v>
      </c>
      <c r="D17" s="11" t="s">
        <v>91</v>
      </c>
      <c r="E17" s="2" t="s">
        <v>43</v>
      </c>
      <c r="F17" s="2">
        <v>265</v>
      </c>
      <c r="G17" s="126"/>
      <c r="H17" s="2">
        <v>8000</v>
      </c>
      <c r="I17" s="2">
        <v>0.84</v>
      </c>
      <c r="J17" s="2">
        <v>1</v>
      </c>
      <c r="K17" s="2">
        <v>10</v>
      </c>
      <c r="L17" s="2">
        <v>2600</v>
      </c>
      <c r="M17" s="2">
        <v>2700</v>
      </c>
      <c r="N17" s="2">
        <v>20</v>
      </c>
      <c r="O17" s="2"/>
      <c r="P17" s="2">
        <v>1.5</v>
      </c>
      <c r="Q17" s="7">
        <v>3.3</v>
      </c>
      <c r="R17" s="5">
        <f t="shared" si="2"/>
        <v>80.303030303030312</v>
      </c>
      <c r="S17" s="7">
        <f t="shared" si="4"/>
        <v>3.3</v>
      </c>
      <c r="T17" s="23">
        <f t="shared" ref="T17:T19" si="5">S17*1.5</f>
        <v>4.9499999999999993</v>
      </c>
      <c r="U17" s="6">
        <f t="shared" si="1"/>
        <v>58.867924528301884</v>
      </c>
    </row>
    <row r="18" spans="3:21" s="22" customFormat="1" ht="28.5" customHeight="1" x14ac:dyDescent="0.25">
      <c r="C18" s="25">
        <v>5</v>
      </c>
      <c r="D18" s="45" t="s">
        <v>94</v>
      </c>
      <c r="E18" s="45" t="s">
        <v>7</v>
      </c>
      <c r="F18" s="31">
        <v>700</v>
      </c>
      <c r="G18" s="126"/>
      <c r="H18" s="31"/>
      <c r="I18" s="31">
        <v>0.84</v>
      </c>
      <c r="J18" s="31">
        <v>12</v>
      </c>
      <c r="K18" s="31">
        <v>10</v>
      </c>
      <c r="L18" s="31">
        <v>630</v>
      </c>
      <c r="M18" s="31">
        <f t="shared" si="3"/>
        <v>630</v>
      </c>
      <c r="N18" s="31"/>
      <c r="O18" s="31" t="s">
        <v>123</v>
      </c>
      <c r="P18" s="31">
        <v>0.15</v>
      </c>
      <c r="Q18" s="23">
        <v>1.5</v>
      </c>
      <c r="R18" s="24">
        <f t="shared" si="2"/>
        <v>466.66666666666669</v>
      </c>
      <c r="S18" s="23">
        <f t="shared" si="4"/>
        <v>1.5</v>
      </c>
      <c r="T18" s="23">
        <f t="shared" si="5"/>
        <v>2.25</v>
      </c>
      <c r="U18" s="52">
        <f t="shared" si="1"/>
        <v>5.3999999999999995</v>
      </c>
    </row>
    <row r="19" spans="3:21" s="22" customFormat="1" ht="28.5" customHeight="1" x14ac:dyDescent="0.25">
      <c r="C19" s="25">
        <v>6</v>
      </c>
      <c r="D19" s="45" t="s">
        <v>95</v>
      </c>
      <c r="E19" s="45" t="s">
        <v>6</v>
      </c>
      <c r="F19" s="31">
        <v>635</v>
      </c>
      <c r="G19" s="126"/>
      <c r="H19" s="31"/>
      <c r="I19" s="31">
        <v>0.84</v>
      </c>
      <c r="J19" s="31">
        <v>12</v>
      </c>
      <c r="K19" s="31">
        <v>10</v>
      </c>
      <c r="L19" s="31">
        <v>630</v>
      </c>
      <c r="M19" s="31">
        <f t="shared" si="3"/>
        <v>630</v>
      </c>
      <c r="N19" s="31"/>
      <c r="O19" s="31" t="s">
        <v>124</v>
      </c>
      <c r="P19" s="31">
        <v>0.15</v>
      </c>
      <c r="Q19" s="23">
        <v>1.5</v>
      </c>
      <c r="R19" s="24">
        <f t="shared" si="2"/>
        <v>423.33333333333331</v>
      </c>
      <c r="S19" s="23">
        <f t="shared" si="4"/>
        <v>1.5</v>
      </c>
      <c r="T19" s="23">
        <f t="shared" si="5"/>
        <v>2.25</v>
      </c>
      <c r="U19" s="52">
        <f t="shared" si="1"/>
        <v>5.9527559055118111</v>
      </c>
    </row>
    <row r="20" spans="3:21" ht="28.5" customHeight="1" x14ac:dyDescent="0.25">
      <c r="C20" s="25">
        <v>7</v>
      </c>
      <c r="D20" s="20" t="s">
        <v>96</v>
      </c>
      <c r="E20" s="9" t="s">
        <v>68</v>
      </c>
      <c r="F20" s="9">
        <v>130</v>
      </c>
      <c r="G20" s="126"/>
      <c r="H20" s="9">
        <v>2500</v>
      </c>
      <c r="I20" s="9">
        <v>0.84</v>
      </c>
      <c r="J20" s="9">
        <v>4</v>
      </c>
      <c r="K20" s="9">
        <v>10</v>
      </c>
      <c r="L20" s="9">
        <v>600</v>
      </c>
      <c r="M20" s="9">
        <f t="shared" si="3"/>
        <v>600</v>
      </c>
      <c r="N20" s="9">
        <v>40</v>
      </c>
      <c r="O20" s="9"/>
      <c r="P20" s="9">
        <v>0.15</v>
      </c>
      <c r="Q20" s="46">
        <v>1.1000000000000001</v>
      </c>
      <c r="R20" s="10">
        <f t="shared" si="2"/>
        <v>118.18181818181817</v>
      </c>
      <c r="S20" s="46">
        <f t="shared" si="4"/>
        <v>1.1000000000000001</v>
      </c>
      <c r="T20" s="26">
        <f>S20*1.5</f>
        <v>1.6500000000000001</v>
      </c>
      <c r="U20" s="47">
        <f t="shared" si="1"/>
        <v>27.692307692307693</v>
      </c>
    </row>
    <row r="21" spans="3:21" s="22" customFormat="1" ht="28.5" customHeight="1" x14ac:dyDescent="0.25">
      <c r="C21" s="127">
        <v>8</v>
      </c>
      <c r="D21" s="119" t="s">
        <v>97</v>
      </c>
      <c r="E21" s="45" t="s">
        <v>107</v>
      </c>
      <c r="F21" s="31">
        <v>139</v>
      </c>
      <c r="G21" s="126"/>
      <c r="H21" s="9">
        <v>2.5</v>
      </c>
      <c r="I21" s="9">
        <v>0.84</v>
      </c>
      <c r="J21" s="31">
        <v>4</v>
      </c>
      <c r="K21" s="31">
        <v>10</v>
      </c>
      <c r="L21" s="31">
        <v>200</v>
      </c>
      <c r="M21" s="132">
        <f>SUM(L21:L23)</f>
        <v>500</v>
      </c>
      <c r="N21" s="125">
        <v>70</v>
      </c>
      <c r="O21" s="125"/>
      <c r="P21" s="125">
        <v>0.15</v>
      </c>
      <c r="Q21" s="23">
        <v>0.4</v>
      </c>
      <c r="R21" s="24">
        <f t="shared" si="2"/>
        <v>347.5</v>
      </c>
      <c r="S21" s="141">
        <f>SUM(Q21:Q23)</f>
        <v>0.9</v>
      </c>
      <c r="T21" s="116">
        <f>S21*1.5</f>
        <v>1.35</v>
      </c>
      <c r="U21" s="52">
        <f t="shared" si="1"/>
        <v>8.6330935251798557</v>
      </c>
    </row>
    <row r="22" spans="3:21" s="22" customFormat="1" ht="28.5" customHeight="1" x14ac:dyDescent="0.25">
      <c r="C22" s="128"/>
      <c r="D22" s="140"/>
      <c r="E22" s="45" t="s">
        <v>108</v>
      </c>
      <c r="F22" s="31">
        <v>172</v>
      </c>
      <c r="G22" s="126"/>
      <c r="H22" s="9">
        <v>2.5</v>
      </c>
      <c r="I22" s="9">
        <v>0.84</v>
      </c>
      <c r="J22" s="31">
        <v>4</v>
      </c>
      <c r="K22" s="31">
        <v>10</v>
      </c>
      <c r="L22" s="31">
        <v>200</v>
      </c>
      <c r="M22" s="134"/>
      <c r="N22" s="126"/>
      <c r="O22" s="126"/>
      <c r="P22" s="126"/>
      <c r="Q22" s="23">
        <v>0.4</v>
      </c>
      <c r="R22" s="24">
        <f t="shared" si="2"/>
        <v>430</v>
      </c>
      <c r="S22" s="141"/>
      <c r="T22" s="117"/>
      <c r="U22" s="52">
        <f t="shared" si="1"/>
        <v>6.9767441860465116</v>
      </c>
    </row>
    <row r="23" spans="3:21" s="22" customFormat="1" ht="28.5" customHeight="1" x14ac:dyDescent="0.25">
      <c r="C23" s="128"/>
      <c r="D23" s="140"/>
      <c r="E23" s="45" t="s">
        <v>109</v>
      </c>
      <c r="F23" s="31">
        <v>43</v>
      </c>
      <c r="G23" s="126"/>
      <c r="H23" s="9">
        <v>2.5</v>
      </c>
      <c r="I23" s="9">
        <v>0.84</v>
      </c>
      <c r="J23" s="31">
        <v>1</v>
      </c>
      <c r="K23" s="31">
        <v>10</v>
      </c>
      <c r="L23" s="31">
        <v>100</v>
      </c>
      <c r="M23" s="134"/>
      <c r="N23" s="126"/>
      <c r="O23" s="126"/>
      <c r="P23" s="126"/>
      <c r="Q23" s="23">
        <v>0.1</v>
      </c>
      <c r="R23" s="24">
        <f t="shared" si="2"/>
        <v>430</v>
      </c>
      <c r="S23" s="141"/>
      <c r="T23" s="117"/>
      <c r="U23" s="52">
        <f t="shared" si="1"/>
        <v>13.953488372093023</v>
      </c>
    </row>
    <row r="24" spans="3:21" ht="27.75" customHeight="1" x14ac:dyDescent="0.25">
      <c r="C24" s="44">
        <v>9</v>
      </c>
      <c r="D24" s="20" t="s">
        <v>98</v>
      </c>
      <c r="E24" s="9" t="s">
        <v>111</v>
      </c>
      <c r="F24" s="9">
        <v>75</v>
      </c>
      <c r="G24" s="126"/>
      <c r="H24" s="9" t="s">
        <v>115</v>
      </c>
      <c r="I24" s="9">
        <v>0.84</v>
      </c>
      <c r="J24" s="9">
        <v>1</v>
      </c>
      <c r="K24" s="9">
        <v>10</v>
      </c>
      <c r="L24" s="9">
        <v>450</v>
      </c>
      <c r="M24" s="31"/>
      <c r="N24" s="9">
        <v>20</v>
      </c>
      <c r="O24" s="34"/>
      <c r="P24" s="34">
        <v>0.15</v>
      </c>
      <c r="Q24" s="46">
        <v>0.7</v>
      </c>
      <c r="R24" s="24">
        <f t="shared" si="2"/>
        <v>107.14285714285715</v>
      </c>
      <c r="S24" s="39">
        <f>Q24</f>
        <v>0.7</v>
      </c>
      <c r="T24" s="26">
        <f>S24*1.5</f>
        <v>1.0499999999999998</v>
      </c>
      <c r="U24" s="52">
        <f t="shared" si="1"/>
        <v>36</v>
      </c>
    </row>
    <row r="25" spans="3:21" s="22" customFormat="1" ht="28.5" customHeight="1" x14ac:dyDescent="0.25">
      <c r="C25" s="127">
        <v>10</v>
      </c>
      <c r="D25" s="149" t="s">
        <v>99</v>
      </c>
      <c r="E25" s="31" t="s">
        <v>88</v>
      </c>
      <c r="F25" s="43">
        <v>96</v>
      </c>
      <c r="G25" s="126"/>
      <c r="H25" s="31">
        <v>2.5</v>
      </c>
      <c r="I25" s="31">
        <v>0.84</v>
      </c>
      <c r="J25" s="31">
        <v>2</v>
      </c>
      <c r="K25" s="31">
        <v>10</v>
      </c>
      <c r="L25" s="31">
        <v>120</v>
      </c>
      <c r="M25" s="132">
        <f>SUM(L25:L26)</f>
        <v>240</v>
      </c>
      <c r="N25" s="132">
        <v>30</v>
      </c>
      <c r="O25" s="132"/>
      <c r="P25" s="132">
        <v>0.15</v>
      </c>
      <c r="Q25" s="23">
        <v>0.3</v>
      </c>
      <c r="R25" s="40">
        <f t="shared" si="2"/>
        <v>320</v>
      </c>
      <c r="S25" s="145">
        <f>SUM(Q25:Q26)</f>
        <v>0.5</v>
      </c>
      <c r="T25" s="135">
        <f>S25*1.5</f>
        <v>0.75</v>
      </c>
      <c r="U25" s="53">
        <f t="shared" si="1"/>
        <v>7.5</v>
      </c>
    </row>
    <row r="26" spans="3:21" s="22" customFormat="1" ht="35.25" customHeight="1" x14ac:dyDescent="0.25">
      <c r="C26" s="148"/>
      <c r="D26" s="149"/>
      <c r="E26" s="45" t="s">
        <v>78</v>
      </c>
      <c r="F26" s="31">
        <v>116</v>
      </c>
      <c r="G26" s="126"/>
      <c r="H26" s="31">
        <v>2.5</v>
      </c>
      <c r="I26" s="31">
        <v>0.84</v>
      </c>
      <c r="J26" s="31">
        <v>2</v>
      </c>
      <c r="K26" s="31">
        <v>5</v>
      </c>
      <c r="L26" s="31">
        <v>120</v>
      </c>
      <c r="M26" s="133"/>
      <c r="N26" s="133"/>
      <c r="O26" s="133"/>
      <c r="P26" s="133"/>
      <c r="Q26" s="31">
        <v>0.2</v>
      </c>
      <c r="R26" s="24">
        <f t="shared" si="2"/>
        <v>580</v>
      </c>
      <c r="S26" s="146"/>
      <c r="T26" s="137"/>
      <c r="U26" s="52">
        <f t="shared" si="1"/>
        <v>12.413793103448276</v>
      </c>
    </row>
    <row r="27" spans="3:21" ht="27.75" customHeight="1" x14ac:dyDescent="0.25">
      <c r="C27" s="44">
        <v>11</v>
      </c>
      <c r="D27" s="20" t="s">
        <v>119</v>
      </c>
      <c r="E27" s="9" t="s">
        <v>120</v>
      </c>
      <c r="F27" s="9">
        <v>118</v>
      </c>
      <c r="G27" s="126"/>
      <c r="H27" s="9">
        <v>2.5</v>
      </c>
      <c r="I27" s="9">
        <v>0.84</v>
      </c>
      <c r="J27" s="9">
        <v>3</v>
      </c>
      <c r="K27" s="9">
        <v>10</v>
      </c>
      <c r="L27" s="9">
        <v>200</v>
      </c>
      <c r="M27" s="42">
        <f>L27</f>
        <v>200</v>
      </c>
      <c r="N27" s="34">
        <v>20</v>
      </c>
      <c r="O27" s="34"/>
      <c r="P27" s="34">
        <v>0.15</v>
      </c>
      <c r="Q27" s="46">
        <v>0.6</v>
      </c>
      <c r="R27" s="24">
        <f t="shared" si="2"/>
        <v>196.66666666666669</v>
      </c>
      <c r="S27" s="39">
        <f>Q27</f>
        <v>0.6</v>
      </c>
      <c r="T27" s="26">
        <f>S27*1.5</f>
        <v>0.89999999999999991</v>
      </c>
      <c r="U27" s="52">
        <f t="shared" si="1"/>
        <v>10.169491525423728</v>
      </c>
    </row>
    <row r="28" spans="3:21" ht="40.5" customHeight="1" x14ac:dyDescent="0.25">
      <c r="C28" s="107">
        <v>12</v>
      </c>
      <c r="D28" s="119" t="s">
        <v>100</v>
      </c>
      <c r="E28" s="9" t="s">
        <v>81</v>
      </c>
      <c r="F28" s="9">
        <v>215</v>
      </c>
      <c r="G28" s="126"/>
      <c r="H28" s="9">
        <v>4000</v>
      </c>
      <c r="I28" s="9">
        <v>0.65</v>
      </c>
      <c r="J28" s="9">
        <v>1</v>
      </c>
      <c r="K28" s="9">
        <v>13</v>
      </c>
      <c r="L28" s="9">
        <v>750</v>
      </c>
      <c r="M28" s="125">
        <f>SUM(L28:L30)</f>
        <v>1200</v>
      </c>
      <c r="N28" s="125">
        <v>70</v>
      </c>
      <c r="O28" s="125"/>
      <c r="P28" s="125">
        <v>0.4</v>
      </c>
      <c r="Q28" s="46">
        <v>1.4</v>
      </c>
      <c r="R28" s="10">
        <f t="shared" si="2"/>
        <v>153.57142857142858</v>
      </c>
      <c r="S28" s="116">
        <f>SUM(Q28:Q30)</f>
        <v>2.2999999999999998</v>
      </c>
      <c r="T28" s="110">
        <f>S28*1.5</f>
        <v>3.4499999999999997</v>
      </c>
      <c r="U28" s="47">
        <f t="shared" si="1"/>
        <v>16.100178890876563</v>
      </c>
    </row>
    <row r="29" spans="3:21" ht="40.5" customHeight="1" x14ac:dyDescent="0.25">
      <c r="C29" s="108"/>
      <c r="D29" s="140"/>
      <c r="E29" s="49" t="s">
        <v>87</v>
      </c>
      <c r="F29" s="9">
        <v>86</v>
      </c>
      <c r="G29" s="126"/>
      <c r="H29" s="9">
        <v>250</v>
      </c>
      <c r="I29" s="9">
        <v>0.84</v>
      </c>
      <c r="J29" s="9">
        <v>1</v>
      </c>
      <c r="K29" s="9">
        <v>13</v>
      </c>
      <c r="L29" s="9">
        <v>100</v>
      </c>
      <c r="M29" s="126"/>
      <c r="N29" s="126"/>
      <c r="O29" s="126"/>
      <c r="P29" s="126"/>
      <c r="Q29" s="46">
        <v>0.2</v>
      </c>
      <c r="R29" s="10">
        <f t="shared" si="2"/>
        <v>430</v>
      </c>
      <c r="S29" s="117"/>
      <c r="T29" s="111"/>
      <c r="U29" s="47">
        <f t="shared" si="1"/>
        <v>5.3667262969588556</v>
      </c>
    </row>
    <row r="30" spans="3:21" ht="40.5" customHeight="1" x14ac:dyDescent="0.25">
      <c r="C30" s="109"/>
      <c r="D30" s="120"/>
      <c r="E30" s="9" t="s">
        <v>82</v>
      </c>
      <c r="F30" s="9">
        <v>430</v>
      </c>
      <c r="G30" s="126"/>
      <c r="H30" s="9">
        <v>0</v>
      </c>
      <c r="I30" s="9">
        <v>0.84</v>
      </c>
      <c r="J30" s="9">
        <v>8</v>
      </c>
      <c r="K30" s="9">
        <v>13</v>
      </c>
      <c r="L30" s="9">
        <v>350</v>
      </c>
      <c r="M30" s="147"/>
      <c r="N30" s="147"/>
      <c r="O30" s="147"/>
      <c r="P30" s="147"/>
      <c r="Q30" s="46">
        <v>0.7</v>
      </c>
      <c r="R30" s="10">
        <f t="shared" si="2"/>
        <v>614.28571428571433</v>
      </c>
      <c r="S30" s="118"/>
      <c r="T30" s="112"/>
      <c r="U30" s="47">
        <f t="shared" si="1"/>
        <v>3.7567084078711983</v>
      </c>
    </row>
    <row r="31" spans="3:21" ht="27" customHeight="1" x14ac:dyDescent="0.25">
      <c r="C31" s="8">
        <v>13</v>
      </c>
      <c r="D31" s="20" t="s">
        <v>112</v>
      </c>
      <c r="E31" s="20" t="s">
        <v>105</v>
      </c>
      <c r="F31" s="9">
        <v>301</v>
      </c>
      <c r="G31" s="126"/>
      <c r="H31" s="9" t="s">
        <v>106</v>
      </c>
      <c r="I31" s="9">
        <v>0.84</v>
      </c>
      <c r="J31" s="9">
        <v>1</v>
      </c>
      <c r="K31" s="9">
        <v>12</v>
      </c>
      <c r="L31" s="9">
        <v>1500</v>
      </c>
      <c r="M31" s="9">
        <f>L31</f>
        <v>1500</v>
      </c>
      <c r="N31" s="9">
        <v>30</v>
      </c>
      <c r="O31" s="9"/>
      <c r="P31" s="9">
        <v>0.4</v>
      </c>
      <c r="Q31" s="46">
        <v>2.6</v>
      </c>
      <c r="R31" s="10">
        <f t="shared" si="2"/>
        <v>115.76923076923076</v>
      </c>
      <c r="S31" s="46">
        <f>Q31</f>
        <v>2.6</v>
      </c>
      <c r="T31" s="26">
        <f>S31*1.5</f>
        <v>3.9000000000000004</v>
      </c>
      <c r="U31" s="47">
        <f t="shared" si="1"/>
        <v>24.916943521594686</v>
      </c>
    </row>
    <row r="32" spans="3:21" ht="27" customHeight="1" x14ac:dyDescent="0.25">
      <c r="C32" s="8">
        <v>14</v>
      </c>
      <c r="D32" s="119" t="s">
        <v>113</v>
      </c>
      <c r="E32" s="20" t="s">
        <v>83</v>
      </c>
      <c r="F32" s="9">
        <v>772</v>
      </c>
      <c r="G32" s="126"/>
      <c r="H32" s="9">
        <v>8000</v>
      </c>
      <c r="I32" s="9">
        <v>0.84</v>
      </c>
      <c r="J32" s="9">
        <v>2</v>
      </c>
      <c r="K32" s="9">
        <v>10</v>
      </c>
      <c r="L32" s="9">
        <v>1600</v>
      </c>
      <c r="M32" s="125">
        <f>L32+L33</f>
        <v>2000</v>
      </c>
      <c r="N32" s="125">
        <v>150</v>
      </c>
      <c r="O32" s="125"/>
      <c r="P32" s="125">
        <v>0.25</v>
      </c>
      <c r="Q32" s="46">
        <v>3</v>
      </c>
      <c r="R32" s="10">
        <f t="shared" si="2"/>
        <v>257.33333333333331</v>
      </c>
      <c r="S32" s="116">
        <f>SUM(Q32:Q33)</f>
        <v>3.8</v>
      </c>
      <c r="T32" s="135">
        <f t="shared" ref="T32:T35" si="6">S32*1.5</f>
        <v>5.6999999999999993</v>
      </c>
      <c r="U32" s="47">
        <f t="shared" si="1"/>
        <v>12.435233160621761</v>
      </c>
    </row>
    <row r="33" spans="3:21" ht="27" customHeight="1" x14ac:dyDescent="0.25">
      <c r="C33" s="8">
        <v>15</v>
      </c>
      <c r="D33" s="120"/>
      <c r="E33" s="20" t="s">
        <v>116</v>
      </c>
      <c r="F33" s="9">
        <v>705</v>
      </c>
      <c r="G33" s="126"/>
      <c r="H33" s="9">
        <v>0</v>
      </c>
      <c r="I33" s="9">
        <v>0.84</v>
      </c>
      <c r="J33" s="9">
        <v>7</v>
      </c>
      <c r="K33" s="9">
        <v>10</v>
      </c>
      <c r="L33" s="9">
        <v>400</v>
      </c>
      <c r="M33" s="147"/>
      <c r="N33" s="147"/>
      <c r="O33" s="147"/>
      <c r="P33" s="147"/>
      <c r="Q33" s="46">
        <v>0.8</v>
      </c>
      <c r="R33" s="10">
        <f t="shared" si="2"/>
        <v>881.25</v>
      </c>
      <c r="S33" s="118"/>
      <c r="T33" s="137"/>
      <c r="U33" s="47">
        <f t="shared" si="1"/>
        <v>3.4042553191489362</v>
      </c>
    </row>
    <row r="34" spans="3:21" ht="27" customHeight="1" x14ac:dyDescent="0.25">
      <c r="C34" s="8">
        <v>16</v>
      </c>
      <c r="D34" s="20" t="s">
        <v>101</v>
      </c>
      <c r="E34" s="9" t="s">
        <v>15</v>
      </c>
      <c r="F34" s="9">
        <v>240</v>
      </c>
      <c r="G34" s="126"/>
      <c r="H34" s="9">
        <v>2500</v>
      </c>
      <c r="I34" s="9">
        <v>0.84</v>
      </c>
      <c r="J34" s="9">
        <v>1</v>
      </c>
      <c r="K34" s="9">
        <v>10</v>
      </c>
      <c r="L34" s="9">
        <v>550</v>
      </c>
      <c r="M34" s="9">
        <f>L34</f>
        <v>550</v>
      </c>
      <c r="N34" s="9">
        <v>20</v>
      </c>
      <c r="O34" s="9"/>
      <c r="P34" s="9">
        <v>0.15</v>
      </c>
      <c r="Q34" s="46">
        <v>1</v>
      </c>
      <c r="R34" s="10">
        <f t="shared" si="2"/>
        <v>240</v>
      </c>
      <c r="S34" s="46">
        <f>Q34</f>
        <v>1</v>
      </c>
      <c r="T34" s="26">
        <f t="shared" si="6"/>
        <v>1.5</v>
      </c>
      <c r="U34" s="47">
        <f t="shared" si="1"/>
        <v>13.75</v>
      </c>
    </row>
    <row r="35" spans="3:21" s="29" customFormat="1" ht="27" customHeight="1" x14ac:dyDescent="0.25">
      <c r="C35" s="25">
        <v>17</v>
      </c>
      <c r="D35" s="45" t="s">
        <v>103</v>
      </c>
      <c r="E35" s="31" t="s">
        <v>117</v>
      </c>
      <c r="F35" s="31">
        <v>365</v>
      </c>
      <c r="G35" s="126"/>
      <c r="H35" s="31"/>
      <c r="I35" s="31">
        <v>0.65</v>
      </c>
      <c r="J35" s="31">
        <v>7</v>
      </c>
      <c r="K35" s="31">
        <v>13</v>
      </c>
      <c r="L35" s="31">
        <v>200</v>
      </c>
      <c r="M35" s="31">
        <v>250</v>
      </c>
      <c r="N35" s="31">
        <v>30</v>
      </c>
      <c r="O35" s="31"/>
      <c r="P35" s="31">
        <v>0.1</v>
      </c>
      <c r="Q35" s="23">
        <v>0.5</v>
      </c>
      <c r="R35" s="24">
        <f>F35/Q35</f>
        <v>730</v>
      </c>
      <c r="S35" s="23">
        <f t="shared" si="4"/>
        <v>0.5</v>
      </c>
      <c r="T35" s="26">
        <f t="shared" si="6"/>
        <v>0.75</v>
      </c>
      <c r="U35" s="52">
        <f t="shared" si="1"/>
        <v>2.5289778714436246</v>
      </c>
    </row>
    <row r="36" spans="3:21" ht="34.5" customHeight="1" x14ac:dyDescent="0.25">
      <c r="C36" s="107">
        <v>18</v>
      </c>
      <c r="D36" s="119" t="s">
        <v>102</v>
      </c>
      <c r="E36" s="9" t="s">
        <v>26</v>
      </c>
      <c r="F36" s="9">
        <v>40</v>
      </c>
      <c r="G36" s="34"/>
      <c r="H36" s="9">
        <v>2.5</v>
      </c>
      <c r="I36" s="9">
        <v>0.84</v>
      </c>
      <c r="J36" s="9">
        <v>2</v>
      </c>
      <c r="K36" s="9">
        <v>10</v>
      </c>
      <c r="L36" s="9">
        <v>70</v>
      </c>
      <c r="M36" s="116">
        <f>SUM(L36:L38)</f>
        <v>970</v>
      </c>
      <c r="N36" s="125">
        <v>150</v>
      </c>
      <c r="O36" s="125" t="s">
        <v>122</v>
      </c>
      <c r="P36" s="125">
        <v>0.25</v>
      </c>
      <c r="Q36" s="46">
        <v>0.2</v>
      </c>
      <c r="R36" s="10">
        <f>F36/Q36</f>
        <v>200</v>
      </c>
      <c r="S36" s="116">
        <f>SUM(Q36:Q38)</f>
        <v>2</v>
      </c>
      <c r="T36" s="110">
        <f>S36*1.5</f>
        <v>3</v>
      </c>
      <c r="U36" s="47">
        <f t="shared" si="1"/>
        <v>10.5</v>
      </c>
    </row>
    <row r="37" spans="3:21" ht="34.5" customHeight="1" x14ac:dyDescent="0.25">
      <c r="C37" s="108"/>
      <c r="D37" s="140"/>
      <c r="E37" s="9" t="s">
        <v>104</v>
      </c>
      <c r="F37" s="9">
        <v>215</v>
      </c>
      <c r="G37" s="34"/>
      <c r="H37" s="9">
        <v>2.5</v>
      </c>
      <c r="I37" s="9">
        <v>0.65</v>
      </c>
      <c r="J37" s="9">
        <v>4</v>
      </c>
      <c r="K37" s="9">
        <v>10</v>
      </c>
      <c r="L37" s="9">
        <v>100</v>
      </c>
      <c r="M37" s="117"/>
      <c r="N37" s="126"/>
      <c r="O37" s="126"/>
      <c r="P37" s="126"/>
      <c r="Q37" s="46">
        <v>0.3</v>
      </c>
      <c r="R37" s="10">
        <f>F37/Q37</f>
        <v>716.66666666666674</v>
      </c>
      <c r="S37" s="117"/>
      <c r="T37" s="111"/>
      <c r="U37" s="47">
        <f t="shared" si="1"/>
        <v>2.7906976744186047</v>
      </c>
    </row>
    <row r="38" spans="3:21" ht="32.25" customHeight="1" x14ac:dyDescent="0.25">
      <c r="C38" s="109"/>
      <c r="D38" s="120"/>
      <c r="E38" s="9" t="s">
        <v>121</v>
      </c>
      <c r="F38" s="9">
        <v>605</v>
      </c>
      <c r="G38" s="36"/>
      <c r="H38" s="9">
        <v>2.5</v>
      </c>
      <c r="I38" s="9">
        <v>0.84</v>
      </c>
      <c r="J38" s="9">
        <v>18</v>
      </c>
      <c r="K38" s="9">
        <v>10</v>
      </c>
      <c r="L38" s="9">
        <v>800</v>
      </c>
      <c r="M38" s="118"/>
      <c r="N38" s="147"/>
      <c r="O38" s="147"/>
      <c r="P38" s="147"/>
      <c r="Q38" s="46">
        <v>1.5</v>
      </c>
      <c r="R38" s="10">
        <f>F38/Q38</f>
        <v>403.33333333333331</v>
      </c>
      <c r="S38" s="118"/>
      <c r="T38" s="112"/>
      <c r="U38" s="47">
        <f t="shared" si="1"/>
        <v>7.9338842975206614</v>
      </c>
    </row>
    <row r="39" spans="3:21" ht="27" customHeight="1" thickBot="1" x14ac:dyDescent="0.3">
      <c r="C39" s="150" t="s">
        <v>16</v>
      </c>
      <c r="D39" s="151"/>
      <c r="E39" s="151"/>
      <c r="F39" s="151"/>
      <c r="G39" s="151"/>
      <c r="H39" s="151"/>
      <c r="I39" s="151"/>
      <c r="J39" s="151"/>
      <c r="K39" s="151"/>
      <c r="L39" s="151"/>
      <c r="M39" s="151"/>
      <c r="N39" s="54">
        <f>SUM(N5:N38)</f>
        <v>2480</v>
      </c>
      <c r="O39" s="55">
        <v>3805</v>
      </c>
      <c r="P39" s="55"/>
      <c r="Q39" s="56"/>
      <c r="R39" s="56"/>
      <c r="S39" s="57">
        <f>SUM(S5:S38)</f>
        <v>62.599999999999994</v>
      </c>
      <c r="T39" s="57">
        <f>SUM(T5:T38)</f>
        <v>93.9</v>
      </c>
      <c r="U39" s="58"/>
    </row>
  </sheetData>
  <mergeCells count="94">
    <mergeCell ref="S36:S38"/>
    <mergeCell ref="T36:T38"/>
    <mergeCell ref="C39:M39"/>
    <mergeCell ref="S32:S33"/>
    <mergeCell ref="T32:T33"/>
    <mergeCell ref="C36:C38"/>
    <mergeCell ref="P36:P38"/>
    <mergeCell ref="D32:D33"/>
    <mergeCell ref="M32:M33"/>
    <mergeCell ref="N32:N33"/>
    <mergeCell ref="D36:D38"/>
    <mergeCell ref="M36:M38"/>
    <mergeCell ref="N36:N38"/>
    <mergeCell ref="O36:O38"/>
    <mergeCell ref="P13:P15"/>
    <mergeCell ref="P21:P23"/>
    <mergeCell ref="P25:P26"/>
    <mergeCell ref="O32:O33"/>
    <mergeCell ref="P32:P33"/>
    <mergeCell ref="T25:T26"/>
    <mergeCell ref="C28:C30"/>
    <mergeCell ref="D28:D30"/>
    <mergeCell ref="M28:M30"/>
    <mergeCell ref="N28:N30"/>
    <mergeCell ref="O28:O30"/>
    <mergeCell ref="S28:S30"/>
    <mergeCell ref="T28:T30"/>
    <mergeCell ref="C25:C26"/>
    <mergeCell ref="D25:D26"/>
    <mergeCell ref="M25:M26"/>
    <mergeCell ref="N25:N26"/>
    <mergeCell ref="O25:O26"/>
    <mergeCell ref="S25:S26"/>
    <mergeCell ref="P28:P30"/>
    <mergeCell ref="T13:T15"/>
    <mergeCell ref="U13:U14"/>
    <mergeCell ref="G17:G35"/>
    <mergeCell ref="C21:C23"/>
    <mergeCell ref="D21:D23"/>
    <mergeCell ref="M21:M23"/>
    <mergeCell ref="N21:N23"/>
    <mergeCell ref="O21:O23"/>
    <mergeCell ref="S21:S23"/>
    <mergeCell ref="T21:T23"/>
    <mergeCell ref="M13:M15"/>
    <mergeCell ref="N13:N15"/>
    <mergeCell ref="O13:O15"/>
    <mergeCell ref="Q13:Q14"/>
    <mergeCell ref="R13:R14"/>
    <mergeCell ref="S13:S15"/>
    <mergeCell ref="U6:U7"/>
    <mergeCell ref="G8:G11"/>
    <mergeCell ref="C13:C15"/>
    <mergeCell ref="D13:D15"/>
    <mergeCell ref="E13:E14"/>
    <mergeCell ref="F13:F14"/>
    <mergeCell ref="I13:I14"/>
    <mergeCell ref="J13:J14"/>
    <mergeCell ref="K13:K14"/>
    <mergeCell ref="L13:L14"/>
    <mergeCell ref="I6:I7"/>
    <mergeCell ref="J6:J7"/>
    <mergeCell ref="K6:K7"/>
    <mergeCell ref="L6:L7"/>
    <mergeCell ref="Q6:Q7"/>
    <mergeCell ref="R6:R7"/>
    <mergeCell ref="S5:S12"/>
    <mergeCell ref="T5:T12"/>
    <mergeCell ref="E6:E7"/>
    <mergeCell ref="F6:F7"/>
    <mergeCell ref="N3:N4"/>
    <mergeCell ref="O3:O4"/>
    <mergeCell ref="Q3:Q4"/>
    <mergeCell ref="R3:R4"/>
    <mergeCell ref="S3:S4"/>
    <mergeCell ref="T3:T4"/>
    <mergeCell ref="P3:P4"/>
    <mergeCell ref="P5:P12"/>
    <mergeCell ref="C5:C12"/>
    <mergeCell ref="D5:D12"/>
    <mergeCell ref="M5:M12"/>
    <mergeCell ref="N5:N12"/>
    <mergeCell ref="O5:O12"/>
    <mergeCell ref="C2:U2"/>
    <mergeCell ref="C3:C4"/>
    <mergeCell ref="D3:D4"/>
    <mergeCell ref="E3:E4"/>
    <mergeCell ref="F3:F4"/>
    <mergeCell ref="G3:G4"/>
    <mergeCell ref="H3:J3"/>
    <mergeCell ref="K3:K4"/>
    <mergeCell ref="L3:L4"/>
    <mergeCell ref="M3:M4"/>
    <mergeCell ref="U3:U4"/>
  </mergeCells>
  <pageMargins left="0.25" right="0.25" top="0.75" bottom="0.75" header="0.3" footer="0.3"/>
  <pageSetup paperSize="8" scale="63"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
  <sheetViews>
    <sheetView zoomScale="70" zoomScaleNormal="70" workbookViewId="0">
      <selection activeCell="B1" sqref="B1:M11"/>
    </sheetView>
  </sheetViews>
  <sheetFormatPr defaultRowHeight="15" x14ac:dyDescent="0.25"/>
  <cols>
    <col min="1" max="2" width="9.140625" style="60"/>
    <col min="3" max="3" width="6.7109375" style="60" customWidth="1"/>
    <col min="4" max="4" width="13.42578125" style="60" customWidth="1"/>
    <col min="5" max="5" width="8.7109375" style="60" customWidth="1"/>
    <col min="6" max="6" width="17.7109375" style="60" customWidth="1"/>
    <col min="7" max="8" width="15" style="60" customWidth="1"/>
    <col min="9" max="9" width="17.85546875" style="60" customWidth="1"/>
    <col min="10" max="12" width="21.42578125" style="60" bestFit="1" customWidth="1"/>
    <col min="13" max="16384" width="9.140625" style="60"/>
  </cols>
  <sheetData>
    <row r="1" spans="1:16" x14ac:dyDescent="0.25">
      <c r="A1" s="18"/>
      <c r="B1" s="153"/>
      <c r="C1" s="153"/>
      <c r="D1" s="153"/>
      <c r="E1" s="153"/>
      <c r="F1" s="153"/>
      <c r="G1" s="153"/>
      <c r="H1" s="153"/>
      <c r="I1" s="153"/>
      <c r="J1" s="153"/>
      <c r="K1" s="153"/>
      <c r="L1" s="153"/>
      <c r="M1" s="153"/>
    </row>
    <row r="2" spans="1:16" x14ac:dyDescent="0.25">
      <c r="A2" s="18"/>
      <c r="B2" s="153"/>
      <c r="C2" s="153"/>
      <c r="D2" s="153"/>
      <c r="E2" s="153"/>
      <c r="F2" s="153"/>
      <c r="G2" s="153"/>
      <c r="H2" s="153"/>
      <c r="I2" s="153"/>
      <c r="J2" s="153"/>
      <c r="K2" s="153"/>
      <c r="L2" s="153"/>
      <c r="M2" s="153"/>
    </row>
    <row r="3" spans="1:16" ht="15.75" thickBot="1" x14ac:dyDescent="0.3">
      <c r="A3" s="18"/>
      <c r="B3" s="153"/>
      <c r="C3" s="153"/>
      <c r="D3" s="153"/>
      <c r="E3" s="153"/>
      <c r="F3" s="153"/>
      <c r="G3" s="153"/>
      <c r="H3" s="153"/>
      <c r="I3" s="153"/>
      <c r="J3" s="153"/>
      <c r="K3" s="153"/>
      <c r="L3" s="153"/>
      <c r="M3" s="153"/>
    </row>
    <row r="4" spans="1:16" ht="36" customHeight="1" x14ac:dyDescent="0.25">
      <c r="B4" s="153"/>
      <c r="C4" s="154" t="s">
        <v>129</v>
      </c>
      <c r="D4" s="155"/>
      <c r="E4" s="155"/>
      <c r="F4" s="155"/>
      <c r="G4" s="155"/>
      <c r="H4" s="155"/>
      <c r="I4" s="155"/>
      <c r="J4" s="155"/>
      <c r="K4" s="155"/>
      <c r="L4" s="156"/>
      <c r="M4" s="152"/>
    </row>
    <row r="5" spans="1:16" ht="42" customHeight="1" x14ac:dyDescent="0.25">
      <c r="B5" s="153"/>
      <c r="C5" s="98" t="s">
        <v>86</v>
      </c>
      <c r="D5" s="100" t="s">
        <v>130</v>
      </c>
      <c r="E5" s="100" t="s">
        <v>80</v>
      </c>
      <c r="F5" s="102" t="s">
        <v>23</v>
      </c>
      <c r="G5" s="102" t="s">
        <v>131</v>
      </c>
      <c r="H5" s="102" t="s">
        <v>132</v>
      </c>
      <c r="I5" s="102" t="s">
        <v>133</v>
      </c>
      <c r="J5" s="102" t="s">
        <v>37</v>
      </c>
      <c r="K5" s="102" t="s">
        <v>24</v>
      </c>
      <c r="L5" s="106" t="s">
        <v>4</v>
      </c>
      <c r="M5" s="152"/>
    </row>
    <row r="6" spans="1:16" ht="30.75" customHeight="1" x14ac:dyDescent="0.25">
      <c r="B6" s="153"/>
      <c r="C6" s="98"/>
      <c r="D6" s="100"/>
      <c r="E6" s="100"/>
      <c r="F6" s="100"/>
      <c r="G6" s="102"/>
      <c r="H6" s="102"/>
      <c r="I6" s="102"/>
      <c r="J6" s="102"/>
      <c r="K6" s="102"/>
      <c r="L6" s="106"/>
      <c r="M6" s="152"/>
    </row>
    <row r="7" spans="1:16" ht="30" customHeight="1" x14ac:dyDescent="0.25">
      <c r="B7" s="153"/>
      <c r="C7" s="8">
        <v>1</v>
      </c>
      <c r="D7" s="66" t="s">
        <v>127</v>
      </c>
      <c r="E7" s="64">
        <v>1</v>
      </c>
      <c r="F7" s="30" t="s">
        <v>75</v>
      </c>
      <c r="G7" s="64">
        <v>6500</v>
      </c>
      <c r="H7" s="66">
        <v>3</v>
      </c>
      <c r="I7" s="66">
        <f>H7*E7</f>
        <v>3</v>
      </c>
      <c r="J7" s="64">
        <v>1.5</v>
      </c>
      <c r="K7" s="62" t="s">
        <v>25</v>
      </c>
      <c r="L7" s="65" t="s">
        <v>63</v>
      </c>
      <c r="M7" s="152"/>
    </row>
    <row r="8" spans="1:16" ht="30" customHeight="1" x14ac:dyDescent="0.25">
      <c r="B8" s="153"/>
      <c r="C8" s="8">
        <v>2</v>
      </c>
      <c r="D8" s="66" t="s">
        <v>128</v>
      </c>
      <c r="E8" s="64">
        <v>1</v>
      </c>
      <c r="F8" s="63" t="s">
        <v>72</v>
      </c>
      <c r="G8" s="64">
        <v>4300</v>
      </c>
      <c r="H8" s="66">
        <v>2.2000000000000002</v>
      </c>
      <c r="I8" s="66">
        <f t="shared" ref="I8:I9" si="0">H8*E8</f>
        <v>2.2000000000000002</v>
      </c>
      <c r="J8" s="64">
        <v>1.5</v>
      </c>
      <c r="K8" s="62" t="s">
        <v>25</v>
      </c>
      <c r="L8" s="65" t="s">
        <v>63</v>
      </c>
      <c r="M8" s="152"/>
      <c r="N8" s="3"/>
      <c r="O8" s="3"/>
      <c r="P8" s="3"/>
    </row>
    <row r="9" spans="1:16" ht="30" customHeight="1" thickBot="1" x14ac:dyDescent="0.3">
      <c r="B9" s="153"/>
      <c r="C9" s="4">
        <v>3</v>
      </c>
      <c r="D9" s="21" t="s">
        <v>134</v>
      </c>
      <c r="E9" s="5">
        <v>1</v>
      </c>
      <c r="F9" s="2" t="s">
        <v>135</v>
      </c>
      <c r="G9" s="5">
        <v>2650</v>
      </c>
      <c r="H9" s="67">
        <v>1.5</v>
      </c>
      <c r="I9" s="21">
        <f t="shared" si="0"/>
        <v>1.5</v>
      </c>
      <c r="J9" s="5">
        <v>1.5</v>
      </c>
      <c r="K9" s="7" t="s">
        <v>25</v>
      </c>
      <c r="L9" s="6" t="s">
        <v>63</v>
      </c>
      <c r="M9" s="152"/>
      <c r="N9" s="3"/>
      <c r="O9" s="3"/>
      <c r="P9" s="3"/>
    </row>
    <row r="10" spans="1:16" x14ac:dyDescent="0.25">
      <c r="B10" s="153"/>
      <c r="C10" s="152"/>
      <c r="D10" s="152"/>
      <c r="E10" s="152"/>
      <c r="F10" s="152"/>
      <c r="G10" s="152"/>
      <c r="H10" s="152"/>
      <c r="I10" s="152"/>
      <c r="J10" s="152"/>
      <c r="K10" s="152"/>
      <c r="L10" s="152"/>
      <c r="M10" s="152"/>
    </row>
    <row r="11" spans="1:16" ht="18.75" customHeight="1" x14ac:dyDescent="0.25">
      <c r="B11" s="153"/>
      <c r="C11" s="152"/>
      <c r="D11" s="152"/>
      <c r="E11" s="152"/>
      <c r="F11" s="152"/>
      <c r="G11" s="152"/>
      <c r="H11" s="152"/>
      <c r="I11" s="152"/>
      <c r="J11" s="152"/>
      <c r="K11" s="152"/>
      <c r="L11" s="152"/>
      <c r="M11" s="152"/>
    </row>
  </sheetData>
  <mergeCells count="15">
    <mergeCell ref="C10:M11"/>
    <mergeCell ref="L5:L6"/>
    <mergeCell ref="J5:J6"/>
    <mergeCell ref="H5:H6"/>
    <mergeCell ref="B1:B11"/>
    <mergeCell ref="C1:M3"/>
    <mergeCell ref="M4:M9"/>
    <mergeCell ref="C5:C6"/>
    <mergeCell ref="D5:D6"/>
    <mergeCell ref="F5:F6"/>
    <mergeCell ref="C4:L4"/>
    <mergeCell ref="E5:E6"/>
    <mergeCell ref="G5:G6"/>
    <mergeCell ref="I5:I6"/>
    <mergeCell ref="K5:K6"/>
  </mergeCells>
  <pageMargins left="0.25" right="0.25" top="0.75" bottom="0.75" header="0.3" footer="0.3"/>
  <pageSetup paperSize="8" orientation="landscape"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39"/>
  <sheetViews>
    <sheetView tabSelected="1" topLeftCell="E1" zoomScale="70" zoomScaleNormal="70" workbookViewId="0">
      <selection activeCell="R22" sqref="R22"/>
    </sheetView>
  </sheetViews>
  <sheetFormatPr defaultRowHeight="15" x14ac:dyDescent="0.25"/>
  <cols>
    <col min="1" max="3" width="9.140625" style="50"/>
    <col min="4" max="4" width="17.42578125" style="50" customWidth="1"/>
    <col min="5" max="5" width="11.5703125" style="71" customWidth="1"/>
    <col min="6" max="6" width="14.140625" style="71" customWidth="1"/>
    <col min="7" max="7" width="18.42578125" style="50" customWidth="1"/>
    <col min="8" max="8" width="11.7109375" style="50" customWidth="1"/>
    <col min="9" max="9" width="11.7109375" style="50" hidden="1" customWidth="1"/>
    <col min="10" max="10" width="11.7109375" style="50" customWidth="1"/>
    <col min="11" max="11" width="13.28515625" style="50" customWidth="1"/>
    <col min="12" max="12" width="11.7109375" style="50" customWidth="1"/>
    <col min="13" max="13" width="13.140625" style="50" customWidth="1"/>
    <col min="14" max="17" width="11.7109375" style="50" customWidth="1"/>
    <col min="18" max="18" width="13" style="71" customWidth="1"/>
    <col min="19" max="19" width="14.42578125" style="50" customWidth="1"/>
    <col min="20" max="21" width="11.7109375" style="50" customWidth="1"/>
    <col min="22" max="22" width="13.28515625" style="50" customWidth="1"/>
    <col min="23" max="23" width="11.7109375" style="50" customWidth="1"/>
    <col min="24" max="24" width="9.7109375" style="50" customWidth="1"/>
    <col min="25" max="25" width="9.85546875" style="50" customWidth="1"/>
    <col min="26" max="26" width="9.140625" style="50"/>
    <col min="27" max="27" width="11.140625" style="50" customWidth="1"/>
    <col min="28" max="28" width="17" style="50" customWidth="1"/>
    <col min="29" max="16384" width="9.140625" style="50"/>
  </cols>
  <sheetData>
    <row r="1" spans="1:32" x14ac:dyDescent="0.25">
      <c r="A1" s="18"/>
      <c r="B1" s="153"/>
      <c r="C1" s="153"/>
      <c r="D1" s="153"/>
      <c r="E1" s="153"/>
      <c r="F1" s="153"/>
      <c r="G1" s="153"/>
      <c r="H1" s="153"/>
      <c r="I1" s="153"/>
      <c r="J1" s="153"/>
      <c r="K1" s="153"/>
      <c r="L1" s="153"/>
      <c r="M1" s="153"/>
      <c r="N1" s="153"/>
      <c r="O1" s="153"/>
      <c r="P1" s="153"/>
      <c r="Q1" s="153"/>
      <c r="R1" s="153"/>
      <c r="S1" s="153"/>
      <c r="T1" s="153"/>
      <c r="U1" s="153"/>
      <c r="V1" s="153"/>
      <c r="W1" s="153"/>
      <c r="X1" s="153"/>
      <c r="Y1" s="153"/>
      <c r="Z1" s="153"/>
    </row>
    <row r="2" spans="1:32" x14ac:dyDescent="0.25">
      <c r="A2" s="18"/>
      <c r="B2" s="153"/>
      <c r="C2" s="153"/>
      <c r="D2" s="153"/>
      <c r="E2" s="153"/>
      <c r="F2" s="153"/>
      <c r="G2" s="153"/>
      <c r="H2" s="153"/>
      <c r="I2" s="153"/>
      <c r="J2" s="153"/>
      <c r="K2" s="153"/>
      <c r="L2" s="153"/>
      <c r="M2" s="153"/>
      <c r="N2" s="153"/>
      <c r="O2" s="153"/>
      <c r="P2" s="153"/>
      <c r="Q2" s="153"/>
      <c r="R2" s="153"/>
      <c r="S2" s="153"/>
      <c r="T2" s="153"/>
      <c r="U2" s="153"/>
      <c r="V2" s="153"/>
      <c r="W2" s="153"/>
      <c r="X2" s="153"/>
      <c r="Y2" s="153"/>
      <c r="Z2" s="153"/>
    </row>
    <row r="3" spans="1:32" ht="15.75" thickBot="1" x14ac:dyDescent="0.3">
      <c r="A3" s="18"/>
      <c r="B3" s="153"/>
      <c r="C3" s="153"/>
      <c r="D3" s="153"/>
      <c r="E3" s="153"/>
      <c r="F3" s="153"/>
      <c r="G3" s="153"/>
      <c r="H3" s="153"/>
      <c r="I3" s="153"/>
      <c r="J3" s="153"/>
      <c r="K3" s="153"/>
      <c r="L3" s="153"/>
      <c r="M3" s="153"/>
      <c r="N3" s="153"/>
      <c r="O3" s="153"/>
      <c r="P3" s="153"/>
      <c r="Q3" s="153"/>
      <c r="R3" s="153"/>
      <c r="S3" s="153"/>
      <c r="T3" s="153"/>
      <c r="U3" s="153"/>
      <c r="V3" s="153"/>
      <c r="W3" s="153"/>
      <c r="X3" s="153"/>
      <c r="Y3" s="153"/>
      <c r="Z3" s="153"/>
    </row>
    <row r="4" spans="1:32" ht="36" customHeight="1" thickBot="1" x14ac:dyDescent="0.3">
      <c r="B4" s="153"/>
      <c r="C4" s="94" t="s">
        <v>33</v>
      </c>
      <c r="D4" s="95"/>
      <c r="E4" s="95"/>
      <c r="F4" s="95"/>
      <c r="G4" s="95"/>
      <c r="H4" s="95"/>
      <c r="I4" s="95"/>
      <c r="J4" s="95"/>
      <c r="K4" s="95"/>
      <c r="L4" s="95"/>
      <c r="M4" s="95"/>
      <c r="N4" s="95"/>
      <c r="O4" s="95"/>
      <c r="P4" s="95"/>
      <c r="Q4" s="95"/>
      <c r="R4" s="95"/>
      <c r="S4" s="95"/>
      <c r="T4" s="95"/>
      <c r="U4" s="95"/>
      <c r="V4" s="95"/>
      <c r="W4" s="95"/>
      <c r="X4" s="95"/>
      <c r="Y4" s="95"/>
      <c r="Z4" s="95"/>
      <c r="AA4" s="95"/>
      <c r="AB4" s="96"/>
    </row>
    <row r="5" spans="1:32" ht="42" customHeight="1" thickBot="1" x14ac:dyDescent="0.3">
      <c r="B5" s="153"/>
      <c r="C5" s="181" t="s">
        <v>0</v>
      </c>
      <c r="D5" s="165" t="s">
        <v>34</v>
      </c>
      <c r="E5" s="178" t="s">
        <v>35</v>
      </c>
      <c r="F5" s="179"/>
      <c r="G5" s="165" t="s">
        <v>139</v>
      </c>
      <c r="H5" s="170" t="s">
        <v>36</v>
      </c>
      <c r="I5" s="171"/>
      <c r="J5" s="171"/>
      <c r="K5" s="171"/>
      <c r="L5" s="171"/>
      <c r="M5" s="172"/>
      <c r="N5" s="176" t="s">
        <v>64</v>
      </c>
      <c r="O5" s="171"/>
      <c r="P5" s="171"/>
      <c r="Q5" s="171"/>
      <c r="R5" s="171"/>
      <c r="S5" s="165" t="s">
        <v>145</v>
      </c>
      <c r="T5" s="177" t="s">
        <v>40</v>
      </c>
      <c r="U5" s="178"/>
      <c r="V5" s="178"/>
      <c r="W5" s="178"/>
      <c r="X5" s="178"/>
      <c r="Y5" s="178"/>
      <c r="Z5" s="179"/>
      <c r="AA5" s="164" t="s">
        <v>24</v>
      </c>
      <c r="AB5" s="163" t="s">
        <v>4</v>
      </c>
      <c r="AC5" s="70"/>
    </row>
    <row r="6" spans="1:32" ht="42" customHeight="1" x14ac:dyDescent="0.25">
      <c r="B6" s="153"/>
      <c r="C6" s="182"/>
      <c r="D6" s="166"/>
      <c r="E6" s="164" t="s">
        <v>136</v>
      </c>
      <c r="F6" s="163" t="s">
        <v>137</v>
      </c>
      <c r="G6" s="166"/>
      <c r="H6" s="159" t="s">
        <v>140</v>
      </c>
      <c r="I6" s="157" t="s">
        <v>65</v>
      </c>
      <c r="J6" s="157" t="s">
        <v>141</v>
      </c>
      <c r="K6" s="157" t="s">
        <v>142</v>
      </c>
      <c r="L6" s="157" t="s">
        <v>38</v>
      </c>
      <c r="M6" s="157" t="s">
        <v>39</v>
      </c>
      <c r="N6" s="157" t="s">
        <v>143</v>
      </c>
      <c r="O6" s="157" t="s">
        <v>144</v>
      </c>
      <c r="P6" s="157" t="s">
        <v>142</v>
      </c>
      <c r="Q6" s="157" t="s">
        <v>38</v>
      </c>
      <c r="R6" s="161" t="s">
        <v>39</v>
      </c>
      <c r="S6" s="166"/>
      <c r="T6" s="169" t="s">
        <v>41</v>
      </c>
      <c r="U6" s="168"/>
      <c r="V6" s="167" t="s">
        <v>42</v>
      </c>
      <c r="W6" s="168"/>
      <c r="X6" s="158" t="s">
        <v>147</v>
      </c>
      <c r="Y6" s="158" t="s">
        <v>148</v>
      </c>
      <c r="Z6" s="158" t="s">
        <v>149</v>
      </c>
      <c r="AA6" s="160"/>
      <c r="AB6" s="162"/>
      <c r="AC6" s="70"/>
    </row>
    <row r="7" spans="1:32" ht="30.75" customHeight="1" thickBot="1" x14ac:dyDescent="0.3">
      <c r="B7" s="153"/>
      <c r="C7" s="182"/>
      <c r="D7" s="166"/>
      <c r="E7" s="160"/>
      <c r="F7" s="162"/>
      <c r="G7" s="166"/>
      <c r="H7" s="160"/>
      <c r="I7" s="158"/>
      <c r="J7" s="158"/>
      <c r="K7" s="158"/>
      <c r="L7" s="158"/>
      <c r="M7" s="158"/>
      <c r="N7" s="158"/>
      <c r="O7" s="158"/>
      <c r="P7" s="158"/>
      <c r="Q7" s="158"/>
      <c r="R7" s="162"/>
      <c r="S7" s="166"/>
      <c r="T7" s="84" t="s">
        <v>160</v>
      </c>
      <c r="U7" s="76" t="s">
        <v>161</v>
      </c>
      <c r="V7" s="76" t="s">
        <v>160</v>
      </c>
      <c r="W7" s="76" t="s">
        <v>161</v>
      </c>
      <c r="X7" s="158"/>
      <c r="Y7" s="158"/>
      <c r="Z7" s="158"/>
      <c r="AA7" s="160"/>
      <c r="AB7" s="162"/>
      <c r="AC7" s="70"/>
    </row>
    <row r="8" spans="1:32" ht="46.5" customHeight="1" x14ac:dyDescent="0.25">
      <c r="B8" s="153"/>
      <c r="C8" s="85">
        <v>1</v>
      </c>
      <c r="D8" s="86" t="s">
        <v>150</v>
      </c>
      <c r="E8" s="86" t="s">
        <v>138</v>
      </c>
      <c r="F8" s="86" t="s">
        <v>27</v>
      </c>
      <c r="G8" s="86" t="s">
        <v>70</v>
      </c>
      <c r="H8" s="87">
        <v>826</v>
      </c>
      <c r="I8" s="87">
        <v>680</v>
      </c>
      <c r="J8" s="87">
        <v>2027</v>
      </c>
      <c r="K8" s="87">
        <v>300</v>
      </c>
      <c r="L8" s="86">
        <v>4</v>
      </c>
      <c r="M8" s="87" t="s">
        <v>146</v>
      </c>
      <c r="N8" s="87">
        <v>751</v>
      </c>
      <c r="O8" s="87">
        <v>1201</v>
      </c>
      <c r="P8" s="87">
        <v>250</v>
      </c>
      <c r="Q8" s="86">
        <v>0.75</v>
      </c>
      <c r="R8" s="87" t="s">
        <v>146</v>
      </c>
      <c r="S8" s="88">
        <v>0.91</v>
      </c>
      <c r="T8" s="89">
        <v>29.4</v>
      </c>
      <c r="U8" s="89">
        <v>21.1</v>
      </c>
      <c r="V8" s="90">
        <v>13.5</v>
      </c>
      <c r="W8" s="89">
        <v>12.9</v>
      </c>
      <c r="X8" s="86">
        <v>61.8</v>
      </c>
      <c r="Y8" s="86">
        <v>39.08</v>
      </c>
      <c r="Z8" s="91">
        <v>1.6240000000000001</v>
      </c>
      <c r="AA8" s="92" t="s">
        <v>25</v>
      </c>
      <c r="AB8" s="93"/>
      <c r="AC8" s="70"/>
    </row>
    <row r="9" spans="1:32" ht="28.5" customHeight="1" x14ac:dyDescent="0.25">
      <c r="B9" s="153"/>
      <c r="C9" s="8">
        <v>2</v>
      </c>
      <c r="D9" s="73" t="s">
        <v>151</v>
      </c>
      <c r="E9" s="73" t="s">
        <v>138</v>
      </c>
      <c r="F9" s="73" t="s">
        <v>28</v>
      </c>
      <c r="G9" s="68" t="s">
        <v>70</v>
      </c>
      <c r="H9" s="72">
        <v>980</v>
      </c>
      <c r="I9" s="72">
        <v>680</v>
      </c>
      <c r="J9" s="72">
        <v>2406</v>
      </c>
      <c r="K9" s="72">
        <v>300</v>
      </c>
      <c r="L9" s="73">
        <v>4</v>
      </c>
      <c r="M9" s="72" t="s">
        <v>146</v>
      </c>
      <c r="N9" s="72">
        <v>892</v>
      </c>
      <c r="O9" s="72">
        <v>1426</v>
      </c>
      <c r="P9" s="72">
        <v>250</v>
      </c>
      <c r="Q9" s="73">
        <v>1.1000000000000001</v>
      </c>
      <c r="R9" s="72" t="s">
        <v>146</v>
      </c>
      <c r="S9" s="77">
        <v>0.91</v>
      </c>
      <c r="T9" s="69">
        <v>29.4</v>
      </c>
      <c r="U9" s="69">
        <v>21.1</v>
      </c>
      <c r="V9" s="1">
        <v>13.5</v>
      </c>
      <c r="W9" s="69">
        <v>12.9</v>
      </c>
      <c r="X9" s="73">
        <v>72.56</v>
      </c>
      <c r="Y9" s="73">
        <v>46.37</v>
      </c>
      <c r="Z9" s="61">
        <v>1.9259999999999999</v>
      </c>
      <c r="AA9" s="78" t="s">
        <v>25</v>
      </c>
      <c r="AB9" s="74"/>
      <c r="AC9" s="70"/>
      <c r="AD9" s="3"/>
      <c r="AE9" s="3"/>
      <c r="AF9" s="3"/>
    </row>
    <row r="10" spans="1:32" ht="30.75" customHeight="1" x14ac:dyDescent="0.25">
      <c r="B10" s="153"/>
      <c r="C10" s="8">
        <v>3</v>
      </c>
      <c r="D10" s="73" t="s">
        <v>152</v>
      </c>
      <c r="E10" s="73" t="s">
        <v>138</v>
      </c>
      <c r="F10" s="73" t="s">
        <v>29</v>
      </c>
      <c r="G10" s="68" t="s">
        <v>70</v>
      </c>
      <c r="H10" s="72">
        <v>928</v>
      </c>
      <c r="I10" s="72">
        <v>680</v>
      </c>
      <c r="J10" s="72">
        <v>2277</v>
      </c>
      <c r="K10" s="72">
        <v>300</v>
      </c>
      <c r="L10" s="73">
        <v>4</v>
      </c>
      <c r="M10" s="72" t="s">
        <v>146</v>
      </c>
      <c r="N10" s="72">
        <v>844</v>
      </c>
      <c r="O10" s="72">
        <v>1349</v>
      </c>
      <c r="P10" s="72">
        <v>250</v>
      </c>
      <c r="Q10" s="73">
        <v>1.1000000000000001</v>
      </c>
      <c r="R10" s="72" t="s">
        <v>146</v>
      </c>
      <c r="S10" s="77">
        <v>0.91</v>
      </c>
      <c r="T10" s="69">
        <v>29.4</v>
      </c>
      <c r="U10" s="69">
        <v>21.1</v>
      </c>
      <c r="V10" s="1">
        <v>13.5</v>
      </c>
      <c r="W10" s="69">
        <v>12.9</v>
      </c>
      <c r="X10" s="73">
        <v>68.72</v>
      </c>
      <c r="Y10" s="73">
        <v>43.9</v>
      </c>
      <c r="Z10" s="61">
        <v>1.8240000000000001</v>
      </c>
      <c r="AA10" s="78" t="s">
        <v>25</v>
      </c>
      <c r="AB10" s="74"/>
      <c r="AC10" s="70"/>
      <c r="AD10" s="3"/>
      <c r="AE10" s="3"/>
      <c r="AF10" s="3"/>
    </row>
    <row r="11" spans="1:32" ht="36.75" customHeight="1" x14ac:dyDescent="0.25">
      <c r="B11" s="153"/>
      <c r="C11" s="8">
        <v>4</v>
      </c>
      <c r="D11" s="73" t="s">
        <v>153</v>
      </c>
      <c r="E11" s="73" t="s">
        <v>138</v>
      </c>
      <c r="F11" s="73" t="s">
        <v>30</v>
      </c>
      <c r="G11" s="68" t="s">
        <v>70</v>
      </c>
      <c r="H11" s="72">
        <v>1023</v>
      </c>
      <c r="I11" s="72">
        <v>680</v>
      </c>
      <c r="J11" s="72">
        <v>2513</v>
      </c>
      <c r="K11" s="72">
        <v>300</v>
      </c>
      <c r="L11" s="73">
        <v>5.5</v>
      </c>
      <c r="M11" s="72" t="s">
        <v>146</v>
      </c>
      <c r="N11" s="72">
        <v>932</v>
      </c>
      <c r="O11" s="72">
        <v>1490</v>
      </c>
      <c r="P11" s="72">
        <v>250</v>
      </c>
      <c r="Q11" s="73">
        <v>1.1000000000000001</v>
      </c>
      <c r="R11" s="72" t="s">
        <v>146</v>
      </c>
      <c r="S11" s="77">
        <v>0.91</v>
      </c>
      <c r="T11" s="69">
        <v>29.4</v>
      </c>
      <c r="U11" s="69">
        <v>21.1</v>
      </c>
      <c r="V11" s="1">
        <v>13.5</v>
      </c>
      <c r="W11" s="69">
        <v>12.9</v>
      </c>
      <c r="X11" s="73">
        <v>75.73</v>
      </c>
      <c r="Y11" s="73">
        <v>48.41</v>
      </c>
      <c r="Z11" s="61">
        <v>2.0099999999999998</v>
      </c>
      <c r="AA11" s="78" t="s">
        <v>25</v>
      </c>
      <c r="AB11" s="74"/>
      <c r="AC11" s="70"/>
    </row>
    <row r="12" spans="1:32" ht="28.5" customHeight="1" x14ac:dyDescent="0.25">
      <c r="B12" s="153"/>
      <c r="C12" s="8">
        <v>5</v>
      </c>
      <c r="D12" s="73" t="s">
        <v>154</v>
      </c>
      <c r="E12" s="73" t="s">
        <v>138</v>
      </c>
      <c r="F12" s="73" t="s">
        <v>31</v>
      </c>
      <c r="G12" s="68" t="s">
        <v>70</v>
      </c>
      <c r="H12" s="72">
        <v>866</v>
      </c>
      <c r="I12" s="72">
        <v>680</v>
      </c>
      <c r="J12" s="72">
        <v>2126</v>
      </c>
      <c r="K12" s="72">
        <v>300</v>
      </c>
      <c r="L12" s="73">
        <v>4</v>
      </c>
      <c r="M12" s="72" t="s">
        <v>146</v>
      </c>
      <c r="N12" s="72">
        <v>788</v>
      </c>
      <c r="O12" s="72">
        <v>1260</v>
      </c>
      <c r="P12" s="72">
        <v>250</v>
      </c>
      <c r="Q12" s="73">
        <v>0.75</v>
      </c>
      <c r="R12" s="72" t="s">
        <v>146</v>
      </c>
      <c r="S12" s="77">
        <v>0.91</v>
      </c>
      <c r="T12" s="75">
        <v>29.4</v>
      </c>
      <c r="U12" s="75">
        <v>21.1</v>
      </c>
      <c r="V12" s="1">
        <v>13.5</v>
      </c>
      <c r="W12" s="75">
        <v>12.9</v>
      </c>
      <c r="X12" s="73">
        <v>64.13</v>
      </c>
      <c r="Y12" s="73">
        <v>40.97</v>
      </c>
      <c r="Z12" s="61">
        <v>1.702</v>
      </c>
      <c r="AA12" s="78" t="s">
        <v>25</v>
      </c>
      <c r="AB12" s="74"/>
      <c r="AC12" s="70"/>
    </row>
    <row r="13" spans="1:32" ht="28.5" customHeight="1" x14ac:dyDescent="0.25">
      <c r="B13" s="153"/>
      <c r="C13" s="8">
        <v>6</v>
      </c>
      <c r="D13" s="73" t="s">
        <v>155</v>
      </c>
      <c r="E13" s="73" t="s">
        <v>138</v>
      </c>
      <c r="F13" s="73" t="s">
        <v>32</v>
      </c>
      <c r="G13" s="68" t="s">
        <v>70</v>
      </c>
      <c r="H13" s="72">
        <v>866</v>
      </c>
      <c r="I13" s="72">
        <v>680</v>
      </c>
      <c r="J13" s="72">
        <v>2126</v>
      </c>
      <c r="K13" s="72">
        <v>300</v>
      </c>
      <c r="L13" s="73">
        <v>4</v>
      </c>
      <c r="M13" s="72" t="s">
        <v>146</v>
      </c>
      <c r="N13" s="72">
        <v>788</v>
      </c>
      <c r="O13" s="72">
        <v>1260</v>
      </c>
      <c r="P13" s="72">
        <v>250</v>
      </c>
      <c r="Q13" s="73">
        <v>0.75</v>
      </c>
      <c r="R13" s="72" t="s">
        <v>146</v>
      </c>
      <c r="S13" s="77">
        <v>0.91</v>
      </c>
      <c r="T13" s="69">
        <v>29.4</v>
      </c>
      <c r="U13" s="69">
        <v>21.1</v>
      </c>
      <c r="V13" s="1">
        <v>13.5</v>
      </c>
      <c r="W13" s="69">
        <v>12.9</v>
      </c>
      <c r="X13" s="73">
        <v>64.13</v>
      </c>
      <c r="Y13" s="73">
        <v>40.97</v>
      </c>
      <c r="Z13" s="61">
        <v>1.702</v>
      </c>
      <c r="AA13" s="78" t="s">
        <v>25</v>
      </c>
      <c r="AB13" s="74"/>
      <c r="AC13" s="70"/>
    </row>
    <row r="14" spans="1:32" ht="28.5" customHeight="1" x14ac:dyDescent="0.25">
      <c r="B14" s="153"/>
      <c r="C14" s="8">
        <v>7</v>
      </c>
      <c r="D14" s="73" t="s">
        <v>156</v>
      </c>
      <c r="E14" s="73" t="s">
        <v>138</v>
      </c>
      <c r="F14" s="73" t="s">
        <v>158</v>
      </c>
      <c r="G14" s="68" t="s">
        <v>70</v>
      </c>
      <c r="H14" s="72">
        <v>297</v>
      </c>
      <c r="I14" s="72">
        <v>680</v>
      </c>
      <c r="J14" s="72">
        <v>729</v>
      </c>
      <c r="K14" s="72">
        <v>300</v>
      </c>
      <c r="L14" s="73">
        <v>1.5</v>
      </c>
      <c r="M14" s="72" t="s">
        <v>146</v>
      </c>
      <c r="N14" s="72">
        <v>270</v>
      </c>
      <c r="O14" s="72">
        <v>432</v>
      </c>
      <c r="P14" s="72">
        <v>250</v>
      </c>
      <c r="Q14" s="73">
        <v>0.25</v>
      </c>
      <c r="R14" s="72" t="s">
        <v>146</v>
      </c>
      <c r="S14" s="77">
        <v>0.91</v>
      </c>
      <c r="T14" s="69">
        <v>29.4</v>
      </c>
      <c r="U14" s="69">
        <v>21.1</v>
      </c>
      <c r="V14" s="1">
        <v>13.5</v>
      </c>
      <c r="W14" s="69">
        <v>12.9</v>
      </c>
      <c r="X14" s="73">
        <v>22</v>
      </c>
      <c r="Y14" s="73">
        <v>14.05</v>
      </c>
      <c r="Z14" s="61">
        <v>0.58399999999999996</v>
      </c>
      <c r="AA14" s="78" t="s">
        <v>25</v>
      </c>
      <c r="AB14" s="74"/>
      <c r="AC14" s="70"/>
    </row>
    <row r="15" spans="1:32" ht="28.5" customHeight="1" thickBot="1" x14ac:dyDescent="0.3">
      <c r="B15" s="153"/>
      <c r="C15" s="4">
        <v>8</v>
      </c>
      <c r="D15" s="21" t="s">
        <v>157</v>
      </c>
      <c r="E15" s="21" t="s">
        <v>138</v>
      </c>
      <c r="F15" s="21" t="s">
        <v>159</v>
      </c>
      <c r="G15" s="79" t="s">
        <v>70</v>
      </c>
      <c r="H15" s="5">
        <v>402</v>
      </c>
      <c r="I15" s="5">
        <v>680</v>
      </c>
      <c r="J15" s="5">
        <v>987</v>
      </c>
      <c r="K15" s="5">
        <v>300</v>
      </c>
      <c r="L15" s="21">
        <v>1.5</v>
      </c>
      <c r="M15" s="5" t="s">
        <v>146</v>
      </c>
      <c r="N15" s="5">
        <v>366</v>
      </c>
      <c r="O15" s="5">
        <v>585</v>
      </c>
      <c r="P15" s="5">
        <v>250</v>
      </c>
      <c r="Q15" s="21">
        <v>0.37</v>
      </c>
      <c r="R15" s="5" t="s">
        <v>146</v>
      </c>
      <c r="S15" s="80">
        <v>0.91</v>
      </c>
      <c r="T15" s="7">
        <v>29.4</v>
      </c>
      <c r="U15" s="7">
        <v>21.1</v>
      </c>
      <c r="V15" s="81">
        <v>13.5</v>
      </c>
      <c r="W15" s="7">
        <v>12.9</v>
      </c>
      <c r="X15" s="21">
        <v>29.76</v>
      </c>
      <c r="Y15" s="21">
        <v>19.2</v>
      </c>
      <c r="Z15" s="82">
        <v>0.79</v>
      </c>
      <c r="AA15" s="83" t="s">
        <v>25</v>
      </c>
      <c r="AB15" s="6"/>
      <c r="AC15" s="70"/>
    </row>
    <row r="16" spans="1:32" x14ac:dyDescent="0.25">
      <c r="B16" s="153"/>
      <c r="C16" s="152"/>
      <c r="D16" s="152"/>
      <c r="E16" s="152"/>
      <c r="F16" s="152"/>
      <c r="G16" s="152"/>
      <c r="H16" s="152"/>
      <c r="I16" s="152"/>
      <c r="J16" s="152"/>
      <c r="K16" s="152"/>
      <c r="L16" s="152"/>
      <c r="M16" s="152"/>
      <c r="N16" s="152"/>
      <c r="O16" s="152"/>
      <c r="P16" s="152"/>
      <c r="Q16" s="152"/>
      <c r="R16" s="152"/>
      <c r="S16" s="152"/>
      <c r="T16" s="152"/>
      <c r="U16" s="152"/>
      <c r="V16" s="152"/>
      <c r="W16" s="152"/>
      <c r="X16" s="152"/>
      <c r="Y16" s="152"/>
      <c r="Z16" s="152"/>
    </row>
    <row r="17" spans="1:26" ht="18.75" customHeight="1" x14ac:dyDescent="0.25">
      <c r="B17" s="153"/>
      <c r="C17" s="152"/>
      <c r="D17" s="152"/>
      <c r="E17" s="152"/>
      <c r="F17" s="152"/>
      <c r="G17" s="152"/>
      <c r="H17" s="152"/>
      <c r="I17" s="152"/>
      <c r="J17" s="152"/>
      <c r="K17" s="152"/>
      <c r="L17" s="152"/>
      <c r="M17" s="152"/>
      <c r="N17" s="152"/>
      <c r="O17" s="152"/>
      <c r="P17" s="152"/>
      <c r="Q17" s="152"/>
      <c r="R17" s="152"/>
      <c r="S17" s="152"/>
      <c r="T17" s="152"/>
      <c r="U17" s="152"/>
      <c r="V17" s="152"/>
      <c r="W17" s="152"/>
      <c r="X17" s="152"/>
      <c r="Y17" s="152"/>
      <c r="Z17" s="152"/>
    </row>
    <row r="18" spans="1:26" ht="18.75" x14ac:dyDescent="0.25">
      <c r="O18" s="12"/>
    </row>
    <row r="19" spans="1:26" customFormat="1" ht="19.5" customHeight="1" x14ac:dyDescent="0.25">
      <c r="A19" s="180" t="s">
        <v>44</v>
      </c>
      <c r="B19" s="180"/>
      <c r="C19" s="180"/>
      <c r="D19" s="180"/>
      <c r="E19" s="180"/>
      <c r="F19" s="180"/>
      <c r="G19" s="180"/>
      <c r="H19" s="180"/>
      <c r="I19" s="180"/>
      <c r="J19" s="180"/>
      <c r="K19" s="180"/>
      <c r="L19" s="180"/>
      <c r="M19" s="180"/>
      <c r="N19" s="180"/>
      <c r="O19" s="180"/>
      <c r="P19" s="13"/>
      <c r="Q19" s="14"/>
      <c r="R19" s="14"/>
      <c r="S19" s="14"/>
      <c r="T19" s="14"/>
      <c r="U19" s="14"/>
    </row>
    <row r="20" spans="1:26" customFormat="1" ht="17.100000000000001" customHeight="1" x14ac:dyDescent="0.25">
      <c r="A20" s="19">
        <v>1</v>
      </c>
      <c r="B20" s="175" t="s">
        <v>46</v>
      </c>
      <c r="C20" s="175"/>
      <c r="D20" s="175"/>
      <c r="E20" s="175"/>
      <c r="F20" s="175"/>
      <c r="G20" s="175"/>
      <c r="H20" s="175"/>
      <c r="I20" s="175"/>
      <c r="J20" s="175"/>
      <c r="K20" s="175"/>
      <c r="L20" s="175"/>
      <c r="M20" s="175"/>
      <c r="N20" s="175"/>
      <c r="O20" s="175"/>
      <c r="P20" s="15"/>
      <c r="Q20" s="15"/>
      <c r="R20" s="15"/>
      <c r="S20" s="15"/>
      <c r="T20" s="15"/>
      <c r="U20" s="15"/>
    </row>
    <row r="21" spans="1:26" customFormat="1" ht="17.100000000000001" customHeight="1" x14ac:dyDescent="0.25">
      <c r="A21" s="19">
        <v>2</v>
      </c>
      <c r="B21" s="175" t="s">
        <v>45</v>
      </c>
      <c r="C21" s="175"/>
      <c r="D21" s="175"/>
      <c r="E21" s="175"/>
      <c r="F21" s="175"/>
      <c r="G21" s="175"/>
      <c r="H21" s="175"/>
      <c r="I21" s="175"/>
      <c r="J21" s="175"/>
      <c r="K21" s="175"/>
      <c r="L21" s="175"/>
      <c r="M21" s="175"/>
      <c r="N21" s="175"/>
      <c r="O21" s="175"/>
      <c r="P21" s="16"/>
      <c r="Q21" s="16"/>
      <c r="R21" s="16"/>
      <c r="S21" s="51"/>
      <c r="T21" s="15"/>
      <c r="U21" s="15"/>
    </row>
    <row r="22" spans="1:26" customFormat="1" ht="17.100000000000001" customHeight="1" x14ac:dyDescent="0.25">
      <c r="A22" s="19">
        <v>3</v>
      </c>
      <c r="B22" s="175" t="s">
        <v>47</v>
      </c>
      <c r="C22" s="175"/>
      <c r="D22" s="175"/>
      <c r="E22" s="175"/>
      <c r="F22" s="175"/>
      <c r="G22" s="175"/>
      <c r="H22" s="175"/>
      <c r="I22" s="175"/>
      <c r="J22" s="175"/>
      <c r="K22" s="175"/>
      <c r="L22" s="175"/>
      <c r="M22" s="175"/>
      <c r="N22" s="175"/>
      <c r="O22" s="175"/>
      <c r="P22" s="15"/>
      <c r="Q22" s="15"/>
      <c r="R22" s="15"/>
      <c r="S22" s="15"/>
      <c r="T22" s="15"/>
      <c r="U22" s="15"/>
    </row>
    <row r="23" spans="1:26" customFormat="1" ht="21.75" customHeight="1" x14ac:dyDescent="0.25">
      <c r="A23" s="19">
        <v>4</v>
      </c>
      <c r="B23" s="175" t="s">
        <v>48</v>
      </c>
      <c r="C23" s="175"/>
      <c r="D23" s="175"/>
      <c r="E23" s="175"/>
      <c r="F23" s="175"/>
      <c r="G23" s="175"/>
      <c r="H23" s="175"/>
      <c r="I23" s="175"/>
      <c r="J23" s="175"/>
      <c r="K23" s="175"/>
      <c r="L23" s="175"/>
      <c r="M23" s="175"/>
      <c r="N23" s="175"/>
      <c r="O23" s="175"/>
      <c r="P23" s="15"/>
      <c r="Q23" s="15"/>
      <c r="R23" s="15"/>
      <c r="S23" s="15"/>
      <c r="T23" s="15"/>
      <c r="U23" s="15"/>
    </row>
    <row r="24" spans="1:26" customFormat="1" ht="38.25" customHeight="1" x14ac:dyDescent="0.25">
      <c r="A24" s="19">
        <v>5</v>
      </c>
      <c r="B24" s="173" t="s">
        <v>49</v>
      </c>
      <c r="C24" s="173"/>
      <c r="D24" s="173"/>
      <c r="E24" s="173"/>
      <c r="F24" s="173"/>
      <c r="G24" s="173"/>
      <c r="H24" s="173"/>
      <c r="I24" s="173"/>
      <c r="J24" s="173"/>
      <c r="K24" s="173"/>
      <c r="L24" s="173"/>
      <c r="M24" s="173"/>
      <c r="N24" s="173"/>
      <c r="O24" s="173"/>
      <c r="P24" s="15"/>
      <c r="Q24" s="15"/>
      <c r="R24" s="15"/>
      <c r="S24" s="15"/>
      <c r="T24" s="15"/>
      <c r="U24" s="15"/>
    </row>
    <row r="25" spans="1:26" customFormat="1" ht="18" customHeight="1" x14ac:dyDescent="0.25">
      <c r="A25" s="19">
        <v>6</v>
      </c>
      <c r="B25" s="173" t="s">
        <v>50</v>
      </c>
      <c r="C25" s="173"/>
      <c r="D25" s="173"/>
      <c r="E25" s="173"/>
      <c r="F25" s="173"/>
      <c r="G25" s="173"/>
      <c r="H25" s="173"/>
      <c r="I25" s="173"/>
      <c r="J25" s="173"/>
      <c r="K25" s="173"/>
      <c r="L25" s="173"/>
      <c r="M25" s="173"/>
      <c r="N25" s="173"/>
      <c r="O25" s="173"/>
      <c r="P25" s="15"/>
      <c r="Q25" s="15"/>
      <c r="R25" s="15"/>
      <c r="S25" s="15"/>
      <c r="T25" s="15"/>
      <c r="U25" s="15"/>
    </row>
    <row r="26" spans="1:26" customFormat="1" ht="18" customHeight="1" x14ac:dyDescent="0.25">
      <c r="A26" s="19">
        <v>7</v>
      </c>
      <c r="B26" s="173" t="s">
        <v>51</v>
      </c>
      <c r="C26" s="173"/>
      <c r="D26" s="173"/>
      <c r="E26" s="173"/>
      <c r="F26" s="173"/>
      <c r="G26" s="173"/>
      <c r="H26" s="173"/>
      <c r="I26" s="173"/>
      <c r="J26" s="173"/>
      <c r="K26" s="173"/>
      <c r="L26" s="173"/>
      <c r="M26" s="173"/>
      <c r="N26" s="173"/>
      <c r="O26" s="173"/>
      <c r="P26" s="15"/>
      <c r="Q26" s="15"/>
      <c r="R26" s="15"/>
      <c r="S26" s="15"/>
      <c r="T26" s="15"/>
      <c r="U26" s="15"/>
    </row>
    <row r="27" spans="1:26" customFormat="1" ht="18" customHeight="1" x14ac:dyDescent="0.25">
      <c r="A27" s="19">
        <v>8</v>
      </c>
      <c r="B27" s="173" t="s">
        <v>53</v>
      </c>
      <c r="C27" s="173"/>
      <c r="D27" s="173"/>
      <c r="E27" s="173"/>
      <c r="F27" s="173"/>
      <c r="G27" s="173"/>
      <c r="H27" s="173"/>
      <c r="I27" s="173"/>
      <c r="J27" s="173"/>
      <c r="K27" s="173"/>
      <c r="L27" s="173"/>
      <c r="M27" s="173"/>
      <c r="N27" s="173"/>
      <c r="O27" s="173"/>
      <c r="P27" s="15"/>
      <c r="Q27" s="15"/>
      <c r="R27" s="15"/>
      <c r="S27" s="15"/>
      <c r="T27" s="15"/>
      <c r="U27" s="15"/>
    </row>
    <row r="28" spans="1:26" customFormat="1" ht="18" customHeight="1" x14ac:dyDescent="0.25">
      <c r="A28" s="19">
        <v>9</v>
      </c>
      <c r="B28" s="173" t="s">
        <v>52</v>
      </c>
      <c r="C28" s="173"/>
      <c r="D28" s="173"/>
      <c r="E28" s="173"/>
      <c r="F28" s="173"/>
      <c r="G28" s="173"/>
      <c r="H28" s="173"/>
      <c r="I28" s="173"/>
      <c r="J28" s="173"/>
      <c r="K28" s="173"/>
      <c r="L28" s="173"/>
      <c r="M28" s="173"/>
      <c r="N28" s="173"/>
      <c r="O28" s="173"/>
      <c r="P28" s="15"/>
      <c r="Q28" s="15"/>
      <c r="R28" s="15"/>
      <c r="S28" s="15"/>
      <c r="T28" s="15"/>
      <c r="U28" s="15"/>
    </row>
    <row r="29" spans="1:26" customFormat="1" ht="18" customHeight="1" x14ac:dyDescent="0.25">
      <c r="A29" s="19">
        <v>10</v>
      </c>
      <c r="B29" s="173" t="s">
        <v>54</v>
      </c>
      <c r="C29" s="173"/>
      <c r="D29" s="173"/>
      <c r="E29" s="173"/>
      <c r="F29" s="173"/>
      <c r="G29" s="173"/>
      <c r="H29" s="173"/>
      <c r="I29" s="173"/>
      <c r="J29" s="173"/>
      <c r="K29" s="173"/>
      <c r="L29" s="173"/>
      <c r="M29" s="173"/>
      <c r="N29" s="173"/>
      <c r="O29" s="173"/>
      <c r="P29" s="15"/>
      <c r="Q29" s="15"/>
      <c r="R29" s="15"/>
      <c r="S29" s="15"/>
      <c r="T29" s="15"/>
      <c r="U29" s="15"/>
    </row>
    <row r="30" spans="1:26" customFormat="1" ht="18" customHeight="1" x14ac:dyDescent="0.25">
      <c r="A30" s="19">
        <v>11</v>
      </c>
      <c r="B30" s="173" t="s">
        <v>55</v>
      </c>
      <c r="C30" s="173"/>
      <c r="D30" s="173"/>
      <c r="E30" s="173"/>
      <c r="F30" s="173"/>
      <c r="G30" s="173"/>
      <c r="H30" s="173"/>
      <c r="I30" s="173"/>
      <c r="J30" s="173"/>
      <c r="K30" s="173"/>
      <c r="L30" s="173"/>
      <c r="M30" s="173"/>
      <c r="N30" s="173"/>
      <c r="O30" s="173"/>
      <c r="P30" s="15"/>
      <c r="Q30" s="15"/>
      <c r="R30" s="15"/>
      <c r="S30" s="15"/>
      <c r="T30" s="15"/>
      <c r="U30" s="15"/>
    </row>
    <row r="31" spans="1:26" customFormat="1" ht="18" customHeight="1" x14ac:dyDescent="0.25">
      <c r="A31" s="19">
        <v>12</v>
      </c>
      <c r="B31" s="173" t="s">
        <v>56</v>
      </c>
      <c r="C31" s="173"/>
      <c r="D31" s="173"/>
      <c r="E31" s="173"/>
      <c r="F31" s="173"/>
      <c r="G31" s="173"/>
      <c r="H31" s="173"/>
      <c r="I31" s="173"/>
      <c r="J31" s="173"/>
      <c r="K31" s="173"/>
      <c r="L31" s="173"/>
      <c r="M31" s="173"/>
      <c r="N31" s="173"/>
      <c r="O31" s="173"/>
      <c r="P31" s="15"/>
      <c r="Q31" s="15"/>
      <c r="R31" s="15"/>
      <c r="S31" s="15"/>
      <c r="T31" s="15"/>
      <c r="U31" s="15"/>
    </row>
    <row r="32" spans="1:26" customFormat="1" ht="18" customHeight="1" x14ac:dyDescent="0.25">
      <c r="A32" s="19">
        <v>13</v>
      </c>
      <c r="B32" s="173" t="s">
        <v>57</v>
      </c>
      <c r="C32" s="173"/>
      <c r="D32" s="173"/>
      <c r="E32" s="173"/>
      <c r="F32" s="173"/>
      <c r="G32" s="173"/>
      <c r="H32" s="173"/>
      <c r="I32" s="173"/>
      <c r="J32" s="173"/>
      <c r="K32" s="173"/>
      <c r="L32" s="173"/>
      <c r="M32" s="173"/>
      <c r="N32" s="173"/>
      <c r="O32" s="173"/>
      <c r="P32" s="15"/>
      <c r="Q32" s="15"/>
      <c r="R32" s="15"/>
      <c r="S32" s="15"/>
      <c r="T32" s="15"/>
      <c r="U32" s="15"/>
    </row>
    <row r="33" spans="1:21" customFormat="1" ht="20.25" customHeight="1" x14ac:dyDescent="0.25">
      <c r="A33" s="19">
        <v>14</v>
      </c>
      <c r="B33" s="173" t="s">
        <v>58</v>
      </c>
      <c r="C33" s="173"/>
      <c r="D33" s="173"/>
      <c r="E33" s="173"/>
      <c r="F33" s="173"/>
      <c r="G33" s="173"/>
      <c r="H33" s="173"/>
      <c r="I33" s="173"/>
      <c r="J33" s="173"/>
      <c r="K33" s="173"/>
      <c r="L33" s="173"/>
      <c r="M33" s="173"/>
      <c r="N33" s="173"/>
      <c r="O33" s="173"/>
      <c r="P33" s="15"/>
      <c r="Q33" s="15"/>
      <c r="R33" s="15"/>
      <c r="S33" s="15"/>
      <c r="T33" s="15"/>
      <c r="U33" s="15"/>
    </row>
    <row r="34" spans="1:21" customFormat="1" ht="57.75" customHeight="1" x14ac:dyDescent="0.25">
      <c r="A34" s="19">
        <v>15</v>
      </c>
      <c r="B34" s="174" t="s">
        <v>66</v>
      </c>
      <c r="C34" s="174"/>
      <c r="D34" s="174"/>
      <c r="E34" s="174"/>
      <c r="F34" s="174"/>
      <c r="G34" s="174"/>
      <c r="H34" s="174"/>
      <c r="I34" s="174"/>
      <c r="J34" s="174"/>
      <c r="K34" s="174"/>
      <c r="L34" s="174"/>
      <c r="M34" s="174"/>
      <c r="N34" s="174"/>
      <c r="O34" s="174"/>
      <c r="P34" s="15"/>
      <c r="Q34" s="15"/>
      <c r="R34" s="15"/>
      <c r="S34" s="15"/>
      <c r="T34" s="15"/>
      <c r="U34" s="15"/>
    </row>
    <row r="35" spans="1:21" customFormat="1" ht="18" customHeight="1" x14ac:dyDescent="0.25">
      <c r="A35" s="19">
        <v>16</v>
      </c>
      <c r="B35" s="173" t="s">
        <v>59</v>
      </c>
      <c r="C35" s="173"/>
      <c r="D35" s="173"/>
      <c r="E35" s="173"/>
      <c r="F35" s="173"/>
      <c r="G35" s="173"/>
      <c r="H35" s="173"/>
      <c r="I35" s="173"/>
      <c r="J35" s="173"/>
      <c r="K35" s="173"/>
      <c r="L35" s="173"/>
      <c r="M35" s="173"/>
      <c r="N35" s="173"/>
      <c r="O35" s="173"/>
      <c r="P35" s="15"/>
      <c r="Q35" s="15"/>
      <c r="R35" s="15"/>
      <c r="S35" s="15"/>
      <c r="T35" s="15"/>
      <c r="U35" s="15"/>
    </row>
    <row r="36" spans="1:21" customFormat="1" ht="18" customHeight="1" x14ac:dyDescent="0.25">
      <c r="A36" s="19">
        <v>17</v>
      </c>
      <c r="B36" s="173" t="s">
        <v>60</v>
      </c>
      <c r="C36" s="173"/>
      <c r="D36" s="173"/>
      <c r="E36" s="173"/>
      <c r="F36" s="173"/>
      <c r="G36" s="173"/>
      <c r="H36" s="173"/>
      <c r="I36" s="173"/>
      <c r="J36" s="173"/>
      <c r="K36" s="173"/>
      <c r="L36" s="173"/>
      <c r="M36" s="173"/>
      <c r="N36" s="173"/>
      <c r="O36" s="173"/>
      <c r="P36" s="15"/>
      <c r="Q36" s="15"/>
      <c r="R36" s="15"/>
      <c r="S36" s="17"/>
      <c r="T36" s="15"/>
    </row>
    <row r="37" spans="1:21" customFormat="1" ht="18" customHeight="1" x14ac:dyDescent="0.25">
      <c r="A37" s="19">
        <v>18</v>
      </c>
      <c r="B37" s="173" t="s">
        <v>54</v>
      </c>
      <c r="C37" s="173"/>
      <c r="D37" s="173"/>
      <c r="E37" s="173"/>
      <c r="F37" s="173"/>
      <c r="G37" s="173"/>
      <c r="H37" s="173"/>
      <c r="I37" s="173"/>
      <c r="J37" s="173"/>
      <c r="K37" s="173"/>
      <c r="L37" s="173"/>
      <c r="M37" s="173"/>
      <c r="N37" s="173"/>
      <c r="O37" s="173"/>
      <c r="P37" s="15"/>
      <c r="Q37" s="15"/>
      <c r="R37" s="15"/>
      <c r="S37" s="17"/>
      <c r="T37" s="15"/>
    </row>
    <row r="38" spans="1:21" customFormat="1" ht="18" customHeight="1" x14ac:dyDescent="0.25">
      <c r="A38" s="19">
        <v>19</v>
      </c>
      <c r="B38" s="173" t="s">
        <v>61</v>
      </c>
      <c r="C38" s="173"/>
      <c r="D38" s="173"/>
      <c r="E38" s="173"/>
      <c r="F38" s="173"/>
      <c r="G38" s="173"/>
      <c r="H38" s="173"/>
      <c r="I38" s="173"/>
      <c r="J38" s="173"/>
      <c r="K38" s="173"/>
      <c r="L38" s="173"/>
      <c r="M38" s="173"/>
      <c r="N38" s="173"/>
      <c r="O38" s="173"/>
      <c r="P38" s="15"/>
      <c r="Q38" s="15"/>
      <c r="R38" s="15"/>
      <c r="S38" s="17"/>
      <c r="T38" s="15"/>
    </row>
    <row r="39" spans="1:21" customFormat="1" ht="23.25" customHeight="1" x14ac:dyDescent="0.25">
      <c r="A39" s="19">
        <v>20</v>
      </c>
      <c r="B39" s="173" t="s">
        <v>62</v>
      </c>
      <c r="C39" s="173"/>
      <c r="D39" s="173"/>
      <c r="E39" s="173"/>
      <c r="F39" s="173"/>
      <c r="G39" s="173"/>
      <c r="H39" s="173"/>
      <c r="I39" s="173"/>
      <c r="J39" s="173"/>
      <c r="K39" s="173"/>
      <c r="L39" s="173"/>
      <c r="M39" s="173"/>
      <c r="N39" s="173"/>
      <c r="O39" s="173"/>
      <c r="P39" s="15"/>
      <c r="Q39" s="15"/>
      <c r="R39" s="15"/>
      <c r="S39" s="17"/>
      <c r="T39" s="15"/>
    </row>
  </sheetData>
  <mergeCells count="53">
    <mergeCell ref="A19:O19"/>
    <mergeCell ref="N6:N7"/>
    <mergeCell ref="O6:O7"/>
    <mergeCell ref="B1:B17"/>
    <mergeCell ref="C1:Z3"/>
    <mergeCell ref="C5:C7"/>
    <mergeCell ref="Y6:Y7"/>
    <mergeCell ref="Z6:Z7"/>
    <mergeCell ref="C16:Z17"/>
    <mergeCell ref="D5:D7"/>
    <mergeCell ref="N5:R5"/>
    <mergeCell ref="T5:Z5"/>
    <mergeCell ref="E6:E7"/>
    <mergeCell ref="F6:F7"/>
    <mergeCell ref="E5:F5"/>
    <mergeCell ref="G5:G7"/>
    <mergeCell ref="B26:O26"/>
    <mergeCell ref="B27:O27"/>
    <mergeCell ref="B28:O28"/>
    <mergeCell ref="B29:O29"/>
    <mergeCell ref="B30:O30"/>
    <mergeCell ref="H5:M5"/>
    <mergeCell ref="B38:O38"/>
    <mergeCell ref="B39:O39"/>
    <mergeCell ref="B32:O32"/>
    <mergeCell ref="B33:O33"/>
    <mergeCell ref="B34:O34"/>
    <mergeCell ref="B35:O35"/>
    <mergeCell ref="B36:O36"/>
    <mergeCell ref="B37:O37"/>
    <mergeCell ref="B31:O31"/>
    <mergeCell ref="B20:O20"/>
    <mergeCell ref="B21:O21"/>
    <mergeCell ref="B22:O22"/>
    <mergeCell ref="B23:O23"/>
    <mergeCell ref="B24:O24"/>
    <mergeCell ref="B25:O25"/>
    <mergeCell ref="J6:J7"/>
    <mergeCell ref="I6:I7"/>
    <mergeCell ref="H6:H7"/>
    <mergeCell ref="C4:AB4"/>
    <mergeCell ref="Q6:Q7"/>
    <mergeCell ref="P6:P7"/>
    <mergeCell ref="M6:M7"/>
    <mergeCell ref="L6:L7"/>
    <mergeCell ref="K6:K7"/>
    <mergeCell ref="R6:R7"/>
    <mergeCell ref="AB5:AB7"/>
    <mergeCell ref="AA5:AA7"/>
    <mergeCell ref="S5:S7"/>
    <mergeCell ref="X6:X7"/>
    <mergeCell ref="V6:W6"/>
    <mergeCell ref="T6:U6"/>
  </mergeCells>
  <pageMargins left="0.25" right="0.25" top="0.75" bottom="0.75" header="0.3" footer="0.3"/>
  <pageSetup paperSize="8" scale="67"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LOAD REPORT</vt:lpstr>
      <vt:lpstr>EXHAUST FAN SCHEDULE</vt:lpstr>
      <vt:lpstr>FINAL SCHEDULE</vt:lpstr>
      <vt:lpstr>'EXHAUST FAN SCHEDULE'!Print_Area</vt:lpstr>
      <vt:lpstr>'FINAL SCHEDULE'!Print_Area</vt:lpstr>
      <vt:lpstr>'LOAD REPORT'!Print_Area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2020-09-03T10:20:29Z</dcterms:modified>
</cp:coreProperties>
</file>