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hvar\Desktop\data analysis thhrough excel guided project coursera\"/>
    </mc:Choice>
  </mc:AlternateContent>
  <xr:revisionPtr revIDLastSave="0" documentId="13_ncr:1_{D470901F-74D0-4DBF-8C44-6CA820A12136}" xr6:coauthVersionLast="47" xr6:coauthVersionMax="48" xr10:uidLastSave="{00000000-0000-0000-0000-000000000000}"/>
  <bookViews>
    <workbookView xWindow="-108" yWindow="-108" windowWidth="23256" windowHeight="12576" xr2:uid="{00000000-000D-0000-FFFF-FFFF00000000}"/>
  </bookViews>
  <sheets>
    <sheet name="Sales Data" sheetId="7" r:id="rId1"/>
    <sheet name="pivot 1" sheetId="4" r:id="rId2"/>
    <sheet name="Customer Info" sheetId="3" r:id="rId3"/>
    <sheet name="pivot 2" sheetId="5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7" l="1"/>
  <c r="N5" i="7"/>
  <c r="O5" i="7"/>
  <c r="G6" i="7"/>
  <c r="N6" i="7"/>
  <c r="O6" i="7"/>
  <c r="G7" i="7"/>
  <c r="N7" i="7"/>
  <c r="O7" i="7"/>
  <c r="G8" i="7"/>
  <c r="N8" i="7"/>
  <c r="O8" i="7"/>
  <c r="G9" i="7"/>
  <c r="N9" i="7"/>
  <c r="O9" i="7"/>
  <c r="G10" i="7"/>
  <c r="N10" i="7"/>
  <c r="O10" i="7"/>
  <c r="G11" i="7"/>
  <c r="N11" i="7"/>
  <c r="O11" i="7"/>
  <c r="G12" i="7"/>
  <c r="N12" i="7"/>
  <c r="O12" i="7"/>
  <c r="G13" i="7"/>
  <c r="N13" i="7"/>
  <c r="O13" i="7"/>
  <c r="G14" i="7"/>
  <c r="N14" i="7"/>
  <c r="O14" i="7"/>
  <c r="G15" i="7"/>
  <c r="N15" i="7"/>
  <c r="O15" i="7"/>
  <c r="G16" i="7"/>
  <c r="N16" i="7"/>
  <c r="O16" i="7"/>
  <c r="G17" i="7"/>
  <c r="N17" i="7"/>
  <c r="O17" i="7"/>
  <c r="G18" i="7"/>
  <c r="N18" i="7"/>
  <c r="O18" i="7"/>
  <c r="G19" i="7"/>
  <c r="N19" i="7"/>
  <c r="O19" i="7"/>
  <c r="G20" i="7"/>
  <c r="N20" i="7"/>
  <c r="O20" i="7"/>
  <c r="G21" i="7"/>
  <c r="N21" i="7"/>
  <c r="O21" i="7"/>
  <c r="G22" i="7"/>
  <c r="N22" i="7"/>
  <c r="O22" i="7"/>
  <c r="G23" i="7"/>
  <c r="N23" i="7"/>
  <c r="O23" i="7"/>
  <c r="G24" i="7"/>
  <c r="N24" i="7"/>
  <c r="O24" i="7"/>
  <c r="G25" i="7"/>
  <c r="N25" i="7"/>
  <c r="O25" i="7"/>
  <c r="G26" i="7"/>
  <c r="N26" i="7"/>
  <c r="O26" i="7"/>
  <c r="G27" i="7"/>
  <c r="N27" i="7"/>
  <c r="O27" i="7"/>
  <c r="G28" i="7"/>
  <c r="N28" i="7"/>
  <c r="O28" i="7"/>
  <c r="G29" i="7"/>
  <c r="N29" i="7"/>
  <c r="O29" i="7"/>
  <c r="G30" i="7"/>
  <c r="N30" i="7"/>
  <c r="O30" i="7"/>
  <c r="G31" i="7"/>
  <c r="N31" i="7"/>
  <c r="O31" i="7"/>
  <c r="G32" i="7"/>
  <c r="N32" i="7"/>
  <c r="O32" i="7"/>
  <c r="G33" i="7"/>
  <c r="N33" i="7"/>
  <c r="O33" i="7"/>
  <c r="G34" i="7"/>
  <c r="N34" i="7"/>
  <c r="O34" i="7"/>
  <c r="G35" i="7"/>
  <c r="N35" i="7"/>
  <c r="O35" i="7"/>
  <c r="G36" i="7"/>
  <c r="N36" i="7"/>
  <c r="O36" i="7"/>
  <c r="G37" i="7"/>
  <c r="N37" i="7"/>
  <c r="O37" i="7"/>
  <c r="G38" i="7"/>
  <c r="N38" i="7"/>
  <c r="O38" i="7"/>
  <c r="G39" i="7"/>
  <c r="N39" i="7"/>
  <c r="O39" i="7"/>
  <c r="G40" i="7"/>
  <c r="N40" i="7"/>
  <c r="O40" i="7"/>
  <c r="G41" i="7"/>
  <c r="N41" i="7"/>
  <c r="O41" i="7"/>
  <c r="G42" i="7"/>
  <c r="N42" i="7"/>
  <c r="O42" i="7"/>
  <c r="G43" i="7"/>
  <c r="N43" i="7"/>
  <c r="O43" i="7"/>
  <c r="G44" i="7"/>
  <c r="N44" i="7"/>
  <c r="O44" i="7"/>
  <c r="G45" i="7"/>
  <c r="N45" i="7"/>
  <c r="O45" i="7"/>
  <c r="G46" i="7"/>
  <c r="N46" i="7"/>
  <c r="O46" i="7"/>
  <c r="G47" i="7"/>
  <c r="N47" i="7"/>
  <c r="O47" i="7"/>
  <c r="G48" i="7"/>
  <c r="N48" i="7"/>
  <c r="O48" i="7"/>
  <c r="G49" i="7"/>
  <c r="N49" i="7"/>
  <c r="O49" i="7"/>
  <c r="G50" i="7"/>
  <c r="N50" i="7"/>
  <c r="O50" i="7"/>
  <c r="G51" i="7"/>
  <c r="N51" i="7"/>
  <c r="O51" i="7"/>
  <c r="G52" i="7"/>
  <c r="N52" i="7"/>
  <c r="O52" i="7"/>
  <c r="G53" i="7"/>
  <c r="N53" i="7"/>
  <c r="O53" i="7"/>
  <c r="G54" i="7"/>
  <c r="N54" i="7"/>
  <c r="O54" i="7"/>
  <c r="G55" i="7"/>
  <c r="N55" i="7"/>
  <c r="O55" i="7"/>
  <c r="G56" i="7"/>
  <c r="N56" i="7"/>
  <c r="O56" i="7"/>
  <c r="G57" i="7"/>
  <c r="N57" i="7"/>
  <c r="O57" i="7"/>
  <c r="G58" i="7"/>
  <c r="N58" i="7"/>
  <c r="O58" i="7"/>
  <c r="G59" i="7"/>
  <c r="N59" i="7"/>
  <c r="O59" i="7"/>
  <c r="G60" i="7"/>
  <c r="N60" i="7"/>
  <c r="O60" i="7"/>
  <c r="G61" i="7"/>
  <c r="N61" i="7"/>
  <c r="O61" i="7"/>
  <c r="G62" i="7"/>
  <c r="N62" i="7"/>
  <c r="O62" i="7"/>
  <c r="G63" i="7"/>
  <c r="N63" i="7"/>
  <c r="O63" i="7"/>
  <c r="G64" i="7"/>
  <c r="N64" i="7"/>
  <c r="O64" i="7"/>
  <c r="G65" i="7"/>
  <c r="N65" i="7"/>
  <c r="O65" i="7"/>
  <c r="G66" i="7"/>
  <c r="N66" i="7"/>
  <c r="O66" i="7"/>
  <c r="G67" i="7"/>
  <c r="N67" i="7"/>
  <c r="O67" i="7"/>
  <c r="G68" i="7"/>
  <c r="N68" i="7"/>
  <c r="O68" i="7"/>
  <c r="G69" i="7"/>
  <c r="N69" i="7"/>
  <c r="O69" i="7"/>
  <c r="G70" i="7"/>
  <c r="N70" i="7"/>
  <c r="O70" i="7"/>
  <c r="G71" i="7"/>
  <c r="N71" i="7"/>
  <c r="O71" i="7"/>
  <c r="G72" i="7"/>
  <c r="N72" i="7"/>
  <c r="O72" i="7"/>
  <c r="G73" i="7"/>
  <c r="N73" i="7"/>
  <c r="O73" i="7"/>
  <c r="G74" i="7"/>
  <c r="N74" i="7"/>
  <c r="O74" i="7"/>
  <c r="G75" i="7"/>
  <c r="N75" i="7"/>
  <c r="O75" i="7"/>
  <c r="G76" i="7"/>
  <c r="N76" i="7"/>
  <c r="O76" i="7"/>
  <c r="G77" i="7"/>
  <c r="N77" i="7"/>
  <c r="O77" i="7"/>
  <c r="G78" i="7"/>
  <c r="N78" i="7"/>
  <c r="O78" i="7"/>
  <c r="G79" i="7"/>
  <c r="N79" i="7"/>
  <c r="O79" i="7"/>
  <c r="G80" i="7"/>
  <c r="N80" i="7"/>
  <c r="O80" i="7"/>
  <c r="G81" i="7"/>
  <c r="N81" i="7"/>
  <c r="O81" i="7"/>
  <c r="G82" i="7"/>
  <c r="N82" i="7"/>
  <c r="O82" i="7"/>
  <c r="G83" i="7"/>
  <c r="N83" i="7"/>
  <c r="O83" i="7"/>
  <c r="G84" i="7"/>
  <c r="N84" i="7"/>
  <c r="O84" i="7"/>
</calcChain>
</file>

<file path=xl/sharedStrings.xml><?xml version="1.0" encoding="utf-8"?>
<sst xmlns="http://schemas.openxmlformats.org/spreadsheetml/2006/main" count="557" uniqueCount="94">
  <si>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</si>
  <si>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</si>
  <si>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</si>
  <si>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</si>
  <si>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</si>
  <si>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</si>
  <si>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</si>
  <si>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</si>
  <si>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</si>
  <si>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</si>
  <si>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</si>
  <si>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</si>
  <si>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</si>
  <si>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</si>
  <si>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</si>
  <si>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</si>
  <si>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</si>
  <si>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</si>
  <si>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</si>
  <si>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</si>
  <si>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</si>
  <si>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</si>
  <si>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</si>
  <si>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</si>
  <si>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</si>
  <si>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</si>
  <si>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</si>
  <si>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</si>
  <si>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</si>
  <si>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</si>
  <si>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</si>
  <si>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</si>
  <si>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</si>
  <si>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</si>
  <si>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</si>
  <si>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</si>
  <si>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</si>
  <si>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</si>
  <si>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</si>
  <si>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</si>
  <si>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</si>
  <si>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</si>
  <si>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</si>
  <si>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</si>
  <si>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</si>
  <si>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</si>
  <si>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</si>
  <si>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</si>
  <si>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</si>
  <si>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</si>
  <si>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</si>
  <si>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</si>
  <si>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</si>
  <si>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</si>
  <si>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</si>
  <si>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</si>
  <si>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</si>
  <si>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</si>
  <si>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</si>
  <si>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</si>
  <si>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</si>
  <si>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</si>
  <si>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</si>
  <si>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</si>
  <si>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</si>
  <si>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</si>
  <si>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</si>
  <si>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</si>
  <si>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</si>
  <si>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</si>
  <si>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</si>
  <si>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</si>
  <si>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</si>
  <si>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</si>
  <si>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</si>
  <si>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</si>
  <si>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</si>
  <si>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</si>
  <si>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</si>
  <si>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</si>
  <si>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</si>
  <si>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</si>
  <si>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</si>
  <si>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</si>
  <si>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</si>
  <si>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</si>
  <si>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</si>
  <si>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</si>
  <si>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</si>
  <si>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</si>
  <si>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</si>
  <si>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Column Labels</t>
  </si>
  <si>
    <t>Sum of Final Price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</si>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</sst>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₹&quot;\ #,##0"/>
  </numFmts>
  <fonts count="5" x14ac:knownFonts="1">
    <font>
      <sz val="11"/>
      <color theme="1"/>
      <name val="Latha"/>
      <family val="2"/>
      <scheme val="minor"/>
    </font>
    <font>
      <sz val="16"/>
      <color theme="1"/>
      <name val="Latha"/>
      <family val="2"/>
      <scheme val="minor"/>
    </font>
    <font>
      <b/>
      <sz val="16"/>
      <color rgb="FF000000"/>
      <name val="Latha"/>
      <family val="2"/>
      <scheme val="minor"/>
    </font>
    <font>
      <sz val="11"/>
      <color rgb="FF000000"/>
      <name val="Latha"/>
      <family val="2"/>
      <scheme val="minor"/>
    </font>
    <font>
      <b/>
      <sz val="11"/>
      <color rgb="FF000000"/>
      <name val="Lath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1">
    <dxf>
      <numFmt numFmtId="165" formatCode="&quot;₹&quot;\ 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06.307056597223" createdVersion="8" refreshedVersion="8" minRefreshableVersion="3" recordCount="80" xr:uid="{DABBDB73-C3BA-459B-B1F5-90A6137BAC81}">
  <cacheSource type="worksheet">
    <worksheetSource name="Table1" sheet="Sales Data"/>
  </cacheSource>
  <cacheFields count="17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  <fieldGroup par="16" base="1">
        <rangePr groupBy="months" startDate="1900-06-15T00:00:00" endDate="2020-06-30T00:00:00"/>
        <groupItems count="14">
          <s v="&lt;15-06-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6-2020"/>
        </groupItems>
      </fieldGroup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 count="2">
        <s v="N"/>
        <s v="Y"/>
      </sharedItems>
    </cacheField>
    <cacheField name="Final Price" numFmtId="165">
      <sharedItems containsSemiMixedTypes="0" containsString="0" containsNumber="1" minValue="2200" maxValue="14962.5"/>
    </cacheField>
    <cacheField name="Quarters" numFmtId="0" databaseField="0">
      <fieldGroup base="1">
        <rangePr groupBy="quarters" startDate="1900-06-15T00:00:00" endDate="2020-06-30T00:00:00"/>
        <groupItems count="6">
          <s v="&lt;15-06-1900"/>
          <s v="Qtr1"/>
          <s v="Qtr2"/>
          <s v="Qtr3"/>
          <s v="Qtr4"/>
          <s v="&gt;30-06-2020"/>
        </groupItems>
      </fieldGroup>
    </cacheField>
    <cacheField name="Years" numFmtId="0" databaseField="0">
      <fieldGroup base="1">
        <rangePr groupBy="years" startDate="1900-06-15T00:00:00" endDate="2020-06-30T00:00:00"/>
        <groupItems count="123">
          <s v="&lt;15-06-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0-06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x v="0"/>
    <n v="132"/>
    <x v="0"/>
    <x v="0"/>
    <s v="black"/>
    <s v="F2248bl"/>
    <n v="15"/>
    <n v="235"/>
    <n v="3525"/>
    <x v="0"/>
    <n v="3525"/>
  </r>
  <r>
    <n v="2"/>
    <x v="1"/>
    <x v="0"/>
    <x v="1"/>
    <x v="1"/>
    <n v="144"/>
    <x v="1"/>
    <x v="1"/>
    <s v="red"/>
    <s v="U2683rd"/>
    <n v="22"/>
    <n v="260"/>
    <n v="5720"/>
    <x v="1"/>
    <n v="5434"/>
  </r>
  <r>
    <n v="3"/>
    <x v="2"/>
    <x v="0"/>
    <x v="2"/>
    <x v="1"/>
    <n v="136"/>
    <x v="2"/>
    <x v="2"/>
    <s v="black"/>
    <s v="E2376bl"/>
    <n v="16"/>
    <n v="350"/>
    <n v="5600"/>
    <x v="0"/>
    <n v="5600"/>
  </r>
  <r>
    <n v="4"/>
    <x v="3"/>
    <x v="0"/>
    <x v="3"/>
    <x v="2"/>
    <n v="144"/>
    <x v="1"/>
    <x v="0"/>
    <s v="brown"/>
    <s v="F2248br"/>
    <n v="30"/>
    <n v="235"/>
    <n v="7050"/>
    <x v="1"/>
    <n v="6697.5"/>
  </r>
  <r>
    <n v="5"/>
    <x v="3"/>
    <x v="0"/>
    <x v="0"/>
    <x v="0"/>
    <n v="166"/>
    <x v="3"/>
    <x v="3"/>
    <s v="gray"/>
    <s v="V2944gr"/>
    <n v="32"/>
    <n v="295"/>
    <n v="9440"/>
    <x v="1"/>
    <n v="8968"/>
  </r>
  <r>
    <n v="6"/>
    <x v="4"/>
    <x v="0"/>
    <x v="4"/>
    <x v="0"/>
    <n v="136"/>
    <x v="2"/>
    <x v="2"/>
    <s v="brown"/>
    <s v="E2376br"/>
    <n v="14"/>
    <n v="350"/>
    <n v="4900"/>
    <x v="0"/>
    <n v="4900"/>
  </r>
  <r>
    <n v="7"/>
    <x v="5"/>
    <x v="0"/>
    <x v="5"/>
    <x v="2"/>
    <n v="152"/>
    <x v="4"/>
    <x v="4"/>
    <s v="white"/>
    <s v="C2699wh"/>
    <n v="8"/>
    <n v="375"/>
    <n v="3000"/>
    <x v="0"/>
    <n v="3000"/>
  </r>
  <r>
    <n v="8"/>
    <x v="6"/>
    <x v="0"/>
    <x v="1"/>
    <x v="1"/>
    <n v="132"/>
    <x v="0"/>
    <x v="0"/>
    <s v="brown"/>
    <s v="F2248br"/>
    <n v="22"/>
    <n v="235"/>
    <n v="5170"/>
    <x v="1"/>
    <n v="4911.5"/>
  </r>
  <r>
    <n v="9"/>
    <x v="6"/>
    <x v="0"/>
    <x v="2"/>
    <x v="1"/>
    <n v="136"/>
    <x v="2"/>
    <x v="1"/>
    <s v="brown"/>
    <s v="U2683br"/>
    <n v="40"/>
    <n v="260"/>
    <n v="10400"/>
    <x v="1"/>
    <n v="9880"/>
  </r>
  <r>
    <n v="10"/>
    <x v="7"/>
    <x v="0"/>
    <x v="0"/>
    <x v="0"/>
    <n v="166"/>
    <x v="3"/>
    <x v="2"/>
    <s v="black"/>
    <s v="E2376bl"/>
    <n v="25"/>
    <n v="350"/>
    <n v="8750"/>
    <x v="1"/>
    <n v="8312.5"/>
  </r>
  <r>
    <n v="11"/>
    <x v="8"/>
    <x v="0"/>
    <x v="5"/>
    <x v="2"/>
    <n v="157"/>
    <x v="5"/>
    <x v="2"/>
    <s v="black"/>
    <s v="E2376bl"/>
    <n v="33"/>
    <n v="350"/>
    <n v="11550"/>
    <x v="1"/>
    <n v="10972.5"/>
  </r>
  <r>
    <n v="12"/>
    <x v="9"/>
    <x v="1"/>
    <x v="3"/>
    <x v="2"/>
    <n v="178"/>
    <x v="6"/>
    <x v="3"/>
    <s v="white"/>
    <s v="V2944wh"/>
    <n v="15"/>
    <n v="295"/>
    <n v="4425"/>
    <x v="0"/>
    <n v="4425"/>
  </r>
  <r>
    <n v="13"/>
    <x v="10"/>
    <x v="1"/>
    <x v="0"/>
    <x v="0"/>
    <n v="180"/>
    <x v="7"/>
    <x v="4"/>
    <s v="gray"/>
    <s v="C2699gr"/>
    <n v="10"/>
    <n v="375"/>
    <n v="3750"/>
    <x v="0"/>
    <n v="3750"/>
  </r>
  <r>
    <n v="14"/>
    <x v="11"/>
    <x v="1"/>
    <x v="6"/>
    <x v="1"/>
    <n v="132"/>
    <x v="0"/>
    <x v="1"/>
    <s v="brown"/>
    <s v="U2683br"/>
    <n v="45"/>
    <n v="260"/>
    <n v="11700"/>
    <x v="1"/>
    <n v="11115"/>
  </r>
  <r>
    <n v="15"/>
    <x v="12"/>
    <x v="1"/>
    <x v="1"/>
    <x v="1"/>
    <n v="180"/>
    <x v="7"/>
    <x v="2"/>
    <s v="white"/>
    <s v="E2376wh"/>
    <n v="32"/>
    <n v="350"/>
    <n v="11200"/>
    <x v="1"/>
    <n v="10640"/>
  </r>
  <r>
    <n v="16"/>
    <x v="13"/>
    <x v="1"/>
    <x v="3"/>
    <x v="2"/>
    <n v="166"/>
    <x v="3"/>
    <x v="2"/>
    <s v="black"/>
    <s v="E2376bl"/>
    <n v="28"/>
    <n v="350"/>
    <n v="9800"/>
    <x v="1"/>
    <n v="9310"/>
  </r>
  <r>
    <n v="17"/>
    <x v="14"/>
    <x v="1"/>
    <x v="2"/>
    <x v="1"/>
    <n v="162"/>
    <x v="8"/>
    <x v="5"/>
    <s v="red"/>
    <s v="A2258rd"/>
    <n v="10"/>
    <n v="220"/>
    <n v="2200"/>
    <x v="0"/>
    <n v="2200"/>
  </r>
  <r>
    <n v="18"/>
    <x v="15"/>
    <x v="1"/>
    <x v="0"/>
    <x v="0"/>
    <n v="136"/>
    <x v="2"/>
    <x v="1"/>
    <s v="brown"/>
    <s v="U2683br"/>
    <n v="16"/>
    <n v="260"/>
    <n v="4160"/>
    <x v="0"/>
    <n v="4160"/>
  </r>
  <r>
    <n v="19"/>
    <x v="16"/>
    <x v="1"/>
    <x v="5"/>
    <x v="2"/>
    <n v="132"/>
    <x v="0"/>
    <x v="0"/>
    <s v="brown"/>
    <s v="F2248br"/>
    <n v="35"/>
    <n v="235"/>
    <n v="8225"/>
    <x v="1"/>
    <n v="7813.75"/>
  </r>
  <r>
    <n v="20"/>
    <x v="17"/>
    <x v="1"/>
    <x v="1"/>
    <x v="1"/>
    <n v="132"/>
    <x v="0"/>
    <x v="3"/>
    <s v="black"/>
    <s v="V2944bl"/>
    <n v="12"/>
    <n v="295"/>
    <n v="3540"/>
    <x v="0"/>
    <n v="3540"/>
  </r>
  <r>
    <n v="21"/>
    <x v="18"/>
    <x v="1"/>
    <x v="3"/>
    <x v="2"/>
    <n v="136"/>
    <x v="2"/>
    <x v="4"/>
    <s v="gray"/>
    <s v="C2699gr"/>
    <n v="40"/>
    <n v="375"/>
    <n v="15000"/>
    <x v="1"/>
    <n v="14250"/>
  </r>
  <r>
    <n v="22"/>
    <x v="19"/>
    <x v="1"/>
    <x v="4"/>
    <x v="0"/>
    <n v="144"/>
    <x v="1"/>
    <x v="2"/>
    <s v="brown"/>
    <s v="E2376br"/>
    <n v="10"/>
    <n v="350"/>
    <n v="3500"/>
    <x v="0"/>
    <n v="3500"/>
  </r>
  <r>
    <n v="23"/>
    <x v="20"/>
    <x v="2"/>
    <x v="2"/>
    <x v="1"/>
    <n v="132"/>
    <x v="0"/>
    <x v="4"/>
    <s v="black"/>
    <s v="C2699bl"/>
    <n v="25"/>
    <n v="375"/>
    <n v="9375"/>
    <x v="1"/>
    <n v="8906.25"/>
  </r>
  <r>
    <n v="24"/>
    <x v="21"/>
    <x v="2"/>
    <x v="6"/>
    <x v="1"/>
    <n v="162"/>
    <x v="8"/>
    <x v="1"/>
    <s v="black"/>
    <s v="U2683bl"/>
    <n v="50"/>
    <n v="260"/>
    <n v="13000"/>
    <x v="1"/>
    <n v="12350"/>
  </r>
  <r>
    <n v="25"/>
    <x v="22"/>
    <x v="2"/>
    <x v="1"/>
    <x v="1"/>
    <n v="180"/>
    <x v="7"/>
    <x v="0"/>
    <s v="white"/>
    <s v="F2248wh"/>
    <n v="22"/>
    <n v="235"/>
    <n v="5170"/>
    <x v="1"/>
    <n v="4911.5"/>
  </r>
  <r>
    <n v="26"/>
    <x v="23"/>
    <x v="2"/>
    <x v="0"/>
    <x v="0"/>
    <n v="144"/>
    <x v="1"/>
    <x v="3"/>
    <s v="brown"/>
    <s v="V2944br"/>
    <n v="15"/>
    <n v="295"/>
    <n v="4425"/>
    <x v="0"/>
    <n v="4425"/>
  </r>
  <r>
    <n v="27"/>
    <x v="24"/>
    <x v="2"/>
    <x v="4"/>
    <x v="0"/>
    <n v="166"/>
    <x v="3"/>
    <x v="5"/>
    <s v="white"/>
    <s v="A2258wh"/>
    <n v="10"/>
    <n v="220"/>
    <n v="2200"/>
    <x v="0"/>
    <n v="2200"/>
  </r>
  <r>
    <n v="28"/>
    <x v="25"/>
    <x v="2"/>
    <x v="3"/>
    <x v="2"/>
    <n v="178"/>
    <x v="6"/>
    <x v="2"/>
    <s v="black"/>
    <s v="E2376bl"/>
    <n v="20"/>
    <n v="350"/>
    <n v="7000"/>
    <x v="1"/>
    <n v="6650"/>
  </r>
  <r>
    <n v="29"/>
    <x v="26"/>
    <x v="2"/>
    <x v="6"/>
    <x v="1"/>
    <n v="157"/>
    <x v="5"/>
    <x v="0"/>
    <s v="gray"/>
    <s v="F2248gr"/>
    <n v="14"/>
    <n v="235"/>
    <n v="3290"/>
    <x v="0"/>
    <n v="3290"/>
  </r>
  <r>
    <n v="30"/>
    <x v="27"/>
    <x v="2"/>
    <x v="1"/>
    <x v="1"/>
    <n v="152"/>
    <x v="4"/>
    <x v="5"/>
    <s v="gray"/>
    <s v="A2258gr"/>
    <n v="28"/>
    <n v="220"/>
    <n v="6160"/>
    <x v="1"/>
    <n v="5852"/>
  </r>
  <r>
    <n v="31"/>
    <x v="28"/>
    <x v="2"/>
    <x v="6"/>
    <x v="1"/>
    <n v="162"/>
    <x v="8"/>
    <x v="0"/>
    <s v="black"/>
    <s v="F2248bl"/>
    <n v="12"/>
    <n v="235"/>
    <n v="2820"/>
    <x v="0"/>
    <n v="2820"/>
  </r>
  <r>
    <n v="32"/>
    <x v="29"/>
    <x v="2"/>
    <x v="0"/>
    <x v="0"/>
    <n v="180"/>
    <x v="7"/>
    <x v="3"/>
    <s v="white"/>
    <s v="V2944wh"/>
    <n v="35"/>
    <n v="295"/>
    <n v="10325"/>
    <x v="1"/>
    <n v="9808.75"/>
  </r>
  <r>
    <n v="33"/>
    <x v="30"/>
    <x v="2"/>
    <x v="3"/>
    <x v="2"/>
    <n v="178"/>
    <x v="6"/>
    <x v="4"/>
    <s v="white"/>
    <s v="C2699wh"/>
    <n v="20"/>
    <n v="375"/>
    <n v="7500"/>
    <x v="1"/>
    <n v="7125"/>
  </r>
  <r>
    <n v="34"/>
    <x v="31"/>
    <x v="2"/>
    <x v="4"/>
    <x v="0"/>
    <n v="152"/>
    <x v="4"/>
    <x v="5"/>
    <s v="gray"/>
    <s v="A2258gr"/>
    <n v="45"/>
    <n v="220"/>
    <n v="9900"/>
    <x v="1"/>
    <n v="9405"/>
  </r>
  <r>
    <n v="35"/>
    <x v="32"/>
    <x v="3"/>
    <x v="1"/>
    <x v="1"/>
    <n v="136"/>
    <x v="2"/>
    <x v="4"/>
    <s v="black"/>
    <s v="C2699bl"/>
    <n v="15"/>
    <n v="375"/>
    <n v="5625"/>
    <x v="0"/>
    <n v="5625"/>
  </r>
  <r>
    <n v="36"/>
    <x v="33"/>
    <x v="3"/>
    <x v="6"/>
    <x v="1"/>
    <n v="132"/>
    <x v="0"/>
    <x v="2"/>
    <s v="black"/>
    <s v="E2376bl"/>
    <n v="14"/>
    <n v="350"/>
    <n v="4900"/>
    <x v="0"/>
    <n v="4900"/>
  </r>
  <r>
    <n v="37"/>
    <x v="34"/>
    <x v="3"/>
    <x v="3"/>
    <x v="2"/>
    <n v="157"/>
    <x v="5"/>
    <x v="3"/>
    <s v="gray"/>
    <s v="V2944gr"/>
    <n v="32"/>
    <n v="295"/>
    <n v="9440"/>
    <x v="1"/>
    <n v="8968"/>
  </r>
  <r>
    <n v="38"/>
    <x v="35"/>
    <x v="3"/>
    <x v="2"/>
    <x v="1"/>
    <n v="132"/>
    <x v="0"/>
    <x v="1"/>
    <s v="black"/>
    <s v="U2683bl"/>
    <n v="40"/>
    <n v="260"/>
    <n v="10400"/>
    <x v="1"/>
    <n v="9880"/>
  </r>
  <r>
    <n v="39"/>
    <x v="36"/>
    <x v="3"/>
    <x v="4"/>
    <x v="0"/>
    <n v="166"/>
    <x v="3"/>
    <x v="0"/>
    <s v="black"/>
    <s v="F2248bl"/>
    <n v="45"/>
    <n v="235"/>
    <n v="10575"/>
    <x v="1"/>
    <n v="10046.25"/>
  </r>
  <r>
    <n v="40"/>
    <x v="36"/>
    <x v="3"/>
    <x v="1"/>
    <x v="1"/>
    <n v="180"/>
    <x v="7"/>
    <x v="5"/>
    <s v="white"/>
    <s v="A2258wh"/>
    <n v="24"/>
    <n v="220"/>
    <n v="5280"/>
    <x v="1"/>
    <n v="5016"/>
  </r>
  <r>
    <n v="41"/>
    <x v="37"/>
    <x v="3"/>
    <x v="6"/>
    <x v="1"/>
    <n v="132"/>
    <x v="0"/>
    <x v="4"/>
    <s v="black"/>
    <s v="C2699bl"/>
    <n v="30"/>
    <n v="375"/>
    <n v="11250"/>
    <x v="1"/>
    <n v="10687.5"/>
  </r>
  <r>
    <n v="42"/>
    <x v="38"/>
    <x v="3"/>
    <x v="6"/>
    <x v="1"/>
    <n v="144"/>
    <x v="1"/>
    <x v="1"/>
    <s v="red"/>
    <s v="U2683rd"/>
    <n v="15"/>
    <n v="260"/>
    <n v="3900"/>
    <x v="0"/>
    <n v="3900"/>
  </r>
  <r>
    <n v="43"/>
    <x v="39"/>
    <x v="3"/>
    <x v="4"/>
    <x v="0"/>
    <n v="157"/>
    <x v="5"/>
    <x v="4"/>
    <s v="black"/>
    <s v="C2699bl"/>
    <n v="15"/>
    <n v="375"/>
    <n v="5625"/>
    <x v="0"/>
    <n v="5625"/>
  </r>
  <r>
    <n v="44"/>
    <x v="40"/>
    <x v="3"/>
    <x v="0"/>
    <x v="0"/>
    <n v="180"/>
    <x v="7"/>
    <x v="3"/>
    <s v="brown"/>
    <s v="V2944br"/>
    <n v="42"/>
    <n v="295"/>
    <n v="12390"/>
    <x v="1"/>
    <n v="11770.5"/>
  </r>
  <r>
    <n v="45"/>
    <x v="41"/>
    <x v="3"/>
    <x v="0"/>
    <x v="0"/>
    <n v="132"/>
    <x v="0"/>
    <x v="2"/>
    <s v="black"/>
    <s v="E2376bl"/>
    <n v="26"/>
    <n v="350"/>
    <n v="9100"/>
    <x v="1"/>
    <n v="8645"/>
  </r>
  <r>
    <n v="46"/>
    <x v="42"/>
    <x v="3"/>
    <x v="3"/>
    <x v="2"/>
    <n v="162"/>
    <x v="8"/>
    <x v="1"/>
    <s v="gray"/>
    <s v="U2683gr"/>
    <n v="35"/>
    <n v="260"/>
    <n v="9100"/>
    <x v="1"/>
    <n v="8645"/>
  </r>
  <r>
    <n v="47"/>
    <x v="43"/>
    <x v="3"/>
    <x v="4"/>
    <x v="0"/>
    <n v="144"/>
    <x v="1"/>
    <x v="5"/>
    <s v="white"/>
    <s v="A2258wh"/>
    <n v="32"/>
    <n v="220"/>
    <n v="7040"/>
    <x v="1"/>
    <n v="6688"/>
  </r>
  <r>
    <n v="48"/>
    <x v="44"/>
    <x v="3"/>
    <x v="6"/>
    <x v="1"/>
    <n v="132"/>
    <x v="0"/>
    <x v="3"/>
    <s v="brown"/>
    <s v="V2944br"/>
    <n v="18"/>
    <n v="295"/>
    <n v="5310"/>
    <x v="0"/>
    <n v="5310"/>
  </r>
  <r>
    <n v="49"/>
    <x v="44"/>
    <x v="3"/>
    <x v="3"/>
    <x v="2"/>
    <n v="180"/>
    <x v="7"/>
    <x v="2"/>
    <s v="black"/>
    <s v="E2376bl"/>
    <n v="22"/>
    <n v="350"/>
    <n v="7700"/>
    <x v="1"/>
    <n v="7315"/>
  </r>
  <r>
    <n v="50"/>
    <x v="45"/>
    <x v="3"/>
    <x v="5"/>
    <x v="2"/>
    <n v="162"/>
    <x v="8"/>
    <x v="0"/>
    <s v="gray"/>
    <s v="F2248gr"/>
    <n v="38"/>
    <n v="235"/>
    <n v="8930"/>
    <x v="1"/>
    <n v="8483.5"/>
  </r>
  <r>
    <n v="51"/>
    <x v="46"/>
    <x v="4"/>
    <x v="0"/>
    <x v="0"/>
    <n v="180"/>
    <x v="7"/>
    <x v="5"/>
    <s v="black"/>
    <s v="A2258bl"/>
    <n v="42"/>
    <n v="220"/>
    <n v="9240"/>
    <x v="1"/>
    <n v="8778"/>
  </r>
  <r>
    <n v="52"/>
    <x v="47"/>
    <x v="4"/>
    <x v="6"/>
    <x v="1"/>
    <n v="162"/>
    <x v="8"/>
    <x v="3"/>
    <s v="red"/>
    <s v="V2944rd"/>
    <n v="15"/>
    <n v="295"/>
    <n v="4425"/>
    <x v="0"/>
    <n v="4425"/>
  </r>
  <r>
    <n v="53"/>
    <x v="48"/>
    <x v="4"/>
    <x v="3"/>
    <x v="2"/>
    <n v="136"/>
    <x v="2"/>
    <x v="4"/>
    <s v="gray"/>
    <s v="C2699gr"/>
    <n v="10"/>
    <n v="375"/>
    <n v="3750"/>
    <x v="0"/>
    <n v="3750"/>
  </r>
  <r>
    <n v="54"/>
    <x v="49"/>
    <x v="4"/>
    <x v="2"/>
    <x v="1"/>
    <n v="136"/>
    <x v="2"/>
    <x v="0"/>
    <s v="black"/>
    <s v="F2248bl"/>
    <n v="26"/>
    <n v="235"/>
    <n v="6110"/>
    <x v="1"/>
    <n v="5804.5"/>
  </r>
  <r>
    <n v="55"/>
    <x v="50"/>
    <x v="4"/>
    <x v="4"/>
    <x v="0"/>
    <n v="152"/>
    <x v="4"/>
    <x v="0"/>
    <s v="red"/>
    <s v="F2248rd"/>
    <n v="40"/>
    <n v="235"/>
    <n v="9400"/>
    <x v="1"/>
    <n v="8930"/>
  </r>
  <r>
    <n v="56"/>
    <x v="51"/>
    <x v="4"/>
    <x v="5"/>
    <x v="2"/>
    <n v="180"/>
    <x v="7"/>
    <x v="1"/>
    <s v="black"/>
    <s v="U2683bl"/>
    <n v="30"/>
    <n v="260"/>
    <n v="7800"/>
    <x v="1"/>
    <n v="7410"/>
  </r>
  <r>
    <n v="57"/>
    <x v="52"/>
    <x v="4"/>
    <x v="3"/>
    <x v="2"/>
    <n v="152"/>
    <x v="4"/>
    <x v="2"/>
    <s v="gray"/>
    <s v="E2376gr"/>
    <n v="26"/>
    <n v="350"/>
    <n v="9100"/>
    <x v="1"/>
    <n v="8645"/>
  </r>
  <r>
    <n v="58"/>
    <x v="53"/>
    <x v="4"/>
    <x v="4"/>
    <x v="0"/>
    <n v="132"/>
    <x v="0"/>
    <x v="3"/>
    <s v="black"/>
    <s v="V2944bl"/>
    <n v="18"/>
    <n v="295"/>
    <n v="5310"/>
    <x v="0"/>
    <n v="5310"/>
  </r>
  <r>
    <n v="59"/>
    <x v="54"/>
    <x v="4"/>
    <x v="2"/>
    <x v="1"/>
    <n v="180"/>
    <x v="7"/>
    <x v="0"/>
    <s v="gray"/>
    <s v="F2248gr"/>
    <n v="22"/>
    <n v="235"/>
    <n v="5170"/>
    <x v="1"/>
    <n v="4911.5"/>
  </r>
  <r>
    <n v="60"/>
    <x v="55"/>
    <x v="4"/>
    <x v="3"/>
    <x v="2"/>
    <n v="144"/>
    <x v="1"/>
    <x v="2"/>
    <s v="black"/>
    <s v="E2376bl"/>
    <n v="42"/>
    <n v="350"/>
    <n v="14700"/>
    <x v="1"/>
    <n v="13965"/>
  </r>
  <r>
    <n v="61"/>
    <x v="55"/>
    <x v="4"/>
    <x v="6"/>
    <x v="1"/>
    <n v="162"/>
    <x v="8"/>
    <x v="2"/>
    <s v="white"/>
    <s v="E2376wh"/>
    <n v="45"/>
    <n v="350"/>
    <n v="15750"/>
    <x v="1"/>
    <n v="14962.5"/>
  </r>
  <r>
    <n v="62"/>
    <x v="56"/>
    <x v="4"/>
    <x v="3"/>
    <x v="2"/>
    <n v="132"/>
    <x v="0"/>
    <x v="3"/>
    <s v="red"/>
    <s v="V2944rd"/>
    <n v="20"/>
    <n v="295"/>
    <n v="5900"/>
    <x v="1"/>
    <n v="5605"/>
  </r>
  <r>
    <n v="63"/>
    <x v="57"/>
    <x v="4"/>
    <x v="0"/>
    <x v="0"/>
    <n v="136"/>
    <x v="2"/>
    <x v="3"/>
    <s v="black"/>
    <s v="V2944bl"/>
    <n v="22"/>
    <n v="295"/>
    <n v="6490"/>
    <x v="1"/>
    <n v="6165.5"/>
  </r>
  <r>
    <n v="64"/>
    <x v="58"/>
    <x v="4"/>
    <x v="5"/>
    <x v="2"/>
    <n v="157"/>
    <x v="5"/>
    <x v="5"/>
    <s v="white"/>
    <s v="A2258wh"/>
    <n v="15"/>
    <n v="220"/>
    <n v="3300"/>
    <x v="0"/>
    <n v="3300"/>
  </r>
  <r>
    <n v="65"/>
    <x v="59"/>
    <x v="4"/>
    <x v="4"/>
    <x v="0"/>
    <n v="132"/>
    <x v="0"/>
    <x v="0"/>
    <s v="brown"/>
    <s v="F2248br"/>
    <n v="35"/>
    <n v="235"/>
    <n v="8225"/>
    <x v="1"/>
    <n v="7813.75"/>
  </r>
  <r>
    <n v="66"/>
    <x v="60"/>
    <x v="5"/>
    <x v="5"/>
    <x v="2"/>
    <n v="178"/>
    <x v="6"/>
    <x v="4"/>
    <s v="gray"/>
    <s v="C2699gr"/>
    <n v="33"/>
    <n v="375"/>
    <n v="12375"/>
    <x v="1"/>
    <n v="11756.25"/>
  </r>
  <r>
    <n v="67"/>
    <x v="61"/>
    <x v="5"/>
    <x v="3"/>
    <x v="2"/>
    <n v="144"/>
    <x v="1"/>
    <x v="1"/>
    <s v="black"/>
    <s v="U2683bl"/>
    <n v="22"/>
    <n v="260"/>
    <n v="5720"/>
    <x v="1"/>
    <n v="5434"/>
  </r>
  <r>
    <n v="68"/>
    <x v="61"/>
    <x v="5"/>
    <x v="5"/>
    <x v="2"/>
    <n v="136"/>
    <x v="2"/>
    <x v="1"/>
    <s v="gray"/>
    <s v="U2683gr"/>
    <n v="26"/>
    <n v="260"/>
    <n v="6760"/>
    <x v="1"/>
    <n v="6422"/>
  </r>
  <r>
    <n v="69"/>
    <x v="62"/>
    <x v="5"/>
    <x v="0"/>
    <x v="0"/>
    <n v="132"/>
    <x v="0"/>
    <x v="5"/>
    <s v="red"/>
    <s v="A2258rd"/>
    <n v="16"/>
    <n v="220"/>
    <n v="3520"/>
    <x v="0"/>
    <n v="3520"/>
  </r>
  <r>
    <n v="70"/>
    <x v="63"/>
    <x v="5"/>
    <x v="6"/>
    <x v="1"/>
    <n v="178"/>
    <x v="6"/>
    <x v="3"/>
    <s v="black"/>
    <s v="V2944bl"/>
    <n v="10"/>
    <n v="295"/>
    <n v="2950"/>
    <x v="0"/>
    <n v="2950"/>
  </r>
  <r>
    <n v="71"/>
    <x v="63"/>
    <x v="5"/>
    <x v="2"/>
    <x v="1"/>
    <n v="162"/>
    <x v="8"/>
    <x v="1"/>
    <s v="black"/>
    <s v="U2683bl"/>
    <n v="40"/>
    <n v="260"/>
    <n v="10400"/>
    <x v="1"/>
    <n v="9880"/>
  </r>
  <r>
    <n v="72"/>
    <x v="64"/>
    <x v="5"/>
    <x v="1"/>
    <x v="1"/>
    <n v="157"/>
    <x v="5"/>
    <x v="0"/>
    <s v="brown"/>
    <s v="F2248br"/>
    <n v="15"/>
    <n v="235"/>
    <n v="3525"/>
    <x v="0"/>
    <n v="3525"/>
  </r>
  <r>
    <n v="73"/>
    <x v="65"/>
    <x v="5"/>
    <x v="4"/>
    <x v="0"/>
    <n v="132"/>
    <x v="0"/>
    <x v="4"/>
    <s v="gray"/>
    <s v="C2699gr"/>
    <n v="25"/>
    <n v="375"/>
    <n v="9375"/>
    <x v="1"/>
    <n v="8906.25"/>
  </r>
  <r>
    <n v="74"/>
    <x v="66"/>
    <x v="5"/>
    <x v="0"/>
    <x v="0"/>
    <n v="144"/>
    <x v="1"/>
    <x v="3"/>
    <s v="gray"/>
    <s v="V2944gr"/>
    <n v="20"/>
    <n v="295"/>
    <n v="5900"/>
    <x v="1"/>
    <n v="5605"/>
  </r>
  <r>
    <n v="75"/>
    <x v="67"/>
    <x v="5"/>
    <x v="5"/>
    <x v="2"/>
    <n v="166"/>
    <x v="3"/>
    <x v="1"/>
    <s v="red"/>
    <s v="U2683rd"/>
    <n v="35"/>
    <n v="260"/>
    <n v="9100"/>
    <x v="1"/>
    <n v="8645"/>
  </r>
  <r>
    <n v="76"/>
    <x v="68"/>
    <x v="5"/>
    <x v="3"/>
    <x v="2"/>
    <n v="178"/>
    <x v="6"/>
    <x v="2"/>
    <s v="black"/>
    <s v="E2376bl"/>
    <n v="22"/>
    <n v="350"/>
    <n v="7700"/>
    <x v="1"/>
    <n v="7315"/>
  </r>
  <r>
    <n v="77"/>
    <x v="69"/>
    <x v="5"/>
    <x v="1"/>
    <x v="1"/>
    <n v="166"/>
    <x v="3"/>
    <x v="5"/>
    <s v="white"/>
    <s v="A2258wh"/>
    <n v="16"/>
    <n v="220"/>
    <n v="3520"/>
    <x v="0"/>
    <n v="3520"/>
  </r>
  <r>
    <n v="78"/>
    <x v="70"/>
    <x v="5"/>
    <x v="2"/>
    <x v="1"/>
    <n v="162"/>
    <x v="8"/>
    <x v="3"/>
    <s v="black"/>
    <s v="V2944bl"/>
    <n v="50"/>
    <n v="295"/>
    <n v="14750"/>
    <x v="1"/>
    <n v="14012.5"/>
  </r>
  <r>
    <n v="79"/>
    <x v="71"/>
    <x v="5"/>
    <x v="4"/>
    <x v="0"/>
    <n v="178"/>
    <x v="6"/>
    <x v="4"/>
    <s v="gray"/>
    <s v="C2699gr"/>
    <n v="32"/>
    <n v="375"/>
    <n v="12000"/>
    <x v="1"/>
    <n v="11400"/>
  </r>
  <r>
    <n v="80"/>
    <x v="71"/>
    <x v="5"/>
    <x v="1"/>
    <x v="1"/>
    <n v="136"/>
    <x v="2"/>
    <x v="0"/>
    <s v="white"/>
    <s v="F2248wh"/>
    <n v="14"/>
    <n v="235"/>
    <n v="3290"/>
    <x v="0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B588D-0AD4-409B-B45A-96650F5185E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compact="0" compactData="0" multipleFieldFilters="0">
  <location ref="A3:H11" firstHeaderRow="1" firstDataRow="2" firstDataCol="1"/>
  <pivotFields count="17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8CC18-BDEF-491A-9420-D9AD6D7F6E9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2" firstHeaderRow="1" firstDataRow="2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8">
        <item x="1"/>
        <item sd="0" x="5"/>
        <item sd="0" x="6"/>
        <item sd="0" x="0"/>
        <item sd="0" x="3"/>
        <item sd="0" x="2"/>
        <item sd="0"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showAll="0">
      <items count="3">
        <item x="0"/>
        <item x="1"/>
        <item t="default"/>
      </items>
    </pivotField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inal Price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C62290-3462-4F4B-8F8B-3947F6C81FD9}" name="Table1" displayName="Table1" ref="A4:O84" totalsRowShown="0" headerRowDxfId="10">
  <autoFilter ref="A4:O84" xr:uid="{55963DA0-2162-4C82-9F0E-B66CEF9273BD}"/>
  <sortState xmlns:xlrd2="http://schemas.microsoft.com/office/spreadsheetml/2017/richdata2" ref="A5:M84">
    <sortCondition ref="A4:A84"/>
  </sortState>
  <tableColumns count="15">
    <tableColumn id="1" xr3:uid="{492C32D3-994F-49DB-BC27-C1BB0F14B22A}" name="Num"/>
    <tableColumn id="2" xr3:uid="{C3C3461B-6AD8-41E7-9364-76D993670D9D}" name="Date" dataDxfId="9"/>
    <tableColumn id="3" xr3:uid="{134AE296-C027-43ED-9175-26A993B6ABE0}" name="Month" dataDxfId="8"/>
    <tableColumn id="4" xr3:uid="{2F6F9E51-77C5-40B2-8652-CA8F2F80BD7F}" name="Sales Rep" dataDxfId="7"/>
    <tableColumn id="5" xr3:uid="{FE5F8275-F7A8-470A-B6D6-5AC70A2F8C70}" name="Region" dataDxfId="6"/>
    <tableColumn id="6" xr3:uid="{022B60F7-AB34-4677-8D56-67A4697A7DA6}" name="Customer ID" dataDxfId="5"/>
    <tableColumn id="15" xr3:uid="{686903DE-F082-42C9-A998-438701B3B4EF}" name="Company Name" dataDxfId="4">
      <calculatedColumnFormula>VLOOKUP(F5,'Customer Info'!$A$4:$C$12,2,FALSE)</calculatedColumnFormula>
    </tableColumn>
    <tableColumn id="7" xr3:uid="{691D76B8-F237-42A1-A98C-D412E77AE453}" name="Model"/>
    <tableColumn id="8" xr3:uid="{6C69E157-3840-4965-8488-1A7567EFE81A}" name="Color"/>
    <tableColumn id="9" xr3:uid="{C08C0FEB-3A16-462A-9E1D-8E61D9245B48}" name="Item Code"/>
    <tableColumn id="10" xr3:uid="{CA4D01D9-FCD2-4D69-AB69-4380C63B66CE}" name="Number"/>
    <tableColumn id="11" xr3:uid="{3C0698CD-1290-4B06-8520-6AC3440A6A58}" name="Price / Unit" dataDxfId="3"/>
    <tableColumn id="12" xr3:uid="{7E16A5FD-794F-4C80-A2F0-C6E617014591}" name="Total" dataDxfId="2"/>
    <tableColumn id="13" xr3:uid="{F0CE6EB8-0BAF-41A5-AF43-78FEAA21052C}" name="Discount" dataDxfId="1">
      <calculatedColumnFormula>IF(Table1[[#This Row],[Number]]&gt;=20,"Y","N")</calculatedColumnFormula>
    </tableColumn>
    <tableColumn id="14" xr3:uid="{F8A5D954-9FE1-40C2-84E6-18A9C1F70CD8}" name="Final Price" dataDxfId="0">
      <calculatedColumnFormula>IF(K5&gt;=20,0.95*M5,M5)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120E-1E7A-46D0-9C12-33857C1CAC5D}">
  <dimension ref="A1:O84"/>
  <sheetViews>
    <sheetView tabSelected="1" workbookViewId="0">
      <selection activeCell="G5" sqref="G5"/>
    </sheetView>
  </sheetViews>
  <sheetFormatPr defaultColWidth="8.88671875" defaultRowHeight="21" x14ac:dyDescent="0.65"/>
  <cols>
    <col min="2" max="2" width="11.109375" bestFit="1" customWidth="1"/>
    <col min="3" max="3" width="9.44140625" bestFit="1" customWidth="1"/>
    <col min="4" max="4" width="13.6640625" bestFit="1" customWidth="1"/>
    <col min="5" max="5" width="9.5546875" bestFit="1" customWidth="1"/>
    <col min="6" max="6" width="14.44140625" bestFit="1" customWidth="1"/>
    <col min="7" max="7" width="18.6640625" customWidth="1"/>
    <col min="8" max="8" width="9.109375" bestFit="1" customWidth="1"/>
    <col min="9" max="9" width="9" customWidth="1"/>
    <col min="10" max="10" width="12.5546875" bestFit="1" customWidth="1"/>
    <col min="11" max="11" width="10.6640625" bestFit="1" customWidth="1"/>
    <col min="12" max="12" width="13.5546875" bestFit="1" customWidth="1"/>
    <col min="13" max="13" width="11.109375" bestFit="1" customWidth="1"/>
    <col min="14" max="14" width="22.33203125" style="3" customWidth="1"/>
    <col min="15" max="15" width="27.44140625" style="16" customWidth="1"/>
  </cols>
  <sheetData>
    <row r="1" spans="1:15" ht="31.2" x14ac:dyDescent="0.95">
      <c r="A1" s="1" t="s">
        <v>16</v>
      </c>
    </row>
    <row r="2" spans="1:15" ht="31.2" x14ac:dyDescent="0.95">
      <c r="A2" s="1" t="s">
        <v>17</v>
      </c>
    </row>
    <row r="4" spans="1:15" x14ac:dyDescent="0.65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1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17" t="s">
        <v>30</v>
      </c>
    </row>
    <row r="5" spans="1:15" x14ac:dyDescent="0.65">
      <c r="B5" s="2">
        <v>43832</v>
      </c>
      <c r="C5" s="3" t="s">
        <v>10</v>
      </c>
      <c r="D5" s="6" t="s">
        <v>31</v>
      </c>
      <c r="E5" s="3" t="s">
        <v>32</v>
      </c>
      <c r="F5" s="3">
        <v>132</v>
      </c>
      <c r="G5" s="3" t="str">
        <f>VLOOKUP(F5,'Customer Info'!$A$4:$C$12,2,FALSE)</f>
        <v>Bankia</v>
      </c>
      <c r="H5" t="s">
        <v>6</v>
      </c>
      <c r="I5" t="s">
        <v>33</v>
      </c>
      <c r="J5" t="s">
        <v>34</v>
      </c>
      <c r="K5">
        <v>15</v>
      </c>
      <c r="L5" s="4">
        <v>235</v>
      </c>
      <c r="M5" s="5">
        <v>3525</v>
      </c>
      <c r="N5" s="3" t="str">
        <f>IF(Table1[[#This Row],[Number]]&gt;=20,"Y","N")</f>
        <v>N</v>
      </c>
      <c r="O5" s="16">
        <f>IF(K5&gt;=20,0.95*M5,M5)</f>
        <v>3525</v>
      </c>
    </row>
    <row r="6" spans="1:15" x14ac:dyDescent="0.65">
      <c r="A6">
        <v>2</v>
      </c>
      <c r="B6" s="2">
        <v>43836</v>
      </c>
      <c r="C6" s="3" t="s">
        <v>10</v>
      </c>
      <c r="D6" s="6" t="s">
        <v>35</v>
      </c>
      <c r="E6" s="3" t="s">
        <v>36</v>
      </c>
      <c r="F6" s="3">
        <v>144</v>
      </c>
      <c r="G6" s="3" t="str">
        <f>VLOOKUP(F6,'Customer Info'!$A$4:$C$12,2,FALSE)</f>
        <v>Affinity</v>
      </c>
      <c r="H6" t="s">
        <v>7</v>
      </c>
      <c r="I6" t="s">
        <v>37</v>
      </c>
      <c r="J6" t="s">
        <v>38</v>
      </c>
      <c r="K6">
        <v>22</v>
      </c>
      <c r="L6" s="5">
        <v>260</v>
      </c>
      <c r="M6" s="5">
        <v>5720</v>
      </c>
      <c r="N6" s="3" t="str">
        <f>IF(Table1[[#This Row],[Number]]&gt;=20,"Y","N")</f>
        <v>Y</v>
      </c>
      <c r="O6" s="16">
        <f>IF(K6&gt;=20,0.95*M6,M6)</f>
        <v>5434</v>
      </c>
    </row>
    <row r="7" spans="1:15" x14ac:dyDescent="0.65">
      <c r="A7">
        <v>3</v>
      </c>
      <c r="B7" s="2">
        <v>43839</v>
      </c>
      <c r="C7" s="3" t="s">
        <v>10</v>
      </c>
      <c r="D7" s="6" t="s">
        <v>39</v>
      </c>
      <c r="E7" s="3" t="s">
        <v>36</v>
      </c>
      <c r="F7" s="3">
        <v>136</v>
      </c>
      <c r="G7" s="3" t="str">
        <f>VLOOKUP(F7,'Customer Info'!$A$4:$C$12,2,FALSE)</f>
        <v>Telmark</v>
      </c>
      <c r="H7" t="s">
        <v>5</v>
      </c>
      <c r="I7" t="s">
        <v>33</v>
      </c>
      <c r="J7" t="s">
        <v>40</v>
      </c>
      <c r="K7">
        <v>16</v>
      </c>
      <c r="L7" s="5">
        <v>350</v>
      </c>
      <c r="M7" s="5">
        <v>5600</v>
      </c>
      <c r="N7" s="3" t="str">
        <f>IF(Table1[[#This Row],[Number]]&gt;=20,"Y","N")</f>
        <v>N</v>
      </c>
      <c r="O7" s="16">
        <f>IF(K7&gt;=20,0.95*M7,M7)</f>
        <v>5600</v>
      </c>
    </row>
    <row r="8" spans="1:15" x14ac:dyDescent="0.65">
      <c r="A8">
        <v>4</v>
      </c>
      <c r="B8" s="2">
        <v>43842</v>
      </c>
      <c r="C8" s="3" t="s">
        <v>10</v>
      </c>
      <c r="D8" s="6" t="s">
        <v>41</v>
      </c>
      <c r="E8" s="3" t="s">
        <v>42</v>
      </c>
      <c r="F8" s="3">
        <v>144</v>
      </c>
      <c r="G8" s="3" t="str">
        <f>VLOOKUP(F8,'Customer Info'!$A$4:$C$12,2,FALSE)</f>
        <v>Affinity</v>
      </c>
      <c r="H8" t="s">
        <v>6</v>
      </c>
      <c r="I8" t="s">
        <v>43</v>
      </c>
      <c r="J8" t="s">
        <v>44</v>
      </c>
      <c r="K8">
        <v>30</v>
      </c>
      <c r="L8" s="5">
        <v>235</v>
      </c>
      <c r="M8" s="5">
        <v>7050</v>
      </c>
      <c r="N8" s="3" t="str">
        <f>IF(Table1[[#This Row],[Number]]&gt;=20,"Y","N")</f>
        <v>Y</v>
      </c>
      <c r="O8" s="16">
        <f>IF(K8&gt;=20,0.95*M8,M8)</f>
        <v>6697.5</v>
      </c>
    </row>
    <row r="9" spans="1:15" x14ac:dyDescent="0.65">
      <c r="A9">
        <v>5</v>
      </c>
      <c r="B9" s="2">
        <v>43842</v>
      </c>
      <c r="C9" s="3" t="s">
        <v>10</v>
      </c>
      <c r="D9" s="6" t="s">
        <v>31</v>
      </c>
      <c r="E9" s="3" t="s">
        <v>32</v>
      </c>
      <c r="F9" s="3">
        <v>166</v>
      </c>
      <c r="G9" s="3" t="str">
        <f>VLOOKUP(F9,'Customer Info'!$A$4:$C$12,2,FALSE)</f>
        <v>Port Royale</v>
      </c>
      <c r="H9" t="s">
        <v>8</v>
      </c>
      <c r="I9" t="s">
        <v>45</v>
      </c>
      <c r="J9" t="s">
        <v>46</v>
      </c>
      <c r="K9">
        <v>32</v>
      </c>
      <c r="L9" s="5">
        <v>295</v>
      </c>
      <c r="M9" s="5">
        <v>9440</v>
      </c>
      <c r="N9" s="3" t="str">
        <f>IF(Table1[[#This Row],[Number]]&gt;=20,"Y","N")</f>
        <v>Y</v>
      </c>
      <c r="O9" s="16">
        <f>IF(K9&gt;=20,0.95*M9,M9)</f>
        <v>8968</v>
      </c>
    </row>
    <row r="10" spans="1:15" x14ac:dyDescent="0.65">
      <c r="A10">
        <v>6</v>
      </c>
      <c r="B10" s="2">
        <v>43845</v>
      </c>
      <c r="C10" s="3" t="s">
        <v>10</v>
      </c>
      <c r="D10" s="6" t="s">
        <v>47</v>
      </c>
      <c r="E10" s="3" t="s">
        <v>32</v>
      </c>
      <c r="F10" s="3">
        <v>136</v>
      </c>
      <c r="G10" s="3" t="str">
        <f>VLOOKUP(F10,'Customer Info'!$A$4:$C$12,2,FALSE)</f>
        <v>Telmark</v>
      </c>
      <c r="H10" t="s">
        <v>5</v>
      </c>
      <c r="I10" t="s">
        <v>43</v>
      </c>
      <c r="J10" t="s">
        <v>48</v>
      </c>
      <c r="K10">
        <v>14</v>
      </c>
      <c r="L10" s="5">
        <v>350</v>
      </c>
      <c r="M10" s="5">
        <v>4900</v>
      </c>
      <c r="N10" s="3" t="str">
        <f>IF(Table1[[#This Row],[Number]]&gt;=20,"Y","N")</f>
        <v>N</v>
      </c>
      <c r="O10" s="16">
        <f>IF(K10&gt;=20,0.95*M10,M10)</f>
        <v>4900</v>
      </c>
    </row>
    <row r="11" spans="1:15" x14ac:dyDescent="0.65">
      <c r="A11">
        <v>7</v>
      </c>
      <c r="B11" s="2">
        <v>43848</v>
      </c>
      <c r="C11" s="3" t="s">
        <v>10</v>
      </c>
      <c r="D11" s="6" t="s">
        <v>49</v>
      </c>
      <c r="E11" s="3" t="s">
        <v>42</v>
      </c>
      <c r="F11" s="3">
        <v>152</v>
      </c>
      <c r="G11" s="3" t="str">
        <f>VLOOKUP(F11,'Customer Info'!$A$4:$C$12,2,FALSE)</f>
        <v>Secspace</v>
      </c>
      <c r="H11" t="s">
        <v>4</v>
      </c>
      <c r="I11" t="s">
        <v>50</v>
      </c>
      <c r="J11" t="s">
        <v>51</v>
      </c>
      <c r="K11">
        <v>8</v>
      </c>
      <c r="L11" s="5">
        <v>375</v>
      </c>
      <c r="M11" s="5">
        <v>3000</v>
      </c>
      <c r="N11" s="3" t="str">
        <f>IF(Table1[[#This Row],[Number]]&gt;=20,"Y","N")</f>
        <v>N</v>
      </c>
      <c r="O11" s="16">
        <f>IF(K11&gt;=20,0.95*M11,M11)</f>
        <v>3000</v>
      </c>
    </row>
    <row r="12" spans="1:15" x14ac:dyDescent="0.65">
      <c r="A12">
        <v>8</v>
      </c>
      <c r="B12" s="2">
        <v>43852</v>
      </c>
      <c r="C12" s="3" t="s">
        <v>10</v>
      </c>
      <c r="D12" s="6" t="s">
        <v>35</v>
      </c>
      <c r="E12" s="3" t="s">
        <v>36</v>
      </c>
      <c r="F12" s="3">
        <v>132</v>
      </c>
      <c r="G12" s="3" t="str">
        <f>VLOOKUP(F12,'Customer Info'!$A$4:$C$12,2,FALSE)</f>
        <v>Bankia</v>
      </c>
      <c r="H12" t="s">
        <v>6</v>
      </c>
      <c r="I12" t="s">
        <v>43</v>
      </c>
      <c r="J12" t="s">
        <v>44</v>
      </c>
      <c r="K12">
        <v>22</v>
      </c>
      <c r="L12" s="5">
        <v>235</v>
      </c>
      <c r="M12" s="5">
        <v>5170</v>
      </c>
      <c r="N12" s="3" t="str">
        <f>IF(Table1[[#This Row],[Number]]&gt;=20,"Y","N")</f>
        <v>Y</v>
      </c>
      <c r="O12" s="16">
        <f>IF(K12&gt;=20,0.95*M12,M12)</f>
        <v>4911.5</v>
      </c>
    </row>
    <row r="13" spans="1:15" x14ac:dyDescent="0.65">
      <c r="A13">
        <v>9</v>
      </c>
      <c r="B13" s="2">
        <v>43852</v>
      </c>
      <c r="C13" s="3" t="s">
        <v>10</v>
      </c>
      <c r="D13" s="6" t="s">
        <v>39</v>
      </c>
      <c r="E13" s="3" t="s">
        <v>36</v>
      </c>
      <c r="F13" s="3">
        <v>136</v>
      </c>
      <c r="G13" s="3" t="str">
        <f>VLOOKUP(F13,'Customer Info'!$A$4:$C$12,2,FALSE)</f>
        <v>Telmark</v>
      </c>
      <c r="H13" t="s">
        <v>7</v>
      </c>
      <c r="I13" t="s">
        <v>43</v>
      </c>
      <c r="J13" t="s">
        <v>52</v>
      </c>
      <c r="K13">
        <v>40</v>
      </c>
      <c r="L13" s="5">
        <v>260</v>
      </c>
      <c r="M13" s="5">
        <v>10400</v>
      </c>
      <c r="N13" s="3" t="str">
        <f>IF(Table1[[#This Row],[Number]]&gt;=20,"Y","N")</f>
        <v>Y</v>
      </c>
      <c r="O13" s="16">
        <f>IF(K13&gt;=20,0.95*M13,M13)</f>
        <v>9880</v>
      </c>
    </row>
    <row r="14" spans="1:15" x14ac:dyDescent="0.65">
      <c r="A14">
        <v>10</v>
      </c>
      <c r="B14" s="2">
        <v>43856</v>
      </c>
      <c r="C14" s="3" t="s">
        <v>10</v>
      </c>
      <c r="D14" s="6" t="s">
        <v>31</v>
      </c>
      <c r="E14" s="3" t="s">
        <v>32</v>
      </c>
      <c r="F14" s="3">
        <v>166</v>
      </c>
      <c r="G14" s="3" t="str">
        <f>VLOOKUP(F14,'Customer Info'!$A$4:$C$12,2,FALSE)</f>
        <v>Port Royale</v>
      </c>
      <c r="H14" t="s">
        <v>5</v>
      </c>
      <c r="I14" t="s">
        <v>33</v>
      </c>
      <c r="J14" t="s">
        <v>40</v>
      </c>
      <c r="K14">
        <v>25</v>
      </c>
      <c r="L14" s="5">
        <v>350</v>
      </c>
      <c r="M14" s="5">
        <v>8750</v>
      </c>
      <c r="N14" s="3" t="str">
        <f>IF(Table1[[#This Row],[Number]]&gt;=20,"Y","N")</f>
        <v>Y</v>
      </c>
      <c r="O14" s="16">
        <f>IF(K14&gt;=20,0.95*M14,M14)</f>
        <v>8312.5</v>
      </c>
    </row>
    <row r="15" spans="1:15" x14ac:dyDescent="0.65">
      <c r="A15">
        <v>11</v>
      </c>
      <c r="B15" s="2">
        <v>43858</v>
      </c>
      <c r="C15" s="3" t="s">
        <v>10</v>
      </c>
      <c r="D15" s="6" t="s">
        <v>49</v>
      </c>
      <c r="E15" s="3" t="s">
        <v>42</v>
      </c>
      <c r="F15" s="3">
        <v>157</v>
      </c>
      <c r="G15" s="3" t="str">
        <f>VLOOKUP(F15,'Customer Info'!$A$4:$C$12,2,FALSE)</f>
        <v>MarkPlus</v>
      </c>
      <c r="H15" t="s">
        <v>5</v>
      </c>
      <c r="I15" t="s">
        <v>33</v>
      </c>
      <c r="J15" t="s">
        <v>40</v>
      </c>
      <c r="K15">
        <v>33</v>
      </c>
      <c r="L15" s="5">
        <v>350</v>
      </c>
      <c r="M15" s="5">
        <v>11550</v>
      </c>
      <c r="N15" s="3" t="str">
        <f>IF(Table1[[#This Row],[Number]]&gt;=20,"Y","N")</f>
        <v>Y</v>
      </c>
      <c r="O15" s="16">
        <f>IF(K15&gt;=20,0.95*M15,M15)</f>
        <v>10972.5</v>
      </c>
    </row>
    <row r="16" spans="1:15" x14ac:dyDescent="0.65">
      <c r="A16">
        <v>12</v>
      </c>
      <c r="B16" s="2">
        <v>43865</v>
      </c>
      <c r="C16" s="3" t="s">
        <v>11</v>
      </c>
      <c r="D16" s="6" t="s">
        <v>41</v>
      </c>
      <c r="E16" s="3" t="s">
        <v>42</v>
      </c>
      <c r="F16" s="3">
        <v>178</v>
      </c>
      <c r="G16" s="3" t="str">
        <f>VLOOKUP(F16,'Customer Info'!$A$4:$C$12,2,FALSE)</f>
        <v>Vento</v>
      </c>
      <c r="H16" t="s">
        <v>8</v>
      </c>
      <c r="I16" t="s">
        <v>50</v>
      </c>
      <c r="J16" t="s">
        <v>53</v>
      </c>
      <c r="K16">
        <v>15</v>
      </c>
      <c r="L16" s="5">
        <v>295</v>
      </c>
      <c r="M16" s="5">
        <v>4425</v>
      </c>
      <c r="N16" s="3" t="str">
        <f>IF(Table1[[#This Row],[Number]]&gt;=20,"Y","N")</f>
        <v>N</v>
      </c>
      <c r="O16" s="16">
        <f>IF(K16&gt;=20,0.95*M16,M16)</f>
        <v>4425</v>
      </c>
    </row>
    <row r="17" spans="1:15" x14ac:dyDescent="0.65">
      <c r="A17">
        <v>13</v>
      </c>
      <c r="B17" s="2">
        <v>43868</v>
      </c>
      <c r="C17" s="3" t="s">
        <v>11</v>
      </c>
      <c r="D17" s="6" t="s">
        <v>31</v>
      </c>
      <c r="E17" s="3" t="s">
        <v>32</v>
      </c>
      <c r="F17" s="3">
        <v>180</v>
      </c>
      <c r="G17" s="3" t="str">
        <f>VLOOKUP(F17,'Customer Info'!$A$4:$C$12,2,FALSE)</f>
        <v>Milago</v>
      </c>
      <c r="H17" t="s">
        <v>4</v>
      </c>
      <c r="I17" t="s">
        <v>45</v>
      </c>
      <c r="J17" t="s">
        <v>54</v>
      </c>
      <c r="K17">
        <v>10</v>
      </c>
      <c r="L17" s="5">
        <v>375</v>
      </c>
      <c r="M17" s="5">
        <v>3750</v>
      </c>
      <c r="N17" s="3" t="str">
        <f>IF(Table1[[#This Row],[Number]]&gt;=20,"Y","N")</f>
        <v>N</v>
      </c>
      <c r="O17" s="16">
        <f>IF(K17&gt;=20,0.95*M17,M17)</f>
        <v>3750</v>
      </c>
    </row>
    <row r="18" spans="1:15" x14ac:dyDescent="0.65">
      <c r="A18">
        <v>14</v>
      </c>
      <c r="B18" s="2">
        <v>43869</v>
      </c>
      <c r="C18" s="3" t="s">
        <v>11</v>
      </c>
      <c r="D18" s="6" t="s">
        <v>55</v>
      </c>
      <c r="E18" s="3" t="s">
        <v>36</v>
      </c>
      <c r="F18" s="3">
        <v>132</v>
      </c>
      <c r="G18" s="3" t="str">
        <f>VLOOKUP(F18,'Customer Info'!$A$4:$C$12,2,FALSE)</f>
        <v>Bankia</v>
      </c>
      <c r="H18" t="s">
        <v>7</v>
      </c>
      <c r="I18" t="s">
        <v>43</v>
      </c>
      <c r="J18" t="s">
        <v>52</v>
      </c>
      <c r="K18">
        <v>45</v>
      </c>
      <c r="L18" s="5">
        <v>260</v>
      </c>
      <c r="M18" s="5">
        <v>11700</v>
      </c>
      <c r="N18" s="3" t="str">
        <f>IF(Table1[[#This Row],[Number]]&gt;=20,"Y","N")</f>
        <v>Y</v>
      </c>
      <c r="O18" s="16">
        <f>IF(K18&gt;=20,0.95*M18,M18)</f>
        <v>11115</v>
      </c>
    </row>
    <row r="19" spans="1:15" x14ac:dyDescent="0.65">
      <c r="A19">
        <v>15</v>
      </c>
      <c r="B19" s="2">
        <v>43871</v>
      </c>
      <c r="C19" s="3" t="s">
        <v>11</v>
      </c>
      <c r="D19" s="6" t="s">
        <v>35</v>
      </c>
      <c r="E19" s="3" t="s">
        <v>36</v>
      </c>
      <c r="F19" s="3">
        <v>180</v>
      </c>
      <c r="G19" s="3" t="str">
        <f>VLOOKUP(F19,'Customer Info'!$A$4:$C$12,2,FALSE)</f>
        <v>Milago</v>
      </c>
      <c r="H19" t="s">
        <v>5</v>
      </c>
      <c r="I19" t="s">
        <v>50</v>
      </c>
      <c r="J19" t="s">
        <v>56</v>
      </c>
      <c r="K19">
        <v>32</v>
      </c>
      <c r="L19" s="5">
        <v>350</v>
      </c>
      <c r="M19" s="5">
        <v>11200</v>
      </c>
      <c r="N19" s="3" t="str">
        <f>IF(Table1[[#This Row],[Number]]&gt;=20,"Y","N")</f>
        <v>Y</v>
      </c>
      <c r="O19" s="16">
        <f>IF(K19&gt;=20,0.95*M19,M19)</f>
        <v>10640</v>
      </c>
    </row>
    <row r="20" spans="1:15" x14ac:dyDescent="0.65">
      <c r="A20">
        <v>16</v>
      </c>
      <c r="B20" s="2">
        <v>43873</v>
      </c>
      <c r="C20" s="3" t="s">
        <v>11</v>
      </c>
      <c r="D20" s="6" t="s">
        <v>41</v>
      </c>
      <c r="E20" s="3" t="s">
        <v>42</v>
      </c>
      <c r="F20" s="3">
        <v>166</v>
      </c>
      <c r="G20" s="3" t="str">
        <f>VLOOKUP(F20,'Customer Info'!$A$4:$C$12,2,FALSE)</f>
        <v>Port Royale</v>
      </c>
      <c r="H20" t="s">
        <v>5</v>
      </c>
      <c r="I20" t="s">
        <v>33</v>
      </c>
      <c r="J20" t="s">
        <v>40</v>
      </c>
      <c r="K20">
        <v>28</v>
      </c>
      <c r="L20" s="5">
        <v>350</v>
      </c>
      <c r="M20" s="5">
        <v>9800</v>
      </c>
      <c r="N20" s="3" t="str">
        <f>IF(Table1[[#This Row],[Number]]&gt;=20,"Y","N")</f>
        <v>Y</v>
      </c>
      <c r="O20" s="16">
        <f>IF(K20&gt;=20,0.95*M20,M20)</f>
        <v>9310</v>
      </c>
    </row>
    <row r="21" spans="1:15" x14ac:dyDescent="0.65">
      <c r="A21">
        <v>17</v>
      </c>
      <c r="B21" s="2">
        <v>43875</v>
      </c>
      <c r="C21" s="3" t="s">
        <v>11</v>
      </c>
      <c r="D21" s="6" t="s">
        <v>39</v>
      </c>
      <c r="E21" s="3" t="s">
        <v>36</v>
      </c>
      <c r="F21" s="3">
        <v>162</v>
      </c>
      <c r="G21" s="3" t="str">
        <f>VLOOKUP(F21,'Customer Info'!$A$4:$C$12,2,FALSE)</f>
        <v>Cruise</v>
      </c>
      <c r="H21" t="s">
        <v>3</v>
      </c>
      <c r="I21" t="s">
        <v>37</v>
      </c>
      <c r="J21" t="s">
        <v>57</v>
      </c>
      <c r="K21">
        <v>10</v>
      </c>
      <c r="L21" s="5">
        <v>220</v>
      </c>
      <c r="M21" s="5">
        <v>2200</v>
      </c>
      <c r="N21" s="3" t="str">
        <f>IF(Table1[[#This Row],[Number]]&gt;=20,"Y","N")</f>
        <v>N</v>
      </c>
      <c r="O21" s="16">
        <f>IF(K21&gt;=20,0.95*M21,M21)</f>
        <v>2200</v>
      </c>
    </row>
    <row r="22" spans="1:15" x14ac:dyDescent="0.65">
      <c r="A22">
        <v>18</v>
      </c>
      <c r="B22" s="2">
        <v>43876</v>
      </c>
      <c r="C22" s="3" t="s">
        <v>11</v>
      </c>
      <c r="D22" s="6" t="s">
        <v>31</v>
      </c>
      <c r="E22" s="3" t="s">
        <v>32</v>
      </c>
      <c r="F22" s="3">
        <v>136</v>
      </c>
      <c r="G22" s="3" t="str">
        <f>VLOOKUP(F22,'Customer Info'!$A$4:$C$12,2,FALSE)</f>
        <v>Telmark</v>
      </c>
      <c r="H22" t="s">
        <v>7</v>
      </c>
      <c r="I22" t="s">
        <v>43</v>
      </c>
      <c r="J22" t="s">
        <v>52</v>
      </c>
      <c r="K22">
        <v>16</v>
      </c>
      <c r="L22" s="5">
        <v>260</v>
      </c>
      <c r="M22" s="5">
        <v>4160</v>
      </c>
      <c r="N22" s="3" t="str">
        <f>IF(Table1[[#This Row],[Number]]&gt;=20,"Y","N")</f>
        <v>N</v>
      </c>
      <c r="O22" s="16">
        <f>IF(K22&gt;=20,0.95*M22,M22)</f>
        <v>4160</v>
      </c>
    </row>
    <row r="23" spans="1:15" x14ac:dyDescent="0.65">
      <c r="A23">
        <v>19</v>
      </c>
      <c r="B23" s="2">
        <v>43880</v>
      </c>
      <c r="C23" s="3" t="s">
        <v>11</v>
      </c>
      <c r="D23" s="6" t="s">
        <v>49</v>
      </c>
      <c r="E23" s="3" t="s">
        <v>42</v>
      </c>
      <c r="F23" s="3">
        <v>132</v>
      </c>
      <c r="G23" s="3" t="str">
        <f>VLOOKUP(F23,'Customer Info'!$A$4:$C$12,2,FALSE)</f>
        <v>Bankia</v>
      </c>
      <c r="H23" t="s">
        <v>6</v>
      </c>
      <c r="I23" t="s">
        <v>43</v>
      </c>
      <c r="J23" t="s">
        <v>44</v>
      </c>
      <c r="K23">
        <v>35</v>
      </c>
      <c r="L23" s="5">
        <v>235</v>
      </c>
      <c r="M23" s="5">
        <v>8225</v>
      </c>
      <c r="N23" s="3" t="str">
        <f>IF(Table1[[#This Row],[Number]]&gt;=20,"Y","N")</f>
        <v>Y</v>
      </c>
      <c r="O23" s="16">
        <f>IF(K23&gt;=20,0.95*M23,M23)</f>
        <v>7813.75</v>
      </c>
    </row>
    <row r="24" spans="1:15" x14ac:dyDescent="0.65">
      <c r="A24">
        <v>20</v>
      </c>
      <c r="B24" s="2">
        <v>43882</v>
      </c>
      <c r="C24" s="3" t="s">
        <v>11</v>
      </c>
      <c r="D24" s="6" t="s">
        <v>35</v>
      </c>
      <c r="E24" s="3" t="s">
        <v>36</v>
      </c>
      <c r="F24" s="3">
        <v>132</v>
      </c>
      <c r="G24" s="3" t="str">
        <f>VLOOKUP(F24,'Customer Info'!$A$4:$C$12,2,FALSE)</f>
        <v>Bankia</v>
      </c>
      <c r="H24" t="s">
        <v>8</v>
      </c>
      <c r="I24" t="s">
        <v>33</v>
      </c>
      <c r="J24" t="s">
        <v>58</v>
      </c>
      <c r="K24">
        <v>12</v>
      </c>
      <c r="L24" s="5">
        <v>295</v>
      </c>
      <c r="M24" s="5">
        <v>3540</v>
      </c>
      <c r="N24" s="3" t="str">
        <f>IF(Table1[[#This Row],[Number]]&gt;=20,"Y","N")</f>
        <v>N</v>
      </c>
      <c r="O24" s="16">
        <f>IF(K24&gt;=20,0.95*M24,M24)</f>
        <v>3540</v>
      </c>
    </row>
    <row r="25" spans="1:15" x14ac:dyDescent="0.65">
      <c r="A25">
        <v>21</v>
      </c>
      <c r="B25" s="2">
        <v>43887</v>
      </c>
      <c r="C25" s="3" t="s">
        <v>11</v>
      </c>
      <c r="D25" s="6" t="s">
        <v>41</v>
      </c>
      <c r="E25" s="3" t="s">
        <v>42</v>
      </c>
      <c r="F25" s="3">
        <v>136</v>
      </c>
      <c r="G25" s="3" t="str">
        <f>VLOOKUP(F25,'Customer Info'!$A$4:$C$12,2,FALSE)</f>
        <v>Telmark</v>
      </c>
      <c r="H25" t="s">
        <v>4</v>
      </c>
      <c r="I25" t="s">
        <v>45</v>
      </c>
      <c r="J25" t="s">
        <v>54</v>
      </c>
      <c r="K25">
        <v>40</v>
      </c>
      <c r="L25" s="5">
        <v>375</v>
      </c>
      <c r="M25" s="5">
        <v>15000</v>
      </c>
      <c r="N25" s="3" t="str">
        <f>IF(Table1[[#This Row],[Number]]&gt;=20,"Y","N")</f>
        <v>Y</v>
      </c>
      <c r="O25" s="16">
        <f>IF(K25&gt;=20,0.95*M25,M25)</f>
        <v>14250</v>
      </c>
    </row>
    <row r="26" spans="1:15" x14ac:dyDescent="0.65">
      <c r="A26">
        <v>22</v>
      </c>
      <c r="B26" s="2">
        <v>43889</v>
      </c>
      <c r="C26" s="3" t="s">
        <v>11</v>
      </c>
      <c r="D26" s="6" t="s">
        <v>47</v>
      </c>
      <c r="E26" s="3" t="s">
        <v>32</v>
      </c>
      <c r="F26" s="3">
        <v>144</v>
      </c>
      <c r="G26" s="3" t="str">
        <f>VLOOKUP(F26,'Customer Info'!$A$4:$C$12,2,FALSE)</f>
        <v>Affinity</v>
      </c>
      <c r="H26" t="s">
        <v>5</v>
      </c>
      <c r="I26" t="s">
        <v>43</v>
      </c>
      <c r="J26" t="s">
        <v>48</v>
      </c>
      <c r="K26">
        <v>10</v>
      </c>
      <c r="L26" s="5">
        <v>350</v>
      </c>
      <c r="M26" s="5">
        <v>3500</v>
      </c>
      <c r="N26" s="3" t="str">
        <f>IF(Table1[[#This Row],[Number]]&gt;=20,"Y","N")</f>
        <v>N</v>
      </c>
      <c r="O26" s="16">
        <f>IF(K26&gt;=20,0.95*M26,M26)</f>
        <v>3500</v>
      </c>
    </row>
    <row r="27" spans="1:15" x14ac:dyDescent="0.65">
      <c r="A27">
        <v>23</v>
      </c>
      <c r="B27" s="2">
        <v>43891</v>
      </c>
      <c r="C27" s="3" t="s">
        <v>12</v>
      </c>
      <c r="D27" s="6" t="s">
        <v>39</v>
      </c>
      <c r="E27" s="3" t="s">
        <v>36</v>
      </c>
      <c r="F27" s="3">
        <v>132</v>
      </c>
      <c r="G27" s="3" t="str">
        <f>VLOOKUP(F27,'Customer Info'!$A$4:$C$12,2,FALSE)</f>
        <v>Bankia</v>
      </c>
      <c r="H27" t="s">
        <v>4</v>
      </c>
      <c r="I27" t="s">
        <v>33</v>
      </c>
      <c r="J27" t="s">
        <v>59</v>
      </c>
      <c r="K27">
        <v>25</v>
      </c>
      <c r="L27" s="5">
        <v>375</v>
      </c>
      <c r="M27" s="5">
        <v>9375</v>
      </c>
      <c r="N27" s="3" t="str">
        <f>IF(Table1[[#This Row],[Number]]&gt;=20,"Y","N")</f>
        <v>Y</v>
      </c>
      <c r="O27" s="16">
        <f>IF(K27&gt;=20,0.95*M27,M27)</f>
        <v>8906.25</v>
      </c>
    </row>
    <row r="28" spans="1:15" x14ac:dyDescent="0.65">
      <c r="A28">
        <v>24</v>
      </c>
      <c r="B28" s="2">
        <v>43894</v>
      </c>
      <c r="C28" s="3" t="s">
        <v>12</v>
      </c>
      <c r="D28" s="6" t="s">
        <v>55</v>
      </c>
      <c r="E28" s="3" t="s">
        <v>36</v>
      </c>
      <c r="F28" s="3">
        <v>162</v>
      </c>
      <c r="G28" s="3" t="str">
        <f>VLOOKUP(F28,'Customer Info'!$A$4:$C$12,2,FALSE)</f>
        <v>Cruise</v>
      </c>
      <c r="H28" t="s">
        <v>7</v>
      </c>
      <c r="I28" t="s">
        <v>33</v>
      </c>
      <c r="J28" t="s">
        <v>60</v>
      </c>
      <c r="K28">
        <v>50</v>
      </c>
      <c r="L28" s="5">
        <v>260</v>
      </c>
      <c r="M28" s="5">
        <v>13000</v>
      </c>
      <c r="N28" s="3" t="str">
        <f>IF(Table1[[#This Row],[Number]]&gt;=20,"Y","N")</f>
        <v>Y</v>
      </c>
      <c r="O28" s="16">
        <f>IF(K28&gt;=20,0.95*M28,M28)</f>
        <v>12350</v>
      </c>
    </row>
    <row r="29" spans="1:15" x14ac:dyDescent="0.65">
      <c r="A29">
        <v>25</v>
      </c>
      <c r="B29" s="2">
        <v>43897</v>
      </c>
      <c r="C29" s="3" t="s">
        <v>12</v>
      </c>
      <c r="D29" s="6" t="s">
        <v>35</v>
      </c>
      <c r="E29" s="3" t="s">
        <v>36</v>
      </c>
      <c r="F29" s="3">
        <v>180</v>
      </c>
      <c r="G29" s="3" t="str">
        <f>VLOOKUP(F29,'Customer Info'!$A$4:$C$12,2,FALSE)</f>
        <v>Milago</v>
      </c>
      <c r="H29" t="s">
        <v>6</v>
      </c>
      <c r="I29" t="s">
        <v>50</v>
      </c>
      <c r="J29" t="s">
        <v>61</v>
      </c>
      <c r="K29">
        <v>22</v>
      </c>
      <c r="L29" s="5">
        <v>235</v>
      </c>
      <c r="M29" s="5">
        <v>5170</v>
      </c>
      <c r="N29" s="3" t="str">
        <f>IF(Table1[[#This Row],[Number]]&gt;=20,"Y","N")</f>
        <v>Y</v>
      </c>
      <c r="O29" s="16">
        <f>IF(K29&gt;=20,0.95*M29,M29)</f>
        <v>4911.5</v>
      </c>
    </row>
    <row r="30" spans="1:15" x14ac:dyDescent="0.65">
      <c r="A30">
        <v>26</v>
      </c>
      <c r="B30" s="2">
        <v>43899</v>
      </c>
      <c r="C30" s="3" t="s">
        <v>12</v>
      </c>
      <c r="D30" s="6" t="s">
        <v>31</v>
      </c>
      <c r="E30" s="3" t="s">
        <v>32</v>
      </c>
      <c r="F30" s="3">
        <v>144</v>
      </c>
      <c r="G30" s="3" t="str">
        <f>VLOOKUP(F30,'Customer Info'!$A$4:$C$12,2,FALSE)</f>
        <v>Affinity</v>
      </c>
      <c r="H30" t="s">
        <v>8</v>
      </c>
      <c r="I30" t="s">
        <v>43</v>
      </c>
      <c r="J30" t="s">
        <v>62</v>
      </c>
      <c r="K30">
        <v>15</v>
      </c>
      <c r="L30" s="5">
        <v>295</v>
      </c>
      <c r="M30" s="5">
        <v>4425</v>
      </c>
      <c r="N30" s="3" t="str">
        <f>IF(Table1[[#This Row],[Number]]&gt;=20,"Y","N")</f>
        <v>N</v>
      </c>
      <c r="O30" s="16">
        <f>IF(K30&gt;=20,0.95*M30,M30)</f>
        <v>4425</v>
      </c>
    </row>
    <row r="31" spans="1:15" x14ac:dyDescent="0.65">
      <c r="A31">
        <v>27</v>
      </c>
      <c r="B31" s="2">
        <v>43901</v>
      </c>
      <c r="C31" s="3" t="s">
        <v>12</v>
      </c>
      <c r="D31" s="6" t="s">
        <v>47</v>
      </c>
      <c r="E31" s="3" t="s">
        <v>32</v>
      </c>
      <c r="F31" s="3">
        <v>166</v>
      </c>
      <c r="G31" s="3" t="str">
        <f>VLOOKUP(F31,'Customer Info'!$A$4:$C$12,2,FALSE)</f>
        <v>Port Royale</v>
      </c>
      <c r="H31" t="s">
        <v>3</v>
      </c>
      <c r="I31" t="s">
        <v>50</v>
      </c>
      <c r="J31" t="s">
        <v>63</v>
      </c>
      <c r="K31">
        <v>10</v>
      </c>
      <c r="L31" s="5">
        <v>220</v>
      </c>
      <c r="M31" s="5">
        <v>2200</v>
      </c>
      <c r="N31" s="3" t="str">
        <f>IF(Table1[[#This Row],[Number]]&gt;=20,"Y","N")</f>
        <v>N</v>
      </c>
      <c r="O31" s="16">
        <f>IF(K31&gt;=20,0.95*M31,M31)</f>
        <v>2200</v>
      </c>
    </row>
    <row r="32" spans="1:15" x14ac:dyDescent="0.65">
      <c r="A32">
        <v>28</v>
      </c>
      <c r="B32" s="2">
        <v>43902</v>
      </c>
      <c r="C32" s="3" t="s">
        <v>12</v>
      </c>
      <c r="D32" s="6" t="s">
        <v>41</v>
      </c>
      <c r="E32" s="3" t="s">
        <v>42</v>
      </c>
      <c r="F32" s="3">
        <v>178</v>
      </c>
      <c r="G32" s="3" t="str">
        <f>VLOOKUP(F32,'Customer Info'!$A$4:$C$12,2,FALSE)</f>
        <v>Vento</v>
      </c>
      <c r="H32" t="s">
        <v>5</v>
      </c>
      <c r="I32" t="s">
        <v>33</v>
      </c>
      <c r="J32" t="s">
        <v>40</v>
      </c>
      <c r="K32">
        <v>20</v>
      </c>
      <c r="L32" s="5">
        <v>350</v>
      </c>
      <c r="M32" s="5">
        <v>7000</v>
      </c>
      <c r="N32" s="3" t="str">
        <f>IF(Table1[[#This Row],[Number]]&gt;=20,"Y","N")</f>
        <v>Y</v>
      </c>
      <c r="O32" s="16">
        <f>IF(K32&gt;=20,0.95*M32,M32)</f>
        <v>6650</v>
      </c>
    </row>
    <row r="33" spans="1:15" x14ac:dyDescent="0.65">
      <c r="A33">
        <v>29</v>
      </c>
      <c r="B33" s="2">
        <v>43904</v>
      </c>
      <c r="C33" s="3" t="s">
        <v>12</v>
      </c>
      <c r="D33" s="6" t="s">
        <v>55</v>
      </c>
      <c r="E33" s="3" t="s">
        <v>36</v>
      </c>
      <c r="F33" s="3">
        <v>157</v>
      </c>
      <c r="G33" s="3" t="str">
        <f>VLOOKUP(F33,'Customer Info'!$A$4:$C$12,2,FALSE)</f>
        <v>MarkPlus</v>
      </c>
      <c r="H33" t="s">
        <v>6</v>
      </c>
      <c r="I33" t="s">
        <v>45</v>
      </c>
      <c r="J33" t="s">
        <v>64</v>
      </c>
      <c r="K33">
        <v>14</v>
      </c>
      <c r="L33" s="5">
        <v>235</v>
      </c>
      <c r="M33" s="5">
        <v>3290</v>
      </c>
      <c r="N33" s="3" t="str">
        <f>IF(Table1[[#This Row],[Number]]&gt;=20,"Y","N")</f>
        <v>N</v>
      </c>
      <c r="O33" s="16">
        <f>IF(K33&gt;=20,0.95*M33,M33)</f>
        <v>3290</v>
      </c>
    </row>
    <row r="34" spans="1:15" x14ac:dyDescent="0.65">
      <c r="A34">
        <v>30</v>
      </c>
      <c r="B34" s="2">
        <v>43908</v>
      </c>
      <c r="C34" s="3" t="s">
        <v>12</v>
      </c>
      <c r="D34" s="6" t="s">
        <v>35</v>
      </c>
      <c r="E34" s="3" t="s">
        <v>36</v>
      </c>
      <c r="F34" s="3">
        <v>152</v>
      </c>
      <c r="G34" s="3" t="str">
        <f>VLOOKUP(F34,'Customer Info'!$A$4:$C$12,2,FALSE)</f>
        <v>Secspace</v>
      </c>
      <c r="H34" t="s">
        <v>3</v>
      </c>
      <c r="I34" t="s">
        <v>45</v>
      </c>
      <c r="J34" t="s">
        <v>65</v>
      </c>
      <c r="K34">
        <v>28</v>
      </c>
      <c r="L34" s="5">
        <v>220</v>
      </c>
      <c r="M34" s="5">
        <v>6160</v>
      </c>
      <c r="N34" s="3" t="str">
        <f>IF(Table1[[#This Row],[Number]]&gt;=20,"Y","N")</f>
        <v>Y</v>
      </c>
      <c r="O34" s="16">
        <f>IF(K34&gt;=20,0.95*M34,M34)</f>
        <v>5852</v>
      </c>
    </row>
    <row r="35" spans="1:15" x14ac:dyDescent="0.65">
      <c r="A35">
        <v>31</v>
      </c>
      <c r="B35" s="2">
        <v>43913</v>
      </c>
      <c r="C35" s="3" t="s">
        <v>12</v>
      </c>
      <c r="D35" s="6" t="s">
        <v>55</v>
      </c>
      <c r="E35" s="3" t="s">
        <v>36</v>
      </c>
      <c r="F35" s="3">
        <v>162</v>
      </c>
      <c r="G35" s="3" t="str">
        <f>VLOOKUP(F35,'Customer Info'!$A$4:$C$12,2,FALSE)</f>
        <v>Cruise</v>
      </c>
      <c r="H35" t="s">
        <v>6</v>
      </c>
      <c r="I35" t="s">
        <v>33</v>
      </c>
      <c r="J35" t="s">
        <v>34</v>
      </c>
      <c r="K35">
        <v>12</v>
      </c>
      <c r="L35" s="5">
        <v>235</v>
      </c>
      <c r="M35" s="5">
        <v>2820</v>
      </c>
      <c r="N35" s="3" t="str">
        <f>IF(Table1[[#This Row],[Number]]&gt;=20,"Y","N")</f>
        <v>N</v>
      </c>
      <c r="O35" s="16">
        <f>IF(K35&gt;=20,0.95*M35,M35)</f>
        <v>2820</v>
      </c>
    </row>
    <row r="36" spans="1:15" x14ac:dyDescent="0.65">
      <c r="A36">
        <v>32</v>
      </c>
      <c r="B36" s="2">
        <v>43914</v>
      </c>
      <c r="C36" s="3" t="s">
        <v>12</v>
      </c>
      <c r="D36" s="6" t="s">
        <v>31</v>
      </c>
      <c r="E36" s="3" t="s">
        <v>32</v>
      </c>
      <c r="F36" s="3">
        <v>180</v>
      </c>
      <c r="G36" s="3" t="str">
        <f>VLOOKUP(F36,'Customer Info'!$A$4:$C$12,2,FALSE)</f>
        <v>Milago</v>
      </c>
      <c r="H36" t="s">
        <v>8</v>
      </c>
      <c r="I36" t="s">
        <v>50</v>
      </c>
      <c r="J36" t="s">
        <v>53</v>
      </c>
      <c r="K36">
        <v>35</v>
      </c>
      <c r="L36" s="5">
        <v>295</v>
      </c>
      <c r="M36" s="5">
        <v>10325</v>
      </c>
      <c r="N36" s="3" t="str">
        <f>IF(Table1[[#This Row],[Number]]&gt;=20,"Y","N")</f>
        <v>Y</v>
      </c>
      <c r="O36" s="16">
        <f>IF(K36&gt;=20,0.95*M36,M36)</f>
        <v>9808.75</v>
      </c>
    </row>
    <row r="37" spans="1:15" x14ac:dyDescent="0.65">
      <c r="A37">
        <v>33</v>
      </c>
      <c r="B37" s="2">
        <v>43916</v>
      </c>
      <c r="C37" s="3" t="s">
        <v>12</v>
      </c>
      <c r="D37" s="6" t="s">
        <v>41</v>
      </c>
      <c r="E37" s="3" t="s">
        <v>42</v>
      </c>
      <c r="F37" s="3">
        <v>178</v>
      </c>
      <c r="G37" s="3" t="str">
        <f>VLOOKUP(F37,'Customer Info'!$A$4:$C$12,2,FALSE)</f>
        <v>Vento</v>
      </c>
      <c r="H37" t="s">
        <v>4</v>
      </c>
      <c r="I37" t="s">
        <v>50</v>
      </c>
      <c r="J37" t="s">
        <v>51</v>
      </c>
      <c r="K37">
        <v>20</v>
      </c>
      <c r="L37" s="5">
        <v>375</v>
      </c>
      <c r="M37" s="5">
        <v>7500</v>
      </c>
      <c r="N37" s="3" t="str">
        <f>IF(Table1[[#This Row],[Number]]&gt;=20,"Y","N")</f>
        <v>Y</v>
      </c>
      <c r="O37" s="16">
        <f>IF(K37&gt;=20,0.95*M37,M37)</f>
        <v>7125</v>
      </c>
    </row>
    <row r="38" spans="1:15" x14ac:dyDescent="0.65">
      <c r="A38">
        <v>34</v>
      </c>
      <c r="B38" s="2">
        <v>43918</v>
      </c>
      <c r="C38" s="3" t="s">
        <v>12</v>
      </c>
      <c r="D38" s="6" t="s">
        <v>47</v>
      </c>
      <c r="E38" s="3" t="s">
        <v>32</v>
      </c>
      <c r="F38" s="3">
        <v>152</v>
      </c>
      <c r="G38" s="3" t="str">
        <f>VLOOKUP(F38,'Customer Info'!$A$4:$C$12,2,FALSE)</f>
        <v>Secspace</v>
      </c>
      <c r="H38" t="s">
        <v>3</v>
      </c>
      <c r="I38" t="s">
        <v>45</v>
      </c>
      <c r="J38" t="s">
        <v>65</v>
      </c>
      <c r="K38">
        <v>45</v>
      </c>
      <c r="L38" s="5">
        <v>220</v>
      </c>
      <c r="M38" s="5">
        <v>9900</v>
      </c>
      <c r="N38" s="3" t="str">
        <f>IF(Table1[[#This Row],[Number]]&gt;=20,"Y","N")</f>
        <v>Y</v>
      </c>
      <c r="O38" s="16">
        <f>IF(K38&gt;=20,0.95*M38,M38)</f>
        <v>9405</v>
      </c>
    </row>
    <row r="39" spans="1:15" x14ac:dyDescent="0.65">
      <c r="A39">
        <v>35</v>
      </c>
      <c r="B39" s="2">
        <v>43923</v>
      </c>
      <c r="C39" s="3" t="s">
        <v>13</v>
      </c>
      <c r="D39" s="6" t="s">
        <v>35</v>
      </c>
      <c r="E39" s="3" t="s">
        <v>36</v>
      </c>
      <c r="F39" s="3">
        <v>136</v>
      </c>
      <c r="G39" s="3" t="str">
        <f>VLOOKUP(F39,'Customer Info'!$A$4:$C$12,2,FALSE)</f>
        <v>Telmark</v>
      </c>
      <c r="H39" t="s">
        <v>4</v>
      </c>
      <c r="I39" t="s">
        <v>33</v>
      </c>
      <c r="J39" t="s">
        <v>59</v>
      </c>
      <c r="K39">
        <v>15</v>
      </c>
      <c r="L39" s="5">
        <v>375</v>
      </c>
      <c r="M39" s="5">
        <v>5625</v>
      </c>
      <c r="N39" s="3" t="str">
        <f>IF(Table1[[#This Row],[Number]]&gt;=20,"Y","N")</f>
        <v>N</v>
      </c>
      <c r="O39" s="16">
        <f>IF(K39&gt;=20,0.95*M39,M39)</f>
        <v>5625</v>
      </c>
    </row>
    <row r="40" spans="1:15" x14ac:dyDescent="0.65">
      <c r="A40">
        <v>36</v>
      </c>
      <c r="B40" s="2">
        <v>43927</v>
      </c>
      <c r="C40" s="3" t="s">
        <v>13</v>
      </c>
      <c r="D40" s="6" t="s">
        <v>55</v>
      </c>
      <c r="E40" s="3" t="s">
        <v>36</v>
      </c>
      <c r="F40" s="3">
        <v>132</v>
      </c>
      <c r="G40" s="3" t="str">
        <f>VLOOKUP(F40,'Customer Info'!$A$4:$C$12,2,FALSE)</f>
        <v>Bankia</v>
      </c>
      <c r="H40" t="s">
        <v>5</v>
      </c>
      <c r="I40" t="s">
        <v>33</v>
      </c>
      <c r="J40" t="s">
        <v>40</v>
      </c>
      <c r="K40">
        <v>14</v>
      </c>
      <c r="L40" s="5">
        <v>350</v>
      </c>
      <c r="M40" s="5">
        <v>4900</v>
      </c>
      <c r="N40" s="3" t="str">
        <f>IF(Table1[[#This Row],[Number]]&gt;=20,"Y","N")</f>
        <v>N</v>
      </c>
      <c r="O40" s="16">
        <f>IF(K40&gt;=20,0.95*M40,M40)</f>
        <v>4900</v>
      </c>
    </row>
    <row r="41" spans="1:15" x14ac:dyDescent="0.65">
      <c r="A41">
        <v>37</v>
      </c>
      <c r="B41" s="2">
        <v>43928</v>
      </c>
      <c r="C41" s="3" t="s">
        <v>13</v>
      </c>
      <c r="D41" s="6" t="s">
        <v>41</v>
      </c>
      <c r="E41" s="3" t="s">
        <v>42</v>
      </c>
      <c r="F41" s="3">
        <v>157</v>
      </c>
      <c r="G41" s="3" t="str">
        <f>VLOOKUP(F41,'Customer Info'!$A$4:$C$12,2,FALSE)</f>
        <v>MarkPlus</v>
      </c>
      <c r="H41" t="s">
        <v>8</v>
      </c>
      <c r="I41" t="s">
        <v>45</v>
      </c>
      <c r="J41" t="s">
        <v>46</v>
      </c>
      <c r="K41">
        <v>32</v>
      </c>
      <c r="L41" s="5">
        <v>295</v>
      </c>
      <c r="M41" s="5">
        <v>9440</v>
      </c>
      <c r="N41" s="3" t="str">
        <f>IF(Table1[[#This Row],[Number]]&gt;=20,"Y","N")</f>
        <v>Y</v>
      </c>
      <c r="O41" s="16">
        <f>IF(K41&gt;=20,0.95*M41,M41)</f>
        <v>8968</v>
      </c>
    </row>
    <row r="42" spans="1:15" x14ac:dyDescent="0.65">
      <c r="A42">
        <v>38</v>
      </c>
      <c r="B42" s="2">
        <v>43932</v>
      </c>
      <c r="C42" s="3" t="s">
        <v>13</v>
      </c>
      <c r="D42" s="6" t="s">
        <v>39</v>
      </c>
      <c r="E42" s="3" t="s">
        <v>36</v>
      </c>
      <c r="F42" s="3">
        <v>132</v>
      </c>
      <c r="G42" s="3" t="str">
        <f>VLOOKUP(F42,'Customer Info'!$A$4:$C$12,2,FALSE)</f>
        <v>Bankia</v>
      </c>
      <c r="H42" t="s">
        <v>7</v>
      </c>
      <c r="I42" t="s">
        <v>33</v>
      </c>
      <c r="J42" t="s">
        <v>60</v>
      </c>
      <c r="K42">
        <v>40</v>
      </c>
      <c r="L42" s="5">
        <v>260</v>
      </c>
      <c r="M42" s="5">
        <v>10400</v>
      </c>
      <c r="N42" s="3" t="str">
        <f>IF(Table1[[#This Row],[Number]]&gt;=20,"Y","N")</f>
        <v>Y</v>
      </c>
      <c r="O42" s="16">
        <f>IF(K42&gt;=20,0.95*M42,M42)</f>
        <v>9880</v>
      </c>
    </row>
    <row r="43" spans="1:15" x14ac:dyDescent="0.65">
      <c r="A43">
        <v>39</v>
      </c>
      <c r="B43" s="2">
        <v>43933</v>
      </c>
      <c r="C43" s="3" t="s">
        <v>13</v>
      </c>
      <c r="D43" s="6" t="s">
        <v>47</v>
      </c>
      <c r="E43" s="3" t="s">
        <v>32</v>
      </c>
      <c r="F43" s="3">
        <v>166</v>
      </c>
      <c r="G43" s="3" t="str">
        <f>VLOOKUP(F43,'Customer Info'!$A$4:$C$12,2,FALSE)</f>
        <v>Port Royale</v>
      </c>
      <c r="H43" t="s">
        <v>6</v>
      </c>
      <c r="I43" t="s">
        <v>33</v>
      </c>
      <c r="J43" t="s">
        <v>34</v>
      </c>
      <c r="K43">
        <v>45</v>
      </c>
      <c r="L43" s="5">
        <v>235</v>
      </c>
      <c r="M43" s="5">
        <v>10575</v>
      </c>
      <c r="N43" s="3" t="str">
        <f>IF(Table1[[#This Row],[Number]]&gt;=20,"Y","N")</f>
        <v>Y</v>
      </c>
      <c r="O43" s="16">
        <f>IF(K43&gt;=20,0.95*M43,M43)</f>
        <v>10046.25</v>
      </c>
    </row>
    <row r="44" spans="1:15" x14ac:dyDescent="0.65">
      <c r="A44">
        <v>40</v>
      </c>
      <c r="B44" s="2">
        <v>43933</v>
      </c>
      <c r="C44" s="3" t="s">
        <v>13</v>
      </c>
      <c r="D44" s="6" t="s">
        <v>35</v>
      </c>
      <c r="E44" s="3" t="s">
        <v>36</v>
      </c>
      <c r="F44" s="3">
        <v>180</v>
      </c>
      <c r="G44" s="3" t="str">
        <f>VLOOKUP(F44,'Customer Info'!$A$4:$C$12,2,FALSE)</f>
        <v>Milago</v>
      </c>
      <c r="H44" t="s">
        <v>3</v>
      </c>
      <c r="I44" t="s">
        <v>50</v>
      </c>
      <c r="J44" t="s">
        <v>63</v>
      </c>
      <c r="K44">
        <v>24</v>
      </c>
      <c r="L44" s="5">
        <v>220</v>
      </c>
      <c r="M44" s="5">
        <v>5280</v>
      </c>
      <c r="N44" s="3" t="str">
        <f>IF(Table1[[#This Row],[Number]]&gt;=20,"Y","N")</f>
        <v>Y</v>
      </c>
      <c r="O44" s="16">
        <f>IF(K44&gt;=20,0.95*M44,M44)</f>
        <v>5016</v>
      </c>
    </row>
    <row r="45" spans="1:15" x14ac:dyDescent="0.65">
      <c r="A45">
        <v>41</v>
      </c>
      <c r="B45" s="2">
        <v>43935</v>
      </c>
      <c r="C45" s="3" t="s">
        <v>13</v>
      </c>
      <c r="D45" s="6" t="s">
        <v>55</v>
      </c>
      <c r="E45" s="3" t="s">
        <v>36</v>
      </c>
      <c r="F45" s="3">
        <v>132</v>
      </c>
      <c r="G45" s="3" t="str">
        <f>VLOOKUP(F45,'Customer Info'!$A$4:$C$12,2,FALSE)</f>
        <v>Bankia</v>
      </c>
      <c r="H45" t="s">
        <v>4</v>
      </c>
      <c r="I45" t="s">
        <v>33</v>
      </c>
      <c r="J45" t="s">
        <v>59</v>
      </c>
      <c r="K45">
        <v>30</v>
      </c>
      <c r="L45" s="5">
        <v>375</v>
      </c>
      <c r="M45" s="5">
        <v>11250</v>
      </c>
      <c r="N45" s="3" t="str">
        <f>IF(Table1[[#This Row],[Number]]&gt;=20,"Y","N")</f>
        <v>Y</v>
      </c>
      <c r="O45" s="16">
        <f>IF(K45&gt;=20,0.95*M45,M45)</f>
        <v>10687.5</v>
      </c>
    </row>
    <row r="46" spans="1:15" x14ac:dyDescent="0.65">
      <c r="A46">
        <v>42</v>
      </c>
      <c r="B46" s="2">
        <v>43936</v>
      </c>
      <c r="C46" s="3" t="s">
        <v>13</v>
      </c>
      <c r="D46" s="6" t="s">
        <v>55</v>
      </c>
      <c r="E46" s="3" t="s">
        <v>36</v>
      </c>
      <c r="F46" s="3">
        <v>144</v>
      </c>
      <c r="G46" s="3" t="str">
        <f>VLOOKUP(F46,'Customer Info'!$A$4:$C$12,2,FALSE)</f>
        <v>Affinity</v>
      </c>
      <c r="H46" t="s">
        <v>7</v>
      </c>
      <c r="I46" t="s">
        <v>37</v>
      </c>
      <c r="J46" t="s">
        <v>38</v>
      </c>
      <c r="K46">
        <v>15</v>
      </c>
      <c r="L46" s="5">
        <v>260</v>
      </c>
      <c r="M46" s="5">
        <v>3900</v>
      </c>
      <c r="N46" s="3" t="str">
        <f>IF(Table1[[#This Row],[Number]]&gt;=20,"Y","N")</f>
        <v>N</v>
      </c>
      <c r="O46" s="16">
        <f>IF(K46&gt;=20,0.95*M46,M46)</f>
        <v>3900</v>
      </c>
    </row>
    <row r="47" spans="1:15" x14ac:dyDescent="0.65">
      <c r="A47">
        <v>43</v>
      </c>
      <c r="B47" s="2">
        <v>43937</v>
      </c>
      <c r="C47" s="3" t="s">
        <v>13</v>
      </c>
      <c r="D47" s="6" t="s">
        <v>47</v>
      </c>
      <c r="E47" s="3" t="s">
        <v>32</v>
      </c>
      <c r="F47" s="3">
        <v>157</v>
      </c>
      <c r="G47" s="3" t="str">
        <f>VLOOKUP(F47,'Customer Info'!$A$4:$C$12,2,FALSE)</f>
        <v>MarkPlus</v>
      </c>
      <c r="H47" t="s">
        <v>4</v>
      </c>
      <c r="I47" t="s">
        <v>33</v>
      </c>
      <c r="J47" t="s">
        <v>59</v>
      </c>
      <c r="K47">
        <v>15</v>
      </c>
      <c r="L47" s="5">
        <v>375</v>
      </c>
      <c r="M47" s="5">
        <v>5625</v>
      </c>
      <c r="N47" s="3" t="str">
        <f>IF(Table1[[#This Row],[Number]]&gt;=20,"Y","N")</f>
        <v>N</v>
      </c>
      <c r="O47" s="16">
        <f>IF(K47&gt;=20,0.95*M47,M47)</f>
        <v>5625</v>
      </c>
    </row>
    <row r="48" spans="1:15" x14ac:dyDescent="0.65">
      <c r="A48">
        <v>44</v>
      </c>
      <c r="B48" s="2">
        <v>43940</v>
      </c>
      <c r="C48" s="3" t="s">
        <v>13</v>
      </c>
      <c r="D48" s="6" t="s">
        <v>31</v>
      </c>
      <c r="E48" s="3" t="s">
        <v>32</v>
      </c>
      <c r="F48" s="3">
        <v>180</v>
      </c>
      <c r="G48" s="3" t="str">
        <f>VLOOKUP(F48,'Customer Info'!$A$4:$C$12,2,FALSE)</f>
        <v>Milago</v>
      </c>
      <c r="H48" t="s">
        <v>8</v>
      </c>
      <c r="I48" t="s">
        <v>43</v>
      </c>
      <c r="J48" t="s">
        <v>62</v>
      </c>
      <c r="K48">
        <v>42</v>
      </c>
      <c r="L48" s="5">
        <v>295</v>
      </c>
      <c r="M48" s="5">
        <v>12390</v>
      </c>
      <c r="N48" s="3" t="str">
        <f>IF(Table1[[#This Row],[Number]]&gt;=20,"Y","N")</f>
        <v>Y</v>
      </c>
      <c r="O48" s="16">
        <f>IF(K48&gt;=20,0.95*M48,M48)</f>
        <v>11770.5</v>
      </c>
    </row>
    <row r="49" spans="1:15" x14ac:dyDescent="0.65">
      <c r="A49">
        <v>45</v>
      </c>
      <c r="B49" s="2">
        <v>43941</v>
      </c>
      <c r="C49" s="3" t="s">
        <v>13</v>
      </c>
      <c r="D49" s="6" t="s">
        <v>31</v>
      </c>
      <c r="E49" s="3" t="s">
        <v>32</v>
      </c>
      <c r="F49" s="3">
        <v>132</v>
      </c>
      <c r="G49" s="3" t="str">
        <f>VLOOKUP(F49,'Customer Info'!$A$4:$C$12,2,FALSE)</f>
        <v>Bankia</v>
      </c>
      <c r="H49" t="s">
        <v>5</v>
      </c>
      <c r="I49" t="s">
        <v>33</v>
      </c>
      <c r="J49" t="s">
        <v>40</v>
      </c>
      <c r="K49">
        <v>26</v>
      </c>
      <c r="L49" s="5">
        <v>350</v>
      </c>
      <c r="M49" s="5">
        <v>9100</v>
      </c>
      <c r="N49" s="3" t="str">
        <f>IF(Table1[[#This Row],[Number]]&gt;=20,"Y","N")</f>
        <v>Y</v>
      </c>
      <c r="O49" s="16">
        <f>IF(K49&gt;=20,0.95*M49,M49)</f>
        <v>8645</v>
      </c>
    </row>
    <row r="50" spans="1:15" x14ac:dyDescent="0.65">
      <c r="A50">
        <v>46</v>
      </c>
      <c r="B50" s="2">
        <v>43943</v>
      </c>
      <c r="C50" s="3" t="s">
        <v>13</v>
      </c>
      <c r="D50" s="6" t="s">
        <v>41</v>
      </c>
      <c r="E50" s="3" t="s">
        <v>42</v>
      </c>
      <c r="F50" s="3">
        <v>162</v>
      </c>
      <c r="G50" s="3" t="str">
        <f>VLOOKUP(F50,'Customer Info'!$A$4:$C$12,2,FALSE)</f>
        <v>Cruise</v>
      </c>
      <c r="H50" t="s">
        <v>7</v>
      </c>
      <c r="I50" t="s">
        <v>45</v>
      </c>
      <c r="J50" t="s">
        <v>66</v>
      </c>
      <c r="K50">
        <v>35</v>
      </c>
      <c r="L50" s="5">
        <v>260</v>
      </c>
      <c r="M50" s="5">
        <v>9100</v>
      </c>
      <c r="N50" s="3" t="str">
        <f>IF(Table1[[#This Row],[Number]]&gt;=20,"Y","N")</f>
        <v>Y</v>
      </c>
      <c r="O50" s="16">
        <f>IF(K50&gt;=20,0.95*M50,M50)</f>
        <v>8645</v>
      </c>
    </row>
    <row r="51" spans="1:15" x14ac:dyDescent="0.65">
      <c r="A51">
        <v>47</v>
      </c>
      <c r="B51" s="2">
        <v>43944</v>
      </c>
      <c r="C51" s="3" t="s">
        <v>13</v>
      </c>
      <c r="D51" s="6" t="s">
        <v>47</v>
      </c>
      <c r="E51" s="3" t="s">
        <v>32</v>
      </c>
      <c r="F51" s="3">
        <v>144</v>
      </c>
      <c r="G51" s="3" t="str">
        <f>VLOOKUP(F51,'Customer Info'!$A$4:$C$12,2,FALSE)</f>
        <v>Affinity</v>
      </c>
      <c r="H51" t="s">
        <v>3</v>
      </c>
      <c r="I51" t="s">
        <v>50</v>
      </c>
      <c r="J51" t="s">
        <v>63</v>
      </c>
      <c r="K51">
        <v>32</v>
      </c>
      <c r="L51" s="5">
        <v>220</v>
      </c>
      <c r="M51" s="5">
        <v>7040</v>
      </c>
      <c r="N51" s="3" t="str">
        <f>IF(Table1[[#This Row],[Number]]&gt;=20,"Y","N")</f>
        <v>Y</v>
      </c>
      <c r="O51" s="16">
        <f>IF(K51&gt;=20,0.95*M51,M51)</f>
        <v>6688</v>
      </c>
    </row>
    <row r="52" spans="1:15" x14ac:dyDescent="0.65">
      <c r="A52">
        <v>48</v>
      </c>
      <c r="B52" s="2">
        <v>43948</v>
      </c>
      <c r="C52" s="3" t="s">
        <v>13</v>
      </c>
      <c r="D52" s="6" t="s">
        <v>55</v>
      </c>
      <c r="E52" s="3" t="s">
        <v>36</v>
      </c>
      <c r="F52" s="3">
        <v>132</v>
      </c>
      <c r="G52" s="3" t="str">
        <f>VLOOKUP(F52,'Customer Info'!$A$4:$C$12,2,FALSE)</f>
        <v>Bankia</v>
      </c>
      <c r="H52" t="s">
        <v>8</v>
      </c>
      <c r="I52" t="s">
        <v>43</v>
      </c>
      <c r="J52" t="s">
        <v>62</v>
      </c>
      <c r="K52">
        <v>18</v>
      </c>
      <c r="L52" s="5">
        <v>295</v>
      </c>
      <c r="M52" s="5">
        <v>5310</v>
      </c>
      <c r="N52" s="3" t="str">
        <f>IF(Table1[[#This Row],[Number]]&gt;=20,"Y","N")</f>
        <v>N</v>
      </c>
      <c r="O52" s="16">
        <f>IF(K52&gt;=20,0.95*M52,M52)</f>
        <v>5310</v>
      </c>
    </row>
    <row r="53" spans="1:15" x14ac:dyDescent="0.65">
      <c r="A53">
        <v>49</v>
      </c>
      <c r="B53" s="2">
        <v>43948</v>
      </c>
      <c r="C53" s="3" t="s">
        <v>13</v>
      </c>
      <c r="D53" s="6" t="s">
        <v>41</v>
      </c>
      <c r="E53" s="3" t="s">
        <v>42</v>
      </c>
      <c r="F53" s="3">
        <v>180</v>
      </c>
      <c r="G53" s="3" t="str">
        <f>VLOOKUP(F53,'Customer Info'!$A$4:$C$12,2,FALSE)</f>
        <v>Milago</v>
      </c>
      <c r="H53" t="s">
        <v>5</v>
      </c>
      <c r="I53" t="s">
        <v>33</v>
      </c>
      <c r="J53" t="s">
        <v>40</v>
      </c>
      <c r="K53">
        <v>22</v>
      </c>
      <c r="L53" s="5">
        <v>350</v>
      </c>
      <c r="M53" s="5">
        <v>7700</v>
      </c>
      <c r="N53" s="3" t="str">
        <f>IF(Table1[[#This Row],[Number]]&gt;=20,"Y","N")</f>
        <v>Y</v>
      </c>
      <c r="O53" s="16">
        <f>IF(K53&gt;=20,0.95*M53,M53)</f>
        <v>7315</v>
      </c>
    </row>
    <row r="54" spans="1:15" x14ac:dyDescent="0.65">
      <c r="A54">
        <v>50</v>
      </c>
      <c r="B54" s="2">
        <v>43951</v>
      </c>
      <c r="C54" s="3" t="s">
        <v>13</v>
      </c>
      <c r="D54" s="6" t="s">
        <v>49</v>
      </c>
      <c r="E54" s="3" t="s">
        <v>42</v>
      </c>
      <c r="F54" s="3">
        <v>162</v>
      </c>
      <c r="G54" s="3" t="str">
        <f>VLOOKUP(F54,'Customer Info'!$A$4:$C$12,2,FALSE)</f>
        <v>Cruise</v>
      </c>
      <c r="H54" t="s">
        <v>6</v>
      </c>
      <c r="I54" t="s">
        <v>45</v>
      </c>
      <c r="J54" t="s">
        <v>64</v>
      </c>
      <c r="K54">
        <v>38</v>
      </c>
      <c r="L54" s="5">
        <v>235</v>
      </c>
      <c r="M54" s="5">
        <v>8930</v>
      </c>
      <c r="N54" s="3" t="str">
        <f>IF(Table1[[#This Row],[Number]]&gt;=20,"Y","N")</f>
        <v>Y</v>
      </c>
      <c r="O54" s="16">
        <f>IF(K54&gt;=20,0.95*M54,M54)</f>
        <v>8483.5</v>
      </c>
    </row>
    <row r="55" spans="1:15" x14ac:dyDescent="0.65">
      <c r="A55">
        <v>51</v>
      </c>
      <c r="B55" s="2">
        <v>43952</v>
      </c>
      <c r="C55" s="3" t="s">
        <v>14</v>
      </c>
      <c r="D55" s="6" t="s">
        <v>31</v>
      </c>
      <c r="E55" s="3" t="s">
        <v>32</v>
      </c>
      <c r="F55" s="3">
        <v>180</v>
      </c>
      <c r="G55" s="3" t="str">
        <f>VLOOKUP(F55,'Customer Info'!$A$4:$C$12,2,FALSE)</f>
        <v>Milago</v>
      </c>
      <c r="H55" t="s">
        <v>3</v>
      </c>
      <c r="I55" t="s">
        <v>33</v>
      </c>
      <c r="J55" t="s">
        <v>67</v>
      </c>
      <c r="K55">
        <v>42</v>
      </c>
      <c r="L55" s="5">
        <v>220</v>
      </c>
      <c r="M55" s="5">
        <v>9240</v>
      </c>
      <c r="N55" s="3" t="str">
        <f>IF(Table1[[#This Row],[Number]]&gt;=20,"Y","N")</f>
        <v>Y</v>
      </c>
      <c r="O55" s="16">
        <f>IF(K55&gt;=20,0.95*M55,M55)</f>
        <v>8778</v>
      </c>
    </row>
    <row r="56" spans="1:15" x14ac:dyDescent="0.65">
      <c r="A56">
        <v>52</v>
      </c>
      <c r="B56" s="2">
        <v>43954</v>
      </c>
      <c r="C56" s="3" t="s">
        <v>14</v>
      </c>
      <c r="D56" s="6" t="s">
        <v>55</v>
      </c>
      <c r="E56" s="3" t="s">
        <v>36</v>
      </c>
      <c r="F56" s="3">
        <v>162</v>
      </c>
      <c r="G56" s="3" t="str">
        <f>VLOOKUP(F56,'Customer Info'!$A$4:$C$12,2,FALSE)</f>
        <v>Cruise</v>
      </c>
      <c r="H56" t="s">
        <v>8</v>
      </c>
      <c r="I56" t="s">
        <v>37</v>
      </c>
      <c r="J56" t="s">
        <v>68</v>
      </c>
      <c r="K56">
        <v>15</v>
      </c>
      <c r="L56" s="5">
        <v>295</v>
      </c>
      <c r="M56" s="5">
        <v>4425</v>
      </c>
      <c r="N56" s="3" t="str">
        <f>IF(Table1[[#This Row],[Number]]&gt;=20,"Y","N")</f>
        <v>N</v>
      </c>
      <c r="O56" s="16">
        <f>IF(K56&gt;=20,0.95*M56,M56)</f>
        <v>4425</v>
      </c>
    </row>
    <row r="57" spans="1:15" x14ac:dyDescent="0.65">
      <c r="A57">
        <v>53</v>
      </c>
      <c r="B57" s="2">
        <v>43958</v>
      </c>
      <c r="C57" s="3" t="s">
        <v>14</v>
      </c>
      <c r="D57" s="6" t="s">
        <v>41</v>
      </c>
      <c r="E57" s="3" t="s">
        <v>42</v>
      </c>
      <c r="F57" s="3">
        <v>136</v>
      </c>
      <c r="G57" s="3" t="str">
        <f>VLOOKUP(F57,'Customer Info'!$A$4:$C$12,2,FALSE)</f>
        <v>Telmark</v>
      </c>
      <c r="H57" t="s">
        <v>4</v>
      </c>
      <c r="I57" t="s">
        <v>45</v>
      </c>
      <c r="J57" t="s">
        <v>54</v>
      </c>
      <c r="K57">
        <v>10</v>
      </c>
      <c r="L57" s="5">
        <v>375</v>
      </c>
      <c r="M57" s="5">
        <v>3750</v>
      </c>
      <c r="N57" s="3" t="str">
        <f>IF(Table1[[#This Row],[Number]]&gt;=20,"Y","N")</f>
        <v>N</v>
      </c>
      <c r="O57" s="16">
        <f>IF(K57&gt;=20,0.95*M57,M57)</f>
        <v>3750</v>
      </c>
    </row>
    <row r="58" spans="1:15" x14ac:dyDescent="0.65">
      <c r="A58">
        <v>54</v>
      </c>
      <c r="B58" s="2">
        <v>43959</v>
      </c>
      <c r="C58" s="3" t="s">
        <v>14</v>
      </c>
      <c r="D58" s="6" t="s">
        <v>39</v>
      </c>
      <c r="E58" s="3" t="s">
        <v>36</v>
      </c>
      <c r="F58" s="3">
        <v>136</v>
      </c>
      <c r="G58" s="3" t="str">
        <f>VLOOKUP(F58,'Customer Info'!$A$4:$C$12,2,FALSE)</f>
        <v>Telmark</v>
      </c>
      <c r="H58" t="s">
        <v>6</v>
      </c>
      <c r="I58" t="s">
        <v>33</v>
      </c>
      <c r="J58" t="s">
        <v>34</v>
      </c>
      <c r="K58">
        <v>26</v>
      </c>
      <c r="L58" s="5">
        <v>235</v>
      </c>
      <c r="M58" s="5">
        <v>6110</v>
      </c>
      <c r="N58" s="3" t="str">
        <f>IF(Table1[[#This Row],[Number]]&gt;=20,"Y","N")</f>
        <v>Y</v>
      </c>
      <c r="O58" s="16">
        <f>IF(K58&gt;=20,0.95*M58,M58)</f>
        <v>5804.5</v>
      </c>
    </row>
    <row r="59" spans="1:15" x14ac:dyDescent="0.65">
      <c r="A59">
        <v>55</v>
      </c>
      <c r="B59" s="2">
        <v>43963</v>
      </c>
      <c r="C59" s="3" t="s">
        <v>14</v>
      </c>
      <c r="D59" s="6" t="s">
        <v>47</v>
      </c>
      <c r="E59" s="3" t="s">
        <v>32</v>
      </c>
      <c r="F59" s="3">
        <v>152</v>
      </c>
      <c r="G59" s="3" t="str">
        <f>VLOOKUP(F59,'Customer Info'!$A$4:$C$12,2,FALSE)</f>
        <v>Secspace</v>
      </c>
      <c r="H59" t="s">
        <v>6</v>
      </c>
      <c r="I59" t="s">
        <v>37</v>
      </c>
      <c r="J59" t="s">
        <v>69</v>
      </c>
      <c r="K59">
        <v>40</v>
      </c>
      <c r="L59" s="5">
        <v>235</v>
      </c>
      <c r="M59" s="5">
        <v>9400</v>
      </c>
      <c r="N59" s="3" t="str">
        <f>IF(Table1[[#This Row],[Number]]&gt;=20,"Y","N")</f>
        <v>Y</v>
      </c>
      <c r="O59" s="16">
        <f>IF(K59&gt;=20,0.95*M59,M59)</f>
        <v>8930</v>
      </c>
    </row>
    <row r="60" spans="1:15" x14ac:dyDescent="0.65">
      <c r="A60">
        <v>56</v>
      </c>
      <c r="B60" s="2">
        <v>43964</v>
      </c>
      <c r="C60" s="3" t="s">
        <v>14</v>
      </c>
      <c r="D60" s="6" t="s">
        <v>49</v>
      </c>
      <c r="E60" s="3" t="s">
        <v>42</v>
      </c>
      <c r="F60" s="3">
        <v>180</v>
      </c>
      <c r="G60" s="3" t="str">
        <f>VLOOKUP(F60,'Customer Info'!$A$4:$C$12,2,FALSE)</f>
        <v>Milago</v>
      </c>
      <c r="H60" t="s">
        <v>7</v>
      </c>
      <c r="I60" t="s">
        <v>33</v>
      </c>
      <c r="J60" t="s">
        <v>60</v>
      </c>
      <c r="K60">
        <v>30</v>
      </c>
      <c r="L60" s="5">
        <v>260</v>
      </c>
      <c r="M60" s="5">
        <v>7800</v>
      </c>
      <c r="N60" s="3" t="str">
        <f>IF(Table1[[#This Row],[Number]]&gt;=20,"Y","N")</f>
        <v>Y</v>
      </c>
      <c r="O60" s="16">
        <f>IF(K60&gt;=20,0.95*M60,M60)</f>
        <v>7410</v>
      </c>
    </row>
    <row r="61" spans="1:15" x14ac:dyDescent="0.65">
      <c r="A61">
        <v>57</v>
      </c>
      <c r="B61" s="2">
        <v>43966</v>
      </c>
      <c r="C61" s="3" t="s">
        <v>14</v>
      </c>
      <c r="D61" s="6" t="s">
        <v>41</v>
      </c>
      <c r="E61" s="3" t="s">
        <v>42</v>
      </c>
      <c r="F61" s="3">
        <v>152</v>
      </c>
      <c r="G61" s="3" t="str">
        <f>VLOOKUP(F61,'Customer Info'!$A$4:$C$12,2,FALSE)</f>
        <v>Secspace</v>
      </c>
      <c r="H61" t="s">
        <v>5</v>
      </c>
      <c r="I61" t="s">
        <v>45</v>
      </c>
      <c r="J61" t="s">
        <v>70</v>
      </c>
      <c r="K61">
        <v>26</v>
      </c>
      <c r="L61" s="5">
        <v>350</v>
      </c>
      <c r="M61" s="5">
        <v>9100</v>
      </c>
      <c r="N61" s="3" t="str">
        <f>IF(Table1[[#This Row],[Number]]&gt;=20,"Y","N")</f>
        <v>Y</v>
      </c>
      <c r="O61" s="16">
        <f>IF(K61&gt;=20,0.95*M61,M61)</f>
        <v>8645</v>
      </c>
    </row>
    <row r="62" spans="1:15" x14ac:dyDescent="0.65">
      <c r="A62">
        <v>58</v>
      </c>
      <c r="B62" s="2">
        <v>43968</v>
      </c>
      <c r="C62" s="3" t="s">
        <v>14</v>
      </c>
      <c r="D62" s="6" t="s">
        <v>47</v>
      </c>
      <c r="E62" s="3" t="s">
        <v>32</v>
      </c>
      <c r="F62" s="3">
        <v>132</v>
      </c>
      <c r="G62" s="3" t="str">
        <f>VLOOKUP(F62,'Customer Info'!$A$4:$C$12,2,FALSE)</f>
        <v>Bankia</v>
      </c>
      <c r="H62" t="s">
        <v>8</v>
      </c>
      <c r="I62" t="s">
        <v>33</v>
      </c>
      <c r="J62" t="s">
        <v>58</v>
      </c>
      <c r="K62">
        <v>18</v>
      </c>
      <c r="L62" s="5">
        <v>295</v>
      </c>
      <c r="M62" s="5">
        <v>5310</v>
      </c>
      <c r="N62" s="3" t="str">
        <f>IF(Table1[[#This Row],[Number]]&gt;=20,"Y","N")</f>
        <v>N</v>
      </c>
      <c r="O62" s="16">
        <f>IF(K62&gt;=20,0.95*M62,M62)</f>
        <v>5310</v>
      </c>
    </row>
    <row r="63" spans="1:15" x14ac:dyDescent="0.65">
      <c r="A63">
        <v>59</v>
      </c>
      <c r="B63" s="2">
        <v>43970</v>
      </c>
      <c r="C63" s="3" t="s">
        <v>14</v>
      </c>
      <c r="D63" s="6" t="s">
        <v>39</v>
      </c>
      <c r="E63" s="3" t="s">
        <v>36</v>
      </c>
      <c r="F63" s="3">
        <v>180</v>
      </c>
      <c r="G63" s="3" t="str">
        <f>VLOOKUP(F63,'Customer Info'!$A$4:$C$12,2,FALSE)</f>
        <v>Milago</v>
      </c>
      <c r="H63" t="s">
        <v>6</v>
      </c>
      <c r="I63" t="s">
        <v>45</v>
      </c>
      <c r="J63" t="s">
        <v>64</v>
      </c>
      <c r="K63">
        <v>22</v>
      </c>
      <c r="L63" s="5">
        <v>235</v>
      </c>
      <c r="M63" s="5">
        <v>5170</v>
      </c>
      <c r="N63" s="3" t="str">
        <f>IF(Table1[[#This Row],[Number]]&gt;=20,"Y","N")</f>
        <v>Y</v>
      </c>
      <c r="O63" s="16">
        <f>IF(K63&gt;=20,0.95*M63,M63)</f>
        <v>4911.5</v>
      </c>
    </row>
    <row r="64" spans="1:15" x14ac:dyDescent="0.65">
      <c r="A64">
        <v>60</v>
      </c>
      <c r="B64" s="2">
        <v>43972</v>
      </c>
      <c r="C64" s="3" t="s">
        <v>14</v>
      </c>
      <c r="D64" s="6" t="s">
        <v>41</v>
      </c>
      <c r="E64" s="3" t="s">
        <v>42</v>
      </c>
      <c r="F64" s="3">
        <v>144</v>
      </c>
      <c r="G64" s="3" t="str">
        <f>VLOOKUP(F64,'Customer Info'!$A$4:$C$12,2,FALSE)</f>
        <v>Affinity</v>
      </c>
      <c r="H64" t="s">
        <v>5</v>
      </c>
      <c r="I64" t="s">
        <v>33</v>
      </c>
      <c r="J64" t="s">
        <v>40</v>
      </c>
      <c r="K64">
        <v>42</v>
      </c>
      <c r="L64" s="5">
        <v>350</v>
      </c>
      <c r="M64" s="5">
        <v>14700</v>
      </c>
      <c r="N64" s="3" t="str">
        <f>IF(Table1[[#This Row],[Number]]&gt;=20,"Y","N")</f>
        <v>Y</v>
      </c>
      <c r="O64" s="16">
        <f>IF(K64&gt;=20,0.95*M64,M64)</f>
        <v>13965</v>
      </c>
    </row>
    <row r="65" spans="1:15" x14ac:dyDescent="0.65">
      <c r="A65">
        <v>61</v>
      </c>
      <c r="B65" s="2">
        <v>43972</v>
      </c>
      <c r="C65" s="3" t="s">
        <v>14</v>
      </c>
      <c r="D65" s="6" t="s">
        <v>55</v>
      </c>
      <c r="E65" s="3" t="s">
        <v>36</v>
      </c>
      <c r="F65" s="3">
        <v>162</v>
      </c>
      <c r="G65" s="3" t="str">
        <f>VLOOKUP(F65,'Customer Info'!$A$4:$C$12,2,FALSE)</f>
        <v>Cruise</v>
      </c>
      <c r="H65" t="s">
        <v>5</v>
      </c>
      <c r="I65" t="s">
        <v>50</v>
      </c>
      <c r="J65" t="s">
        <v>56</v>
      </c>
      <c r="K65">
        <v>45</v>
      </c>
      <c r="L65" s="5">
        <v>350</v>
      </c>
      <c r="M65" s="5">
        <v>15750</v>
      </c>
      <c r="N65" s="3" t="str">
        <f>IF(Table1[[#This Row],[Number]]&gt;=20,"Y","N")</f>
        <v>Y</v>
      </c>
      <c r="O65" s="16">
        <f>IF(K65&gt;=20,0.95*M65,M65)</f>
        <v>14962.5</v>
      </c>
    </row>
    <row r="66" spans="1:15" x14ac:dyDescent="0.65">
      <c r="A66">
        <v>62</v>
      </c>
      <c r="B66" s="2">
        <v>43975</v>
      </c>
      <c r="C66" s="3" t="s">
        <v>14</v>
      </c>
      <c r="D66" s="6" t="s">
        <v>41</v>
      </c>
      <c r="E66" s="3" t="s">
        <v>42</v>
      </c>
      <c r="F66" s="3">
        <v>132</v>
      </c>
      <c r="G66" s="3" t="str">
        <f>VLOOKUP(F66,'Customer Info'!$A$4:$C$12,2,FALSE)</f>
        <v>Bankia</v>
      </c>
      <c r="H66" t="s">
        <v>8</v>
      </c>
      <c r="I66" t="s">
        <v>37</v>
      </c>
      <c r="J66" t="s">
        <v>68</v>
      </c>
      <c r="K66">
        <v>20</v>
      </c>
      <c r="L66" s="5">
        <v>295</v>
      </c>
      <c r="M66" s="5">
        <v>5900</v>
      </c>
      <c r="N66" s="3" t="str">
        <f>IF(Table1[[#This Row],[Number]]&gt;=20,"Y","N")</f>
        <v>Y</v>
      </c>
      <c r="O66" s="16">
        <f>IF(K66&gt;=20,0.95*M66,M66)</f>
        <v>5605</v>
      </c>
    </row>
    <row r="67" spans="1:15" x14ac:dyDescent="0.65">
      <c r="A67">
        <v>63</v>
      </c>
      <c r="B67" s="2">
        <v>43977</v>
      </c>
      <c r="C67" s="3" t="s">
        <v>14</v>
      </c>
      <c r="D67" s="6" t="s">
        <v>31</v>
      </c>
      <c r="E67" s="3" t="s">
        <v>32</v>
      </c>
      <c r="F67" s="3">
        <v>136</v>
      </c>
      <c r="G67" s="3" t="str">
        <f>VLOOKUP(F67,'Customer Info'!$A$4:$C$12,2,FALSE)</f>
        <v>Telmark</v>
      </c>
      <c r="H67" t="s">
        <v>8</v>
      </c>
      <c r="I67" t="s">
        <v>33</v>
      </c>
      <c r="J67" t="s">
        <v>58</v>
      </c>
      <c r="K67">
        <v>22</v>
      </c>
      <c r="L67" s="5">
        <v>295</v>
      </c>
      <c r="M67" s="5">
        <v>6490</v>
      </c>
      <c r="N67" s="3" t="str">
        <f>IF(Table1[[#This Row],[Number]]&gt;=20,"Y","N")</f>
        <v>Y</v>
      </c>
      <c r="O67" s="16">
        <f>IF(K67&gt;=20,0.95*M67,M67)</f>
        <v>6165.5</v>
      </c>
    </row>
    <row r="68" spans="1:15" x14ac:dyDescent="0.65">
      <c r="A68">
        <v>64</v>
      </c>
      <c r="B68" s="2">
        <v>43978</v>
      </c>
      <c r="C68" s="3" t="s">
        <v>14</v>
      </c>
      <c r="D68" s="6" t="s">
        <v>49</v>
      </c>
      <c r="E68" s="3" t="s">
        <v>42</v>
      </c>
      <c r="F68" s="3">
        <v>157</v>
      </c>
      <c r="G68" s="3" t="str">
        <f>VLOOKUP(F68,'Customer Info'!$A$4:$C$12,2,FALSE)</f>
        <v>MarkPlus</v>
      </c>
      <c r="H68" t="s">
        <v>3</v>
      </c>
      <c r="I68" t="s">
        <v>50</v>
      </c>
      <c r="J68" t="s">
        <v>63</v>
      </c>
      <c r="K68">
        <v>15</v>
      </c>
      <c r="L68" s="5">
        <v>220</v>
      </c>
      <c r="M68" s="5">
        <v>3300</v>
      </c>
      <c r="N68" s="3" t="str">
        <f>IF(Table1[[#This Row],[Number]]&gt;=20,"Y","N")</f>
        <v>N</v>
      </c>
      <c r="O68" s="16">
        <f>IF(K68&gt;=20,0.95*M68,M68)</f>
        <v>3300</v>
      </c>
    </row>
    <row r="69" spans="1:15" x14ac:dyDescent="0.65">
      <c r="A69">
        <v>65</v>
      </c>
      <c r="B69" s="2">
        <v>43979</v>
      </c>
      <c r="C69" s="3" t="s">
        <v>14</v>
      </c>
      <c r="D69" s="6" t="s">
        <v>47</v>
      </c>
      <c r="E69" s="3" t="s">
        <v>32</v>
      </c>
      <c r="F69" s="3">
        <v>132</v>
      </c>
      <c r="G69" s="3" t="str">
        <f>VLOOKUP(F69,'Customer Info'!$A$4:$C$12,2,FALSE)</f>
        <v>Bankia</v>
      </c>
      <c r="H69" t="s">
        <v>6</v>
      </c>
      <c r="I69" t="s">
        <v>43</v>
      </c>
      <c r="J69" t="s">
        <v>44</v>
      </c>
      <c r="K69">
        <v>35</v>
      </c>
      <c r="L69" s="5">
        <v>235</v>
      </c>
      <c r="M69" s="5">
        <v>8225</v>
      </c>
      <c r="N69" s="3" t="str">
        <f>IF(Table1[[#This Row],[Number]]&gt;=20,"Y","N")</f>
        <v>Y</v>
      </c>
      <c r="O69" s="16">
        <f>IF(K69&gt;=20,0.95*M69,M69)</f>
        <v>7813.75</v>
      </c>
    </row>
    <row r="70" spans="1:15" x14ac:dyDescent="0.65">
      <c r="A70">
        <v>66</v>
      </c>
      <c r="B70" s="2">
        <v>43984</v>
      </c>
      <c r="C70" s="3" t="s">
        <v>15</v>
      </c>
      <c r="D70" s="6" t="s">
        <v>49</v>
      </c>
      <c r="E70" s="3" t="s">
        <v>42</v>
      </c>
      <c r="F70" s="3">
        <v>178</v>
      </c>
      <c r="G70" s="3" t="str">
        <f>VLOOKUP(F70,'Customer Info'!$A$4:$C$12,2,FALSE)</f>
        <v>Vento</v>
      </c>
      <c r="H70" t="s">
        <v>4</v>
      </c>
      <c r="I70" t="s">
        <v>45</v>
      </c>
      <c r="J70" t="s">
        <v>54</v>
      </c>
      <c r="K70">
        <v>33</v>
      </c>
      <c r="L70" s="5">
        <v>375</v>
      </c>
      <c r="M70" s="5">
        <v>12375</v>
      </c>
      <c r="N70" s="3" t="str">
        <f>IF(Table1[[#This Row],[Number]]&gt;=20,"Y","N")</f>
        <v>Y</v>
      </c>
      <c r="O70" s="16">
        <f>IF(K70&gt;=20,0.95*M70,M70)</f>
        <v>11756.25</v>
      </c>
    </row>
    <row r="71" spans="1:15" x14ac:dyDescent="0.65">
      <c r="A71">
        <v>67</v>
      </c>
      <c r="B71" s="2">
        <v>43987</v>
      </c>
      <c r="C71" s="3" t="s">
        <v>15</v>
      </c>
      <c r="D71" s="6" t="s">
        <v>41</v>
      </c>
      <c r="E71" s="3" t="s">
        <v>42</v>
      </c>
      <c r="F71" s="3">
        <v>144</v>
      </c>
      <c r="G71" s="3" t="str">
        <f>VLOOKUP(F71,'Customer Info'!$A$4:$C$12,2,FALSE)</f>
        <v>Affinity</v>
      </c>
      <c r="H71" t="s">
        <v>7</v>
      </c>
      <c r="I71" t="s">
        <v>33</v>
      </c>
      <c r="J71" t="s">
        <v>60</v>
      </c>
      <c r="K71">
        <v>22</v>
      </c>
      <c r="L71" s="5">
        <v>260</v>
      </c>
      <c r="M71" s="5">
        <v>5720</v>
      </c>
      <c r="N71" s="3" t="str">
        <f>IF(Table1[[#This Row],[Number]]&gt;=20,"Y","N")</f>
        <v>Y</v>
      </c>
      <c r="O71" s="16">
        <f>IF(K71&gt;=20,0.95*M71,M71)</f>
        <v>5434</v>
      </c>
    </row>
    <row r="72" spans="1:15" x14ac:dyDescent="0.65">
      <c r="A72">
        <v>68</v>
      </c>
      <c r="B72" s="2">
        <v>43987</v>
      </c>
      <c r="C72" s="3" t="s">
        <v>15</v>
      </c>
      <c r="D72" s="6" t="s">
        <v>49</v>
      </c>
      <c r="E72" s="3" t="s">
        <v>42</v>
      </c>
      <c r="F72" s="3">
        <v>136</v>
      </c>
      <c r="G72" s="3" t="str">
        <f>VLOOKUP(F72,'Customer Info'!$A$4:$C$12,2,FALSE)</f>
        <v>Telmark</v>
      </c>
      <c r="H72" t="s">
        <v>7</v>
      </c>
      <c r="I72" t="s">
        <v>45</v>
      </c>
      <c r="J72" t="s">
        <v>66</v>
      </c>
      <c r="K72">
        <v>26</v>
      </c>
      <c r="L72" s="5">
        <v>260</v>
      </c>
      <c r="M72" s="5">
        <v>6760</v>
      </c>
      <c r="N72" s="3" t="str">
        <f>IF(Table1[[#This Row],[Number]]&gt;=20,"Y","N")</f>
        <v>Y</v>
      </c>
      <c r="O72" s="16">
        <f>IF(K72&gt;=20,0.95*M72,M72)</f>
        <v>6422</v>
      </c>
    </row>
    <row r="73" spans="1:15" x14ac:dyDescent="0.65">
      <c r="A73">
        <v>69</v>
      </c>
      <c r="B73" s="2">
        <v>43990</v>
      </c>
      <c r="C73" s="3" t="s">
        <v>15</v>
      </c>
      <c r="D73" s="6" t="s">
        <v>31</v>
      </c>
      <c r="E73" s="3" t="s">
        <v>32</v>
      </c>
      <c r="F73" s="3">
        <v>132</v>
      </c>
      <c r="G73" s="3" t="str">
        <f>VLOOKUP(F73,'Customer Info'!$A$4:$C$12,2,FALSE)</f>
        <v>Bankia</v>
      </c>
      <c r="H73" t="s">
        <v>3</v>
      </c>
      <c r="I73" t="s">
        <v>37</v>
      </c>
      <c r="J73" t="s">
        <v>57</v>
      </c>
      <c r="K73">
        <v>16</v>
      </c>
      <c r="L73" s="5">
        <v>220</v>
      </c>
      <c r="M73" s="5">
        <v>3520</v>
      </c>
      <c r="N73" s="3" t="str">
        <f>IF(Table1[[#This Row],[Number]]&gt;=20,"Y","N")</f>
        <v>N</v>
      </c>
      <c r="O73" s="16">
        <f>IF(K73&gt;=20,0.95*M73,M73)</f>
        <v>3520</v>
      </c>
    </row>
    <row r="74" spans="1:15" x14ac:dyDescent="0.65">
      <c r="A74">
        <v>70</v>
      </c>
      <c r="B74" s="2">
        <v>43991</v>
      </c>
      <c r="C74" s="3" t="s">
        <v>15</v>
      </c>
      <c r="D74" s="6" t="s">
        <v>55</v>
      </c>
      <c r="E74" s="3" t="s">
        <v>36</v>
      </c>
      <c r="F74" s="3">
        <v>178</v>
      </c>
      <c r="G74" s="3" t="str">
        <f>VLOOKUP(F74,'Customer Info'!$A$4:$C$12,2,FALSE)</f>
        <v>Vento</v>
      </c>
      <c r="H74" t="s">
        <v>8</v>
      </c>
      <c r="I74" t="s">
        <v>33</v>
      </c>
      <c r="J74" t="s">
        <v>58</v>
      </c>
      <c r="K74">
        <v>10</v>
      </c>
      <c r="L74" s="5">
        <v>295</v>
      </c>
      <c r="M74" s="5">
        <v>2950</v>
      </c>
      <c r="N74" s="3" t="str">
        <f>IF(Table1[[#This Row],[Number]]&gt;=20,"Y","N")</f>
        <v>N</v>
      </c>
      <c r="O74" s="16">
        <f>IF(K74&gt;=20,0.95*M74,M74)</f>
        <v>2950</v>
      </c>
    </row>
    <row r="75" spans="1:15" x14ac:dyDescent="0.65">
      <c r="A75">
        <v>71</v>
      </c>
      <c r="B75" s="2">
        <v>43991</v>
      </c>
      <c r="C75" s="3" t="s">
        <v>15</v>
      </c>
      <c r="D75" s="6" t="s">
        <v>39</v>
      </c>
      <c r="E75" s="3" t="s">
        <v>36</v>
      </c>
      <c r="F75" s="3">
        <v>162</v>
      </c>
      <c r="G75" s="3" t="str">
        <f>VLOOKUP(F75,'Customer Info'!$A$4:$C$12,2,FALSE)</f>
        <v>Cruise</v>
      </c>
      <c r="H75" t="s">
        <v>7</v>
      </c>
      <c r="I75" t="s">
        <v>33</v>
      </c>
      <c r="J75" t="s">
        <v>60</v>
      </c>
      <c r="K75">
        <v>40</v>
      </c>
      <c r="L75" s="5">
        <v>260</v>
      </c>
      <c r="M75" s="5">
        <v>10400</v>
      </c>
      <c r="N75" s="3" t="str">
        <f>IF(Table1[[#This Row],[Number]]&gt;=20,"Y","N")</f>
        <v>Y</v>
      </c>
      <c r="O75" s="16">
        <f>IF(K75&gt;=20,0.95*M75,M75)</f>
        <v>9880</v>
      </c>
    </row>
    <row r="76" spans="1:15" x14ac:dyDescent="0.65">
      <c r="A76">
        <v>72</v>
      </c>
      <c r="B76" s="2">
        <v>43994</v>
      </c>
      <c r="C76" s="3" t="s">
        <v>15</v>
      </c>
      <c r="D76" s="6" t="s">
        <v>35</v>
      </c>
      <c r="E76" s="3" t="s">
        <v>36</v>
      </c>
      <c r="F76" s="3">
        <v>157</v>
      </c>
      <c r="G76" s="3" t="str">
        <f>VLOOKUP(F76,'Customer Info'!$A$4:$C$12,2,FALSE)</f>
        <v>MarkPlus</v>
      </c>
      <c r="H76" t="s">
        <v>6</v>
      </c>
      <c r="I76" t="s">
        <v>43</v>
      </c>
      <c r="J76" t="s">
        <v>44</v>
      </c>
      <c r="K76">
        <v>15</v>
      </c>
      <c r="L76" s="5">
        <v>235</v>
      </c>
      <c r="M76" s="5">
        <v>3525</v>
      </c>
      <c r="N76" s="3" t="str">
        <f>IF(Table1[[#This Row],[Number]]&gt;=20,"Y","N")</f>
        <v>N</v>
      </c>
      <c r="O76" s="16">
        <f>IF(K76&gt;=20,0.95*M76,M76)</f>
        <v>3525</v>
      </c>
    </row>
    <row r="77" spans="1:15" x14ac:dyDescent="0.65">
      <c r="A77">
        <v>73</v>
      </c>
      <c r="B77" s="2">
        <v>43996</v>
      </c>
      <c r="C77" s="3" t="s">
        <v>15</v>
      </c>
      <c r="D77" s="6" t="s">
        <v>47</v>
      </c>
      <c r="E77" s="3" t="s">
        <v>32</v>
      </c>
      <c r="F77" s="3">
        <v>132</v>
      </c>
      <c r="G77" s="3" t="str">
        <f>VLOOKUP(F77,'Customer Info'!$A$4:$C$12,2,FALSE)</f>
        <v>Bankia</v>
      </c>
      <c r="H77" t="s">
        <v>4</v>
      </c>
      <c r="I77" t="s">
        <v>45</v>
      </c>
      <c r="J77" t="s">
        <v>54</v>
      </c>
      <c r="K77">
        <v>25</v>
      </c>
      <c r="L77" s="5">
        <v>375</v>
      </c>
      <c r="M77" s="5">
        <v>9375</v>
      </c>
      <c r="N77" s="3" t="str">
        <f>IF(Table1[[#This Row],[Number]]&gt;=20,"Y","N")</f>
        <v>Y</v>
      </c>
      <c r="O77" s="16">
        <f>IF(K77&gt;=20,0.95*M77,M77)</f>
        <v>8906.25</v>
      </c>
    </row>
    <row r="78" spans="1:15" x14ac:dyDescent="0.65">
      <c r="A78">
        <v>74</v>
      </c>
      <c r="B78" s="2">
        <v>167</v>
      </c>
      <c r="C78" s="3" t="s">
        <v>15</v>
      </c>
      <c r="D78" s="6" t="s">
        <v>31</v>
      </c>
      <c r="E78" s="3" t="s">
        <v>32</v>
      </c>
      <c r="F78" s="3">
        <v>144</v>
      </c>
      <c r="G78" s="3" t="str">
        <f>VLOOKUP(F78,'Customer Info'!$A$4:$C$12,2,FALSE)</f>
        <v>Affinity</v>
      </c>
      <c r="H78" t="s">
        <v>8</v>
      </c>
      <c r="I78" t="s">
        <v>45</v>
      </c>
      <c r="J78" t="s">
        <v>46</v>
      </c>
      <c r="K78">
        <v>20</v>
      </c>
      <c r="L78" s="5">
        <v>295</v>
      </c>
      <c r="M78" s="5">
        <v>5900</v>
      </c>
      <c r="N78" s="3" t="str">
        <f>IF(Table1[[#This Row],[Number]]&gt;=20,"Y","N")</f>
        <v>Y</v>
      </c>
      <c r="O78" s="16">
        <f>IF(K78&gt;=20,0.95*M78,M78)</f>
        <v>5605</v>
      </c>
    </row>
    <row r="79" spans="1:15" x14ac:dyDescent="0.65">
      <c r="A79">
        <v>75</v>
      </c>
      <c r="B79" s="2">
        <v>44000</v>
      </c>
      <c r="C79" s="3" t="s">
        <v>15</v>
      </c>
      <c r="D79" s="6" t="s">
        <v>49</v>
      </c>
      <c r="E79" s="3" t="s">
        <v>42</v>
      </c>
      <c r="F79" s="3">
        <v>166</v>
      </c>
      <c r="G79" s="3" t="str">
        <f>VLOOKUP(F79,'Customer Info'!$A$4:$C$12,2,FALSE)</f>
        <v>Port Royale</v>
      </c>
      <c r="H79" t="s">
        <v>7</v>
      </c>
      <c r="I79" t="s">
        <v>37</v>
      </c>
      <c r="J79" t="s">
        <v>38</v>
      </c>
      <c r="K79">
        <v>35</v>
      </c>
      <c r="L79" s="5">
        <v>260</v>
      </c>
      <c r="M79" s="5">
        <v>9100</v>
      </c>
      <c r="N79" s="3" t="str">
        <f>IF(Table1[[#This Row],[Number]]&gt;=20,"Y","N")</f>
        <v>Y</v>
      </c>
      <c r="O79" s="16">
        <f>IF(K79&gt;=20,0.95*M79,M79)</f>
        <v>8645</v>
      </c>
    </row>
    <row r="80" spans="1:15" x14ac:dyDescent="0.65">
      <c r="A80">
        <v>76</v>
      </c>
      <c r="B80" s="2">
        <v>44005</v>
      </c>
      <c r="C80" s="3" t="s">
        <v>15</v>
      </c>
      <c r="D80" s="6" t="s">
        <v>41</v>
      </c>
      <c r="E80" s="3" t="s">
        <v>42</v>
      </c>
      <c r="F80" s="3">
        <v>178</v>
      </c>
      <c r="G80" s="3" t="str">
        <f>VLOOKUP(F80,'Customer Info'!$A$4:$C$12,2,FALSE)</f>
        <v>Vento</v>
      </c>
      <c r="H80" t="s">
        <v>5</v>
      </c>
      <c r="I80" t="s">
        <v>33</v>
      </c>
      <c r="J80" t="s">
        <v>40</v>
      </c>
      <c r="K80">
        <v>22</v>
      </c>
      <c r="L80" s="5">
        <v>350</v>
      </c>
      <c r="M80" s="5">
        <v>7700</v>
      </c>
      <c r="N80" s="3" t="str">
        <f>IF(Table1[[#This Row],[Number]]&gt;=20,"Y","N")</f>
        <v>Y</v>
      </c>
      <c r="O80" s="16">
        <f>IF(K80&gt;=20,0.95*M80,M80)</f>
        <v>7315</v>
      </c>
    </row>
    <row r="81" spans="1:15" x14ac:dyDescent="0.65">
      <c r="A81">
        <v>77</v>
      </c>
      <c r="B81" s="2">
        <v>44006</v>
      </c>
      <c r="C81" s="3" t="s">
        <v>15</v>
      </c>
      <c r="D81" s="6" t="s">
        <v>35</v>
      </c>
      <c r="E81" s="3" t="s">
        <v>36</v>
      </c>
      <c r="F81" s="3">
        <v>166</v>
      </c>
      <c r="G81" s="3" t="str">
        <f>VLOOKUP(F81,'Customer Info'!$A$4:$C$12,2,FALSE)</f>
        <v>Port Royale</v>
      </c>
      <c r="H81" t="s">
        <v>3</v>
      </c>
      <c r="I81" t="s">
        <v>50</v>
      </c>
      <c r="J81" t="s">
        <v>63</v>
      </c>
      <c r="K81">
        <v>16</v>
      </c>
      <c r="L81" s="5">
        <v>220</v>
      </c>
      <c r="M81" s="5">
        <v>3520</v>
      </c>
      <c r="N81" s="3" t="str">
        <f>IF(Table1[[#This Row],[Number]]&gt;=20,"Y","N")</f>
        <v>N</v>
      </c>
      <c r="O81" s="16">
        <f>IF(K81&gt;=20,0.95*M81,M81)</f>
        <v>3520</v>
      </c>
    </row>
    <row r="82" spans="1:15" x14ac:dyDescent="0.65">
      <c r="A82">
        <v>78</v>
      </c>
      <c r="B82" s="2">
        <v>44009</v>
      </c>
      <c r="C82" s="3" t="s">
        <v>15</v>
      </c>
      <c r="D82" s="6" t="s">
        <v>39</v>
      </c>
      <c r="E82" s="3" t="s">
        <v>36</v>
      </c>
      <c r="F82" s="3">
        <v>162</v>
      </c>
      <c r="G82" s="3" t="str">
        <f>VLOOKUP(F82,'Customer Info'!$A$4:$C$12,2,FALSE)</f>
        <v>Cruise</v>
      </c>
      <c r="H82" t="s">
        <v>8</v>
      </c>
      <c r="I82" t="s">
        <v>33</v>
      </c>
      <c r="J82" t="s">
        <v>58</v>
      </c>
      <c r="K82">
        <v>50</v>
      </c>
      <c r="L82" s="5">
        <v>295</v>
      </c>
      <c r="M82" s="5">
        <v>14750</v>
      </c>
      <c r="N82" s="3" t="str">
        <f>IF(Table1[[#This Row],[Number]]&gt;=20,"Y","N")</f>
        <v>Y</v>
      </c>
      <c r="O82" s="16">
        <f>IF(K82&gt;=20,0.95*M82,M82)</f>
        <v>14012.5</v>
      </c>
    </row>
    <row r="83" spans="1:15" x14ac:dyDescent="0.65">
      <c r="A83">
        <v>79</v>
      </c>
      <c r="B83" s="2">
        <v>44011</v>
      </c>
      <c r="C83" s="3" t="s">
        <v>15</v>
      </c>
      <c r="D83" s="6" t="s">
        <v>47</v>
      </c>
      <c r="E83" s="3" t="s">
        <v>32</v>
      </c>
      <c r="F83" s="3">
        <v>178</v>
      </c>
      <c r="G83" s="3" t="str">
        <f>VLOOKUP(F83,'Customer Info'!$A$4:$C$12,2,FALSE)</f>
        <v>Vento</v>
      </c>
      <c r="H83" t="s">
        <v>4</v>
      </c>
      <c r="I83" t="s">
        <v>45</v>
      </c>
      <c r="J83" t="s">
        <v>54</v>
      </c>
      <c r="K83">
        <v>32</v>
      </c>
      <c r="L83" s="5">
        <v>375</v>
      </c>
      <c r="M83" s="5">
        <v>12000</v>
      </c>
      <c r="N83" s="3" t="str">
        <f>IF(Table1[[#This Row],[Number]]&gt;=20,"Y","N")</f>
        <v>Y</v>
      </c>
      <c r="O83" s="16">
        <f>IF(K83&gt;=20,0.95*M83,M83)</f>
        <v>11400</v>
      </c>
    </row>
    <row r="84" spans="1:15" x14ac:dyDescent="0.65">
      <c r="A84">
        <v>80</v>
      </c>
      <c r="B84" s="2">
        <v>44011</v>
      </c>
      <c r="C84" s="3" t="s">
        <v>15</v>
      </c>
      <c r="D84" s="6" t="s">
        <v>35</v>
      </c>
      <c r="E84" s="3" t="s">
        <v>36</v>
      </c>
      <c r="F84" s="3">
        <v>136</v>
      </c>
      <c r="G84" s="3" t="str">
        <f>VLOOKUP(F84,'Customer Info'!$A$4:$C$12,2,FALSE)</f>
        <v>Telmark</v>
      </c>
      <c r="H84" t="s">
        <v>6</v>
      </c>
      <c r="I84" t="s">
        <v>50</v>
      </c>
      <c r="J84" t="s">
        <v>61</v>
      </c>
      <c r="K84">
        <v>14</v>
      </c>
      <c r="L84" s="5">
        <v>235</v>
      </c>
      <c r="M84" s="5">
        <v>3290</v>
      </c>
      <c r="N84" s="3" t="str">
        <f>IF(Table1[[#This Row],[Number]]&gt;=20,"Y","N")</f>
        <v>N</v>
      </c>
      <c r="O84" s="16">
        <f>IF(K84&gt;=20,0.95*M84,M84)</f>
        <v>3290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AB70-26AA-4111-A17E-A8C12EF990A7}">
  <dimension ref="A3:H11"/>
  <sheetViews>
    <sheetView workbookViewId="0">
      <selection activeCell="L7" sqref="L7"/>
    </sheetView>
  </sheetViews>
  <sheetFormatPr defaultRowHeight="21" x14ac:dyDescent="0.65"/>
  <cols>
    <col min="1" max="1" width="15" bestFit="1" customWidth="1"/>
    <col min="2" max="7" width="8.21875" bestFit="1" customWidth="1"/>
    <col min="8" max="8" width="11.21875" bestFit="1" customWidth="1"/>
    <col min="9" max="9" width="9.109375" bestFit="1" customWidth="1"/>
    <col min="10" max="10" width="6.88671875" bestFit="1" customWidth="1"/>
    <col min="11" max="11" width="5.44140625" bestFit="1" customWidth="1"/>
    <col min="12" max="12" width="5.109375" bestFit="1" customWidth="1"/>
    <col min="13" max="13" width="5.33203125" bestFit="1" customWidth="1"/>
    <col min="14" max="14" width="12.109375" bestFit="1" customWidth="1"/>
    <col min="15" max="15" width="9" bestFit="1" customWidth="1"/>
    <col min="17" max="17" width="6.88671875" bestFit="1" customWidth="1"/>
    <col min="18" max="18" width="5.44140625" bestFit="1" customWidth="1"/>
    <col min="19" max="19" width="5.109375" bestFit="1" customWidth="1"/>
    <col min="20" max="20" width="5.33203125" bestFit="1" customWidth="1"/>
    <col min="21" max="21" width="12.33203125" bestFit="1" customWidth="1"/>
    <col min="22" max="22" width="8" bestFit="1" customWidth="1"/>
    <col min="24" max="24" width="6.88671875" bestFit="1" customWidth="1"/>
    <col min="25" max="25" width="5.44140625" bestFit="1" customWidth="1"/>
    <col min="26" max="26" width="5.109375" bestFit="1" customWidth="1"/>
    <col min="27" max="27" width="5.33203125" bestFit="1" customWidth="1"/>
    <col min="28" max="28" width="10.6640625" bestFit="1" customWidth="1"/>
    <col min="29" max="29" width="8.5546875" bestFit="1" customWidth="1"/>
    <col min="31" max="31" width="6.88671875" bestFit="1" customWidth="1"/>
    <col min="32" max="32" width="5.44140625" bestFit="1" customWidth="1"/>
    <col min="33" max="33" width="5.109375" bestFit="1" customWidth="1"/>
    <col min="34" max="34" width="5.33203125" bestFit="1" customWidth="1"/>
    <col min="35" max="35" width="11.6640625" bestFit="1" customWidth="1"/>
    <col min="36" max="36" width="8" bestFit="1" customWidth="1"/>
    <col min="38" max="38" width="6.88671875" bestFit="1" customWidth="1"/>
    <col min="39" max="39" width="5.44140625" bestFit="1" customWidth="1"/>
    <col min="40" max="40" width="5.109375" bestFit="1" customWidth="1"/>
    <col min="41" max="41" width="5.33203125" bestFit="1" customWidth="1"/>
    <col min="42" max="42" width="9.88671875" bestFit="1" customWidth="1"/>
    <col min="43" max="43" width="11.6640625" bestFit="1" customWidth="1"/>
  </cols>
  <sheetData>
    <row r="3" spans="1:8" x14ac:dyDescent="0.65">
      <c r="A3" s="18" t="s">
        <v>0</v>
      </c>
      <c r="B3" s="18" t="s">
        <v>1</v>
      </c>
    </row>
    <row r="4" spans="1:8" x14ac:dyDescent="0.65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65">
      <c r="A5" t="s">
        <v>10</v>
      </c>
      <c r="B5" s="19"/>
      <c r="C5" s="19">
        <v>8</v>
      </c>
      <c r="D5" s="19">
        <v>88</v>
      </c>
      <c r="E5" s="19">
        <v>67</v>
      </c>
      <c r="F5" s="19">
        <v>62</v>
      </c>
      <c r="G5" s="19">
        <v>32</v>
      </c>
      <c r="H5" s="19">
        <v>257</v>
      </c>
    </row>
    <row r="6" spans="1:8" x14ac:dyDescent="0.65">
      <c r="A6" t="s">
        <v>11</v>
      </c>
      <c r="B6" s="19">
        <v>10</v>
      </c>
      <c r="C6" s="19">
        <v>50</v>
      </c>
      <c r="D6" s="19">
        <v>70</v>
      </c>
      <c r="E6" s="19">
        <v>35</v>
      </c>
      <c r="F6" s="19">
        <v>61</v>
      </c>
      <c r="G6" s="19">
        <v>27</v>
      </c>
      <c r="H6" s="19">
        <v>253</v>
      </c>
    </row>
    <row r="7" spans="1:8" x14ac:dyDescent="0.65">
      <c r="A7" t="s">
        <v>12</v>
      </c>
      <c r="B7" s="19">
        <v>83</v>
      </c>
      <c r="C7" s="19">
        <v>45</v>
      </c>
      <c r="D7" s="19">
        <v>20</v>
      </c>
      <c r="E7" s="19">
        <v>48</v>
      </c>
      <c r="F7" s="19">
        <v>50</v>
      </c>
      <c r="G7" s="19">
        <v>50</v>
      </c>
      <c r="H7" s="19">
        <v>296</v>
      </c>
    </row>
    <row r="8" spans="1:8" x14ac:dyDescent="0.65">
      <c r="A8" t="s">
        <v>13</v>
      </c>
      <c r="B8" s="19">
        <v>56</v>
      </c>
      <c r="C8" s="19">
        <v>60</v>
      </c>
      <c r="D8" s="19">
        <v>62</v>
      </c>
      <c r="E8" s="19">
        <v>83</v>
      </c>
      <c r="F8" s="19">
        <v>90</v>
      </c>
      <c r="G8" s="19">
        <v>92</v>
      </c>
      <c r="H8" s="19">
        <v>443</v>
      </c>
    </row>
    <row r="9" spans="1:8" x14ac:dyDescent="0.65">
      <c r="A9" t="s">
        <v>14</v>
      </c>
      <c r="B9" s="19">
        <v>57</v>
      </c>
      <c r="C9" s="19">
        <v>10</v>
      </c>
      <c r="D9" s="19">
        <v>113</v>
      </c>
      <c r="E9" s="19">
        <v>123</v>
      </c>
      <c r="F9" s="19">
        <v>30</v>
      </c>
      <c r="G9" s="19">
        <v>75</v>
      </c>
      <c r="H9" s="19">
        <v>408</v>
      </c>
    </row>
    <row r="10" spans="1:8" x14ac:dyDescent="0.65">
      <c r="A10" t="s">
        <v>15</v>
      </c>
      <c r="B10" s="19">
        <v>32</v>
      </c>
      <c r="C10" s="19">
        <v>90</v>
      </c>
      <c r="D10" s="19">
        <v>22</v>
      </c>
      <c r="E10" s="19">
        <v>29</v>
      </c>
      <c r="F10" s="19">
        <v>123</v>
      </c>
      <c r="G10" s="19">
        <v>80</v>
      </c>
      <c r="H10" s="19">
        <v>376</v>
      </c>
    </row>
    <row r="11" spans="1:8" x14ac:dyDescent="0.65">
      <c r="A11" t="s">
        <v>9</v>
      </c>
      <c r="B11" s="19">
        <v>238</v>
      </c>
      <c r="C11" s="19">
        <v>263</v>
      </c>
      <c r="D11" s="19">
        <v>375</v>
      </c>
      <c r="E11" s="19">
        <v>385</v>
      </c>
      <c r="F11" s="19">
        <v>416</v>
      </c>
      <c r="G11" s="19">
        <v>356</v>
      </c>
      <c r="H11" s="19"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B4" sqref="B4"/>
    </sheetView>
  </sheetViews>
  <sheetFormatPr defaultColWidth="11.44140625" defaultRowHeight="21" x14ac:dyDescent="0.65"/>
  <cols>
    <col min="1" max="1" width="18.88671875" customWidth="1"/>
    <col min="2" max="2" width="13.109375" bestFit="1" customWidth="1"/>
    <col min="3" max="3" width="13" bestFit="1" customWidth="1"/>
  </cols>
  <sheetData>
    <row r="1" spans="1:3" ht="31.8" x14ac:dyDescent="1">
      <c r="A1" s="7" t="s">
        <v>71</v>
      </c>
      <c r="B1" s="8"/>
      <c r="C1" s="8"/>
    </row>
    <row r="2" spans="1:3" x14ac:dyDescent="0.65">
      <c r="A2" s="8"/>
      <c r="B2" s="8"/>
      <c r="C2" s="8"/>
    </row>
    <row r="3" spans="1:3" ht="21.6" x14ac:dyDescent="0.7">
      <c r="A3" s="9" t="s">
        <v>22</v>
      </c>
      <c r="B3" s="9" t="s">
        <v>23</v>
      </c>
      <c r="C3" s="9" t="s">
        <v>72</v>
      </c>
    </row>
    <row r="4" spans="1:3" x14ac:dyDescent="0.65">
      <c r="A4" s="10">
        <v>132</v>
      </c>
      <c r="B4" s="10" t="s">
        <v>73</v>
      </c>
      <c r="C4" s="11" t="s">
        <v>74</v>
      </c>
    </row>
    <row r="5" spans="1:3" x14ac:dyDescent="0.65">
      <c r="A5" s="12">
        <v>136</v>
      </c>
      <c r="B5" s="12" t="s">
        <v>75</v>
      </c>
      <c r="C5" s="13" t="s">
        <v>76</v>
      </c>
    </row>
    <row r="6" spans="1:3" x14ac:dyDescent="0.65">
      <c r="A6" s="12">
        <v>144</v>
      </c>
      <c r="B6" s="12" t="s">
        <v>77</v>
      </c>
      <c r="C6" s="13" t="s">
        <v>78</v>
      </c>
    </row>
    <row r="7" spans="1:3" x14ac:dyDescent="0.65">
      <c r="A7" s="12">
        <v>152</v>
      </c>
      <c r="B7" s="12" t="s">
        <v>79</v>
      </c>
      <c r="C7" s="13" t="s">
        <v>80</v>
      </c>
    </row>
    <row r="8" spans="1:3" x14ac:dyDescent="0.65">
      <c r="A8" s="12">
        <v>157</v>
      </c>
      <c r="B8" s="12" t="s">
        <v>81</v>
      </c>
      <c r="C8" s="13" t="s">
        <v>82</v>
      </c>
    </row>
    <row r="9" spans="1:3" x14ac:dyDescent="0.65">
      <c r="A9" s="12">
        <v>162</v>
      </c>
      <c r="B9" s="12" t="s">
        <v>83</v>
      </c>
      <c r="C9" s="13" t="s">
        <v>84</v>
      </c>
    </row>
    <row r="10" spans="1:3" x14ac:dyDescent="0.65">
      <c r="A10" s="12">
        <v>166</v>
      </c>
      <c r="B10" s="12" t="s">
        <v>85</v>
      </c>
      <c r="C10" s="13" t="s">
        <v>86</v>
      </c>
    </row>
    <row r="11" spans="1:3" x14ac:dyDescent="0.65">
      <c r="A11" s="12">
        <v>178</v>
      </c>
      <c r="B11" s="12" t="s">
        <v>87</v>
      </c>
      <c r="C11" s="13" t="s">
        <v>88</v>
      </c>
    </row>
    <row r="12" spans="1:3" x14ac:dyDescent="0.65">
      <c r="A12" s="14">
        <v>180</v>
      </c>
      <c r="B12" s="14" t="s">
        <v>89</v>
      </c>
      <c r="C12" s="1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DED0-335A-452B-BAA8-7189F4506286}">
  <dimension ref="A3:K12"/>
  <sheetViews>
    <sheetView workbookViewId="0">
      <selection activeCell="B16" sqref="B16"/>
    </sheetView>
  </sheetViews>
  <sheetFormatPr defaultRowHeight="21" x14ac:dyDescent="0.65"/>
  <cols>
    <col min="1" max="1" width="17.88671875" bestFit="1" customWidth="1"/>
    <col min="2" max="2" width="16.21875" bestFit="1" customWidth="1"/>
    <col min="3" max="3" width="9" bestFit="1" customWidth="1"/>
    <col min="4" max="4" width="8" bestFit="1" customWidth="1"/>
    <col min="5" max="5" width="8.88671875" bestFit="1" customWidth="1"/>
    <col min="6" max="6" width="9" bestFit="1" customWidth="1"/>
    <col min="7" max="7" width="11.21875" bestFit="1" customWidth="1"/>
    <col min="8" max="8" width="9.21875" bestFit="1" customWidth="1"/>
    <col min="9" max="9" width="8" bestFit="1" customWidth="1"/>
    <col min="10" max="10" width="9" bestFit="1" customWidth="1"/>
    <col min="11" max="11" width="11.21875" bestFit="1" customWidth="1"/>
    <col min="12" max="12" width="15.88671875" bestFit="1" customWidth="1"/>
    <col min="13" max="13" width="14.77734375" bestFit="1" customWidth="1"/>
    <col min="14" max="14" width="17.5546875" bestFit="1" customWidth="1"/>
    <col min="15" max="15" width="11.21875" bestFit="1" customWidth="1"/>
  </cols>
  <sheetData>
    <row r="3" spans="1:11" x14ac:dyDescent="0.65">
      <c r="A3" s="18" t="s">
        <v>92</v>
      </c>
      <c r="B3" s="18" t="s">
        <v>91</v>
      </c>
    </row>
    <row r="4" spans="1:11" x14ac:dyDescent="0.65">
      <c r="A4" s="18" t="s">
        <v>93</v>
      </c>
      <c r="B4" t="s">
        <v>77</v>
      </c>
      <c r="C4" t="s">
        <v>73</v>
      </c>
      <c r="D4" t="s">
        <v>83</v>
      </c>
      <c r="E4" t="s">
        <v>81</v>
      </c>
      <c r="F4" t="s">
        <v>89</v>
      </c>
      <c r="G4" t="s">
        <v>85</v>
      </c>
      <c r="H4" t="s">
        <v>79</v>
      </c>
      <c r="I4" t="s">
        <v>75</v>
      </c>
      <c r="J4" t="s">
        <v>87</v>
      </c>
      <c r="K4" t="s">
        <v>9</v>
      </c>
    </row>
    <row r="5" spans="1:11" x14ac:dyDescent="0.65">
      <c r="A5" s="6" t="s">
        <v>35</v>
      </c>
      <c r="B5" s="19">
        <v>5434</v>
      </c>
      <c r="C5" s="19">
        <v>8451.5</v>
      </c>
      <c r="D5" s="19"/>
      <c r="E5" s="19">
        <v>3525</v>
      </c>
      <c r="F5" s="19">
        <v>20567.5</v>
      </c>
      <c r="G5" s="19">
        <v>3520</v>
      </c>
      <c r="H5" s="19">
        <v>5852</v>
      </c>
      <c r="I5" s="19">
        <v>8915</v>
      </c>
      <c r="J5" s="19"/>
      <c r="K5" s="19">
        <v>56265</v>
      </c>
    </row>
    <row r="6" spans="1:11" x14ac:dyDescent="0.65">
      <c r="A6" s="6" t="s">
        <v>49</v>
      </c>
      <c r="B6" s="19"/>
      <c r="C6" s="19">
        <v>7813.75</v>
      </c>
      <c r="D6" s="19">
        <v>8483.5</v>
      </c>
      <c r="E6" s="19">
        <v>14272.5</v>
      </c>
      <c r="F6" s="19">
        <v>7410</v>
      </c>
      <c r="G6" s="19">
        <v>8645</v>
      </c>
      <c r="H6" s="19">
        <v>3000</v>
      </c>
      <c r="I6" s="19">
        <v>6422</v>
      </c>
      <c r="J6" s="19">
        <v>11756.25</v>
      </c>
      <c r="K6" s="19">
        <v>67803</v>
      </c>
    </row>
    <row r="7" spans="1:11" x14ac:dyDescent="0.65">
      <c r="A7" s="6" t="s">
        <v>55</v>
      </c>
      <c r="B7" s="19">
        <v>3900</v>
      </c>
      <c r="C7" s="19">
        <v>32012.5</v>
      </c>
      <c r="D7" s="19">
        <v>34557.5</v>
      </c>
      <c r="E7" s="19">
        <v>3290</v>
      </c>
      <c r="F7" s="19"/>
      <c r="G7" s="19"/>
      <c r="H7" s="19"/>
      <c r="I7" s="19"/>
      <c r="J7" s="19">
        <v>2950</v>
      </c>
      <c r="K7" s="19">
        <v>76710</v>
      </c>
    </row>
    <row r="8" spans="1:11" x14ac:dyDescent="0.65">
      <c r="A8" s="6" t="s">
        <v>31</v>
      </c>
      <c r="B8" s="19">
        <v>10030</v>
      </c>
      <c r="C8" s="19">
        <v>15690</v>
      </c>
      <c r="D8" s="19"/>
      <c r="E8" s="19"/>
      <c r="F8" s="19">
        <v>34107.25</v>
      </c>
      <c r="G8" s="19">
        <v>17280.5</v>
      </c>
      <c r="H8" s="19"/>
      <c r="I8" s="19">
        <v>10325.5</v>
      </c>
      <c r="J8" s="19"/>
      <c r="K8" s="19">
        <v>87433.25</v>
      </c>
    </row>
    <row r="9" spans="1:11" x14ac:dyDescent="0.65">
      <c r="A9" s="6" t="s">
        <v>41</v>
      </c>
      <c r="B9" s="19">
        <v>26096.5</v>
      </c>
      <c r="C9" s="19">
        <v>5605</v>
      </c>
      <c r="D9" s="19">
        <v>8645</v>
      </c>
      <c r="E9" s="19">
        <v>8968</v>
      </c>
      <c r="F9" s="19">
        <v>7315</v>
      </c>
      <c r="G9" s="19">
        <v>9310</v>
      </c>
      <c r="H9" s="19">
        <v>8645</v>
      </c>
      <c r="I9" s="19">
        <v>18000</v>
      </c>
      <c r="J9" s="19">
        <v>25515</v>
      </c>
      <c r="K9" s="19">
        <v>118099.5</v>
      </c>
    </row>
    <row r="10" spans="1:11" x14ac:dyDescent="0.65">
      <c r="A10" s="6" t="s">
        <v>39</v>
      </c>
      <c r="B10" s="19"/>
      <c r="C10" s="19">
        <v>18786.25</v>
      </c>
      <c r="D10" s="19">
        <v>26092.5</v>
      </c>
      <c r="E10" s="19"/>
      <c r="F10" s="19">
        <v>4911.5</v>
      </c>
      <c r="G10" s="19"/>
      <c r="H10" s="19"/>
      <c r="I10" s="19">
        <v>21284.5</v>
      </c>
      <c r="J10" s="19"/>
      <c r="K10" s="19">
        <v>71074.75</v>
      </c>
    </row>
    <row r="11" spans="1:11" x14ac:dyDescent="0.65">
      <c r="A11" s="6" t="s">
        <v>47</v>
      </c>
      <c r="B11" s="19">
        <v>10188</v>
      </c>
      <c r="C11" s="19">
        <v>22030</v>
      </c>
      <c r="D11" s="19"/>
      <c r="E11" s="19">
        <v>5625</v>
      </c>
      <c r="F11" s="19"/>
      <c r="G11" s="19">
        <v>12246.25</v>
      </c>
      <c r="H11" s="19">
        <v>18335</v>
      </c>
      <c r="I11" s="19">
        <v>4900</v>
      </c>
      <c r="J11" s="19">
        <v>11400</v>
      </c>
      <c r="K11" s="19">
        <v>84724.25</v>
      </c>
    </row>
    <row r="12" spans="1:11" x14ac:dyDescent="0.65">
      <c r="A12" s="6" t="s">
        <v>9</v>
      </c>
      <c r="B12" s="19">
        <v>55648.5</v>
      </c>
      <c r="C12" s="19">
        <v>110389</v>
      </c>
      <c r="D12" s="19">
        <v>77778.5</v>
      </c>
      <c r="E12" s="19">
        <v>35680.5</v>
      </c>
      <c r="F12" s="19">
        <v>74311.25</v>
      </c>
      <c r="G12" s="19">
        <v>51001.75</v>
      </c>
      <c r="H12" s="19">
        <v>35832</v>
      </c>
      <c r="I12" s="19">
        <v>69847</v>
      </c>
      <c r="J12" s="19">
        <v>51621.25</v>
      </c>
      <c r="K12" s="19">
        <v>562109.75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pivot 1</vt:lpstr>
      <vt:lpstr>Customer Info</vt:lpstr>
      <vt:lpstr>pivot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Harishvar</cp:lastModifiedBy>
  <cp:revision/>
  <cp:lastPrinted>2022-07-19T16:37:40Z</cp:lastPrinted>
  <dcterms:created xsi:type="dcterms:W3CDTF">2021-09-09T16:24:17Z</dcterms:created>
  <dcterms:modified xsi:type="dcterms:W3CDTF">2022-07-19T16:41:37Z</dcterms:modified>
  <cp:category/>
  <cp:contentStatus/>
</cp:coreProperties>
</file>