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-Chain evaluation" sheetId="1" r:id="rId4"/>
    <sheet state="visible" name="On-chain evaluation sepolia" sheetId="2" r:id="rId5"/>
    <sheet state="visible" name="opensea_sepolia" sheetId="3" r:id="rId6"/>
    <sheet state="visible" name="Opensea" sheetId="4" r:id="rId7"/>
    <sheet state="visible" name="LiftPlace" sheetId="5" r:id="rId8"/>
    <sheet state="visible" name="mint parallel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2">
      <text>
        <t xml:space="preserve">@sdoddala@uci.edu Added these throughtput numbers for a mock opensea using ganache
_Assigned to Sai Vineeth Doddala_
	-Hari Kishore Chaparala
Lets include them in the new graphs
	-Hari Kishore Chaparala</t>
      </text>
    </comment>
  </commentList>
</comments>
</file>

<file path=xl/sharedStrings.xml><?xml version="1.0" encoding="utf-8"?>
<sst xmlns="http://schemas.openxmlformats.org/spreadsheetml/2006/main" count="182" uniqueCount="102">
  <si>
    <t>Default gas limit</t>
  </si>
  <si>
    <t>Minting</t>
  </si>
  <si>
    <t>S.No</t>
  </si>
  <si>
    <t>Time taken</t>
  </si>
  <si>
    <t>Gas used</t>
  </si>
  <si>
    <t>Base fee in Gwei</t>
  </si>
  <si>
    <t>Priority fee in Gwei</t>
  </si>
  <si>
    <t>Gas Price in Gwei</t>
  </si>
  <si>
    <t>Transaction fees in Gwei</t>
  </si>
  <si>
    <t>Transaction time</t>
  </si>
  <si>
    <t>Mint</t>
  </si>
  <si>
    <t>List</t>
  </si>
  <si>
    <t>Buy</t>
  </si>
  <si>
    <t>Query time</t>
  </si>
  <si>
    <t>Average</t>
  </si>
  <si>
    <t>70 Percentile</t>
  </si>
  <si>
    <t>90 Percentile</t>
  </si>
  <si>
    <t>Transaction time vs priority fees</t>
  </si>
  <si>
    <t>MaxPriorityGasFee</t>
  </si>
  <si>
    <t>Average transaction time</t>
  </si>
  <si>
    <t>1000 wei</t>
  </si>
  <si>
    <t>1 Gwei</t>
  </si>
  <si>
    <t>1.5 Gwei</t>
  </si>
  <si>
    <t>10 Gwei</t>
  </si>
  <si>
    <t>(low gas price)</t>
  </si>
  <si>
    <t>1000 Wei</t>
  </si>
  <si>
    <t>(high gas price)</t>
  </si>
  <si>
    <t>1 GWei</t>
  </si>
  <si>
    <t>10 GWei</t>
  </si>
  <si>
    <t>Listing</t>
  </si>
  <si>
    <t>Buying</t>
  </si>
  <si>
    <t>Priority Fees: 1.5 Gwei</t>
  </si>
  <si>
    <t>Units of gas used</t>
  </si>
  <si>
    <t>Transaction Fees in Gwei</t>
  </si>
  <si>
    <t>Fetch Transaction status</t>
  </si>
  <si>
    <t>Time Taken</t>
  </si>
  <si>
    <t>Query Time</t>
  </si>
  <si>
    <t>Time taken in sec</t>
  </si>
  <si>
    <t>0.000000001 Gwei</t>
  </si>
  <si>
    <t>0.0001 Gwei</t>
  </si>
  <si>
    <t>0.1 Gwei</t>
  </si>
  <si>
    <t>Throughtput mint</t>
  </si>
  <si>
    <t>total time</t>
  </si>
  <si>
    <t>tps</t>
  </si>
  <si>
    <t>End</t>
  </si>
  <si>
    <t>Start</t>
  </si>
  <si>
    <t>end</t>
  </si>
  <si>
    <t>start</t>
  </si>
  <si>
    <t>List time in milli seconds</t>
  </si>
  <si>
    <t>Fulfill in milli seconds</t>
  </si>
  <si>
    <t>Throughput for fullfillbasicOrder</t>
  </si>
  <si>
    <t>on-chain</t>
  </si>
  <si>
    <t>Txn hash</t>
  </si>
  <si>
    <t>0x95dc277e9293ee8520977ad9171fc85ca21ee173e14a47d5f157aaa5bc9a8805</t>
  </si>
  <si>
    <t>Value:
0.005 ETH ($0.00)
Transaction Fee:
0.000010360292161875 ETH ($0.00)
Gas Price:
0.085538125 Gwei (0.000000000085538125 ETH)</t>
  </si>
  <si>
    <t>0x02f5c85f5dd9cbb08e81844e29e69953d33aebe4b270be2d00d642e3ab2a42c0</t>
  </si>
  <si>
    <t>Value:
0.005 ETH ($0.00)
Transaction Fee:
0.000009949255401456 ETH ($0.00)
Gas Price:
0.085534224 Gwei (0.000000000085534224 ETH)</t>
  </si>
  <si>
    <t>0x6713d8e41130a23b0ba73f2d75d774bf44581cbbe86808dd87fbac0440e051bd</t>
  </si>
  <si>
    <t>0x5b960f75711b5a724b6dd00c5bc4cd4fbed5bf4b2d28d3ef5d413630d81d7009</t>
  </si>
  <si>
    <t>0xc1c8fa89b92a060780c2a31cc11daceb331e7ccbaead91fb63e0e488a5f2ff63</t>
  </si>
  <si>
    <t>0x689de61069ff8ba589006ce274a4a850292b90f938b4607721e0a4352d526d61</t>
  </si>
  <si>
    <t>0x45df65bed00f952f6adfcc6d83796d0c8072d61f6076642051709439a40f4bd5</t>
  </si>
  <si>
    <t>0x8680b1dbbf44cb84418058f82b72632310fe277a85508e5c1a1168c865e94fb6</t>
  </si>
  <si>
    <t>0x170e5b05dc6c0019d59216bf05b632d60544f9fb931972b23327176598b07992</t>
  </si>
  <si>
    <t>0x23bd74431af1a2ab8eed9a60fa841a0bb13e64bd3aaf7afa0c6b3b4efe22af31</t>
  </si>
  <si>
    <t>0x4e422c8a9d5fd7f02075f355ff12a365e456902e48fac9f7ac83ebedddc67517</t>
  </si>
  <si>
    <t>0x7def1d6eecc256575475037c3b34194b5adbb5b3170865e4da0de19419318980</t>
  </si>
  <si>
    <t>0xbcf84df2a3c309d3df0a3342605146ae85a191ebcb1605ecd140f6128cfa52e4</t>
  </si>
  <si>
    <t>0xc07e9b70e4610077f4893ea3b3be85db74b8a151ae83d87b484e6a6c5e15edcf</t>
  </si>
  <si>
    <t>0x5f93cafab145f17d315c55bbf18ab127f53eedfdb40b168b5f0ec67dc2244c5d</t>
  </si>
  <si>
    <t>0x2ab82c8f3756e71dd5533fa9acd31e83e494db113bc857df67cbe79e55ddeb7c</t>
  </si>
  <si>
    <t>0x566f4df7fa551b233e04a007b1f93f3711b3c7f58525d4aabdb34c9a346d6728</t>
  </si>
  <si>
    <t>0x397a50ae3a3c97e86013b1a08bc6c4857fdd24b814bf611b846629e92452d124</t>
  </si>
  <si>
    <t>0x5aa637245b981d21bd39fc879ea4b9f334818ab1d5bd2ec2f3d35f51789c0a4e</t>
  </si>
  <si>
    <t>0x5d94bcede6f668e4465294d7fb4d0bec15d739925619c5b7b78b2390b8cad418</t>
  </si>
  <si>
    <t>Buy (Fulfill)</t>
  </si>
  <si>
    <t xml:space="preserve">Open sea Thoughput </t>
  </si>
  <si>
    <t>Mint, List and Buy</t>
  </si>
  <si>
    <t>Numer of txns</t>
  </si>
  <si>
    <t>Start time</t>
  </si>
  <si>
    <t>EndTime</t>
  </si>
  <si>
    <t>Total</t>
  </si>
  <si>
    <t>Mention Goerli throughtput</t>
  </si>
  <si>
    <t>Time in seconds</t>
  </si>
  <si>
    <t>Numer of transactions per second</t>
  </si>
  <si>
    <t>In micro seconds</t>
  </si>
  <si>
    <t>Signing time</t>
  </si>
  <si>
    <t>Mint time</t>
  </si>
  <si>
    <t>enclave time</t>
  </si>
  <si>
    <t>Listing time</t>
  </si>
  <si>
    <t>Buying time</t>
  </si>
  <si>
    <t>Encalve time</t>
  </si>
  <si>
    <t>enclave ~ 1000us</t>
  </si>
  <si>
    <t>No of transactions</t>
  </si>
  <si>
    <t>Time (sec)</t>
  </si>
  <si>
    <t>Throughput</t>
  </si>
  <si>
    <t>Without SGX</t>
  </si>
  <si>
    <t>Number of transactions</t>
  </si>
  <si>
    <t>Time it took in seconds</t>
  </si>
  <si>
    <t>Number of transactions/second</t>
  </si>
  <si>
    <t>Opensea List</t>
  </si>
  <si>
    <t>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</si>
</sst>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color rgb="FF0000FF"/>
    </font>
    <font>
      <u/>
      <color rgb="FF0000FF"/>
    </font>
    <font>
      <sz val="11.0"/>
      <color rgb="FF000000"/>
      <name val="Inconsolata"/>
    </font>
    <font>
      <b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Font="1"/>
    <xf borderId="0" fillId="0" fontId="1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5" numFmtId="0" xfId="0" applyAlignment="1" applyFill="1" applyFont="1">
      <alignment horizontal="left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'On-Chain evaluation'!$L$13:$L$14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'On-Chain evaluation'!$K$15:$K$18</c:f>
            </c:strRef>
          </c:cat>
          <c:val>
            <c:numRef>
              <c:f>'On-Chain evaluation'!$L$15:$L$18</c:f>
              <c:numCache/>
            </c:numRef>
          </c:val>
        </c:ser>
        <c:axId val="1124167087"/>
        <c:axId val="1142682872"/>
      </c:barChart>
      <c:catAx>
        <c:axId val="112416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MaxPriorityGasFee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42682872"/>
      </c:catAx>
      <c:valAx>
        <c:axId val="1142682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transaction 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24167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'On-Chain evaluation'!$C$126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'On-Chain evaluation'!$B$127:$B$128</c:f>
            </c:strRef>
          </c:cat>
          <c:val>
            <c:numRef>
              <c:f>'On-Chain evaluation'!$C$127:$C$128</c:f>
              <c:numCache/>
            </c:numRef>
          </c:val>
        </c:ser>
        <c:ser>
          <c:idx val="1"/>
          <c:order val="1"/>
          <c:tx>
            <c:strRef>
              <c:f>'On-Chain evaluation'!$D$126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'On-Chain evaluation'!$B$127:$B$128</c:f>
            </c:strRef>
          </c:cat>
          <c:val>
            <c:numRef>
              <c:f>'On-Chain evaluation'!$D$127:$D$128</c:f>
              <c:numCache/>
            </c:numRef>
          </c:val>
        </c:ser>
        <c:ser>
          <c:idx val="2"/>
          <c:order val="2"/>
          <c:tx>
            <c:strRef>
              <c:f>'On-Chain evaluation'!$E$126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'On-Chain evaluation'!$B$127:$B$128</c:f>
            </c:strRef>
          </c:cat>
          <c:val>
            <c:numRef>
              <c:f>'On-Chain evaluation'!$E$127:$E$128</c:f>
              <c:numCache/>
            </c:numRef>
          </c:val>
        </c:ser>
        <c:axId val="12261300"/>
        <c:axId val="338656705"/>
      </c:barChart>
      <c:catAx>
        <c:axId val="12261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38656705"/>
      </c:catAx>
      <c:valAx>
        <c:axId val="338656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26130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'On-Chain evaluation'!$K$6:$K$7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'On-Chain evaluation'!$J$8:$J$10</c:f>
            </c:strRef>
          </c:cat>
          <c:val>
            <c:numRef>
              <c:f>'On-Chain evaluation'!$K$8:$K$10</c:f>
              <c:numCache/>
            </c:numRef>
          </c:val>
        </c:ser>
        <c:ser>
          <c:idx val="1"/>
          <c:order val="1"/>
          <c:tx>
            <c:strRef>
              <c:f>'On-Chain evaluation'!$L$6:$L$7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'On-Chain evaluation'!$J$8:$J$10</c:f>
            </c:strRef>
          </c:cat>
          <c:val>
            <c:numRef>
              <c:f>'On-Chain evaluation'!$L$8:$L$10</c:f>
              <c:numCache/>
            </c:numRef>
          </c:val>
        </c:ser>
        <c:ser>
          <c:idx val="2"/>
          <c:order val="2"/>
          <c:tx>
            <c:strRef>
              <c:f>'On-Chain evaluation'!$M$6:$M$7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'On-Chain evaluation'!$J$8:$J$10</c:f>
            </c:strRef>
          </c:cat>
          <c:val>
            <c:numRef>
              <c:f>'On-Chain evaluation'!$M$8:$M$10</c:f>
              <c:numCache/>
            </c:numRef>
          </c:val>
        </c:ser>
        <c:ser>
          <c:idx val="3"/>
          <c:order val="3"/>
          <c:tx>
            <c:strRef>
              <c:f>'On-Chain evaluation'!$N$6:$N$7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'On-Chain evaluation'!$J$8:$J$10</c:f>
            </c:strRef>
          </c:cat>
          <c:val>
            <c:numRef>
              <c:f>'On-Chain evaluation'!$N$8:$N$10</c:f>
              <c:numCache/>
            </c:numRef>
          </c:val>
        </c:ser>
        <c:axId val="1608482285"/>
        <c:axId val="1858802760"/>
      </c:barChart>
      <c:catAx>
        <c:axId val="1608482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58802760"/>
      </c:catAx>
      <c:valAx>
        <c:axId val="1858802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0848228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Opensea!$B$29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Opensea!$A$30:$A$32</c:f>
            </c:strRef>
          </c:cat>
          <c:val>
            <c:numRef>
              <c:f>Opensea!$B$30:$B$32</c:f>
              <c:numCache/>
            </c:numRef>
          </c:val>
        </c:ser>
        <c:ser>
          <c:idx val="1"/>
          <c:order val="1"/>
          <c:tx>
            <c:strRef>
              <c:f>Opensea!$C$29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Opensea!$A$30:$A$32</c:f>
            </c:strRef>
          </c:cat>
          <c:val>
            <c:numRef>
              <c:f>Opensea!$C$30:$C$32</c:f>
              <c:numCache/>
            </c:numRef>
          </c:val>
        </c:ser>
        <c:axId val="1692740709"/>
        <c:axId val="620719466"/>
      </c:barChart>
      <c:catAx>
        <c:axId val="1692740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20719466"/>
      </c:catAx>
      <c:valAx>
        <c:axId val="620719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92740709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LiftPlace!$M$16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LiftPlace!$N$15:$P$15</c:f>
            </c:strRef>
          </c:cat>
          <c:val>
            <c:numRef>
              <c:f>LiftPlace!$N$16:$P$16</c:f>
              <c:numCache/>
            </c:numRef>
          </c:val>
        </c:ser>
        <c:ser>
          <c:idx val="1"/>
          <c:order val="1"/>
          <c:tx>
            <c:strRef>
              <c:f>LiftPlace!$M$17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LiftPlace!$N$15:$P$15</c:f>
            </c:strRef>
          </c:cat>
          <c:val>
            <c:numRef>
              <c:f>LiftPlace!$N$17:$P$17</c:f>
              <c:numCache/>
            </c:numRef>
          </c:val>
        </c:ser>
        <c:ser>
          <c:idx val="2"/>
          <c:order val="2"/>
          <c:tx>
            <c:strRef>
              <c:f>LiftPlace!$M$18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LiftPlace!$N$15:$P$15</c:f>
            </c:strRef>
          </c:cat>
          <c:val>
            <c:numRef>
              <c:f>LiftPlace!$N$18:$P$18</c:f>
              <c:numCache/>
            </c:numRef>
          </c:val>
        </c:ser>
        <c:ser>
          <c:idx val="3"/>
          <c:order val="3"/>
          <c:tx>
            <c:strRef>
              <c:f>LiftPlace!$M$19</c:f>
            </c:strRef>
          </c:tx>
          <c:cat>
            <c:strRef>
              <c:f>LiftPlace!$N$15:$P$15</c:f>
            </c:strRef>
          </c:cat>
          <c:val>
            <c:numRef>
              <c:f>LiftPlace!$N$19:$P$19</c:f>
              <c:numCache/>
            </c:numRef>
          </c:val>
        </c:ser>
        <c:overlap val="100"/>
        <c:axId val="1165244602"/>
        <c:axId val="847792294"/>
      </c:barChart>
      <c:catAx>
        <c:axId val="1165244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47792294"/>
      </c:catAx>
      <c:valAx>
        <c:axId val="847792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milli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6524460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LiftPlace!$C$22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LiftPlace!$B$23:$B$28</c:f>
            </c:strRef>
          </c:cat>
          <c:val>
            <c:numRef>
              <c:f>LiftPlace!$C$23:$C$28</c:f>
              <c:numCache/>
            </c:numRef>
          </c:val>
        </c:ser>
        <c:axId val="906595093"/>
        <c:axId val="1231954521"/>
      </c:barChart>
      <c:catAx>
        <c:axId val="906595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31954521"/>
      </c:catAx>
      <c:valAx>
        <c:axId val="1231954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06595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LiftPlace!$C$31:$C$32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LiftPlace!$B$33:$B$38</c:f>
            </c:strRef>
          </c:cat>
          <c:val>
            <c:numRef>
              <c:f>LiftPlace!$C$33:$C$38</c:f>
              <c:numCache/>
            </c:numRef>
          </c:val>
        </c:ser>
        <c:axId val="347068383"/>
        <c:axId val="1218825149"/>
      </c:barChart>
      <c:catAx>
        <c:axId val="34706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18825149"/>
      </c:catAx>
      <c:valAx>
        <c:axId val="1218825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47068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1485900</xdr:colOff>
      <xdr:row>21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1504950</xdr:colOff>
      <xdr:row>130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352425</xdr:colOff>
      <xdr:row>20</xdr:row>
      <xdr:rowOff>133350</xdr:rowOff>
    </xdr:from>
    <xdr:ext cx="4610100" cy="2857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3600450</xdr:colOff>
      <xdr:row>24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600075</xdr:colOff>
      <xdr:row>20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133350</xdr:rowOff>
    </xdr:from>
    <xdr:ext cx="5238750" cy="3238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895350</xdr:colOff>
      <xdr:row>42</xdr:row>
      <xdr:rowOff>104775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hyperlink" Target="http://s.no/" TargetMode="External"/><Relationship Id="rId4" Type="http://schemas.openxmlformats.org/officeDocument/2006/relationships/hyperlink" Target="http://s.no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0"/>
    <col customWidth="1" min="3" max="4" width="20.88"/>
    <col customWidth="1" min="5" max="5" width="18.63"/>
    <col customWidth="1" min="6" max="6" width="21.5"/>
    <col customWidth="1" min="7" max="7" width="19.25"/>
    <col customWidth="1" min="8" max="8" width="21.25"/>
    <col customWidth="1" min="9" max="9" width="16.0"/>
    <col customWidth="1" min="10" max="10" width="15.25"/>
    <col customWidth="1" min="11" max="11" width="29.5"/>
    <col customWidth="1" min="12" max="12" width="21.13"/>
  </cols>
  <sheetData>
    <row r="3">
      <c r="B3" s="1" t="s">
        <v>0</v>
      </c>
    </row>
    <row r="4">
      <c r="B4" s="2" t="s">
        <v>1</v>
      </c>
    </row>
    <row r="5">
      <c r="B5" s="3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</row>
    <row r="6">
      <c r="B6" s="1">
        <v>1.0</v>
      </c>
      <c r="C6" s="1">
        <v>12.5332062329985</v>
      </c>
      <c r="D6" s="1">
        <v>171295.0</v>
      </c>
      <c r="E6" s="4">
        <v>6.15000000037113E-7</v>
      </c>
      <c r="F6" s="1">
        <v>1.5</v>
      </c>
      <c r="G6" s="1">
        <v>1.500000615</v>
      </c>
      <c r="H6" s="1">
        <f t="shared" ref="H6:H25" si="1">D6*G6</f>
        <v>256942.6053</v>
      </c>
      <c r="K6" s="1" t="s">
        <v>9</v>
      </c>
    </row>
    <row r="7">
      <c r="B7" s="1">
        <v>2.0</v>
      </c>
      <c r="C7" s="1">
        <v>12.5143383919969</v>
      </c>
      <c r="D7" s="1">
        <v>171295.0</v>
      </c>
      <c r="E7" s="4">
        <v>6.05999999958584E-7</v>
      </c>
      <c r="F7" s="1">
        <v>1.5</v>
      </c>
      <c r="G7" s="1">
        <v>1.500000606</v>
      </c>
      <c r="H7" s="1">
        <f t="shared" si="1"/>
        <v>256942.6038</v>
      </c>
      <c r="J7" s="5"/>
      <c r="K7" s="2" t="s">
        <v>10</v>
      </c>
      <c r="L7" s="2" t="s">
        <v>11</v>
      </c>
      <c r="M7" s="2" t="s">
        <v>12</v>
      </c>
      <c r="N7" s="2" t="s">
        <v>13</v>
      </c>
    </row>
    <row r="8">
      <c r="B8" s="1">
        <v>3.0</v>
      </c>
      <c r="C8" s="1">
        <v>24.5138298560008</v>
      </c>
      <c r="D8" s="1">
        <v>171295.0</v>
      </c>
      <c r="E8" s="4">
        <v>6.05999999958584E-7</v>
      </c>
      <c r="F8" s="1">
        <v>1.5</v>
      </c>
      <c r="G8" s="1">
        <v>1.500000606</v>
      </c>
      <c r="H8" s="1">
        <f t="shared" si="1"/>
        <v>256942.6038</v>
      </c>
      <c r="J8" s="2" t="s">
        <v>14</v>
      </c>
      <c r="K8" s="6">
        <f>AVERAGE(C6:C25)</f>
        <v>16.30710722</v>
      </c>
      <c r="L8" s="6">
        <f>AVERAGE(C74:C89)</f>
        <v>16.05214128</v>
      </c>
      <c r="M8" s="6">
        <f>AVERAGE(C96:C115)</f>
        <v>18.14059007</v>
      </c>
      <c r="N8" s="6">
        <f>AVERAGE(C160:C182)/1000</f>
        <v>0.14883716</v>
      </c>
    </row>
    <row r="9">
      <c r="B9" s="1">
        <v>4.0</v>
      </c>
      <c r="C9" s="1">
        <v>8.49209204800054</v>
      </c>
      <c r="D9" s="1">
        <v>171295.0</v>
      </c>
      <c r="E9" s="4">
        <v>6.72000000090378E-7</v>
      </c>
      <c r="F9" s="1">
        <v>1.5</v>
      </c>
      <c r="G9" s="1">
        <v>1.500000672</v>
      </c>
      <c r="H9" s="1">
        <f t="shared" si="1"/>
        <v>256942.6151</v>
      </c>
      <c r="J9" s="2" t="s">
        <v>15</v>
      </c>
      <c r="K9" s="6">
        <f>PERCENTILE(C6:C25, 0.7)</f>
        <v>21.70066966</v>
      </c>
      <c r="L9" s="6">
        <f>PERCENTILE(C74:C89, 0.7)</f>
        <v>22.51294499</v>
      </c>
      <c r="M9" s="6">
        <f>PERCENTILE(C96:C115, 0.7)</f>
        <v>21.73381642</v>
      </c>
      <c r="N9" s="6">
        <f>PERCENTILE(C160:C182,0.7)/1000</f>
        <v>0.1536777222</v>
      </c>
    </row>
    <row r="10">
      <c r="B10" s="1">
        <v>5.0</v>
      </c>
      <c r="C10" s="1">
        <v>24.485940338999</v>
      </c>
      <c r="D10" s="1">
        <v>171295.0</v>
      </c>
      <c r="E10" s="4">
        <v>6.82999999890299E-7</v>
      </c>
      <c r="F10" s="1">
        <v>1.5</v>
      </c>
      <c r="G10" s="1">
        <v>1.500000683</v>
      </c>
      <c r="H10" s="1">
        <f t="shared" si="1"/>
        <v>256942.617</v>
      </c>
      <c r="J10" s="2" t="s">
        <v>16</v>
      </c>
      <c r="K10" s="6">
        <f>PERCENTILE(C6:C25,0.9)</f>
        <v>24.50743701</v>
      </c>
      <c r="L10" s="6">
        <f>PERCENTILE(C74:C89,0.9)</f>
        <v>24.57691829</v>
      </c>
      <c r="M10" s="6">
        <f>PERCENTILE(C96:C115,0.9)</f>
        <v>24.56911871</v>
      </c>
      <c r="N10" s="6">
        <f>PERCENTILE(C160:C182,0.9)/1000</f>
        <v>0.1807672664</v>
      </c>
    </row>
    <row r="11">
      <c r="B11" s="1">
        <v>6.0</v>
      </c>
      <c r="C11" s="1">
        <v>12.5306596029996</v>
      </c>
      <c r="D11" s="1">
        <v>171295.0</v>
      </c>
      <c r="E11" s="4">
        <v>7.65000000013671E-7</v>
      </c>
      <c r="F11" s="1">
        <v>1.5</v>
      </c>
      <c r="G11" s="1">
        <v>1.500000765</v>
      </c>
      <c r="H11" s="1">
        <f t="shared" si="1"/>
        <v>256942.631</v>
      </c>
    </row>
    <row r="12">
      <c r="B12" s="1">
        <v>7.0</v>
      </c>
      <c r="C12" s="1">
        <v>8.66696915600076</v>
      </c>
      <c r="D12" s="1">
        <v>171295.0</v>
      </c>
      <c r="E12" s="1">
        <v>2.41699999992128E-6</v>
      </c>
      <c r="F12" s="1">
        <v>1.5</v>
      </c>
      <c r="G12" s="1">
        <v>1.500002417</v>
      </c>
      <c r="H12" s="1">
        <f t="shared" si="1"/>
        <v>256942.914</v>
      </c>
    </row>
    <row r="13">
      <c r="B13" s="1">
        <v>8.0</v>
      </c>
      <c r="C13" s="1">
        <v>20.5080498449988</v>
      </c>
      <c r="D13" s="1">
        <v>171295.0</v>
      </c>
      <c r="E13" s="1">
        <v>2.23199999993539E-6</v>
      </c>
      <c r="F13" s="1">
        <v>1.5</v>
      </c>
      <c r="G13" s="1">
        <v>1.500002232</v>
      </c>
      <c r="H13" s="1">
        <f t="shared" si="1"/>
        <v>256942.8823</v>
      </c>
      <c r="K13" s="2" t="s">
        <v>17</v>
      </c>
    </row>
    <row r="14">
      <c r="B14" s="1">
        <v>9.0</v>
      </c>
      <c r="C14" s="1">
        <v>8.52220635300129</v>
      </c>
      <c r="D14" s="1">
        <v>171295.0</v>
      </c>
      <c r="E14" s="1">
        <v>2.13400000004249E-6</v>
      </c>
      <c r="F14" s="1">
        <v>1.5</v>
      </c>
      <c r="G14" s="1">
        <v>1.500002134</v>
      </c>
      <c r="H14" s="1">
        <f t="shared" si="1"/>
        <v>256942.8655</v>
      </c>
      <c r="K14" s="2" t="s">
        <v>18</v>
      </c>
      <c r="L14" s="2" t="s">
        <v>19</v>
      </c>
    </row>
    <row r="15">
      <c r="B15" s="1">
        <v>10.0</v>
      </c>
      <c r="C15" s="1">
        <v>4.47886003300175</v>
      </c>
      <c r="D15" s="1">
        <v>171295.0</v>
      </c>
      <c r="E15" s="1">
        <v>2.06400000002382E-6</v>
      </c>
      <c r="F15" s="1">
        <v>1.5</v>
      </c>
      <c r="G15" s="1">
        <v>1.500002064</v>
      </c>
      <c r="H15" s="1">
        <f t="shared" si="1"/>
        <v>256942.8536</v>
      </c>
      <c r="K15" s="1" t="s">
        <v>20</v>
      </c>
      <c r="L15" s="6">
        <f>AVERAGE(C38:C43)</f>
        <v>44.62582655</v>
      </c>
    </row>
    <row r="16">
      <c r="B16" s="1">
        <v>11.0</v>
      </c>
      <c r="C16" s="1">
        <v>12.4784276609979</v>
      </c>
      <c r="D16" s="1">
        <v>171295.0</v>
      </c>
      <c r="E16" s="1">
        <v>2.09400000006354E-6</v>
      </c>
      <c r="F16" s="1">
        <v>1.5</v>
      </c>
      <c r="G16" s="1">
        <v>1.500002094</v>
      </c>
      <c r="H16" s="1">
        <f t="shared" si="1"/>
        <v>256942.8587</v>
      </c>
      <c r="K16" s="1" t="s">
        <v>21</v>
      </c>
      <c r="L16" s="6">
        <f>AVERAGE(C48:C52)</f>
        <v>18.99524777</v>
      </c>
    </row>
    <row r="17">
      <c r="B17" s="1">
        <v>12.0</v>
      </c>
      <c r="C17" s="1">
        <v>8.4384560050033</v>
      </c>
      <c r="D17" s="1">
        <v>171295.0</v>
      </c>
      <c r="E17" s="1">
        <v>2.04000000003645E-6</v>
      </c>
      <c r="F17" s="1">
        <v>1.5</v>
      </c>
      <c r="G17" s="1">
        <v>1.50000204</v>
      </c>
      <c r="H17" s="1">
        <f t="shared" si="1"/>
        <v>256942.8494</v>
      </c>
      <c r="K17" s="1" t="s">
        <v>22</v>
      </c>
      <c r="L17" s="6">
        <f>AVERAGE(C6:C25)</f>
        <v>16.30710722</v>
      </c>
    </row>
    <row r="18">
      <c r="B18" s="1">
        <v>13.0</v>
      </c>
      <c r="C18" s="1">
        <v>24.4977606539987</v>
      </c>
      <c r="D18" s="1">
        <v>171295.0</v>
      </c>
      <c r="E18" s="1">
        <v>1.63599999991603E-6</v>
      </c>
      <c r="F18" s="1">
        <v>1.5</v>
      </c>
      <c r="G18" s="1">
        <v>1.500001636</v>
      </c>
      <c r="H18" s="1">
        <f t="shared" si="1"/>
        <v>256942.7802</v>
      </c>
      <c r="K18" s="1" t="s">
        <v>23</v>
      </c>
      <c r="L18" s="6">
        <f>AVERAGE(C57:C61)</f>
        <v>16.55933105</v>
      </c>
    </row>
    <row r="19">
      <c r="B19" s="1">
        <v>14.0</v>
      </c>
      <c r="C19" s="1">
        <v>24.506726689998</v>
      </c>
      <c r="D19" s="1">
        <v>171295.0</v>
      </c>
      <c r="E19" s="1">
        <v>1.49899999990488E-6</v>
      </c>
      <c r="F19" s="1">
        <v>1.5</v>
      </c>
      <c r="G19" s="1">
        <v>1.500001499</v>
      </c>
      <c r="H19" s="1">
        <f t="shared" si="1"/>
        <v>256942.7568</v>
      </c>
    </row>
    <row r="20">
      <c r="B20" s="1">
        <v>15.0</v>
      </c>
      <c r="C20" s="1">
        <v>24.4834492140002</v>
      </c>
      <c r="D20" s="1">
        <v>171295.0</v>
      </c>
      <c r="E20" s="1">
        <v>1.30700000000594E-6</v>
      </c>
      <c r="F20" s="1">
        <v>1.5</v>
      </c>
      <c r="G20" s="1">
        <v>1.500001307</v>
      </c>
      <c r="H20" s="1">
        <f t="shared" si="1"/>
        <v>256942.7239</v>
      </c>
    </row>
    <row r="21">
      <c r="B21" s="1">
        <v>16.0</v>
      </c>
      <c r="C21" s="1">
        <v>12.4825568960011</v>
      </c>
      <c r="D21" s="1">
        <v>171295.0</v>
      </c>
      <c r="E21" s="1">
        <v>1.3309999999933E-6</v>
      </c>
      <c r="F21" s="1">
        <v>1.5</v>
      </c>
      <c r="G21" s="1">
        <v>1.500001331</v>
      </c>
      <c r="H21" s="1">
        <f t="shared" si="1"/>
        <v>256942.728</v>
      </c>
    </row>
    <row r="22">
      <c r="B22" s="1">
        <v>17.0</v>
      </c>
      <c r="C22" s="1">
        <v>12.5157718790024</v>
      </c>
      <c r="D22" s="1">
        <v>171295.0</v>
      </c>
      <c r="E22" s="1">
        <v>1.31500000000173E-6</v>
      </c>
      <c r="F22" s="1">
        <v>1.5</v>
      </c>
      <c r="G22" s="1">
        <v>1.500001315</v>
      </c>
      <c r="H22" s="1">
        <f t="shared" si="1"/>
        <v>256942.7253</v>
      </c>
    </row>
    <row r="23">
      <c r="B23" s="1">
        <v>18.0</v>
      </c>
      <c r="C23" s="1">
        <v>20.4986232950016</v>
      </c>
      <c r="D23" s="1">
        <v>171295.0</v>
      </c>
      <c r="E23" s="1">
        <v>1.11700000005043E-6</v>
      </c>
      <c r="F23" s="1">
        <v>1.5</v>
      </c>
      <c r="G23" s="1">
        <v>1.500001117</v>
      </c>
      <c r="H23" s="1">
        <f t="shared" si="1"/>
        <v>256942.6913</v>
      </c>
    </row>
    <row r="24">
      <c r="B24" s="1">
        <v>19.0</v>
      </c>
      <c r="C24" s="1">
        <v>36.5202715969979</v>
      </c>
      <c r="D24" s="1">
        <v>171295.0</v>
      </c>
      <c r="E24" s="4">
        <v>9.93000000004684E-7</v>
      </c>
      <c r="F24" s="1">
        <v>1.5</v>
      </c>
      <c r="G24" s="1">
        <v>1.500000993</v>
      </c>
      <c r="H24" s="1">
        <f t="shared" si="1"/>
        <v>256942.6701</v>
      </c>
    </row>
    <row r="25">
      <c r="B25" s="1">
        <v>20.0</v>
      </c>
      <c r="C25" s="1">
        <v>12.4739486120007</v>
      </c>
      <c r="D25" s="1">
        <v>171295.0</v>
      </c>
      <c r="E25" s="1">
        <v>1.03400000006637E-6</v>
      </c>
      <c r="F25" s="1">
        <v>1.5</v>
      </c>
      <c r="G25" s="1">
        <v>1.500001034</v>
      </c>
      <c r="H25" s="1">
        <f t="shared" si="1"/>
        <v>256942.6771</v>
      </c>
    </row>
    <row r="36">
      <c r="B36" s="1" t="s">
        <v>24</v>
      </c>
      <c r="C36" s="1" t="s">
        <v>25</v>
      </c>
    </row>
    <row r="37">
      <c r="B37" s="2" t="s">
        <v>1</v>
      </c>
    </row>
    <row r="38">
      <c r="B38" s="1">
        <v>1.0</v>
      </c>
      <c r="C38" s="1">
        <v>16.6465615140013</v>
      </c>
      <c r="D38" s="1">
        <v>171295.0</v>
      </c>
      <c r="E38" s="4">
        <v>6.55999999999999E-7</v>
      </c>
      <c r="F38" s="1">
        <v>1.0E-6</v>
      </c>
      <c r="G38" s="1">
        <v>1.656E-6</v>
      </c>
      <c r="H38" s="1">
        <v>0.28366452</v>
      </c>
    </row>
    <row r="39">
      <c r="B39" s="1">
        <v>2.0</v>
      </c>
      <c r="C39" s="1">
        <v>8.61841310899704</v>
      </c>
      <c r="D39" s="1">
        <v>171295.0</v>
      </c>
      <c r="E39" s="4">
        <v>6.2E-7</v>
      </c>
      <c r="F39" s="1">
        <v>1.0E-6</v>
      </c>
      <c r="G39" s="1">
        <v>1.62E-6</v>
      </c>
      <c r="H39" s="1">
        <v>0.277497899999999</v>
      </c>
    </row>
    <row r="40">
      <c r="B40" s="1">
        <v>3.0</v>
      </c>
      <c r="C40" s="1">
        <v>56.6120357920005</v>
      </c>
      <c r="D40" s="1">
        <v>171295.0</v>
      </c>
      <c r="E40" s="4">
        <v>5.13E-7</v>
      </c>
      <c r="F40" s="1">
        <v>1.0E-6</v>
      </c>
      <c r="G40" s="1">
        <v>1.513E-6</v>
      </c>
      <c r="H40" s="1">
        <v>0.259169335</v>
      </c>
    </row>
    <row r="41">
      <c r="B41" s="1">
        <v>4.0</v>
      </c>
      <c r="C41" s="1">
        <v>16.6177107729986</v>
      </c>
      <c r="D41" s="1">
        <v>171295.0</v>
      </c>
      <c r="E41" s="4">
        <v>5.82E-7</v>
      </c>
      <c r="F41" s="1">
        <v>1.0E-6</v>
      </c>
      <c r="G41" s="1">
        <v>1.582E-6</v>
      </c>
      <c r="H41" s="1">
        <v>0.27098869</v>
      </c>
    </row>
    <row r="42">
      <c r="B42" s="1">
        <v>5.0</v>
      </c>
      <c r="C42" s="1">
        <v>60.6314093589969</v>
      </c>
      <c r="D42" s="1">
        <v>171295.0</v>
      </c>
      <c r="E42" s="4">
        <v>6.45E-7</v>
      </c>
      <c r="F42" s="1">
        <v>1.0E-6</v>
      </c>
      <c r="G42" s="1">
        <v>1.645E-6</v>
      </c>
      <c r="H42" s="1">
        <v>0.281780274999999</v>
      </c>
    </row>
    <row r="43">
      <c r="B43" s="1">
        <v>6.0</v>
      </c>
      <c r="C43" s="1">
        <v>108.628828759998</v>
      </c>
      <c r="D43" s="1">
        <v>171295.0</v>
      </c>
      <c r="E43" s="4">
        <v>8.57E-7</v>
      </c>
      <c r="F43" s="4">
        <v>1.0E-8</v>
      </c>
      <c r="G43" s="4">
        <v>8.67E-7</v>
      </c>
      <c r="H43" s="1">
        <v>0.148512765</v>
      </c>
    </row>
    <row r="46">
      <c r="B46" s="1" t="s">
        <v>26</v>
      </c>
      <c r="C46" s="1" t="s">
        <v>27</v>
      </c>
    </row>
    <row r="47">
      <c r="B47" s="2" t="s">
        <v>1</v>
      </c>
    </row>
    <row r="48">
      <c r="B48" s="1">
        <v>1.0</v>
      </c>
      <c r="C48" s="1">
        <v>20.5894259840026</v>
      </c>
      <c r="D48" s="1">
        <v>171295.0</v>
      </c>
      <c r="E48" s="4">
        <v>2.48000000091508E-7</v>
      </c>
      <c r="F48" s="1">
        <v>1.0</v>
      </c>
      <c r="G48" s="1">
        <v>1.000000248</v>
      </c>
      <c r="H48" s="1">
        <v>171295.04248116</v>
      </c>
    </row>
    <row r="49">
      <c r="B49" s="1">
        <v>2.0</v>
      </c>
      <c r="C49" s="1">
        <v>24.6129007729999</v>
      </c>
      <c r="D49" s="1">
        <v>171295.0</v>
      </c>
      <c r="E49" s="4">
        <v>2.75000000105052E-7</v>
      </c>
      <c r="F49" s="1">
        <v>1.0</v>
      </c>
      <c r="G49" s="1">
        <v>1.000000275</v>
      </c>
      <c r="H49" s="1">
        <v>171295.047106125</v>
      </c>
    </row>
    <row r="50">
      <c r="B50" s="1">
        <v>3.0</v>
      </c>
      <c r="C50" s="1">
        <v>24.5994245790019</v>
      </c>
      <c r="D50" s="1">
        <v>171295.0</v>
      </c>
      <c r="E50" s="4">
        <v>2.37999999930238E-7</v>
      </c>
      <c r="F50" s="1">
        <v>1.0</v>
      </c>
      <c r="G50" s="1">
        <v>1.000000238</v>
      </c>
      <c r="H50" s="1">
        <v>171295.04076821</v>
      </c>
    </row>
    <row r="51">
      <c r="B51" s="1">
        <v>4.0</v>
      </c>
      <c r="C51" s="1">
        <v>12.596251596</v>
      </c>
      <c r="D51" s="1">
        <v>171295.0</v>
      </c>
      <c r="E51" s="4">
        <v>2.37000000069542E-7</v>
      </c>
      <c r="F51" s="1">
        <v>1.0</v>
      </c>
      <c r="G51" s="1">
        <v>1.000000237</v>
      </c>
      <c r="H51" s="1">
        <v>171295.040596915</v>
      </c>
    </row>
    <row r="52">
      <c r="B52" s="1">
        <v>5.0</v>
      </c>
      <c r="C52" s="1">
        <v>12.5782359329983</v>
      </c>
      <c r="D52" s="1">
        <v>171295.0</v>
      </c>
      <c r="E52" s="4">
        <v>2.34999999904061E-7</v>
      </c>
      <c r="F52" s="1">
        <v>1.0</v>
      </c>
      <c r="G52" s="1">
        <v>1.000000235</v>
      </c>
      <c r="H52" s="1">
        <v>171295.040254325</v>
      </c>
    </row>
    <row r="55">
      <c r="B55" s="1" t="s">
        <v>26</v>
      </c>
      <c r="C55" s="1" t="s">
        <v>28</v>
      </c>
    </row>
    <row r="56">
      <c r="B56" s="2" t="s">
        <v>1</v>
      </c>
    </row>
    <row r="57">
      <c r="B57" s="1">
        <v>1.0</v>
      </c>
      <c r="C57" s="1">
        <v>12.5397601479999</v>
      </c>
      <c r="D57" s="1">
        <v>171295.0</v>
      </c>
      <c r="E57" s="4">
        <v>1.12000000385137E-7</v>
      </c>
      <c r="F57" s="1">
        <v>10.0</v>
      </c>
      <c r="G57" s="1">
        <v>10.000000112</v>
      </c>
      <c r="H57" s="1">
        <v>1712950.01918504</v>
      </c>
    </row>
    <row r="58">
      <c r="B58" s="1">
        <v>2.0</v>
      </c>
      <c r="C58" s="1">
        <v>12.5598841850012</v>
      </c>
      <c r="D58" s="1">
        <v>171295.0</v>
      </c>
      <c r="E58" s="4">
        <v>1.18999999187963E-7</v>
      </c>
      <c r="F58" s="1">
        <v>10.0</v>
      </c>
      <c r="G58" s="1">
        <v>10.000000119</v>
      </c>
      <c r="H58" s="1">
        <v>1712950.0203841</v>
      </c>
    </row>
    <row r="59">
      <c r="B59" s="1">
        <v>3.0</v>
      </c>
      <c r="C59" s="1">
        <v>24.5405530140027</v>
      </c>
      <c r="D59" s="1">
        <v>171295.0</v>
      </c>
      <c r="E59" s="4">
        <v>1.15000000633358E-7</v>
      </c>
      <c r="F59" s="1">
        <v>10.0</v>
      </c>
      <c r="G59" s="1">
        <v>10.000000115</v>
      </c>
      <c r="H59" s="1">
        <v>1712950.01969892</v>
      </c>
    </row>
    <row r="60">
      <c r="B60" s="1">
        <v>4.0</v>
      </c>
      <c r="C60" s="1">
        <v>20.5986065570004</v>
      </c>
      <c r="D60" s="1">
        <v>171295.0</v>
      </c>
      <c r="E60" s="4">
        <v>1.15000000633358E-7</v>
      </c>
      <c r="F60" s="1">
        <v>10.0</v>
      </c>
      <c r="G60" s="1">
        <v>10.000000115</v>
      </c>
      <c r="H60" s="1">
        <v>1712950.01969892</v>
      </c>
    </row>
    <row r="61">
      <c r="B61" s="1">
        <v>5.0</v>
      </c>
      <c r="C61" s="1">
        <v>12.5578513409979</v>
      </c>
      <c r="D61" s="1">
        <v>171295.0</v>
      </c>
      <c r="E61" s="4">
        <v>1.23999999601664E-7</v>
      </c>
      <c r="F61" s="1">
        <v>10.0</v>
      </c>
      <c r="G61" s="1">
        <v>10.000000124</v>
      </c>
      <c r="H61" s="1">
        <v>1712950.02124058</v>
      </c>
    </row>
    <row r="71">
      <c r="B71" s="1" t="s">
        <v>0</v>
      </c>
    </row>
    <row r="72">
      <c r="B72" s="2" t="s">
        <v>29</v>
      </c>
    </row>
    <row r="73">
      <c r="B73" s="3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8</v>
      </c>
    </row>
    <row r="74">
      <c r="B74" s="1">
        <v>1.0</v>
      </c>
      <c r="C74" s="1">
        <v>12.5738007399998</v>
      </c>
      <c r="D74" s="1">
        <v>146873.0</v>
      </c>
      <c r="E74" s="4">
        <v>2.80000000962843E-8</v>
      </c>
      <c r="F74" s="1">
        <v>1.5</v>
      </c>
      <c r="G74" s="1">
        <v>1.500000028</v>
      </c>
      <c r="H74" s="1">
        <f t="shared" ref="H74:H89" si="2">D74*G74</f>
        <v>220309.5041</v>
      </c>
    </row>
    <row r="75">
      <c r="B75" s="1">
        <v>2.0</v>
      </c>
      <c r="C75" s="1">
        <v>12.6015971119999</v>
      </c>
      <c r="D75" s="1">
        <v>146873.0</v>
      </c>
      <c r="E75" s="4">
        <v>2.89999999569801E-8</v>
      </c>
      <c r="F75" s="1">
        <v>1.5</v>
      </c>
      <c r="G75" s="1">
        <v>1.500000029</v>
      </c>
      <c r="H75" s="1">
        <f t="shared" si="2"/>
        <v>220309.5043</v>
      </c>
    </row>
    <row r="76">
      <c r="B76" s="1">
        <v>3.0</v>
      </c>
      <c r="C76" s="1">
        <v>24.5277527879998</v>
      </c>
      <c r="D76" s="1">
        <v>146873.0</v>
      </c>
      <c r="E76" s="4">
        <v>2.80000000962843E-8</v>
      </c>
      <c r="F76" s="1">
        <v>1.5</v>
      </c>
      <c r="G76" s="1">
        <v>1.500000028</v>
      </c>
      <c r="H76" s="1">
        <f t="shared" si="2"/>
        <v>220309.5041</v>
      </c>
    </row>
    <row r="77">
      <c r="B77" s="1">
        <v>4.0</v>
      </c>
      <c r="C77" s="1">
        <v>24.571367200002</v>
      </c>
      <c r="D77" s="1">
        <v>146873.0</v>
      </c>
      <c r="E77" s="4">
        <v>2.80000000962843E-8</v>
      </c>
      <c r="F77" s="1">
        <v>1.5</v>
      </c>
      <c r="G77" s="1">
        <v>1.500000028</v>
      </c>
      <c r="H77" s="1">
        <f t="shared" si="2"/>
        <v>220309.5041</v>
      </c>
    </row>
    <row r="78">
      <c r="B78" s="1">
        <v>5.0</v>
      </c>
      <c r="C78" s="1">
        <v>8.51399338300153</v>
      </c>
      <c r="D78" s="1">
        <v>146873.0</v>
      </c>
      <c r="E78" s="4">
        <v>3.09999999004162E-8</v>
      </c>
      <c r="F78" s="1">
        <v>1.5</v>
      </c>
      <c r="G78" s="1">
        <v>1.500000031</v>
      </c>
      <c r="H78" s="1">
        <f t="shared" si="2"/>
        <v>220309.5046</v>
      </c>
    </row>
    <row r="79">
      <c r="B79" s="1">
        <v>6.0</v>
      </c>
      <c r="C79" s="1">
        <v>12.5331169770024</v>
      </c>
      <c r="D79" s="1">
        <v>146873.0</v>
      </c>
      <c r="E79" s="4">
        <v>3.39999999265927E-8</v>
      </c>
      <c r="F79" s="1">
        <v>1.5</v>
      </c>
      <c r="G79" s="1">
        <v>1.500000034</v>
      </c>
      <c r="H79" s="1">
        <f t="shared" si="2"/>
        <v>220309.505</v>
      </c>
    </row>
    <row r="80">
      <c r="B80" s="1">
        <v>7.0</v>
      </c>
      <c r="C80" s="1">
        <v>8.55613169799745</v>
      </c>
      <c r="D80" s="1">
        <v>146873.0</v>
      </c>
      <c r="E80" s="4">
        <v>3.80000000355096E-8</v>
      </c>
      <c r="F80" s="1">
        <v>1.5</v>
      </c>
      <c r="G80" s="1">
        <v>1.500000038</v>
      </c>
      <c r="H80" s="1">
        <f t="shared" si="2"/>
        <v>220309.5056</v>
      </c>
    </row>
    <row r="81">
      <c r="B81" s="1">
        <v>8.0</v>
      </c>
      <c r="C81" s="1">
        <v>12.519980080001</v>
      </c>
      <c r="D81" s="1">
        <v>146873.0</v>
      </c>
      <c r="E81" s="4">
        <v>4.19999999223819E-8</v>
      </c>
      <c r="F81" s="1">
        <v>1.5</v>
      </c>
      <c r="G81" s="1">
        <v>1.500000042</v>
      </c>
      <c r="H81" s="1">
        <f t="shared" si="2"/>
        <v>220309.5062</v>
      </c>
    </row>
    <row r="82">
      <c r="B82" s="1">
        <v>9.0</v>
      </c>
      <c r="C82" s="1">
        <v>24.5488750110007</v>
      </c>
      <c r="D82" s="1">
        <v>146873.0</v>
      </c>
      <c r="E82" s="4">
        <v>4.19999999223819E-8</v>
      </c>
      <c r="F82" s="1">
        <v>1.5</v>
      </c>
      <c r="G82" s="1">
        <v>1.500000042</v>
      </c>
      <c r="H82" s="1">
        <f t="shared" si="2"/>
        <v>220309.5062</v>
      </c>
    </row>
    <row r="83">
      <c r="B83" s="1">
        <v>10.0</v>
      </c>
      <c r="C83" s="1">
        <v>12.5680560630001</v>
      </c>
      <c r="D83" s="1">
        <v>146873.0</v>
      </c>
      <c r="E83" s="4">
        <v>4.69999998919945E-8</v>
      </c>
      <c r="F83" s="1">
        <v>1.5</v>
      </c>
      <c r="G83" s="1">
        <v>1.500000047</v>
      </c>
      <c r="H83" s="1">
        <f t="shared" si="2"/>
        <v>220309.5069</v>
      </c>
    </row>
    <row r="84">
      <c r="B84" s="1">
        <v>11.0</v>
      </c>
      <c r="C84" s="1">
        <v>12.5686150109991</v>
      </c>
      <c r="D84" s="1">
        <v>146873.0</v>
      </c>
      <c r="E84" s="4">
        <v>5.20000000836518E-8</v>
      </c>
      <c r="F84" s="1">
        <v>1.5</v>
      </c>
      <c r="G84" s="1">
        <v>1.500000052</v>
      </c>
      <c r="H84" s="1">
        <f t="shared" si="2"/>
        <v>220309.5076</v>
      </c>
    </row>
    <row r="85">
      <c r="B85" s="1">
        <v>12.0</v>
      </c>
      <c r="C85" s="1">
        <v>20.4981371890008</v>
      </c>
      <c r="D85" s="1">
        <v>146873.0</v>
      </c>
      <c r="E85" s="4">
        <v>6.39999999663132E-8</v>
      </c>
      <c r="F85" s="1">
        <v>1.5</v>
      </c>
      <c r="G85" s="1">
        <v>1.500000064</v>
      </c>
      <c r="H85" s="1">
        <f t="shared" si="2"/>
        <v>220309.5094</v>
      </c>
    </row>
    <row r="86">
      <c r="B86" s="1">
        <v>13.0</v>
      </c>
      <c r="C86" s="1">
        <v>8.53776836299896</v>
      </c>
      <c r="D86" s="1">
        <v>146873.0</v>
      </c>
      <c r="E86" s="4">
        <v>1.06999999971435E-7</v>
      </c>
      <c r="F86" s="1">
        <v>1.5</v>
      </c>
      <c r="G86" s="1">
        <v>1.500000107</v>
      </c>
      <c r="H86" s="1">
        <f t="shared" si="2"/>
        <v>220309.5157</v>
      </c>
    </row>
    <row r="87">
      <c r="B87" s="1">
        <v>14.0</v>
      </c>
      <c r="C87" s="1">
        <v>24.5824693800024</v>
      </c>
      <c r="D87" s="1">
        <v>146873.0</v>
      </c>
      <c r="E87" s="4">
        <v>1.03000000084563E-7</v>
      </c>
      <c r="F87" s="1">
        <v>1.5</v>
      </c>
      <c r="G87" s="1">
        <v>1.500000103</v>
      </c>
      <c r="H87" s="1">
        <f t="shared" si="2"/>
        <v>220309.5151</v>
      </c>
    </row>
    <row r="88">
      <c r="B88" s="1">
        <v>15.0</v>
      </c>
      <c r="C88" s="1">
        <v>12.5201733939982</v>
      </c>
      <c r="D88" s="1">
        <v>146873.0</v>
      </c>
      <c r="E88" s="4">
        <v>1.03999999945258E-7</v>
      </c>
      <c r="F88" s="1">
        <v>1.5</v>
      </c>
      <c r="G88" s="1">
        <v>1.500000104</v>
      </c>
      <c r="H88" s="1">
        <f t="shared" si="2"/>
        <v>220309.5153</v>
      </c>
    </row>
    <row r="89">
      <c r="B89" s="1">
        <v>16.0</v>
      </c>
      <c r="C89" s="1">
        <v>24.6124261460006</v>
      </c>
      <c r="D89" s="1">
        <v>146873.0</v>
      </c>
      <c r="E89" s="4">
        <v>1.02000000001822E-7</v>
      </c>
      <c r="F89" s="1">
        <v>1.5</v>
      </c>
      <c r="G89" s="1">
        <v>1.500000102</v>
      </c>
      <c r="H89" s="1">
        <f t="shared" si="2"/>
        <v>220309.515</v>
      </c>
    </row>
    <row r="93">
      <c r="B93" s="1" t="s">
        <v>0</v>
      </c>
    </row>
    <row r="94">
      <c r="B94" s="2" t="s">
        <v>30</v>
      </c>
    </row>
    <row r="95">
      <c r="B95" s="3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</row>
    <row r="96">
      <c r="B96" s="1">
        <v>1.0</v>
      </c>
      <c r="C96" s="1">
        <v>8.56465816299617</v>
      </c>
      <c r="D96" s="1">
        <v>89598.0</v>
      </c>
      <c r="E96" s="4">
        <v>1.79999999350144E-8</v>
      </c>
      <c r="F96" s="1">
        <v>1.5</v>
      </c>
      <c r="G96" s="1">
        <v>1.500000018</v>
      </c>
      <c r="H96" s="1">
        <f t="shared" ref="H96:H115" si="3">D96*G96</f>
        <v>134397.0016</v>
      </c>
    </row>
    <row r="97">
      <c r="B97" s="1">
        <v>2.0</v>
      </c>
      <c r="C97" s="1">
        <v>12.5399180280044</v>
      </c>
      <c r="D97" s="1">
        <v>89598.0</v>
      </c>
      <c r="E97" s="4">
        <v>1.90000000177548E-8</v>
      </c>
      <c r="F97" s="1">
        <v>1.5</v>
      </c>
      <c r="G97" s="1">
        <v>1.500000019</v>
      </c>
      <c r="H97" s="1">
        <f t="shared" si="3"/>
        <v>134397.0017</v>
      </c>
    </row>
    <row r="98">
      <c r="B98" s="1">
        <v>3.0</v>
      </c>
      <c r="C98" s="1">
        <v>24.5840169869959</v>
      </c>
      <c r="D98" s="1">
        <v>89598.0</v>
      </c>
      <c r="E98" s="4">
        <v>1.79999999350144E-8</v>
      </c>
      <c r="F98" s="1">
        <v>1.5</v>
      </c>
      <c r="G98" s="1">
        <v>1.500000018</v>
      </c>
      <c r="H98" s="1">
        <f t="shared" si="3"/>
        <v>134397.0016</v>
      </c>
    </row>
    <row r="99">
      <c r="B99" s="1">
        <v>4.0</v>
      </c>
      <c r="C99" s="1">
        <v>20.536066982001</v>
      </c>
      <c r="D99" s="1">
        <v>89598.0</v>
      </c>
      <c r="E99" s="4">
        <v>2.00000001004951E-8</v>
      </c>
      <c r="F99" s="1">
        <v>1.5</v>
      </c>
      <c r="G99" s="1">
        <v>1.50000002</v>
      </c>
      <c r="H99" s="1">
        <f t="shared" si="3"/>
        <v>134397.0018</v>
      </c>
    </row>
    <row r="100">
      <c r="B100" s="1">
        <v>5.0</v>
      </c>
      <c r="C100" s="1">
        <v>12.5253952810019</v>
      </c>
      <c r="D100" s="1">
        <v>89598.0</v>
      </c>
      <c r="E100" s="4">
        <v>2.09999999611909E-8</v>
      </c>
      <c r="F100" s="1">
        <v>1.5</v>
      </c>
      <c r="G100" s="1">
        <v>1.500000021</v>
      </c>
      <c r="H100" s="1">
        <f t="shared" si="3"/>
        <v>134397.0019</v>
      </c>
    </row>
    <row r="101">
      <c r="B101" s="1">
        <v>6.0</v>
      </c>
      <c r="C101" s="1">
        <v>12.5150599629953</v>
      </c>
      <c r="D101" s="1">
        <v>89598.0</v>
      </c>
      <c r="E101" s="4">
        <v>2.20000000439313E-8</v>
      </c>
      <c r="F101" s="1">
        <v>1.5</v>
      </c>
      <c r="G101" s="1">
        <v>1.500000022</v>
      </c>
      <c r="H101" s="1">
        <f t="shared" si="3"/>
        <v>134397.002</v>
      </c>
    </row>
    <row r="102">
      <c r="B102" s="1">
        <v>7.0</v>
      </c>
      <c r="C102" s="1">
        <v>12.5081058529987</v>
      </c>
      <c r="D102" s="1">
        <v>89598.0</v>
      </c>
      <c r="E102" s="4">
        <v>2.09999999611909E-8</v>
      </c>
      <c r="F102" s="1">
        <v>1.5</v>
      </c>
      <c r="G102" s="1">
        <v>1.500000021</v>
      </c>
      <c r="H102" s="1">
        <f t="shared" si="3"/>
        <v>134397.0019</v>
      </c>
    </row>
    <row r="103">
      <c r="B103" s="1">
        <v>8.0</v>
      </c>
      <c r="C103" s="1">
        <v>24.5235788940042</v>
      </c>
      <c r="D103" s="1">
        <v>89598.0</v>
      </c>
      <c r="E103" s="4">
        <v>2.09999999611909E-8</v>
      </c>
      <c r="F103" s="1">
        <v>1.5</v>
      </c>
      <c r="G103" s="1">
        <v>1.500000021</v>
      </c>
      <c r="H103" s="1">
        <f t="shared" si="3"/>
        <v>134397.0019</v>
      </c>
    </row>
    <row r="104">
      <c r="B104" s="1">
        <v>9.0</v>
      </c>
      <c r="C104" s="1">
        <v>24.5674633489996</v>
      </c>
      <c r="D104" s="1">
        <v>89598.0</v>
      </c>
      <c r="E104" s="4">
        <v>2.09999999611909E-8</v>
      </c>
      <c r="F104" s="1">
        <v>1.5</v>
      </c>
      <c r="G104" s="1">
        <v>1.500000021</v>
      </c>
      <c r="H104" s="1">
        <f t="shared" si="3"/>
        <v>134397.0019</v>
      </c>
    </row>
    <row r="105">
      <c r="B105" s="1">
        <v>10.0</v>
      </c>
      <c r="C105" s="1">
        <v>8.55385563100129</v>
      </c>
      <c r="D105" s="1">
        <v>89598.0</v>
      </c>
      <c r="E105" s="4">
        <v>2.20000000439313E-8</v>
      </c>
      <c r="F105" s="1">
        <v>1.5</v>
      </c>
      <c r="G105" s="1">
        <v>1.500000022</v>
      </c>
      <c r="H105" s="1">
        <f t="shared" si="3"/>
        <v>134397.002</v>
      </c>
    </row>
    <row r="106">
      <c r="B106" s="1">
        <v>11.0</v>
      </c>
      <c r="C106" s="1">
        <v>24.5521699580028</v>
      </c>
      <c r="D106" s="1">
        <v>89598.0</v>
      </c>
      <c r="E106" s="4">
        <v>2.2999999904627E-8</v>
      </c>
      <c r="F106" s="1">
        <v>1.5</v>
      </c>
      <c r="G106" s="1">
        <v>1.500000023</v>
      </c>
      <c r="H106" s="1">
        <f t="shared" si="3"/>
        <v>134397.0021</v>
      </c>
    </row>
    <row r="107">
      <c r="B107" s="1">
        <v>12.0</v>
      </c>
      <c r="C107" s="1">
        <v>60.5669754489958</v>
      </c>
      <c r="D107" s="1">
        <v>89598.0</v>
      </c>
      <c r="E107" s="4">
        <v>2.20000000439313E-8</v>
      </c>
      <c r="F107" s="1">
        <v>1.5</v>
      </c>
      <c r="G107" s="1">
        <v>1.500000022</v>
      </c>
      <c r="H107" s="1">
        <f t="shared" si="3"/>
        <v>134397.002</v>
      </c>
    </row>
    <row r="108">
      <c r="B108" s="1">
        <v>13.0</v>
      </c>
      <c r="C108" s="1">
        <v>20.5382039269953</v>
      </c>
      <c r="D108" s="1">
        <v>89598.0</v>
      </c>
      <c r="E108" s="4">
        <v>2.2999999904627E-8</v>
      </c>
      <c r="F108" s="1">
        <v>1.5</v>
      </c>
      <c r="G108" s="1">
        <v>1.500000023</v>
      </c>
      <c r="H108" s="1">
        <f t="shared" si="3"/>
        <v>134397.0021</v>
      </c>
    </row>
    <row r="109">
      <c r="B109" s="1">
        <v>14.0</v>
      </c>
      <c r="C109" s="1">
        <v>12.5067589690014</v>
      </c>
      <c r="D109" s="1">
        <v>89598.0</v>
      </c>
      <c r="E109" s="4">
        <v>2.39999999873674E-8</v>
      </c>
      <c r="F109" s="1">
        <v>1.5</v>
      </c>
      <c r="G109" s="1">
        <v>1.500000024</v>
      </c>
      <c r="H109" s="1">
        <f t="shared" si="3"/>
        <v>134397.0022</v>
      </c>
    </row>
    <row r="110">
      <c r="B110" s="1">
        <v>15.0</v>
      </c>
      <c r="C110" s="1">
        <v>12.5440245049968</v>
      </c>
      <c r="D110" s="1">
        <v>89598.0</v>
      </c>
      <c r="E110" s="4">
        <v>2.50000000701078E-8</v>
      </c>
      <c r="F110" s="1">
        <v>1.5</v>
      </c>
      <c r="G110" s="1">
        <v>1.500000025</v>
      </c>
      <c r="H110" s="1">
        <f t="shared" si="3"/>
        <v>134397.0022</v>
      </c>
    </row>
    <row r="111">
      <c r="B111" s="1">
        <v>16.0</v>
      </c>
      <c r="C111" s="1">
        <v>24.5463236450031</v>
      </c>
      <c r="D111" s="1">
        <v>89598.0</v>
      </c>
      <c r="E111" s="4">
        <v>2.39999999873674E-8</v>
      </c>
      <c r="F111" s="1">
        <v>1.5</v>
      </c>
      <c r="G111" s="1">
        <v>1.500000024</v>
      </c>
      <c r="H111" s="1">
        <f t="shared" si="3"/>
        <v>134397.0022</v>
      </c>
    </row>
    <row r="112">
      <c r="B112" s="1">
        <v>17.0</v>
      </c>
      <c r="C112" s="1">
        <v>8.54737900599837</v>
      </c>
      <c r="D112" s="1">
        <v>89598.0</v>
      </c>
      <c r="E112" s="4">
        <v>2.50000000701078E-8</v>
      </c>
      <c r="F112" s="1">
        <v>1.5</v>
      </c>
      <c r="G112" s="1">
        <v>1.500000025</v>
      </c>
      <c r="H112" s="1">
        <f t="shared" si="3"/>
        <v>134397.0022</v>
      </c>
    </row>
    <row r="113">
      <c r="B113" s="1">
        <v>18.0</v>
      </c>
      <c r="C113" s="1">
        <v>12.5340647839978</v>
      </c>
      <c r="D113" s="1">
        <v>89598.0</v>
      </c>
      <c r="E113" s="4">
        <v>2.39999999873674E-8</v>
      </c>
      <c r="F113" s="1">
        <v>1.5</v>
      </c>
      <c r="G113" s="1">
        <v>1.500000024</v>
      </c>
      <c r="H113" s="1">
        <f t="shared" si="3"/>
        <v>134397.0022</v>
      </c>
    </row>
    <row r="114">
      <c r="B114" s="1">
        <v>19.0</v>
      </c>
      <c r="C114" s="1">
        <v>12.542239237003</v>
      </c>
      <c r="D114" s="1">
        <v>89598.0</v>
      </c>
      <c r="E114" s="4">
        <v>2.2999999904627E-8</v>
      </c>
      <c r="F114" s="1">
        <v>1.5</v>
      </c>
      <c r="G114" s="1">
        <v>1.500000023</v>
      </c>
      <c r="H114" s="1">
        <f t="shared" si="3"/>
        <v>134397.0021</v>
      </c>
    </row>
    <row r="115">
      <c r="B115" s="1">
        <v>20.0</v>
      </c>
      <c r="C115" s="1">
        <v>12.5155427780002</v>
      </c>
      <c r="D115" s="1">
        <v>89598.0</v>
      </c>
      <c r="E115" s="4">
        <v>2.2999999904627E-8</v>
      </c>
      <c r="F115" s="1">
        <v>1.5</v>
      </c>
      <c r="G115" s="1">
        <v>1.500000023</v>
      </c>
      <c r="H115" s="1">
        <f t="shared" si="3"/>
        <v>134397.0021</v>
      </c>
    </row>
    <row r="125">
      <c r="C125" s="1" t="s">
        <v>31</v>
      </c>
    </row>
    <row r="126">
      <c r="C126" s="2" t="s">
        <v>10</v>
      </c>
      <c r="D126" s="2" t="s">
        <v>11</v>
      </c>
      <c r="E126" s="2" t="s">
        <v>12</v>
      </c>
    </row>
    <row r="127">
      <c r="B127" s="2" t="s">
        <v>32</v>
      </c>
      <c r="C127" s="1">
        <v>171295.0</v>
      </c>
      <c r="D127" s="1">
        <v>146873.0</v>
      </c>
      <c r="E127" s="1">
        <v>89598.0</v>
      </c>
    </row>
    <row r="128">
      <c r="B128" s="2" t="s">
        <v>33</v>
      </c>
      <c r="C128" s="6">
        <f>AVERAGE(H6:H25)</f>
        <v>256942.7326</v>
      </c>
      <c r="D128" s="6">
        <f>AVERAGE(H74:H89)</f>
        <v>220309.5081</v>
      </c>
      <c r="E128" s="6">
        <f>AVERAGE(H96:H115)</f>
        <v>134397.002</v>
      </c>
    </row>
    <row r="158">
      <c r="B158" s="1" t="s">
        <v>34</v>
      </c>
    </row>
    <row r="159">
      <c r="B159" s="7" t="s">
        <v>2</v>
      </c>
      <c r="C159" s="1" t="s">
        <v>35</v>
      </c>
    </row>
    <row r="160">
      <c r="C160" s="1">
        <v>156.488208000082</v>
      </c>
    </row>
    <row r="161">
      <c r="C161" s="1">
        <v>138.874558999901</v>
      </c>
    </row>
    <row r="162">
      <c r="C162" s="1">
        <v>152.176274999976</v>
      </c>
    </row>
    <row r="163">
      <c r="C163" s="1">
        <v>147.023838000139</v>
      </c>
      <c r="E163" s="2" t="s">
        <v>36</v>
      </c>
    </row>
    <row r="164">
      <c r="C164" s="1">
        <v>135.069727000081</v>
      </c>
      <c r="E164" s="2" t="s">
        <v>14</v>
      </c>
      <c r="F164" s="2" t="s">
        <v>15</v>
      </c>
      <c r="G164" s="2" t="s">
        <v>16</v>
      </c>
    </row>
    <row r="165">
      <c r="C165" s="1">
        <v>134.060325999977</v>
      </c>
    </row>
    <row r="166">
      <c r="C166" s="1">
        <v>128.199364</v>
      </c>
    </row>
    <row r="167">
      <c r="C167" s="1">
        <v>127.812164000002</v>
      </c>
    </row>
    <row r="168">
      <c r="C168" s="1">
        <v>175.258788000093</v>
      </c>
    </row>
    <row r="169">
      <c r="C169" s="1">
        <v>137.495767999906</v>
      </c>
    </row>
    <row r="170">
      <c r="C170" s="1">
        <v>137.993068999843</v>
      </c>
    </row>
    <row r="171">
      <c r="C171" s="1">
        <v>140.855469999834</v>
      </c>
    </row>
    <row r="172">
      <c r="C172" s="1">
        <v>173.241304000141</v>
      </c>
    </row>
    <row r="173">
      <c r="C173" s="1">
        <v>143.413086000131</v>
      </c>
    </row>
    <row r="174">
      <c r="C174" s="1">
        <v>137.172383000142</v>
      </c>
    </row>
    <row r="175">
      <c r="C175" s="1">
        <v>136.015482000075</v>
      </c>
    </row>
    <row r="176">
      <c r="C176" s="1">
        <v>155.929893000051</v>
      </c>
    </row>
    <row r="177">
      <c r="C177" s="1">
        <v>142.530486000003</v>
      </c>
    </row>
    <row r="178">
      <c r="C178" s="1">
        <v>182.144385999999</v>
      </c>
    </row>
    <row r="179">
      <c r="C179" s="1">
        <v>184.470087000168</v>
      </c>
    </row>
    <row r="180">
      <c r="C180" s="1">
        <v>132.298962999833</v>
      </c>
    </row>
    <row r="181">
      <c r="C181" s="1">
        <v>192.131191000109</v>
      </c>
    </row>
    <row r="182">
      <c r="C182" s="1">
        <v>132.599862999981</v>
      </c>
    </row>
  </sheetData>
  <hyperlinks>
    <hyperlink r:id="rId1" ref="B5"/>
    <hyperlink r:id="rId2" ref="B73"/>
    <hyperlink r:id="rId3" ref="B95"/>
    <hyperlink r:id="rId4" ref="B15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3" max="3" width="20.63"/>
    <col customWidth="1" min="4" max="4" width="20.88"/>
    <col customWidth="1" min="5" max="5" width="20.63"/>
    <col customWidth="1" min="6" max="6" width="24.38"/>
  </cols>
  <sheetData>
    <row r="4">
      <c r="A4" s="2" t="s">
        <v>10</v>
      </c>
    </row>
    <row r="5">
      <c r="A5" s="2" t="s">
        <v>37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>
      <c r="A6" s="1">
        <v>8.74646118099987</v>
      </c>
      <c r="B6" s="1">
        <v>171295.0</v>
      </c>
      <c r="C6" s="4">
        <v>7.99999999578915E-9</v>
      </c>
      <c r="D6" s="1">
        <v>1.5</v>
      </c>
      <c r="E6" s="1">
        <v>1.500000008</v>
      </c>
      <c r="F6" s="1">
        <v>256942.50137036</v>
      </c>
      <c r="H6" s="2"/>
    </row>
    <row r="7">
      <c r="A7" s="1">
        <v>8.58522323799878</v>
      </c>
      <c r="B7" s="1">
        <v>171295.0</v>
      </c>
      <c r="C7" s="4">
        <v>7.99999999578915E-9</v>
      </c>
      <c r="D7" s="1">
        <v>1.5</v>
      </c>
      <c r="E7" s="1">
        <v>1.500000008</v>
      </c>
      <c r="F7" s="1">
        <v>256942.50137036</v>
      </c>
    </row>
    <row r="8">
      <c r="A8" s="1">
        <v>8.53170459499955</v>
      </c>
      <c r="B8" s="1">
        <v>171295.0</v>
      </c>
      <c r="C8" s="4">
        <v>7.99999999578915E-9</v>
      </c>
      <c r="D8" s="1">
        <v>1.5</v>
      </c>
      <c r="E8" s="1">
        <v>1.500000008</v>
      </c>
      <c r="F8" s="1">
        <v>256942.50137036</v>
      </c>
      <c r="K8" s="1">
        <v>16.6931663120016</v>
      </c>
      <c r="L8" s="1">
        <v>171295.0</v>
      </c>
      <c r="M8" s="4">
        <v>7.99999999999043E-9</v>
      </c>
      <c r="N8" s="1">
        <v>1.0E-4</v>
      </c>
      <c r="O8" s="1">
        <v>1.00008E-4</v>
      </c>
      <c r="P8" s="1">
        <v>17.13087036</v>
      </c>
    </row>
    <row r="9">
      <c r="A9" s="1">
        <v>16.5931202760003</v>
      </c>
      <c r="B9" s="1">
        <v>171295.0</v>
      </c>
      <c r="C9" s="4">
        <v>7.99999999578915E-9</v>
      </c>
      <c r="D9" s="1">
        <v>1.5</v>
      </c>
      <c r="E9" s="1">
        <v>1.500000008</v>
      </c>
      <c r="F9" s="1">
        <v>256942.50137036</v>
      </c>
      <c r="K9" s="1">
        <v>12.6083203179985</v>
      </c>
      <c r="L9" s="1">
        <v>171295.0</v>
      </c>
      <c r="M9" s="4">
        <v>7.99999999999043E-9</v>
      </c>
      <c r="N9" s="1">
        <v>1.0E-4</v>
      </c>
      <c r="O9" s="1">
        <v>1.00008E-4</v>
      </c>
      <c r="P9" s="1">
        <v>17.13087036</v>
      </c>
    </row>
    <row r="10">
      <c r="A10" s="1">
        <v>8.52063060100004</v>
      </c>
      <c r="B10" s="1">
        <v>171295.0</v>
      </c>
      <c r="C10" s="4">
        <v>7.99999999578915E-9</v>
      </c>
      <c r="D10" s="1">
        <v>1.5</v>
      </c>
      <c r="E10" s="1">
        <v>1.500000008</v>
      </c>
      <c r="F10" s="1">
        <v>256942.50137036</v>
      </c>
      <c r="K10" s="1">
        <v>12.5490305990017</v>
      </c>
      <c r="L10" s="1">
        <v>171295.0</v>
      </c>
      <c r="M10" s="4">
        <v>7.99999999999043E-9</v>
      </c>
      <c r="N10" s="1">
        <v>1.0E-4</v>
      </c>
      <c r="O10" s="1">
        <v>1.00008E-4</v>
      </c>
      <c r="P10" s="1">
        <v>17.13087036</v>
      </c>
    </row>
    <row r="11">
      <c r="A11" s="1">
        <v>12.5728561169989</v>
      </c>
      <c r="B11" s="1">
        <v>171295.0</v>
      </c>
      <c r="C11" s="4">
        <v>7.99999999578915E-9</v>
      </c>
      <c r="D11" s="1">
        <v>1.5</v>
      </c>
      <c r="E11" s="1">
        <v>1.500000008</v>
      </c>
      <c r="F11" s="1">
        <v>256942.50137036</v>
      </c>
      <c r="K11" s="1">
        <v>12.5585851429998</v>
      </c>
      <c r="L11" s="1">
        <v>171295.0</v>
      </c>
      <c r="M11" s="4">
        <v>7.99999999999043E-9</v>
      </c>
      <c r="N11" s="1">
        <v>1.0E-4</v>
      </c>
      <c r="O11" s="1">
        <v>1.00008E-4</v>
      </c>
      <c r="P11" s="1">
        <v>17.13087036</v>
      </c>
    </row>
    <row r="12">
      <c r="A12" s="1">
        <v>12.5501102530024</v>
      </c>
      <c r="B12" s="1">
        <v>171295.0</v>
      </c>
      <c r="C12" s="4">
        <v>7.99999999578915E-9</v>
      </c>
      <c r="D12" s="1">
        <v>1.5</v>
      </c>
      <c r="E12" s="1">
        <v>1.500000008</v>
      </c>
      <c r="F12" s="1">
        <v>256942.50137036</v>
      </c>
      <c r="K12" s="1">
        <v>32.5686527520008</v>
      </c>
      <c r="L12" s="1">
        <v>171295.0</v>
      </c>
      <c r="M12" s="4">
        <v>7.00000000000179E-9</v>
      </c>
      <c r="N12" s="1">
        <v>1.0E-4</v>
      </c>
      <c r="O12" s="1">
        <v>1.00007E-4</v>
      </c>
      <c r="P12" s="1">
        <v>17.130699065</v>
      </c>
    </row>
    <row r="13">
      <c r="A13" s="1">
        <v>32.5780229230001</v>
      </c>
      <c r="B13" s="1">
        <v>171295.0</v>
      </c>
      <c r="C13" s="4">
        <v>7.99999999578915E-9</v>
      </c>
      <c r="D13" s="1">
        <v>1.5</v>
      </c>
      <c r="E13" s="1">
        <v>1.500000008</v>
      </c>
      <c r="F13" s="1">
        <v>256942.50137036</v>
      </c>
      <c r="K13" s="1">
        <v>12.540858551003</v>
      </c>
      <c r="L13" s="1">
        <v>171295.0</v>
      </c>
      <c r="M13" s="4">
        <v>7.99999999999043E-9</v>
      </c>
      <c r="N13" s="1">
        <v>1.0E-4</v>
      </c>
      <c r="O13" s="1">
        <v>1.00008E-4</v>
      </c>
      <c r="P13" s="1">
        <v>17.13087036</v>
      </c>
    </row>
    <row r="14">
      <c r="A14" s="1">
        <v>12.603647636</v>
      </c>
      <c r="B14" s="1">
        <v>171295.0</v>
      </c>
      <c r="C14" s="4">
        <v>7.99999999578915E-9</v>
      </c>
      <c r="D14" s="1">
        <v>1.5</v>
      </c>
      <c r="E14" s="1">
        <v>1.500000008</v>
      </c>
      <c r="F14" s="1">
        <v>256942.50137036</v>
      </c>
      <c r="K14" s="1">
        <v>12.582840245001</v>
      </c>
      <c r="L14" s="1">
        <v>171295.0</v>
      </c>
      <c r="M14" s="4">
        <v>7.99999999999043E-9</v>
      </c>
      <c r="N14" s="1">
        <v>1.0E-4</v>
      </c>
      <c r="O14" s="1">
        <v>1.00008E-4</v>
      </c>
      <c r="P14" s="1">
        <v>17.13087036</v>
      </c>
    </row>
    <row r="15">
      <c r="A15" s="1">
        <v>24.5491992920003</v>
      </c>
      <c r="B15" s="1">
        <v>171295.0</v>
      </c>
      <c r="C15" s="4">
        <v>7.99999999578915E-9</v>
      </c>
      <c r="D15" s="1">
        <v>1.5</v>
      </c>
      <c r="E15" s="1">
        <v>1.500000008</v>
      </c>
      <c r="F15" s="1">
        <v>256942.50137036</v>
      </c>
      <c r="K15" s="1">
        <v>12.5541968649998</v>
      </c>
      <c r="L15" s="1">
        <v>171295.0</v>
      </c>
      <c r="M15" s="4">
        <v>7.99999999999043E-9</v>
      </c>
      <c r="N15" s="1">
        <v>1.0E-4</v>
      </c>
      <c r="O15" s="1">
        <v>1.00008E-4</v>
      </c>
      <c r="P15" s="1">
        <v>17.13087036</v>
      </c>
    </row>
    <row r="16">
      <c r="A16" s="1">
        <v>12.5785812180005</v>
      </c>
      <c r="B16" s="1">
        <v>171295.0</v>
      </c>
      <c r="C16" s="4">
        <v>7.99999999578915E-9</v>
      </c>
      <c r="D16" s="1">
        <v>1.5</v>
      </c>
      <c r="E16" s="1">
        <v>1.500000008</v>
      </c>
      <c r="F16" s="1">
        <v>256942.50137036</v>
      </c>
      <c r="K16" s="1">
        <v>12.5493333420008</v>
      </c>
      <c r="L16" s="1">
        <v>171295.0</v>
      </c>
      <c r="M16" s="4">
        <v>7.99999999999043E-9</v>
      </c>
      <c r="N16" s="1">
        <v>1.0E-4</v>
      </c>
      <c r="O16" s="1">
        <v>1.00008E-4</v>
      </c>
      <c r="P16" s="1">
        <v>17.13087036</v>
      </c>
    </row>
    <row r="17">
      <c r="A17" s="1">
        <v>8.55551640899852</v>
      </c>
      <c r="B17" s="1">
        <v>171295.0</v>
      </c>
      <c r="C17" s="4">
        <v>7.99999999578915E-9</v>
      </c>
      <c r="D17" s="1">
        <v>1.5</v>
      </c>
      <c r="E17" s="1">
        <v>1.500000008</v>
      </c>
      <c r="F17" s="1">
        <v>256942.50137036</v>
      </c>
      <c r="K17" s="1">
        <v>8.52270746500045</v>
      </c>
      <c r="L17" s="1">
        <v>171295.0</v>
      </c>
      <c r="M17" s="4">
        <v>7.99999999999043E-9</v>
      </c>
      <c r="N17" s="1">
        <v>1.0E-4</v>
      </c>
      <c r="O17" s="1">
        <v>1.00008E-4</v>
      </c>
      <c r="P17" s="1">
        <v>17.13087036</v>
      </c>
    </row>
    <row r="18">
      <c r="A18" s="1">
        <v>12.5498345340006</v>
      </c>
      <c r="B18" s="1">
        <v>171295.0</v>
      </c>
      <c r="C18" s="4">
        <v>7.99999999578915E-9</v>
      </c>
      <c r="D18" s="1">
        <v>1.5</v>
      </c>
      <c r="E18" s="1">
        <v>1.500000008</v>
      </c>
      <c r="F18" s="1">
        <v>256942.50137036</v>
      </c>
    </row>
    <row r="19">
      <c r="A19" s="1">
        <v>24.5757143919989</v>
      </c>
      <c r="B19" s="1">
        <v>171295.0</v>
      </c>
      <c r="C19" s="4">
        <v>7.99999999578915E-9</v>
      </c>
      <c r="D19" s="1">
        <v>1.5</v>
      </c>
      <c r="E19" s="1">
        <v>1.500000008</v>
      </c>
      <c r="F19" s="1">
        <v>256942.50137036</v>
      </c>
    </row>
    <row r="20">
      <c r="A20" s="1">
        <v>12.5630311939977</v>
      </c>
      <c r="B20" s="1">
        <v>171295.0</v>
      </c>
      <c r="C20" s="4">
        <v>7.99999999578915E-9</v>
      </c>
      <c r="D20" s="1">
        <v>1.5</v>
      </c>
      <c r="E20" s="1">
        <v>1.500000008</v>
      </c>
      <c r="F20" s="1">
        <v>256942.50137036</v>
      </c>
      <c r="K20" s="1">
        <v>16.7175134539976</v>
      </c>
      <c r="L20" s="1">
        <v>171295.0</v>
      </c>
      <c r="M20" s="4">
        <v>7.99999999578915E-9</v>
      </c>
      <c r="N20" s="1">
        <v>0.1</v>
      </c>
      <c r="O20" s="1">
        <v>0.100000008</v>
      </c>
      <c r="P20" s="1">
        <v>17129.50137036</v>
      </c>
    </row>
    <row r="21">
      <c r="A21" s="1">
        <v>48.5866718389988</v>
      </c>
      <c r="B21" s="1">
        <v>171295.0</v>
      </c>
      <c r="C21" s="4">
        <v>7.99999999578915E-9</v>
      </c>
      <c r="D21" s="1">
        <v>1.5</v>
      </c>
      <c r="E21" s="1">
        <v>1.500000008</v>
      </c>
      <c r="F21" s="1">
        <v>256942.50137036</v>
      </c>
      <c r="K21" s="1">
        <v>12.5793067819997</v>
      </c>
      <c r="L21" s="1">
        <v>171295.0</v>
      </c>
      <c r="M21" s="4">
        <v>7.99999999578915E-9</v>
      </c>
      <c r="N21" s="1">
        <v>0.1</v>
      </c>
      <c r="O21" s="1">
        <v>0.100000008</v>
      </c>
      <c r="P21" s="1">
        <v>17129.50137036</v>
      </c>
    </row>
    <row r="22">
      <c r="A22" s="1">
        <v>8.58313209999725</v>
      </c>
      <c r="B22" s="1">
        <v>171295.0</v>
      </c>
      <c r="C22" s="4">
        <v>7.99999999578915E-9</v>
      </c>
      <c r="D22" s="1">
        <v>1.5</v>
      </c>
      <c r="E22" s="1">
        <v>1.500000008</v>
      </c>
      <c r="F22" s="1">
        <v>256942.50137036</v>
      </c>
      <c r="K22" s="1">
        <v>24.5930004909969</v>
      </c>
      <c r="L22" s="1">
        <v>171295.0</v>
      </c>
      <c r="M22" s="4">
        <v>7.99999999578915E-9</v>
      </c>
      <c r="N22" s="1">
        <v>0.1</v>
      </c>
      <c r="O22" s="1">
        <v>0.100000008</v>
      </c>
      <c r="P22" s="1">
        <v>17129.50137036</v>
      </c>
    </row>
    <row r="23">
      <c r="A23" s="1">
        <v>12.5656420519985</v>
      </c>
      <c r="B23" s="1">
        <v>171295.0</v>
      </c>
      <c r="C23" s="4">
        <v>7.99999999578915E-9</v>
      </c>
      <c r="D23" s="1">
        <v>1.5</v>
      </c>
      <c r="E23" s="1">
        <v>1.500000008</v>
      </c>
      <c r="F23" s="1">
        <v>256942.50137036</v>
      </c>
      <c r="K23" s="1">
        <v>12.5356023480035</v>
      </c>
      <c r="L23" s="1">
        <v>171295.0</v>
      </c>
      <c r="M23" s="4">
        <v>7.99999999578915E-9</v>
      </c>
      <c r="N23" s="1">
        <v>0.1</v>
      </c>
      <c r="O23" s="1">
        <v>0.100000008</v>
      </c>
      <c r="P23" s="1">
        <v>17129.50137036</v>
      </c>
    </row>
    <row r="24">
      <c r="A24" s="1">
        <v>12.546461517997</v>
      </c>
      <c r="B24" s="1">
        <v>171295.0</v>
      </c>
      <c r="C24" s="4">
        <v>7.99999999578915E-9</v>
      </c>
      <c r="D24" s="1">
        <v>1.5</v>
      </c>
      <c r="E24" s="1">
        <v>1.500000008</v>
      </c>
      <c r="F24" s="1">
        <v>256942.50137036</v>
      </c>
      <c r="K24" s="1">
        <v>8.56870422499999</v>
      </c>
      <c r="L24" s="1">
        <v>171295.0</v>
      </c>
      <c r="M24" s="4">
        <v>7.99999999578915E-9</v>
      </c>
      <c r="N24" s="1">
        <v>0.1</v>
      </c>
      <c r="O24" s="1">
        <v>0.100000008</v>
      </c>
      <c r="P24" s="1">
        <v>17129.50137036</v>
      </c>
    </row>
    <row r="25">
      <c r="A25" s="1">
        <v>12.5754551360011</v>
      </c>
      <c r="B25" s="1">
        <v>171295.0</v>
      </c>
      <c r="C25" s="4">
        <v>7.99999999578915E-9</v>
      </c>
      <c r="D25" s="1">
        <v>1.5</v>
      </c>
      <c r="E25" s="1">
        <v>1.500000008</v>
      </c>
      <c r="F25" s="1">
        <v>256942.50137036</v>
      </c>
      <c r="K25" s="1">
        <v>12.5376484820023</v>
      </c>
      <c r="L25" s="1">
        <v>171295.0</v>
      </c>
      <c r="M25" s="4">
        <v>7.99999999578915E-9</v>
      </c>
      <c r="N25" s="1">
        <v>0.1</v>
      </c>
      <c r="O25" s="1">
        <v>0.100000008</v>
      </c>
      <c r="P25" s="1">
        <v>17129.50137036</v>
      </c>
    </row>
    <row r="26">
      <c r="A26" s="1">
        <v>12.5365537630021</v>
      </c>
      <c r="B26" s="1">
        <v>171295.0</v>
      </c>
      <c r="C26" s="4">
        <v>7.99999999578915E-9</v>
      </c>
      <c r="D26" s="1">
        <v>1.5</v>
      </c>
      <c r="E26" s="1">
        <v>1.500000008</v>
      </c>
      <c r="F26" s="1">
        <v>256942.50137036</v>
      </c>
      <c r="K26" s="1">
        <v>12.5257210929989</v>
      </c>
      <c r="L26" s="1">
        <v>171295.0</v>
      </c>
      <c r="M26" s="4">
        <v>7.99999999578915E-9</v>
      </c>
      <c r="N26" s="1">
        <v>0.1</v>
      </c>
      <c r="O26" s="1">
        <v>0.100000008</v>
      </c>
      <c r="P26" s="1">
        <v>17129.50137036</v>
      </c>
    </row>
    <row r="27">
      <c r="A27" s="1">
        <v>8.53697789799794</v>
      </c>
      <c r="B27" s="1">
        <v>171295.0</v>
      </c>
      <c r="C27" s="4">
        <v>7.99999999578915E-9</v>
      </c>
      <c r="D27" s="1">
        <v>1.5</v>
      </c>
      <c r="E27" s="1">
        <v>1.500000008</v>
      </c>
      <c r="F27" s="1">
        <v>256942.50137036</v>
      </c>
      <c r="K27" s="1">
        <v>12.5600093759968</v>
      </c>
      <c r="L27" s="1">
        <v>171295.0</v>
      </c>
      <c r="M27" s="4">
        <v>7.99999999578915E-9</v>
      </c>
      <c r="N27" s="1">
        <v>0.1</v>
      </c>
      <c r="O27" s="1">
        <v>0.100000008</v>
      </c>
      <c r="P27" s="1">
        <v>17129.50137036</v>
      </c>
    </row>
    <row r="28">
      <c r="K28" s="1">
        <v>8.54464766000211</v>
      </c>
      <c r="L28" s="1">
        <v>171295.0</v>
      </c>
      <c r="M28" s="4">
        <v>7.99999999578915E-9</v>
      </c>
      <c r="N28" s="1">
        <v>0.1</v>
      </c>
      <c r="O28" s="1">
        <v>0.100000008</v>
      </c>
      <c r="P28" s="1">
        <v>17129.50137036</v>
      </c>
    </row>
    <row r="29">
      <c r="K29" s="1">
        <v>12.5563967050015</v>
      </c>
      <c r="L29" s="1">
        <v>171295.0</v>
      </c>
      <c r="M29" s="4">
        <v>7.99999999578915E-9</v>
      </c>
      <c r="N29" s="1">
        <v>0.1</v>
      </c>
      <c r="O29" s="1">
        <v>0.100000008</v>
      </c>
      <c r="P29" s="1">
        <v>17129.50137036</v>
      </c>
    </row>
    <row r="31">
      <c r="K31" s="1">
        <v>12.6152754050008</v>
      </c>
      <c r="L31" s="1">
        <v>171295.0</v>
      </c>
      <c r="M31" s="4">
        <v>7.99999999578915E-9</v>
      </c>
      <c r="N31" s="1">
        <v>1.0</v>
      </c>
      <c r="O31" s="1">
        <v>1.000000008</v>
      </c>
      <c r="P31" s="1">
        <v>171295.00137036</v>
      </c>
    </row>
    <row r="32">
      <c r="A32" s="2" t="s">
        <v>11</v>
      </c>
      <c r="K32" s="1">
        <v>12.5619131219983</v>
      </c>
      <c r="L32" s="1">
        <v>171295.0</v>
      </c>
      <c r="M32" s="4">
        <v>7.99999999578915E-9</v>
      </c>
      <c r="N32" s="1">
        <v>1.0</v>
      </c>
      <c r="O32" s="1">
        <v>1.000000008</v>
      </c>
      <c r="P32" s="1">
        <v>171295.00137036</v>
      </c>
    </row>
    <row r="33">
      <c r="A33" s="2" t="s">
        <v>37</v>
      </c>
      <c r="B33" s="2" t="s">
        <v>4</v>
      </c>
      <c r="C33" s="2" t="s">
        <v>5</v>
      </c>
      <c r="D33" s="2" t="s">
        <v>6</v>
      </c>
      <c r="E33" s="2" t="s">
        <v>7</v>
      </c>
      <c r="F33" s="2" t="s">
        <v>8</v>
      </c>
      <c r="K33" s="1">
        <v>12.545525369998</v>
      </c>
      <c r="L33" s="1">
        <v>171295.0</v>
      </c>
      <c r="M33" s="4">
        <v>7.99999999578915E-9</v>
      </c>
      <c r="N33" s="1">
        <v>1.0</v>
      </c>
      <c r="O33" s="1">
        <v>1.000000008</v>
      </c>
      <c r="P33" s="1">
        <v>171295.00137036</v>
      </c>
    </row>
    <row r="34">
      <c r="A34" s="1">
        <v>12.5678758129999</v>
      </c>
      <c r="B34" s="1">
        <v>146873.0</v>
      </c>
      <c r="C34" s="4">
        <v>7.99999999578915E-9</v>
      </c>
      <c r="D34" s="1">
        <v>1.5</v>
      </c>
      <c r="E34" s="1">
        <v>1.500000008</v>
      </c>
      <c r="F34" s="1">
        <f t="shared" ref="F34:F54" si="1">B34*E34</f>
        <v>220309.5012</v>
      </c>
      <c r="K34" s="1">
        <v>8.53555660700053</v>
      </c>
      <c r="L34" s="1">
        <v>171295.0</v>
      </c>
      <c r="M34" s="4">
        <v>7.99999999578915E-9</v>
      </c>
      <c r="N34" s="1">
        <v>1.0</v>
      </c>
      <c r="O34" s="1">
        <v>1.000000008</v>
      </c>
      <c r="P34" s="1">
        <v>171295.00137036</v>
      </c>
    </row>
    <row r="35">
      <c r="A35" s="1">
        <v>12.5527430180013</v>
      </c>
      <c r="B35" s="1">
        <v>146873.0</v>
      </c>
      <c r="C35" s="4">
        <v>7.99999999578915E-9</v>
      </c>
      <c r="D35" s="1">
        <v>1.5</v>
      </c>
      <c r="E35" s="1">
        <v>1.500000008</v>
      </c>
      <c r="F35" s="1">
        <f t="shared" si="1"/>
        <v>220309.5012</v>
      </c>
      <c r="K35" s="1">
        <v>12.5793279800005</v>
      </c>
      <c r="L35" s="1">
        <v>171295.0</v>
      </c>
      <c r="M35" s="4">
        <v>7.99999999578915E-9</v>
      </c>
      <c r="N35" s="1">
        <v>1.0</v>
      </c>
      <c r="O35" s="1">
        <v>1.000000008</v>
      </c>
      <c r="P35" s="1">
        <v>171295.00137036</v>
      </c>
    </row>
    <row r="36">
      <c r="A36" s="1">
        <v>12.6092709979973</v>
      </c>
      <c r="B36" s="1">
        <v>146873.0</v>
      </c>
      <c r="C36" s="4">
        <v>7.99999999578915E-9</v>
      </c>
      <c r="D36" s="1">
        <v>1.5</v>
      </c>
      <c r="E36" s="1">
        <v>1.500000008</v>
      </c>
      <c r="F36" s="1">
        <f t="shared" si="1"/>
        <v>220309.5012</v>
      </c>
      <c r="K36" s="1">
        <v>12.5666438859999</v>
      </c>
      <c r="L36" s="1">
        <v>171295.0</v>
      </c>
      <c r="M36" s="4">
        <v>7.99999999578915E-9</v>
      </c>
      <c r="N36" s="1">
        <v>1.0</v>
      </c>
      <c r="O36" s="1">
        <v>1.000000008</v>
      </c>
      <c r="P36" s="1">
        <v>171295.00137036</v>
      </c>
    </row>
    <row r="37">
      <c r="A37" s="1">
        <v>8.57396793900057</v>
      </c>
      <c r="B37" s="1">
        <v>146873.0</v>
      </c>
      <c r="C37" s="4">
        <v>7.99999999578915E-9</v>
      </c>
      <c r="D37" s="1">
        <v>1.5</v>
      </c>
      <c r="E37" s="1">
        <v>1.500000008</v>
      </c>
      <c r="F37" s="1">
        <f t="shared" si="1"/>
        <v>220309.5012</v>
      </c>
      <c r="K37" s="1">
        <v>24.5845723939985</v>
      </c>
      <c r="L37" s="1">
        <v>171295.0</v>
      </c>
      <c r="M37" s="4">
        <v>7.99999999578915E-9</v>
      </c>
      <c r="N37" s="1">
        <v>1.0</v>
      </c>
      <c r="O37" s="1">
        <v>1.000000008</v>
      </c>
      <c r="P37" s="1">
        <v>171295.00137036</v>
      </c>
    </row>
    <row r="38">
      <c r="A38" s="1">
        <v>12.5524102269969</v>
      </c>
      <c r="B38" s="1">
        <v>146873.0</v>
      </c>
      <c r="C38" s="4">
        <v>7.99999999578915E-9</v>
      </c>
      <c r="D38" s="1">
        <v>1.5</v>
      </c>
      <c r="E38" s="1">
        <v>1.500000008</v>
      </c>
      <c r="F38" s="1">
        <f t="shared" si="1"/>
        <v>220309.5012</v>
      </c>
      <c r="K38" s="1">
        <v>12.572612567</v>
      </c>
      <c r="L38" s="1">
        <v>171295.0</v>
      </c>
      <c r="M38" s="4">
        <v>7.99999999578915E-9</v>
      </c>
      <c r="N38" s="1">
        <v>1.0</v>
      </c>
      <c r="O38" s="1">
        <v>1.000000008</v>
      </c>
      <c r="P38" s="1">
        <v>171295.00137036</v>
      </c>
    </row>
    <row r="39">
      <c r="A39" s="1">
        <v>24.5574863299988</v>
      </c>
      <c r="B39" s="1">
        <v>146873.0</v>
      </c>
      <c r="C39" s="4">
        <v>7.99999999578915E-9</v>
      </c>
      <c r="D39" s="1">
        <v>1.5</v>
      </c>
      <c r="E39" s="1">
        <v>1.500000008</v>
      </c>
      <c r="F39" s="1">
        <f t="shared" si="1"/>
        <v>220309.5012</v>
      </c>
      <c r="K39" s="1">
        <v>24.7001679719984</v>
      </c>
      <c r="L39" s="1">
        <v>171295.0</v>
      </c>
      <c r="M39" s="4">
        <v>7.99999999578915E-9</v>
      </c>
      <c r="N39" s="1">
        <v>1.0</v>
      </c>
      <c r="O39" s="1">
        <v>1.000000008</v>
      </c>
      <c r="P39" s="1">
        <v>171295.00137036</v>
      </c>
    </row>
    <row r="40">
      <c r="A40" s="1">
        <v>12.5457946599982</v>
      </c>
      <c r="B40" s="1">
        <v>146873.0</v>
      </c>
      <c r="C40" s="4">
        <v>7.99999999578915E-9</v>
      </c>
      <c r="D40" s="1">
        <v>1.5</v>
      </c>
      <c r="E40" s="1">
        <v>1.500000008</v>
      </c>
      <c r="F40" s="1">
        <f t="shared" si="1"/>
        <v>220309.5012</v>
      </c>
      <c r="K40" s="1">
        <v>8.58307555500045</v>
      </c>
      <c r="L40" s="1">
        <v>171295.0</v>
      </c>
      <c r="M40" s="4">
        <v>7.99999999578915E-9</v>
      </c>
      <c r="N40" s="1">
        <v>1.0</v>
      </c>
      <c r="O40" s="1">
        <v>1.000000008</v>
      </c>
      <c r="P40" s="1">
        <v>171295.00137036</v>
      </c>
    </row>
    <row r="41">
      <c r="A41" s="1">
        <v>8.54509467000141</v>
      </c>
      <c r="B41" s="1">
        <v>146873.0</v>
      </c>
      <c r="C41" s="4">
        <v>7.99999999578915E-9</v>
      </c>
      <c r="D41" s="1">
        <v>1.5</v>
      </c>
      <c r="E41" s="1">
        <v>1.500000008</v>
      </c>
      <c r="F41" s="1">
        <f t="shared" si="1"/>
        <v>220309.5012</v>
      </c>
    </row>
    <row r="42">
      <c r="A42" s="1">
        <v>12.5261426170021</v>
      </c>
      <c r="B42" s="1">
        <v>146873.0</v>
      </c>
      <c r="C42" s="4">
        <v>7.99999999578915E-9</v>
      </c>
      <c r="D42" s="1">
        <v>1.5</v>
      </c>
      <c r="E42" s="1">
        <v>1.500000008</v>
      </c>
      <c r="F42" s="1">
        <f t="shared" si="1"/>
        <v>220309.5012</v>
      </c>
    </row>
    <row r="43">
      <c r="A43" s="1">
        <v>12.5442575929984</v>
      </c>
      <c r="B43" s="1">
        <v>146873.0</v>
      </c>
      <c r="C43" s="4">
        <v>7.99999999578915E-9</v>
      </c>
      <c r="D43" s="1">
        <v>1.5</v>
      </c>
      <c r="E43" s="1">
        <v>1.500000008</v>
      </c>
      <c r="F43" s="1">
        <f t="shared" si="1"/>
        <v>220309.5012</v>
      </c>
      <c r="K43" s="1">
        <v>12.5163925179988</v>
      </c>
      <c r="L43" s="1">
        <v>171295.0</v>
      </c>
      <c r="M43" s="4">
        <v>8.00000066192296E-9</v>
      </c>
      <c r="N43" s="1">
        <v>10.0</v>
      </c>
      <c r="O43" s="1">
        <v>10.000000008</v>
      </c>
      <c r="P43" s="1">
        <v>1712950.00137036</v>
      </c>
    </row>
    <row r="44">
      <c r="A44" s="1">
        <v>24.6035402170009</v>
      </c>
      <c r="B44" s="1">
        <v>146873.0</v>
      </c>
      <c r="C44" s="4">
        <v>7.99999999578915E-9</v>
      </c>
      <c r="D44" s="1">
        <v>1.5</v>
      </c>
      <c r="E44" s="1">
        <v>1.500000008</v>
      </c>
      <c r="F44" s="1">
        <f t="shared" si="1"/>
        <v>220309.5012</v>
      </c>
      <c r="K44" s="1">
        <v>12.5175914949998</v>
      </c>
      <c r="L44" s="1">
        <v>171295.0</v>
      </c>
      <c r="M44" s="4">
        <v>9.00000074466333E-9</v>
      </c>
      <c r="N44" s="1">
        <v>10.0</v>
      </c>
      <c r="O44" s="1">
        <v>10.000000009</v>
      </c>
      <c r="P44" s="1">
        <v>1712950.00154165</v>
      </c>
    </row>
    <row r="45">
      <c r="A45" s="1">
        <v>24.5532013279981</v>
      </c>
      <c r="B45" s="1">
        <v>146873.0</v>
      </c>
      <c r="C45" s="4">
        <v>7.99999999578915E-9</v>
      </c>
      <c r="D45" s="1">
        <v>1.5</v>
      </c>
      <c r="E45" s="1">
        <v>1.500000008</v>
      </c>
      <c r="F45" s="1">
        <f t="shared" si="1"/>
        <v>220309.5012</v>
      </c>
      <c r="K45" s="1">
        <v>8.51681166600063</v>
      </c>
      <c r="L45" s="1">
        <v>171295.0</v>
      </c>
      <c r="M45" s="4">
        <v>9.00000074466333E-9</v>
      </c>
      <c r="N45" s="1">
        <v>10.0</v>
      </c>
      <c r="O45" s="1">
        <v>10.000000009</v>
      </c>
      <c r="P45" s="1">
        <v>1712950.00154165</v>
      </c>
    </row>
    <row r="46">
      <c r="A46" s="1">
        <v>44.5705782889984</v>
      </c>
      <c r="B46" s="1">
        <v>146873.0</v>
      </c>
      <c r="C46" s="4">
        <v>7.99999999578915E-9</v>
      </c>
      <c r="D46" s="1">
        <v>1.5</v>
      </c>
      <c r="E46" s="1">
        <v>1.500000008</v>
      </c>
      <c r="F46" s="1">
        <f t="shared" si="1"/>
        <v>220309.5012</v>
      </c>
      <c r="K46" s="1">
        <v>12.5298614780008</v>
      </c>
      <c r="L46" s="1">
        <v>171295.0</v>
      </c>
      <c r="M46" s="4">
        <v>9.00000074466333E-9</v>
      </c>
      <c r="N46" s="1">
        <v>10.0</v>
      </c>
      <c r="O46" s="1">
        <v>10.000000009</v>
      </c>
      <c r="P46" s="1">
        <v>1712950.00154165</v>
      </c>
    </row>
    <row r="47">
      <c r="A47" s="1">
        <v>12.5319587310031</v>
      </c>
      <c r="B47" s="1">
        <v>146873.0</v>
      </c>
      <c r="C47" s="4">
        <v>7.99999999578915E-9</v>
      </c>
      <c r="D47" s="1">
        <v>1.5</v>
      </c>
      <c r="E47" s="1">
        <v>1.500000008</v>
      </c>
      <c r="F47" s="1">
        <f t="shared" si="1"/>
        <v>220309.5012</v>
      </c>
      <c r="K47" s="1">
        <v>12.4734626640006</v>
      </c>
      <c r="L47" s="1">
        <v>171295.0</v>
      </c>
      <c r="M47" s="4">
        <v>9.00000074466333E-9</v>
      </c>
      <c r="N47" s="1">
        <v>10.0</v>
      </c>
      <c r="O47" s="1">
        <v>10.000000009</v>
      </c>
      <c r="P47" s="1">
        <v>1712950.00154165</v>
      </c>
    </row>
    <row r="48">
      <c r="A48" s="1">
        <v>12.5456634149998</v>
      </c>
      <c r="B48" s="1">
        <v>146873.0</v>
      </c>
      <c r="C48" s="4">
        <v>7.99999999578915E-9</v>
      </c>
      <c r="D48" s="1">
        <v>1.5</v>
      </c>
      <c r="E48" s="1">
        <v>1.500000008</v>
      </c>
      <c r="F48" s="1">
        <f t="shared" si="1"/>
        <v>220309.5012</v>
      </c>
      <c r="K48" s="1">
        <v>12.497884082999</v>
      </c>
      <c r="L48" s="1">
        <v>171295.0</v>
      </c>
      <c r="M48" s="4">
        <v>9.00000074466333E-9</v>
      </c>
      <c r="N48" s="1">
        <v>10.0</v>
      </c>
      <c r="O48" s="1">
        <v>10.000000009</v>
      </c>
      <c r="P48" s="1">
        <v>1712950.00154165</v>
      </c>
    </row>
    <row r="49">
      <c r="A49" s="1">
        <v>24.5640681959986</v>
      </c>
      <c r="B49" s="1">
        <v>146873.0</v>
      </c>
      <c r="C49" s="4">
        <v>7.99999999578915E-9</v>
      </c>
      <c r="D49" s="1">
        <v>1.5</v>
      </c>
      <c r="E49" s="1">
        <v>1.500000008</v>
      </c>
      <c r="F49" s="1">
        <f t="shared" si="1"/>
        <v>220309.5012</v>
      </c>
      <c r="K49" s="1">
        <v>12.5185262769982</v>
      </c>
      <c r="L49" s="1">
        <v>171295.0</v>
      </c>
      <c r="M49" s="4">
        <v>9.00000074466333E-9</v>
      </c>
      <c r="N49" s="1">
        <v>10.0</v>
      </c>
      <c r="O49" s="1">
        <v>10.000000009</v>
      </c>
      <c r="P49" s="1">
        <v>1712950.00154165</v>
      </c>
    </row>
    <row r="50">
      <c r="A50" s="1">
        <v>20.5501297009997</v>
      </c>
      <c r="B50" s="1">
        <v>146873.0</v>
      </c>
      <c r="C50" s="4">
        <v>7.99999999578915E-9</v>
      </c>
      <c r="D50" s="1">
        <v>1.5</v>
      </c>
      <c r="E50" s="1">
        <v>1.500000008</v>
      </c>
      <c r="F50" s="1">
        <f t="shared" si="1"/>
        <v>220309.5012</v>
      </c>
      <c r="K50" s="1">
        <v>8.47827370999753</v>
      </c>
      <c r="L50" s="1">
        <v>171295.0</v>
      </c>
      <c r="M50" s="4">
        <v>9.00000074466333E-9</v>
      </c>
      <c r="N50" s="1">
        <v>10.0</v>
      </c>
      <c r="O50" s="1">
        <v>10.000000009</v>
      </c>
      <c r="P50" s="1">
        <v>1712950.00154165</v>
      </c>
    </row>
    <row r="51">
      <c r="A51" s="1">
        <v>12.621673884999</v>
      </c>
      <c r="B51" s="1">
        <v>146873.0</v>
      </c>
      <c r="C51" s="4">
        <v>7.99999999578915E-9</v>
      </c>
      <c r="D51" s="1">
        <v>1.5</v>
      </c>
      <c r="E51" s="1">
        <v>1.500000008</v>
      </c>
      <c r="F51" s="1">
        <f t="shared" si="1"/>
        <v>220309.5012</v>
      </c>
      <c r="K51" s="1">
        <v>12.4843305520005</v>
      </c>
      <c r="L51" s="1">
        <v>171295.0</v>
      </c>
      <c r="M51" s="4">
        <v>8.00000066192296E-9</v>
      </c>
      <c r="N51" s="1">
        <v>10.0</v>
      </c>
      <c r="O51" s="1">
        <v>10.000000008</v>
      </c>
      <c r="P51" s="1">
        <v>1712950.00137036</v>
      </c>
    </row>
    <row r="52">
      <c r="A52" s="1">
        <v>12.6532592020034</v>
      </c>
      <c r="B52" s="1">
        <v>146873.0</v>
      </c>
      <c r="C52" s="4">
        <v>7.99999999578915E-9</v>
      </c>
      <c r="D52" s="1">
        <v>1.5</v>
      </c>
      <c r="E52" s="1">
        <v>1.500000008</v>
      </c>
      <c r="F52" s="1">
        <f t="shared" si="1"/>
        <v>220309.5012</v>
      </c>
      <c r="K52" s="1">
        <v>12.5548049409985</v>
      </c>
      <c r="L52" s="1">
        <v>171295.0</v>
      </c>
      <c r="M52" s="4">
        <v>8.00000066192296E-9</v>
      </c>
      <c r="N52" s="1">
        <v>10.0</v>
      </c>
      <c r="O52" s="1">
        <v>10.000000008</v>
      </c>
      <c r="P52" s="1">
        <v>1712950.00137036</v>
      </c>
    </row>
    <row r="53">
      <c r="A53" s="1">
        <v>12.7267739189974</v>
      </c>
      <c r="B53" s="1">
        <v>146873.0</v>
      </c>
      <c r="C53" s="4">
        <v>7.99999999578915E-9</v>
      </c>
      <c r="D53" s="1">
        <v>1.5</v>
      </c>
      <c r="E53" s="1">
        <v>1.500000008</v>
      </c>
      <c r="F53" s="1">
        <f t="shared" si="1"/>
        <v>220309.5012</v>
      </c>
    </row>
    <row r="54">
      <c r="A54" s="1">
        <v>8.7494178260006</v>
      </c>
      <c r="B54" s="1">
        <v>146873.0</v>
      </c>
      <c r="C54" s="4">
        <v>7.99999999578915E-9</v>
      </c>
      <c r="D54" s="1">
        <v>1.5</v>
      </c>
      <c r="E54" s="1">
        <v>1.500000008</v>
      </c>
      <c r="F54" s="1">
        <f t="shared" si="1"/>
        <v>220309.5012</v>
      </c>
    </row>
    <row r="57">
      <c r="A57" s="2" t="s">
        <v>12</v>
      </c>
    </row>
    <row r="58">
      <c r="A58" s="2" t="s">
        <v>37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</row>
    <row r="59">
      <c r="A59" s="1">
        <v>16.6974983949996</v>
      </c>
      <c r="B59" s="1">
        <v>89598.0</v>
      </c>
      <c r="C59" s="4">
        <v>7.99999999578915E-9</v>
      </c>
      <c r="D59" s="1">
        <v>1.5</v>
      </c>
      <c r="E59" s="1">
        <v>1.500000008</v>
      </c>
      <c r="F59" s="1">
        <f t="shared" ref="F59:F79" si="2">B59*E59</f>
        <v>134397.0007</v>
      </c>
    </row>
    <row r="60">
      <c r="A60" s="1">
        <v>8.57250040400028</v>
      </c>
      <c r="B60" s="1">
        <v>89598.0</v>
      </c>
      <c r="C60" s="4">
        <v>7.99999999578915E-9</v>
      </c>
      <c r="D60" s="1">
        <v>1.5</v>
      </c>
      <c r="E60" s="1">
        <v>1.500000008</v>
      </c>
      <c r="F60" s="1">
        <f t="shared" si="2"/>
        <v>134397.0007</v>
      </c>
    </row>
    <row r="61">
      <c r="A61" s="1">
        <v>12.5614033240005</v>
      </c>
      <c r="B61" s="1">
        <v>89598.0</v>
      </c>
      <c r="C61" s="4">
        <v>7.99999999578915E-9</v>
      </c>
      <c r="D61" s="1">
        <v>1.5</v>
      </c>
      <c r="E61" s="1">
        <v>1.500000008</v>
      </c>
      <c r="F61" s="1">
        <f t="shared" si="2"/>
        <v>134397.0007</v>
      </c>
    </row>
    <row r="62">
      <c r="A62" s="1">
        <v>12.5526494750007</v>
      </c>
      <c r="B62" s="1">
        <v>89598.0</v>
      </c>
      <c r="C62" s="4">
        <v>7.99999999578915E-9</v>
      </c>
      <c r="D62" s="1">
        <v>1.5</v>
      </c>
      <c r="E62" s="1">
        <v>1.500000008</v>
      </c>
      <c r="F62" s="1">
        <f t="shared" si="2"/>
        <v>134397.0007</v>
      </c>
    </row>
    <row r="63">
      <c r="A63" s="1">
        <v>12.5476184379979</v>
      </c>
      <c r="B63" s="1">
        <v>89598.0</v>
      </c>
      <c r="C63" s="4">
        <v>7.99999999578915E-9</v>
      </c>
      <c r="D63" s="1">
        <v>1.5</v>
      </c>
      <c r="E63" s="1">
        <v>1.500000008</v>
      </c>
      <c r="F63" s="1">
        <f t="shared" si="2"/>
        <v>134397.0007</v>
      </c>
    </row>
    <row r="64">
      <c r="A64" s="1">
        <v>8.5309765609987</v>
      </c>
      <c r="B64" s="1">
        <v>89598.0</v>
      </c>
      <c r="C64" s="4">
        <v>7.99999999578915E-9</v>
      </c>
      <c r="D64" s="1">
        <v>1.5</v>
      </c>
      <c r="E64" s="1">
        <v>1.500000008</v>
      </c>
      <c r="F64" s="1">
        <f t="shared" si="2"/>
        <v>134397.0007</v>
      </c>
    </row>
    <row r="65">
      <c r="A65" s="1">
        <v>12.5472530160024</v>
      </c>
      <c r="B65" s="1">
        <v>89598.0</v>
      </c>
      <c r="C65" s="4">
        <v>7.99999999578915E-9</v>
      </c>
      <c r="D65" s="1">
        <v>1.5</v>
      </c>
      <c r="E65" s="1">
        <v>1.500000008</v>
      </c>
      <c r="F65" s="1">
        <f t="shared" si="2"/>
        <v>134397.0007</v>
      </c>
    </row>
    <row r="66">
      <c r="A66" s="1">
        <v>12.562890126001</v>
      </c>
      <c r="B66" s="1">
        <v>89598.0</v>
      </c>
      <c r="C66" s="4">
        <v>7.99999999578915E-9</v>
      </c>
      <c r="D66" s="1">
        <v>1.5</v>
      </c>
      <c r="E66" s="1">
        <v>1.500000008</v>
      </c>
      <c r="F66" s="1">
        <f t="shared" si="2"/>
        <v>134397.0007</v>
      </c>
    </row>
    <row r="67">
      <c r="A67" s="1">
        <v>12.5872883949987</v>
      </c>
      <c r="B67" s="1">
        <v>89598.0</v>
      </c>
      <c r="C67" s="4">
        <v>7.99999999578915E-9</v>
      </c>
      <c r="D67" s="1">
        <v>1.5</v>
      </c>
      <c r="E67" s="1">
        <v>1.500000008</v>
      </c>
      <c r="F67" s="1">
        <f t="shared" si="2"/>
        <v>134397.0007</v>
      </c>
    </row>
    <row r="68">
      <c r="A68" s="1">
        <v>12.5535279840007</v>
      </c>
      <c r="B68" s="1">
        <v>89598.0</v>
      </c>
      <c r="C68" s="4">
        <v>7.99999999578915E-9</v>
      </c>
      <c r="D68" s="1">
        <v>1.5</v>
      </c>
      <c r="E68" s="1">
        <v>1.500000008</v>
      </c>
      <c r="F68" s="1">
        <f t="shared" si="2"/>
        <v>134397.0007</v>
      </c>
    </row>
    <row r="69">
      <c r="A69" s="1">
        <v>8.54998057200014</v>
      </c>
      <c r="B69" s="1">
        <v>89598.0</v>
      </c>
      <c r="C69" s="4">
        <v>7.99999999578915E-9</v>
      </c>
      <c r="D69" s="1">
        <v>1.5</v>
      </c>
      <c r="E69" s="1">
        <v>1.500000008</v>
      </c>
      <c r="F69" s="1">
        <f t="shared" si="2"/>
        <v>134397.0007</v>
      </c>
    </row>
    <row r="70">
      <c r="A70" s="1">
        <v>12.555429214999</v>
      </c>
      <c r="B70" s="1">
        <v>89598.0</v>
      </c>
      <c r="C70" s="4">
        <v>7.99999999578915E-9</v>
      </c>
      <c r="D70" s="1">
        <v>1.5</v>
      </c>
      <c r="E70" s="1">
        <v>1.500000008</v>
      </c>
      <c r="F70" s="1">
        <f t="shared" si="2"/>
        <v>134397.0007</v>
      </c>
    </row>
    <row r="71">
      <c r="A71" s="1">
        <v>12.4996602800004</v>
      </c>
      <c r="B71" s="1">
        <v>89598.0</v>
      </c>
      <c r="C71" s="4">
        <v>7.99999999578915E-9</v>
      </c>
      <c r="D71" s="1">
        <v>1.5</v>
      </c>
      <c r="E71" s="1">
        <v>1.500000008</v>
      </c>
      <c r="F71" s="1">
        <f t="shared" si="2"/>
        <v>134397.0007</v>
      </c>
    </row>
    <row r="72">
      <c r="A72" s="1">
        <v>12.5560573229976</v>
      </c>
      <c r="B72" s="1">
        <v>89598.0</v>
      </c>
      <c r="C72" s="4">
        <v>7.99999999578915E-9</v>
      </c>
      <c r="D72" s="1">
        <v>1.5</v>
      </c>
      <c r="E72" s="1">
        <v>1.500000008</v>
      </c>
      <c r="F72" s="1">
        <f t="shared" si="2"/>
        <v>134397.0007</v>
      </c>
    </row>
    <row r="73">
      <c r="A73" s="1">
        <v>36.5755294540002</v>
      </c>
      <c r="B73" s="1">
        <v>89598.0</v>
      </c>
      <c r="C73" s="4">
        <v>6.99999991304878E-9</v>
      </c>
      <c r="D73" s="1">
        <v>1.5</v>
      </c>
      <c r="E73" s="1">
        <v>1.500000007</v>
      </c>
      <c r="F73" s="1">
        <f t="shared" si="2"/>
        <v>134397.0006</v>
      </c>
    </row>
    <row r="74">
      <c r="A74" s="1">
        <v>20.5691814709976</v>
      </c>
      <c r="B74" s="1">
        <v>89598.0</v>
      </c>
      <c r="C74" s="4">
        <v>7.99999999578915E-9</v>
      </c>
      <c r="D74" s="1">
        <v>1.5</v>
      </c>
      <c r="E74" s="1">
        <v>1.500000008</v>
      </c>
      <c r="F74" s="1">
        <f t="shared" si="2"/>
        <v>134397.0007</v>
      </c>
    </row>
    <row r="75">
      <c r="A75" s="1">
        <v>12.547074516002</v>
      </c>
      <c r="B75" s="1">
        <v>89598.0</v>
      </c>
      <c r="C75" s="4">
        <v>7.99999999578915E-9</v>
      </c>
      <c r="D75" s="1">
        <v>1.5</v>
      </c>
      <c r="E75" s="1">
        <v>1.500000008</v>
      </c>
      <c r="F75" s="1">
        <f t="shared" si="2"/>
        <v>134397.0007</v>
      </c>
    </row>
    <row r="76">
      <c r="A76" s="1">
        <v>12.6128307600021</v>
      </c>
      <c r="B76" s="1">
        <v>89598.0</v>
      </c>
      <c r="C76" s="4">
        <v>7.99999999578915E-9</v>
      </c>
      <c r="D76" s="1">
        <v>1.5</v>
      </c>
      <c r="E76" s="1">
        <v>1.500000008</v>
      </c>
      <c r="F76" s="1">
        <f t="shared" si="2"/>
        <v>134397.0007</v>
      </c>
    </row>
    <row r="77">
      <c r="A77" s="1">
        <v>24.6059177369996</v>
      </c>
      <c r="B77" s="1">
        <v>89598.0</v>
      </c>
      <c r="C77" s="4">
        <v>7.99999999578915E-9</v>
      </c>
      <c r="D77" s="1">
        <v>1.5</v>
      </c>
      <c r="E77" s="1">
        <v>1.500000008</v>
      </c>
      <c r="F77" s="1">
        <f t="shared" si="2"/>
        <v>134397.0007</v>
      </c>
    </row>
    <row r="78">
      <c r="A78" s="1">
        <v>8.54121119600161</v>
      </c>
      <c r="B78" s="1">
        <v>89598.0</v>
      </c>
      <c r="C78" s="4">
        <v>7.99999999578915E-9</v>
      </c>
      <c r="D78" s="1">
        <v>1.5</v>
      </c>
      <c r="E78" s="1">
        <v>1.500000008</v>
      </c>
      <c r="F78" s="1">
        <f t="shared" si="2"/>
        <v>134397.0007</v>
      </c>
    </row>
    <row r="79">
      <c r="A79" s="1">
        <v>12.5624088819995</v>
      </c>
      <c r="B79" s="1">
        <v>89598.0</v>
      </c>
      <c r="C79" s="4">
        <v>7.99999999578915E-9</v>
      </c>
      <c r="D79" s="1">
        <v>1.5</v>
      </c>
      <c r="E79" s="1">
        <v>1.500000008</v>
      </c>
      <c r="F79" s="1">
        <f t="shared" si="2"/>
        <v>134397.0007</v>
      </c>
    </row>
    <row r="85">
      <c r="A85" s="2" t="s">
        <v>17</v>
      </c>
    </row>
    <row r="86">
      <c r="A86" s="2" t="s">
        <v>18</v>
      </c>
      <c r="B86" s="2" t="s">
        <v>19</v>
      </c>
    </row>
    <row r="87">
      <c r="A87" s="1" t="s">
        <v>38</v>
      </c>
      <c r="B87" s="1">
        <v>24.5312299720011</v>
      </c>
    </row>
    <row r="88">
      <c r="A88" s="1" t="s">
        <v>39</v>
      </c>
      <c r="B88" s="1">
        <v>14.5727</v>
      </c>
    </row>
    <row r="89">
      <c r="A89" s="1" t="s">
        <v>40</v>
      </c>
      <c r="B89" s="1">
        <v>13.3718</v>
      </c>
    </row>
    <row r="90">
      <c r="A90" s="1" t="s">
        <v>21</v>
      </c>
      <c r="B90" s="1">
        <v>14.1844</v>
      </c>
    </row>
    <row r="91">
      <c r="A91" s="1" t="s">
        <v>23</v>
      </c>
      <c r="B91" s="1">
        <v>11.708</v>
      </c>
    </row>
    <row r="96">
      <c r="B96" s="1" t="s">
        <v>41</v>
      </c>
      <c r="C96" s="1" t="s">
        <v>42</v>
      </c>
      <c r="D96" s="1" t="s">
        <v>43</v>
      </c>
      <c r="E96" s="1" t="s">
        <v>44</v>
      </c>
      <c r="F96" s="1" t="s">
        <v>45</v>
      </c>
    </row>
    <row r="97">
      <c r="B97" s="1">
        <v>1.0</v>
      </c>
      <c r="C97" s="1">
        <v>15.117</v>
      </c>
      <c r="D97" s="6">
        <f t="shared" ref="D97:D101" si="3">B97/C97</f>
        <v>0.06615069127</v>
      </c>
      <c r="M97" s="1" t="s">
        <v>46</v>
      </c>
      <c r="N97" s="1" t="s">
        <v>47</v>
      </c>
    </row>
    <row r="98">
      <c r="B98" s="1">
        <v>10.0</v>
      </c>
      <c r="C98" s="6">
        <f t="shared" ref="C98:C101" si="4">(E98-F98)/1000</f>
        <v>17.979</v>
      </c>
      <c r="D98" s="6">
        <f t="shared" si="3"/>
        <v>0.5562044608</v>
      </c>
      <c r="E98" s="1">
        <v>1.681168444411E12</v>
      </c>
      <c r="F98" s="1">
        <v>1.681168426432E12</v>
      </c>
      <c r="M98" s="1">
        <v>1.681168431863E12</v>
      </c>
      <c r="N98" s="1">
        <v>1.681168426432E12</v>
      </c>
    </row>
    <row r="99">
      <c r="B99" s="1">
        <v>99.0</v>
      </c>
      <c r="C99" s="6">
        <f t="shared" si="4"/>
        <v>170.564</v>
      </c>
      <c r="D99" s="6">
        <f t="shared" si="3"/>
        <v>0.5804272883</v>
      </c>
      <c r="E99" s="1">
        <v>1.681173867376E12</v>
      </c>
      <c r="F99" s="1">
        <v>1.681173696812E12</v>
      </c>
      <c r="M99" s="1">
        <v>1.681168442017E12</v>
      </c>
      <c r="N99" s="1">
        <v>1.681168427367E12</v>
      </c>
    </row>
    <row r="100">
      <c r="B100" s="1">
        <v>485.0</v>
      </c>
      <c r="C100" s="6">
        <f t="shared" si="4"/>
        <v>347.068</v>
      </c>
      <c r="D100" s="6">
        <f t="shared" si="3"/>
        <v>1.397420678</v>
      </c>
      <c r="E100" s="1">
        <v>1.681175271628E12</v>
      </c>
      <c r="F100" s="1">
        <v>1.68117492456E12</v>
      </c>
      <c r="M100" s="1">
        <v>1.681168442785E12</v>
      </c>
      <c r="N100" s="1">
        <v>1.681168427654E12</v>
      </c>
    </row>
    <row r="101">
      <c r="B101" s="1">
        <v>972.0</v>
      </c>
      <c r="C101" s="6">
        <f t="shared" si="4"/>
        <v>612.971</v>
      </c>
      <c r="D101" s="6">
        <f t="shared" si="3"/>
        <v>1.58571939</v>
      </c>
      <c r="E101" s="1">
        <v>1.681176400769E12</v>
      </c>
      <c r="F101" s="1">
        <v>1.681175787798E12</v>
      </c>
      <c r="M101" s="1">
        <v>1.681168442825E12</v>
      </c>
      <c r="N101" s="1">
        <v>1.681168428572E12</v>
      </c>
    </row>
    <row r="102">
      <c r="M102" s="1">
        <v>1.681168443135E12</v>
      </c>
      <c r="N102" s="1">
        <v>1.681168428876E12</v>
      </c>
    </row>
    <row r="103">
      <c r="M103" s="1">
        <v>1.681168443534E12</v>
      </c>
      <c r="N103" s="1">
        <v>1.681168429464E12</v>
      </c>
    </row>
    <row r="104">
      <c r="M104" s="1">
        <v>1.681168444318E12</v>
      </c>
      <c r="N104" s="1">
        <v>1.681168429742E12</v>
      </c>
    </row>
    <row r="105">
      <c r="B105" s="1">
        <v>52.0</v>
      </c>
      <c r="C105" s="6">
        <f>(E105-F105)/1000</f>
        <v>44.822</v>
      </c>
      <c r="D105" s="6">
        <f>B105/C105</f>
        <v>1.160144572</v>
      </c>
      <c r="E105" s="1">
        <v>1.681168756542E12</v>
      </c>
      <c r="F105" s="1">
        <v>1.68116871172E12</v>
      </c>
      <c r="M105" s="1">
        <v>1.681168444401E12</v>
      </c>
      <c r="N105" s="1">
        <v>1.681168430043E12</v>
      </c>
    </row>
    <row r="106">
      <c r="M106" s="1">
        <v>1.681168444411E12</v>
      </c>
      <c r="N106" s="1">
        <v>1.681168430667E12</v>
      </c>
    </row>
    <row r="108">
      <c r="M108" s="1">
        <v>1.68116871663E12</v>
      </c>
      <c r="N108" s="1">
        <v>1.68116871172E12</v>
      </c>
    </row>
    <row r="109">
      <c r="B109" s="8">
        <v>1.0</v>
      </c>
      <c r="C109" s="8">
        <v>15.117</v>
      </c>
      <c r="D109" s="6">
        <f t="shared" ref="D109:D113" si="5">B109/C109</f>
        <v>0.06615069127</v>
      </c>
      <c r="M109" s="1">
        <v>1.681168716904E12</v>
      </c>
      <c r="N109" s="1">
        <v>1.681168712023E12</v>
      </c>
    </row>
    <row r="110">
      <c r="B110" s="8">
        <v>10.0</v>
      </c>
      <c r="C110" s="6">
        <v>17.979</v>
      </c>
      <c r="D110" s="6">
        <f t="shared" si="5"/>
        <v>0.5562044608</v>
      </c>
      <c r="M110" s="1">
        <v>1.68116871825E12</v>
      </c>
      <c r="N110" s="1">
        <v>1.681168712312E12</v>
      </c>
    </row>
    <row r="111">
      <c r="B111" s="1">
        <v>100.0</v>
      </c>
      <c r="C111" s="1">
        <v>172.286</v>
      </c>
      <c r="D111" s="6">
        <f t="shared" si="5"/>
        <v>0.5804302149</v>
      </c>
      <c r="M111" s="1">
        <v>1.681168729524E12</v>
      </c>
      <c r="N111" s="1">
        <v>1.681168712919E12</v>
      </c>
    </row>
    <row r="112">
      <c r="B112" s="1">
        <v>500.0</v>
      </c>
      <c r="C112" s="1">
        <v>357.802</v>
      </c>
      <c r="D112" s="6">
        <f t="shared" si="5"/>
        <v>1.39742092</v>
      </c>
      <c r="M112" s="1">
        <v>1.681168729578E12</v>
      </c>
      <c r="N112" s="1">
        <v>1.681168713825E12</v>
      </c>
    </row>
    <row r="113">
      <c r="B113" s="1">
        <v>1000.0</v>
      </c>
      <c r="C113" s="1">
        <v>630.628</v>
      </c>
      <c r="D113" s="6">
        <f t="shared" si="5"/>
        <v>1.5857209</v>
      </c>
      <c r="M113" s="1">
        <v>1.681168729629E12</v>
      </c>
      <c r="N113" s="1">
        <v>1.681168714158E12</v>
      </c>
    </row>
    <row r="114">
      <c r="M114" s="1">
        <v>1.68116872983E12</v>
      </c>
      <c r="N114" s="1">
        <v>1.681168715059E12</v>
      </c>
    </row>
    <row r="115">
      <c r="M115" s="1">
        <v>1.681168729836E12</v>
      </c>
      <c r="N115" s="1">
        <v>1.68116871535E12</v>
      </c>
    </row>
    <row r="116">
      <c r="M116" s="1">
        <v>1.681168729913E12</v>
      </c>
      <c r="N116" s="1">
        <v>1.681168715966E12</v>
      </c>
    </row>
    <row r="117">
      <c r="M117" s="1">
        <v>1.681168730765E12</v>
      </c>
      <c r="N117" s="1">
        <v>1.681168716268E12</v>
      </c>
    </row>
    <row r="118">
      <c r="M118" s="1">
        <v>1.681168730793E12</v>
      </c>
      <c r="N118" s="1">
        <v>1.681168716614E12</v>
      </c>
    </row>
    <row r="119">
      <c r="M119" s="1">
        <v>1.681168730805E12</v>
      </c>
      <c r="N119" s="1">
        <v>1.681168717191E12</v>
      </c>
    </row>
    <row r="120">
      <c r="M120" s="1">
        <v>1.681168730941E12</v>
      </c>
      <c r="N120" s="1">
        <v>1.681168717779E12</v>
      </c>
    </row>
    <row r="121">
      <c r="M121" s="1">
        <v>1.681168730958E12</v>
      </c>
      <c r="N121" s="1">
        <v>1.681168718108E12</v>
      </c>
    </row>
    <row r="122">
      <c r="M122" s="1">
        <v>1.681168731052E12</v>
      </c>
      <c r="N122" s="1">
        <v>1.681168718697E12</v>
      </c>
    </row>
    <row r="123">
      <c r="M123" s="1">
        <v>1.68116873106E12</v>
      </c>
      <c r="N123" s="1">
        <v>1.681168718996E12</v>
      </c>
    </row>
    <row r="124">
      <c r="M124" s="1">
        <v>1.681168731968E12</v>
      </c>
      <c r="N124" s="1">
        <v>1.681168719604E12</v>
      </c>
    </row>
    <row r="125">
      <c r="M125" s="1">
        <v>1.681168732093E12</v>
      </c>
      <c r="N125" s="1">
        <v>1.681168719951E12</v>
      </c>
    </row>
    <row r="126">
      <c r="M126" s="1">
        <v>1.68116873217E12</v>
      </c>
      <c r="N126" s="1">
        <v>1.681168720187E12</v>
      </c>
    </row>
    <row r="127">
      <c r="M127" s="1">
        <v>1.681168732211E12</v>
      </c>
      <c r="N127" s="1">
        <v>1.681168720509E12</v>
      </c>
    </row>
    <row r="128">
      <c r="M128" s="1">
        <v>1.681168732487E12</v>
      </c>
      <c r="N128" s="1">
        <v>1.681168721143E12</v>
      </c>
    </row>
    <row r="129">
      <c r="M129" s="1">
        <v>1.681168732812E12</v>
      </c>
      <c r="N129" s="1">
        <v>1.681168722926E12</v>
      </c>
    </row>
    <row r="130">
      <c r="M130" s="1">
        <v>1.681168734257E12</v>
      </c>
      <c r="N130" s="1">
        <v>1.681168723243E12</v>
      </c>
    </row>
    <row r="131">
      <c r="M131" s="1">
        <v>1.681168734612E12</v>
      </c>
      <c r="N131" s="1">
        <v>1.681168724135E12</v>
      </c>
    </row>
    <row r="132">
      <c r="M132" s="1">
        <v>1.681168740947E12</v>
      </c>
      <c r="N132" s="1">
        <v>1.681168724748E12</v>
      </c>
    </row>
    <row r="133">
      <c r="M133" s="1">
        <v>1.6811687414E12</v>
      </c>
      <c r="N133" s="1">
        <v>1.681168725069E12</v>
      </c>
    </row>
    <row r="134">
      <c r="M134" s="1">
        <v>1.681168741426E12</v>
      </c>
      <c r="N134" s="1">
        <v>1.681168726525E12</v>
      </c>
    </row>
    <row r="135">
      <c r="M135" s="1">
        <v>1.681168741563E12</v>
      </c>
      <c r="N135" s="1">
        <v>1.681168727195E12</v>
      </c>
    </row>
    <row r="136">
      <c r="M136" s="1">
        <v>1.681168741568E12</v>
      </c>
      <c r="N136" s="1">
        <v>1.681168728648E12</v>
      </c>
    </row>
    <row r="137">
      <c r="M137" s="1">
        <v>1.681168742109E12</v>
      </c>
      <c r="N137" s="1">
        <v>1.681168728988E12</v>
      </c>
    </row>
    <row r="138">
      <c r="M138" s="1">
        <v>1.681168742122E12</v>
      </c>
      <c r="N138" s="1">
        <v>1.681168729252E12</v>
      </c>
    </row>
    <row r="139">
      <c r="M139" s="1">
        <v>1.681168742319E12</v>
      </c>
      <c r="N139" s="1">
        <v>1.681168730499E12</v>
      </c>
    </row>
    <row r="140">
      <c r="M140" s="1">
        <v>1.681168742334E12</v>
      </c>
      <c r="N140" s="1">
        <v>1.681168731733E12</v>
      </c>
    </row>
    <row r="141">
      <c r="M141" s="1">
        <v>1.681168742661E12</v>
      </c>
      <c r="N141" s="1">
        <v>1.681168732283E12</v>
      </c>
    </row>
    <row r="142">
      <c r="M142" s="1">
        <v>1.681168742716E12</v>
      </c>
      <c r="N142" s="1">
        <v>1.681168732611E12</v>
      </c>
    </row>
    <row r="143">
      <c r="M143" s="1">
        <v>1.681168742964E12</v>
      </c>
      <c r="N143" s="1">
        <v>1.681168732917E12</v>
      </c>
    </row>
    <row r="144">
      <c r="M144" s="1">
        <v>1.681168743009E12</v>
      </c>
      <c r="N144" s="1">
        <v>1.681168733806E12</v>
      </c>
    </row>
    <row r="145">
      <c r="M145" s="1">
        <v>1.681168743012E12</v>
      </c>
      <c r="N145" s="1">
        <v>1.68116873409E12</v>
      </c>
    </row>
    <row r="146">
      <c r="M146" s="1">
        <v>1.681168743111E12</v>
      </c>
      <c r="N146" s="1">
        <v>1.681168734727E12</v>
      </c>
    </row>
    <row r="147">
      <c r="M147" s="1">
        <v>1.681168743276E12</v>
      </c>
      <c r="N147" s="1">
        <v>1.681168735022E12</v>
      </c>
    </row>
    <row r="148">
      <c r="M148" s="1">
        <v>1.681168743336E12</v>
      </c>
      <c r="N148" s="1">
        <v>1.681168735625E12</v>
      </c>
    </row>
    <row r="149">
      <c r="M149" s="1">
        <v>1.681168743358E12</v>
      </c>
      <c r="N149" s="1">
        <v>1.68116873655E12</v>
      </c>
    </row>
    <row r="150">
      <c r="M150" s="1">
        <v>1.681168743629E12</v>
      </c>
      <c r="N150" s="1">
        <v>1.68116873682E12</v>
      </c>
    </row>
    <row r="151">
      <c r="M151" s="1">
        <v>1.681168744201E12</v>
      </c>
      <c r="N151" s="1">
        <v>1.681168737117E12</v>
      </c>
    </row>
    <row r="152">
      <c r="M152" s="1">
        <v>1.681168744413E12</v>
      </c>
      <c r="N152" s="1">
        <v>1.681168737462E12</v>
      </c>
    </row>
    <row r="153">
      <c r="M153" s="1">
        <v>1.681168744465E12</v>
      </c>
      <c r="N153" s="1">
        <v>1.681168738019E12</v>
      </c>
    </row>
    <row r="154">
      <c r="M154" s="1">
        <v>1.681168753524E12</v>
      </c>
      <c r="N154" s="1">
        <v>1.681168738628E12</v>
      </c>
    </row>
    <row r="155">
      <c r="M155" s="1">
        <v>1.681168753554E12</v>
      </c>
      <c r="N155" s="1">
        <v>1.681168739578E12</v>
      </c>
    </row>
    <row r="156">
      <c r="M156" s="1">
        <v>1.68116875485E12</v>
      </c>
      <c r="N156" s="1">
        <v>1.681168740167E12</v>
      </c>
    </row>
    <row r="157">
      <c r="M157" s="1">
        <v>1.681168754881E12</v>
      </c>
      <c r="N157" s="1">
        <v>1.681168740489E12</v>
      </c>
    </row>
    <row r="158">
      <c r="M158" s="1">
        <v>1.681168756082E12</v>
      </c>
      <c r="N158" s="1">
        <v>1.681168741346E12</v>
      </c>
    </row>
    <row r="159">
      <c r="M159" s="1">
        <v>1.681168756542E12</v>
      </c>
      <c r="N159" s="1">
        <v>1.681168741705E12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41.38"/>
    <col customWidth="1" min="12" max="12" width="20.13"/>
    <col customWidth="1" min="13" max="13" width="18.25"/>
  </cols>
  <sheetData>
    <row r="2">
      <c r="C2" s="1" t="s">
        <v>48</v>
      </c>
      <c r="E2" s="1" t="s">
        <v>49</v>
      </c>
    </row>
    <row r="3">
      <c r="C3" s="1">
        <v>3851.0</v>
      </c>
      <c r="E3" s="1">
        <v>15576.0</v>
      </c>
    </row>
    <row r="4">
      <c r="C4" s="1">
        <v>2665.0</v>
      </c>
      <c r="E4" s="1">
        <v>5016.0</v>
      </c>
    </row>
    <row r="5">
      <c r="C5" s="1">
        <v>4088.0</v>
      </c>
      <c r="E5" s="1">
        <v>20087.0</v>
      </c>
    </row>
    <row r="6">
      <c r="C6" s="1">
        <v>4067.0</v>
      </c>
      <c r="E6" s="1">
        <v>9212.0</v>
      </c>
    </row>
    <row r="7">
      <c r="C7" s="1">
        <v>4283.0</v>
      </c>
      <c r="E7" s="1">
        <v>11592.0</v>
      </c>
    </row>
    <row r="8">
      <c r="C8" s="1">
        <v>4705.0</v>
      </c>
      <c r="E8" s="1">
        <v>23144.0</v>
      </c>
    </row>
    <row r="9">
      <c r="C9" s="1">
        <v>3593.0</v>
      </c>
      <c r="E9" s="1">
        <v>18657.0</v>
      </c>
    </row>
    <row r="10">
      <c r="C10" s="1">
        <v>2693.0</v>
      </c>
      <c r="E10" s="1">
        <v>17783.0</v>
      </c>
    </row>
    <row r="11">
      <c r="C11" s="1">
        <v>4267.0</v>
      </c>
      <c r="E11" s="1">
        <v>9609.0</v>
      </c>
    </row>
    <row r="12">
      <c r="C12" s="1">
        <v>2568.0</v>
      </c>
      <c r="E12" s="1">
        <v>25263.0</v>
      </c>
    </row>
    <row r="14">
      <c r="I14" s="2" t="s">
        <v>50</v>
      </c>
      <c r="J14" s="2" t="s">
        <v>42</v>
      </c>
      <c r="K14" s="2" t="s">
        <v>43</v>
      </c>
      <c r="L14" s="2" t="s">
        <v>44</v>
      </c>
      <c r="M14" s="2" t="s">
        <v>45</v>
      </c>
    </row>
    <row r="15">
      <c r="B15" s="1" t="s">
        <v>51</v>
      </c>
      <c r="C15" s="1">
        <v>12696.0</v>
      </c>
      <c r="E15" s="1">
        <v>23131.0</v>
      </c>
      <c r="I15" s="1">
        <v>1.0</v>
      </c>
      <c r="J15" s="6">
        <f t="shared" ref="J15:J19" si="1">(L15-M15)/1000</f>
        <v>17.556</v>
      </c>
      <c r="K15" s="6">
        <f t="shared" ref="K15:K19" si="2">I15/J15</f>
        <v>0.05696058328</v>
      </c>
      <c r="L15" s="1">
        <v>1.681325666787E12</v>
      </c>
      <c r="M15" s="1">
        <v>1.681325649231E12</v>
      </c>
    </row>
    <row r="16">
      <c r="C16" s="1">
        <v>4289.0</v>
      </c>
      <c r="E16" s="1">
        <v>9422.0</v>
      </c>
      <c r="I16" s="1">
        <v>8.0</v>
      </c>
      <c r="J16" s="6">
        <f t="shared" si="1"/>
        <v>26.264</v>
      </c>
      <c r="K16" s="6">
        <f t="shared" si="2"/>
        <v>0.3045994517</v>
      </c>
      <c r="L16" s="1">
        <v>1.681326088387E12</v>
      </c>
      <c r="M16" s="1">
        <v>1.681326062123E12</v>
      </c>
    </row>
    <row r="17">
      <c r="C17" s="1">
        <v>2850.0</v>
      </c>
      <c r="E17" s="1">
        <v>27180.0</v>
      </c>
      <c r="I17" s="1">
        <v>130.0</v>
      </c>
      <c r="J17" s="6">
        <f t="shared" si="1"/>
        <v>113.259</v>
      </c>
      <c r="K17" s="6">
        <f t="shared" si="2"/>
        <v>1.147811653</v>
      </c>
      <c r="L17" s="1">
        <v>1.681328613965E12</v>
      </c>
      <c r="M17" s="1">
        <v>1.681328500706E12</v>
      </c>
    </row>
    <row r="18">
      <c r="C18" s="1">
        <v>4028.0</v>
      </c>
      <c r="E18" s="1">
        <v>12788.0</v>
      </c>
      <c r="I18" s="1">
        <v>589.0</v>
      </c>
      <c r="J18" s="6">
        <f t="shared" si="1"/>
        <v>489.795</v>
      </c>
      <c r="K18" s="6">
        <f t="shared" si="2"/>
        <v>1.202543921</v>
      </c>
      <c r="L18" s="1">
        <v>1.681329392846E12</v>
      </c>
      <c r="M18" s="1">
        <v>1.681328903051E12</v>
      </c>
    </row>
    <row r="19">
      <c r="C19" s="1">
        <v>3867.0</v>
      </c>
      <c r="E19" s="1">
        <v>9247.0</v>
      </c>
      <c r="I19" s="1">
        <v>1175.0</v>
      </c>
      <c r="J19" s="6">
        <f t="shared" si="1"/>
        <v>936.653</v>
      </c>
      <c r="K19" s="6">
        <f t="shared" si="2"/>
        <v>1.254466702</v>
      </c>
      <c r="L19" s="1">
        <v>1.681331095625E12</v>
      </c>
      <c r="M19" s="1">
        <v>1.681330158972E12</v>
      </c>
    </row>
    <row r="21">
      <c r="B21" s="1" t="s">
        <v>51</v>
      </c>
      <c r="C21" s="1">
        <v>9696.0</v>
      </c>
      <c r="E21" s="1">
        <v>18498.0</v>
      </c>
    </row>
    <row r="22">
      <c r="C22" s="1">
        <v>3029.0</v>
      </c>
      <c r="E22" s="1">
        <v>16906.0</v>
      </c>
      <c r="I22" s="2" t="s">
        <v>50</v>
      </c>
      <c r="J22" s="2" t="s">
        <v>42</v>
      </c>
      <c r="K22" s="2" t="s">
        <v>43</v>
      </c>
      <c r="L22" s="2"/>
      <c r="M22" s="2"/>
    </row>
    <row r="23">
      <c r="C23" s="1">
        <v>4511.0</v>
      </c>
      <c r="E23" s="1">
        <v>5776.0</v>
      </c>
      <c r="I23" s="1">
        <v>1.0</v>
      </c>
      <c r="J23" s="1">
        <v>17.556</v>
      </c>
      <c r="K23" s="6">
        <f t="shared" ref="K23:K27" si="3">I23/J23</f>
        <v>0.05696058328</v>
      </c>
    </row>
    <row r="24">
      <c r="C24" s="1">
        <v>2025.0</v>
      </c>
      <c r="E24" s="1">
        <v>17996.0</v>
      </c>
      <c r="I24" s="1">
        <v>10.0</v>
      </c>
      <c r="J24" s="1">
        <v>32.83</v>
      </c>
      <c r="K24" s="6">
        <f t="shared" si="3"/>
        <v>0.3045994517</v>
      </c>
    </row>
    <row r="25">
      <c r="C25" s="1">
        <v>2332.0</v>
      </c>
      <c r="E25" s="1">
        <v>24594.0</v>
      </c>
      <c r="I25" s="1">
        <v>100.0</v>
      </c>
      <c r="J25" s="1">
        <v>87.1223076923076</v>
      </c>
      <c r="K25" s="6">
        <f t="shared" si="3"/>
        <v>1.147811653</v>
      </c>
    </row>
    <row r="26">
      <c r="I26" s="1">
        <v>500.0</v>
      </c>
      <c r="J26" s="1">
        <v>415.785229202037</v>
      </c>
      <c r="K26" s="6">
        <f t="shared" si="3"/>
        <v>1.202543921</v>
      </c>
    </row>
    <row r="27">
      <c r="I27" s="1">
        <v>1000.0</v>
      </c>
      <c r="J27" s="1">
        <v>797.151489361702</v>
      </c>
      <c r="K27" s="6">
        <f t="shared" si="3"/>
        <v>1.254466702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75"/>
    <col customWidth="1" min="5" max="5" width="26.0"/>
    <col customWidth="1" min="6" max="6" width="78.0"/>
    <col customWidth="1" min="7" max="7" width="59.5"/>
  </cols>
  <sheetData>
    <row r="2">
      <c r="C2" s="1" t="s">
        <v>48</v>
      </c>
      <c r="E2" s="1" t="s">
        <v>49</v>
      </c>
      <c r="F2" s="1" t="s">
        <v>52</v>
      </c>
    </row>
    <row r="3">
      <c r="C3" s="1">
        <v>3851.0</v>
      </c>
      <c r="E3" s="1">
        <v>15576.0</v>
      </c>
      <c r="F3" s="1" t="s">
        <v>53</v>
      </c>
      <c r="G3" s="1" t="s">
        <v>54</v>
      </c>
    </row>
    <row r="4">
      <c r="C4" s="1">
        <v>2665.0</v>
      </c>
      <c r="E4" s="1">
        <v>5016.0</v>
      </c>
      <c r="F4" s="1" t="s">
        <v>55</v>
      </c>
      <c r="G4" s="1" t="s">
        <v>56</v>
      </c>
    </row>
    <row r="5">
      <c r="C5" s="1">
        <v>4088.0</v>
      </c>
      <c r="E5" s="1">
        <v>20087.0</v>
      </c>
      <c r="F5" s="1" t="s">
        <v>57</v>
      </c>
    </row>
    <row r="6">
      <c r="C6" s="1">
        <v>4067.0</v>
      </c>
      <c r="E6" s="1">
        <v>9212.0</v>
      </c>
      <c r="F6" s="1" t="s">
        <v>58</v>
      </c>
    </row>
    <row r="7">
      <c r="C7" s="1">
        <v>4283.0</v>
      </c>
      <c r="E7" s="1">
        <v>11592.0</v>
      </c>
      <c r="F7" s="1" t="s">
        <v>59</v>
      </c>
    </row>
    <row r="8">
      <c r="C8" s="1">
        <v>4705.0</v>
      </c>
      <c r="E8" s="1">
        <v>23144.0</v>
      </c>
      <c r="F8" s="1" t="s">
        <v>60</v>
      </c>
    </row>
    <row r="9">
      <c r="C9" s="1">
        <v>3593.0</v>
      </c>
      <c r="E9" s="1">
        <v>18657.0</v>
      </c>
      <c r="F9" s="1" t="s">
        <v>61</v>
      </c>
    </row>
    <row r="10">
      <c r="C10" s="1">
        <v>2693.0</v>
      </c>
      <c r="E10" s="1">
        <v>17783.0</v>
      </c>
      <c r="F10" s="1" t="s">
        <v>62</v>
      </c>
    </row>
    <row r="11">
      <c r="C11" s="1">
        <v>4267.0</v>
      </c>
      <c r="E11" s="1">
        <v>9609.0</v>
      </c>
      <c r="F11" s="1" t="s">
        <v>63</v>
      </c>
    </row>
    <row r="12">
      <c r="C12" s="1">
        <v>2568.0</v>
      </c>
      <c r="E12" s="1">
        <v>25263.0</v>
      </c>
      <c r="F12" s="1" t="s">
        <v>64</v>
      </c>
    </row>
    <row r="15">
      <c r="B15" s="1" t="s">
        <v>51</v>
      </c>
      <c r="C15" s="1">
        <v>12696.0</v>
      </c>
      <c r="E15" s="1">
        <v>23131.0</v>
      </c>
      <c r="F15" s="1" t="s">
        <v>65</v>
      </c>
    </row>
    <row r="16">
      <c r="C16" s="1">
        <v>4289.0</v>
      </c>
      <c r="E16" s="1">
        <v>9422.0</v>
      </c>
      <c r="F16" s="1" t="s">
        <v>66</v>
      </c>
    </row>
    <row r="17">
      <c r="C17" s="1">
        <v>2850.0</v>
      </c>
      <c r="E17" s="1">
        <v>27180.0</v>
      </c>
      <c r="F17" s="1" t="s">
        <v>67</v>
      </c>
    </row>
    <row r="18">
      <c r="C18" s="1">
        <v>4028.0</v>
      </c>
      <c r="E18" s="1">
        <v>12788.0</v>
      </c>
      <c r="F18" s="1" t="s">
        <v>68</v>
      </c>
    </row>
    <row r="19">
      <c r="C19" s="1">
        <v>3867.0</v>
      </c>
      <c r="E19" s="1">
        <v>9247.0</v>
      </c>
      <c r="F19" s="1" t="s">
        <v>69</v>
      </c>
    </row>
    <row r="21">
      <c r="B21" s="1" t="s">
        <v>51</v>
      </c>
      <c r="C21" s="1">
        <v>9696.0</v>
      </c>
      <c r="E21" s="1">
        <v>18498.0</v>
      </c>
      <c r="F21" s="1" t="s">
        <v>70</v>
      </c>
    </row>
    <row r="22">
      <c r="C22" s="1">
        <v>3029.0</v>
      </c>
      <c r="E22" s="1">
        <v>16906.0</v>
      </c>
      <c r="F22" s="1" t="s">
        <v>71</v>
      </c>
    </row>
    <row r="23">
      <c r="C23" s="1">
        <v>4511.0</v>
      </c>
      <c r="E23" s="1">
        <v>5776.0</v>
      </c>
      <c r="F23" s="1" t="s">
        <v>72</v>
      </c>
    </row>
    <row r="24">
      <c r="C24" s="1">
        <v>2025.0</v>
      </c>
      <c r="E24" s="1">
        <v>17996.0</v>
      </c>
      <c r="F24" s="1" t="s">
        <v>73</v>
      </c>
    </row>
    <row r="25">
      <c r="C25" s="1">
        <v>2332.0</v>
      </c>
      <c r="E25" s="1">
        <v>24594.0</v>
      </c>
      <c r="F25" s="1" t="s">
        <v>74</v>
      </c>
    </row>
    <row r="29">
      <c r="B29" s="2" t="s">
        <v>11</v>
      </c>
      <c r="C29" s="2" t="s">
        <v>75</v>
      </c>
    </row>
    <row r="30">
      <c r="A30" s="2" t="s">
        <v>14</v>
      </c>
      <c r="B30" s="6">
        <f>AVERAGE(C3:C25)/1000</f>
        <v>4.30515</v>
      </c>
      <c r="C30" s="6">
        <f>AVERAGE(E3:E25)/1000</f>
        <v>16.07385</v>
      </c>
    </row>
    <row r="31">
      <c r="A31" s="2" t="s">
        <v>15</v>
      </c>
      <c r="B31" s="6">
        <f>PERCENTILE(C3:C25, 0.7)/1000</f>
        <v>4.2718</v>
      </c>
      <c r="C31" s="6">
        <f>PERCENTILE(E3:E25, 0.7)/1000</f>
        <v>19.086</v>
      </c>
    </row>
    <row r="32">
      <c r="A32" s="2" t="s">
        <v>16</v>
      </c>
      <c r="B32" s="9">
        <f>PERCENTILE(C3:C25, 0.9)/1000</f>
        <v>5.2041</v>
      </c>
      <c r="C32" s="6">
        <f>PERCENTILE(E3:E25, 0.9)/1000</f>
        <v>24.6609</v>
      </c>
    </row>
    <row r="49">
      <c r="C49" s="1" t="s">
        <v>76</v>
      </c>
    </row>
    <row r="50">
      <c r="C50" s="1" t="s">
        <v>77</v>
      </c>
    </row>
    <row r="51">
      <c r="C51" s="2" t="s">
        <v>78</v>
      </c>
      <c r="D51" s="2" t="s">
        <v>79</v>
      </c>
      <c r="E51" s="2" t="s">
        <v>80</v>
      </c>
      <c r="F51" s="2" t="s">
        <v>81</v>
      </c>
    </row>
    <row r="52">
      <c r="C52" s="1">
        <v>10.0</v>
      </c>
      <c r="D52" s="1">
        <v>33447.8061100021</v>
      </c>
      <c r="E52" s="1">
        <v>41091.8862690031</v>
      </c>
      <c r="F52" s="6">
        <f t="shared" ref="F52:F53" si="1">E52-D52</f>
        <v>7644.080159</v>
      </c>
    </row>
    <row r="53">
      <c r="C53" s="1">
        <v>100.0</v>
      </c>
      <c r="D53" s="1">
        <v>37458.6553609999</v>
      </c>
      <c r="E53" s="1">
        <v>44896.319093</v>
      </c>
      <c r="F53" s="6">
        <f t="shared" si="1"/>
        <v>7437.663732</v>
      </c>
    </row>
    <row r="65">
      <c r="C65" s="10" t="s">
        <v>82</v>
      </c>
    </row>
    <row r="66">
      <c r="C66" s="2" t="s">
        <v>78</v>
      </c>
      <c r="D66" s="1" t="s">
        <v>83</v>
      </c>
      <c r="E66" s="1" t="s">
        <v>84</v>
      </c>
    </row>
    <row r="67">
      <c r="C67" s="1">
        <v>1.0</v>
      </c>
      <c r="D67" s="1">
        <v>12.29</v>
      </c>
    </row>
    <row r="68">
      <c r="C68" s="1">
        <v>10.0</v>
      </c>
    </row>
    <row r="69">
      <c r="C69" s="1">
        <v>100.0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85</v>
      </c>
    </row>
    <row r="2">
      <c r="B2" s="2" t="s">
        <v>86</v>
      </c>
      <c r="C2" s="2" t="s">
        <v>87</v>
      </c>
      <c r="D2" s="2" t="s">
        <v>88</v>
      </c>
      <c r="F2" s="2" t="s">
        <v>86</v>
      </c>
      <c r="G2" s="2" t="s">
        <v>89</v>
      </c>
      <c r="H2" s="2" t="s">
        <v>88</v>
      </c>
      <c r="J2" s="2" t="s">
        <v>86</v>
      </c>
      <c r="K2" s="2" t="s">
        <v>90</v>
      </c>
      <c r="L2" s="2" t="s">
        <v>88</v>
      </c>
    </row>
    <row r="3">
      <c r="B3" s="1">
        <v>238.0</v>
      </c>
      <c r="C3" s="1">
        <v>1784.0</v>
      </c>
      <c r="D3" s="6">
        <f t="shared" ref="D3:D14" si="1">(C3-B3)</f>
        <v>1546</v>
      </c>
      <c r="F3" s="1">
        <v>157.0</v>
      </c>
      <c r="G3" s="1">
        <v>877.0</v>
      </c>
      <c r="H3" s="6">
        <f t="shared" ref="H3:H14" si="2">(G3-F3)</f>
        <v>720</v>
      </c>
      <c r="J3" s="1">
        <v>175.0</v>
      </c>
      <c r="K3" s="1">
        <v>933.0</v>
      </c>
      <c r="L3" s="6">
        <f t="shared" ref="L3:L14" si="3">(K3-J3)</f>
        <v>758</v>
      </c>
    </row>
    <row r="4">
      <c r="B4" s="1">
        <v>238.0</v>
      </c>
      <c r="C4" s="1">
        <v>1466.0</v>
      </c>
      <c r="D4" s="6">
        <f t="shared" si="1"/>
        <v>1228</v>
      </c>
      <c r="F4" s="1">
        <v>798.0</v>
      </c>
      <c r="G4" s="1">
        <v>1593.0</v>
      </c>
      <c r="H4" s="6">
        <f t="shared" si="2"/>
        <v>795</v>
      </c>
      <c r="J4" s="1">
        <v>152.0</v>
      </c>
      <c r="K4" s="1">
        <v>898.0</v>
      </c>
      <c r="L4" s="6">
        <f t="shared" si="3"/>
        <v>746</v>
      </c>
    </row>
    <row r="5">
      <c r="B5" s="1">
        <v>242.0</v>
      </c>
      <c r="C5" s="1">
        <v>1537.0</v>
      </c>
      <c r="D5" s="6">
        <f t="shared" si="1"/>
        <v>1295</v>
      </c>
      <c r="F5" s="1">
        <v>157.0</v>
      </c>
      <c r="G5" s="1">
        <v>883.0</v>
      </c>
      <c r="H5" s="6">
        <f t="shared" si="2"/>
        <v>726</v>
      </c>
      <c r="J5" s="1">
        <v>143.0</v>
      </c>
      <c r="K5" s="1">
        <v>863.0</v>
      </c>
      <c r="L5" s="6">
        <f t="shared" si="3"/>
        <v>720</v>
      </c>
    </row>
    <row r="6">
      <c r="B6" s="1">
        <v>234.0</v>
      </c>
      <c r="C6" s="1">
        <v>1668.0</v>
      </c>
      <c r="D6" s="6">
        <f t="shared" si="1"/>
        <v>1434</v>
      </c>
      <c r="F6" s="1">
        <v>180.0</v>
      </c>
      <c r="G6" s="1">
        <v>889.0</v>
      </c>
      <c r="H6" s="6">
        <f t="shared" si="2"/>
        <v>709</v>
      </c>
      <c r="J6" s="1">
        <v>144.0</v>
      </c>
      <c r="K6" s="1">
        <v>907.0</v>
      </c>
      <c r="L6" s="6">
        <f t="shared" si="3"/>
        <v>763</v>
      </c>
    </row>
    <row r="7">
      <c r="B7" s="1">
        <v>253.0</v>
      </c>
      <c r="C7" s="1">
        <v>1717.0</v>
      </c>
      <c r="D7" s="6">
        <f t="shared" si="1"/>
        <v>1464</v>
      </c>
      <c r="F7" s="1">
        <v>165.0</v>
      </c>
      <c r="G7" s="1">
        <v>894.0</v>
      </c>
      <c r="H7" s="6">
        <f t="shared" si="2"/>
        <v>729</v>
      </c>
      <c r="J7" s="1">
        <v>146.0</v>
      </c>
      <c r="K7" s="1">
        <v>891.0</v>
      </c>
      <c r="L7" s="6">
        <f t="shared" si="3"/>
        <v>745</v>
      </c>
    </row>
    <row r="8">
      <c r="B8" s="1">
        <v>225.0</v>
      </c>
      <c r="C8" s="1">
        <v>1491.0</v>
      </c>
      <c r="D8" s="6">
        <f t="shared" si="1"/>
        <v>1266</v>
      </c>
      <c r="F8" s="1">
        <v>159.0</v>
      </c>
      <c r="G8" s="1">
        <v>909.0</v>
      </c>
      <c r="H8" s="6">
        <f t="shared" si="2"/>
        <v>750</v>
      </c>
      <c r="J8" s="1">
        <v>145.0</v>
      </c>
      <c r="K8" s="1">
        <v>888.0</v>
      </c>
      <c r="L8" s="6">
        <f t="shared" si="3"/>
        <v>743</v>
      </c>
    </row>
    <row r="9">
      <c r="B9" s="1">
        <v>227.0</v>
      </c>
      <c r="C9" s="1">
        <v>1728.0</v>
      </c>
      <c r="D9" s="6">
        <f t="shared" si="1"/>
        <v>1501</v>
      </c>
      <c r="F9" s="1">
        <v>158.0</v>
      </c>
      <c r="G9" s="1">
        <v>891.0</v>
      </c>
      <c r="H9" s="6">
        <f t="shared" si="2"/>
        <v>733</v>
      </c>
      <c r="J9" s="1">
        <v>142.0</v>
      </c>
      <c r="K9" s="1">
        <v>868.0</v>
      </c>
      <c r="L9" s="6">
        <f t="shared" si="3"/>
        <v>726</v>
      </c>
    </row>
    <row r="10">
      <c r="B10" s="1">
        <v>251.0</v>
      </c>
      <c r="C10" s="1">
        <v>1556.0</v>
      </c>
      <c r="D10" s="6">
        <f t="shared" si="1"/>
        <v>1305</v>
      </c>
      <c r="F10" s="1">
        <v>162.0</v>
      </c>
      <c r="G10" s="1">
        <v>910.0</v>
      </c>
      <c r="H10" s="6">
        <f t="shared" si="2"/>
        <v>748</v>
      </c>
      <c r="J10" s="1">
        <v>143.0</v>
      </c>
      <c r="K10" s="1">
        <v>864.0</v>
      </c>
      <c r="L10" s="6">
        <f t="shared" si="3"/>
        <v>721</v>
      </c>
    </row>
    <row r="11">
      <c r="B11" s="1">
        <v>231.0</v>
      </c>
      <c r="C11" s="1">
        <v>1491.0</v>
      </c>
      <c r="D11" s="6">
        <f t="shared" si="1"/>
        <v>1260</v>
      </c>
      <c r="F11" s="1">
        <v>160.0</v>
      </c>
      <c r="G11" s="1">
        <v>936.0</v>
      </c>
      <c r="H11" s="6">
        <f t="shared" si="2"/>
        <v>776</v>
      </c>
      <c r="J11" s="1">
        <v>164.0</v>
      </c>
      <c r="K11" s="1">
        <v>966.0</v>
      </c>
      <c r="L11" s="6">
        <f t="shared" si="3"/>
        <v>802</v>
      </c>
    </row>
    <row r="12">
      <c r="B12" s="1">
        <v>242.0</v>
      </c>
      <c r="C12" s="1">
        <v>1442.0</v>
      </c>
      <c r="D12" s="6">
        <f t="shared" si="1"/>
        <v>1200</v>
      </c>
      <c r="F12" s="1">
        <v>158.0</v>
      </c>
      <c r="G12" s="1">
        <v>1060.0</v>
      </c>
      <c r="H12" s="6">
        <f t="shared" si="2"/>
        <v>902</v>
      </c>
      <c r="J12" s="1">
        <v>143.0</v>
      </c>
      <c r="K12" s="1">
        <v>926.0</v>
      </c>
      <c r="L12" s="6">
        <f t="shared" si="3"/>
        <v>783</v>
      </c>
    </row>
    <row r="13">
      <c r="B13" s="1">
        <v>239.0</v>
      </c>
      <c r="C13" s="1">
        <v>1430.0</v>
      </c>
      <c r="D13" s="6">
        <f t="shared" si="1"/>
        <v>1191</v>
      </c>
      <c r="F13" s="1">
        <v>157.0</v>
      </c>
      <c r="G13" s="1">
        <v>881.0</v>
      </c>
      <c r="H13" s="6">
        <f t="shared" si="2"/>
        <v>724</v>
      </c>
      <c r="J13" s="1">
        <v>143.0</v>
      </c>
      <c r="K13" s="1">
        <v>864.0</v>
      </c>
      <c r="L13" s="6">
        <f t="shared" si="3"/>
        <v>721</v>
      </c>
    </row>
    <row r="14">
      <c r="B14" s="1">
        <v>223.0</v>
      </c>
      <c r="C14" s="1">
        <v>1422.0</v>
      </c>
      <c r="D14" s="6">
        <f t="shared" si="1"/>
        <v>1199</v>
      </c>
      <c r="F14" s="1">
        <v>177.0</v>
      </c>
      <c r="G14" s="1">
        <v>918.0</v>
      </c>
      <c r="H14" s="6">
        <f t="shared" si="2"/>
        <v>741</v>
      </c>
      <c r="J14" s="1">
        <v>147.0</v>
      </c>
      <c r="K14" s="1">
        <v>951.0</v>
      </c>
      <c r="L14" s="6">
        <f t="shared" si="3"/>
        <v>804</v>
      </c>
    </row>
    <row r="15">
      <c r="N15" s="2" t="s">
        <v>10</v>
      </c>
      <c r="O15" s="2" t="s">
        <v>11</v>
      </c>
      <c r="P15" s="2" t="s">
        <v>12</v>
      </c>
    </row>
    <row r="16">
      <c r="M16" s="2"/>
    </row>
    <row r="17">
      <c r="M17" s="2" t="s">
        <v>91</v>
      </c>
      <c r="N17" s="6">
        <f>AVERAGE(D3:D14)/1000</f>
        <v>1.324083333</v>
      </c>
      <c r="O17" s="6">
        <f t="shared" ref="O17:O18" si="4">AVERAGE(H3:H14)/1000</f>
        <v>0.7544166667</v>
      </c>
      <c r="P17" s="6">
        <f t="shared" ref="P17:P18" si="5">AVERAGE(L3:L14)/1000</f>
        <v>0.7526666667</v>
      </c>
    </row>
    <row r="18">
      <c r="C18" s="1" t="s">
        <v>92</v>
      </c>
      <c r="M18" s="2" t="s">
        <v>86</v>
      </c>
      <c r="N18" s="6">
        <f>AVERAGE(B3:B14)/1000</f>
        <v>0.2369166667</v>
      </c>
      <c r="O18" s="6">
        <f t="shared" si="4"/>
        <v>0.7575454545</v>
      </c>
      <c r="P18" s="6">
        <f t="shared" si="5"/>
        <v>0.7521818182</v>
      </c>
    </row>
    <row r="19">
      <c r="N19" s="6">
        <f t="shared" ref="N19:P19" si="6">(N17+N18)/2</f>
        <v>0.7805</v>
      </c>
      <c r="O19" s="6">
        <f t="shared" si="6"/>
        <v>0.7559810606</v>
      </c>
      <c r="P19" s="6">
        <f t="shared" si="6"/>
        <v>0.7524242424</v>
      </c>
    </row>
    <row r="22">
      <c r="B22" s="2" t="s">
        <v>93</v>
      </c>
      <c r="C22" s="2" t="s">
        <v>94</v>
      </c>
      <c r="D22" s="2" t="s">
        <v>95</v>
      </c>
    </row>
    <row r="23">
      <c r="B23" s="1">
        <v>1.0</v>
      </c>
      <c r="C23" s="1">
        <v>0.085</v>
      </c>
      <c r="D23" s="6">
        <f t="shared" ref="D23:D28" si="7">B23/C23</f>
        <v>11.76470588</v>
      </c>
    </row>
    <row r="24">
      <c r="B24" s="1">
        <v>10.0</v>
      </c>
      <c r="C24" s="1">
        <v>0.118</v>
      </c>
      <c r="D24" s="6">
        <f t="shared" si="7"/>
        <v>84.74576271</v>
      </c>
    </row>
    <row r="25">
      <c r="B25" s="1">
        <v>100.0</v>
      </c>
      <c r="C25" s="1">
        <v>0.359</v>
      </c>
      <c r="D25" s="6">
        <f t="shared" si="7"/>
        <v>278.551532</v>
      </c>
    </row>
    <row r="26">
      <c r="B26" s="1">
        <v>500.0</v>
      </c>
      <c r="C26" s="1">
        <v>1.7265</v>
      </c>
      <c r="D26" s="6">
        <f t="shared" si="7"/>
        <v>289.6032436</v>
      </c>
    </row>
    <row r="27">
      <c r="B27" s="1">
        <v>1000.0</v>
      </c>
      <c r="C27" s="1">
        <v>3.294</v>
      </c>
      <c r="D27" s="6">
        <f t="shared" si="7"/>
        <v>303.5822708</v>
      </c>
    </row>
    <row r="28">
      <c r="B28" s="1">
        <v>10000.0</v>
      </c>
      <c r="C28" s="1">
        <v>31.6017</v>
      </c>
      <c r="D28" s="6">
        <f t="shared" si="7"/>
        <v>316.4386726</v>
      </c>
    </row>
    <row r="31">
      <c r="B31" s="2" t="s">
        <v>96</v>
      </c>
    </row>
    <row r="32">
      <c r="B32" s="2" t="s">
        <v>95</v>
      </c>
      <c r="C32" s="2" t="s">
        <v>94</v>
      </c>
      <c r="D32" s="2" t="s">
        <v>95</v>
      </c>
    </row>
    <row r="33">
      <c r="B33" s="1">
        <v>1.0</v>
      </c>
      <c r="C33" s="1">
        <v>0.083</v>
      </c>
      <c r="D33" s="6">
        <f t="shared" ref="D33:D38" si="8">B33/C33</f>
        <v>12.04819277</v>
      </c>
    </row>
    <row r="34">
      <c r="B34" s="1">
        <v>10.0</v>
      </c>
      <c r="C34" s="1">
        <v>0.108</v>
      </c>
      <c r="D34" s="6">
        <f t="shared" si="8"/>
        <v>92.59259259</v>
      </c>
    </row>
    <row r="35">
      <c r="B35" s="1">
        <v>100.0</v>
      </c>
      <c r="C35" s="1">
        <v>0.274</v>
      </c>
      <c r="D35" s="6">
        <f t="shared" si="8"/>
        <v>364.9635036</v>
      </c>
    </row>
    <row r="36">
      <c r="B36" s="1">
        <v>500.0</v>
      </c>
      <c r="C36" s="1">
        <v>1.1925</v>
      </c>
      <c r="D36" s="6">
        <f t="shared" si="8"/>
        <v>419.2872117</v>
      </c>
    </row>
    <row r="37">
      <c r="B37" s="1">
        <v>1000.0</v>
      </c>
      <c r="C37" s="1">
        <v>2.03</v>
      </c>
      <c r="D37" s="6">
        <f t="shared" si="8"/>
        <v>492.6108374</v>
      </c>
    </row>
    <row r="38">
      <c r="B38" s="1">
        <v>10000.0</v>
      </c>
      <c r="C38" s="1">
        <v>20.0574</v>
      </c>
      <c r="D38" s="6">
        <f t="shared" si="8"/>
        <v>498.5691067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75"/>
    <col customWidth="1" min="6" max="6" width="26.0"/>
  </cols>
  <sheetData>
    <row r="2">
      <c r="C2" s="1" t="s">
        <v>97</v>
      </c>
      <c r="E2" s="1" t="s">
        <v>98</v>
      </c>
      <c r="F2" s="1" t="s">
        <v>99</v>
      </c>
    </row>
    <row r="4">
      <c r="C4" s="1">
        <v>1.0</v>
      </c>
      <c r="E4" s="1">
        <v>26.5464883389999</v>
      </c>
      <c r="F4" s="6">
        <f t="shared" ref="F4:F6" si="1">(C4/E4)</f>
        <v>0.03766976585</v>
      </c>
    </row>
    <row r="5">
      <c r="C5" s="1">
        <v>10.0</v>
      </c>
      <c r="E5" s="1">
        <v>22.504</v>
      </c>
      <c r="F5" s="6">
        <f t="shared" si="1"/>
        <v>0.4443654461</v>
      </c>
    </row>
    <row r="6">
      <c r="C6" s="1">
        <v>100.0</v>
      </c>
      <c r="E6" s="1">
        <v>90.639</v>
      </c>
      <c r="F6" s="6">
        <f t="shared" si="1"/>
        <v>1.103277838</v>
      </c>
    </row>
    <row r="7">
      <c r="C7" s="1">
        <v>1000.0</v>
      </c>
    </row>
    <row r="34">
      <c r="C34" s="1" t="s">
        <v>100</v>
      </c>
    </row>
    <row r="35">
      <c r="E35" s="1" t="s">
        <v>101</v>
      </c>
    </row>
    <row r="36">
      <c r="C36" s="1">
        <v>1.0</v>
      </c>
      <c r="E36" s="1">
        <v>5.24</v>
      </c>
    </row>
  </sheetData>
  <drawing r:id="rId1"/>
</worksheet>
</file>