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lty\Downloads\"/>
    </mc:Choice>
  </mc:AlternateContent>
  <xr:revisionPtr revIDLastSave="0" documentId="13_ncr:1_{5323B1B5-00EA-4FC6-9FD6-363C1E4002C4}" xr6:coauthVersionLast="47" xr6:coauthVersionMax="47" xr10:uidLastSave="{00000000-0000-0000-0000-000000000000}"/>
  <bookViews>
    <workbookView xWindow="-120" yWindow="-120" windowWidth="38640" windowHeight="21120" tabRatio="900" firstSheet="46" activeTab="87" xr2:uid="{00000000-000D-0000-FFFF-FFFF00000000}"/>
  </bookViews>
  <sheets>
    <sheet name="DCA" sheetId="73" r:id="rId1"/>
    <sheet name="Heildar" sheetId="4" r:id="rId2"/>
    <sheet name="Samantekt" sheetId="65" r:id="rId3"/>
    <sheet name="I" sheetId="90" r:id="rId4"/>
    <sheet name="II" sheetId="66" r:id="rId5"/>
    <sheet name="III" sheetId="91" r:id="rId6"/>
    <sheet name="VI" sheetId="67" r:id="rId7"/>
    <sheet name="einstakir staðir" sheetId="68" r:id="rId8"/>
    <sheet name="R_subfarinacea" sheetId="74" r:id="rId9"/>
    <sheet name="fjarlægð" sheetId="69" r:id="rId10"/>
    <sheet name="List" sheetId="99" r:id="rId11"/>
    <sheet name="R1" sheetId="1" r:id="rId12"/>
    <sheet name="R2" sheetId="2" r:id="rId13"/>
    <sheet name="R3" sheetId="3" r:id="rId14"/>
    <sheet name="R4" sheetId="64" r:id="rId15"/>
    <sheet name="R5" sheetId="71" r:id="rId16"/>
    <sheet name="R6" sheetId="70" r:id="rId17"/>
    <sheet name="R8" sheetId="63" r:id="rId18"/>
    <sheet name="R9" sheetId="62" r:id="rId19"/>
    <sheet name="R10" sheetId="61" r:id="rId20"/>
    <sheet name="R11" sheetId="60" r:id="rId21"/>
    <sheet name="R12" sheetId="59" r:id="rId22"/>
    <sheet name="R13" sheetId="58" r:id="rId23"/>
    <sheet name="R14" sheetId="57" r:id="rId24"/>
    <sheet name="R15" sheetId="56" r:id="rId25"/>
    <sheet name="R16" sheetId="55" r:id="rId26"/>
    <sheet name="R17" sheetId="54" r:id="rId27"/>
    <sheet name="R18" sheetId="53" r:id="rId28"/>
    <sheet name="R19" sheetId="52" r:id="rId29"/>
    <sheet name="R20" sheetId="51" r:id="rId30"/>
    <sheet name="R21" sheetId="50" r:id="rId31"/>
    <sheet name="R22" sheetId="49" r:id="rId32"/>
    <sheet name="R23" sheetId="48" r:id="rId33"/>
    <sheet name="R24" sheetId="72" r:id="rId34"/>
    <sheet name="R25" sheetId="47" r:id="rId35"/>
    <sheet name="R26" sheetId="46" r:id="rId36"/>
    <sheet name="R27" sheetId="45" r:id="rId37"/>
    <sheet name="R28" sheetId="44" r:id="rId38"/>
    <sheet name="R29" sheetId="43" r:id="rId39"/>
    <sheet name="R30" sheetId="42" r:id="rId40"/>
    <sheet name="R31" sheetId="41" r:id="rId41"/>
    <sheet name="R32" sheetId="40" r:id="rId42"/>
    <sheet name="R33" sheetId="39" r:id="rId43"/>
    <sheet name="R34" sheetId="38" r:id="rId44"/>
    <sheet name="R35" sheetId="37" r:id="rId45"/>
    <sheet name="R36" sheetId="36" r:id="rId46"/>
    <sheet name="R37" sheetId="35" r:id="rId47"/>
    <sheet name="R38" sheetId="34" r:id="rId48"/>
    <sheet name="R39" sheetId="33" r:id="rId49"/>
    <sheet name="R40" sheetId="32" r:id="rId50"/>
    <sheet name="R41" sheetId="31" r:id="rId51"/>
    <sheet name="R42" sheetId="30" r:id="rId52"/>
    <sheet name="R43" sheetId="29" r:id="rId53"/>
    <sheet name="R44" sheetId="28" r:id="rId54"/>
    <sheet name="R45" sheetId="27" r:id="rId55"/>
    <sheet name="R46" sheetId="26" r:id="rId56"/>
    <sheet name="R47" sheetId="25" r:id="rId57"/>
    <sheet name="R48" sheetId="24" r:id="rId58"/>
    <sheet name="R49" sheetId="23" r:id="rId59"/>
    <sheet name="R50" sheetId="22" r:id="rId60"/>
    <sheet name="R51" sheetId="21" r:id="rId61"/>
    <sheet name="R52" sheetId="20" r:id="rId62"/>
    <sheet name="R53" sheetId="19" r:id="rId63"/>
    <sheet name="R54" sheetId="18" r:id="rId64"/>
    <sheet name="R55" sheetId="17" r:id="rId65"/>
    <sheet name="R56" sheetId="16" r:id="rId66"/>
    <sheet name="R57" sheetId="15" r:id="rId67"/>
    <sheet name="R58" sheetId="14" r:id="rId68"/>
    <sheet name="R59" sheetId="13" r:id="rId69"/>
    <sheet name="R60" sheetId="12" r:id="rId70"/>
    <sheet name="R61" sheetId="11" r:id="rId71"/>
    <sheet name="R62" sheetId="10" r:id="rId72"/>
    <sheet name="R63" sheetId="75" r:id="rId73"/>
    <sheet name="R64" sheetId="76" r:id="rId74"/>
    <sheet name="R65" sheetId="77" r:id="rId75"/>
    <sheet name="R66" sheetId="78" r:id="rId76"/>
    <sheet name="R67" sheetId="79" r:id="rId77"/>
    <sheet name="R68" sheetId="80" r:id="rId78"/>
    <sheet name="R69" sheetId="81" r:id="rId79"/>
    <sheet name="R70" sheetId="82" r:id="rId80"/>
    <sheet name="R71" sheetId="83" r:id="rId81"/>
    <sheet name="R72" sheetId="84" r:id="rId82"/>
    <sheet name="R73" sheetId="85" r:id="rId83"/>
    <sheet name="R74" sheetId="86" r:id="rId84"/>
    <sheet name="R75" sheetId="87" r:id="rId85"/>
    <sheet name="R76" sheetId="88" r:id="rId86"/>
    <sheet name="R77" sheetId="89" r:id="rId87"/>
    <sheet name="Results" sheetId="102" r:id="rId88"/>
  </sheets>
  <definedNames>
    <definedName name="_xlnm._FilterDatabase" localSheetId="1" hidden="1">Heildar!$A$1:$M$489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89" l="1"/>
  <c r="F24" i="89"/>
  <c r="F16" i="89"/>
  <c r="F7" i="89"/>
  <c r="F4" i="89"/>
  <c r="F16" i="88"/>
  <c r="F10" i="88"/>
  <c r="F34" i="88" s="1"/>
  <c r="F4" i="88"/>
  <c r="F28" i="87"/>
  <c r="F12" i="87"/>
  <c r="F8" i="87"/>
  <c r="F4" i="87"/>
  <c r="F27" i="87" s="1"/>
  <c r="F34" i="86"/>
  <c r="F17" i="86"/>
  <c r="F13" i="86"/>
  <c r="F7" i="86"/>
  <c r="F4" i="86"/>
  <c r="F28" i="85"/>
  <c r="F13" i="85"/>
  <c r="F9" i="85"/>
  <c r="F4" i="85"/>
  <c r="F27" i="85" s="1"/>
  <c r="F41" i="84"/>
  <c r="F24" i="84"/>
  <c r="F18" i="84"/>
  <c r="F10" i="84"/>
  <c r="F4" i="84"/>
  <c r="F32" i="83"/>
  <c r="F20" i="83"/>
  <c r="F14" i="83"/>
  <c r="F8" i="83"/>
  <c r="F4" i="83"/>
  <c r="F30" i="82"/>
  <c r="F14" i="82"/>
  <c r="F10" i="82"/>
  <c r="F4" i="82"/>
  <c r="F29" i="82" s="1"/>
  <c r="F32" i="81"/>
  <c r="F22" i="81"/>
  <c r="F15" i="81"/>
  <c r="F8" i="81"/>
  <c r="F4" i="81"/>
  <c r="F31" i="81" s="1"/>
  <c r="F25" i="80"/>
  <c r="F11" i="80"/>
  <c r="F8" i="80"/>
  <c r="F4" i="80"/>
  <c r="E28" i="79"/>
  <c r="E13" i="79"/>
  <c r="E9" i="79"/>
  <c r="E4" i="79"/>
  <c r="E27" i="79" s="1"/>
  <c r="E26" i="78"/>
  <c r="E12" i="78"/>
  <c r="E9" i="78"/>
  <c r="E4" i="78"/>
  <c r="E24" i="77"/>
  <c r="E16" i="77"/>
  <c r="E13" i="77"/>
  <c r="E8" i="77"/>
  <c r="E4" i="77"/>
  <c r="E35" i="76"/>
  <c r="E18" i="76"/>
  <c r="E15" i="76"/>
  <c r="E9" i="76"/>
  <c r="E4" i="76"/>
  <c r="E30" i="75"/>
  <c r="E14" i="75"/>
  <c r="E10" i="75"/>
  <c r="E4" i="75"/>
  <c r="E29" i="75" s="1"/>
  <c r="H34" i="12"/>
  <c r="H16" i="12"/>
  <c r="H11" i="12"/>
  <c r="H4" i="12"/>
  <c r="H34" i="15"/>
  <c r="H13" i="15"/>
  <c r="H8" i="15"/>
  <c r="H4" i="15"/>
  <c r="B39" i="16"/>
  <c r="H39" i="16"/>
  <c r="H20" i="16"/>
  <c r="H12" i="16"/>
  <c r="H4" i="16"/>
  <c r="I52" i="20"/>
  <c r="I30" i="20"/>
  <c r="I22" i="20"/>
  <c r="I10" i="20"/>
  <c r="I5" i="20"/>
  <c r="I59" i="21"/>
  <c r="I39" i="21"/>
  <c r="I58" i="21" s="1"/>
  <c r="I12" i="21"/>
  <c r="I5" i="21"/>
  <c r="I24" i="22"/>
  <c r="I13" i="22"/>
  <c r="I9" i="22"/>
  <c r="I5" i="22"/>
  <c r="I55" i="23"/>
  <c r="I34" i="23"/>
  <c r="I22" i="23"/>
  <c r="I12" i="23"/>
  <c r="I5" i="23"/>
  <c r="I35" i="24"/>
  <c r="I15" i="24"/>
  <c r="I11" i="24"/>
  <c r="I5" i="24"/>
  <c r="I38" i="25"/>
  <c r="I20" i="25"/>
  <c r="I14" i="25"/>
  <c r="I8" i="25"/>
  <c r="I5" i="25"/>
  <c r="I30" i="26"/>
  <c r="I15" i="26"/>
  <c r="I11" i="26"/>
  <c r="I5" i="26"/>
  <c r="I20" i="27"/>
  <c r="I8" i="27"/>
  <c r="I5" i="27"/>
  <c r="I19" i="27" s="1"/>
  <c r="I47" i="28"/>
  <c r="I25" i="28"/>
  <c r="I15" i="28"/>
  <c r="I8" i="28"/>
  <c r="I5" i="28"/>
  <c r="I31" i="29"/>
  <c r="I12" i="29"/>
  <c r="I9" i="29"/>
  <c r="I5" i="29"/>
  <c r="I37" i="30"/>
  <c r="I36" i="30"/>
  <c r="I16" i="30"/>
  <c r="I9" i="30"/>
  <c r="I5" i="30"/>
  <c r="I42" i="31"/>
  <c r="I22" i="31"/>
  <c r="I15" i="31"/>
  <c r="I5" i="31"/>
  <c r="I43" i="32"/>
  <c r="I22" i="32"/>
  <c r="I18" i="32"/>
  <c r="I10" i="32"/>
  <c r="I5" i="32"/>
  <c r="H10" i="33"/>
  <c r="I10" i="33"/>
  <c r="I33" i="33"/>
  <c r="I14" i="33"/>
  <c r="I5" i="33"/>
  <c r="I8" i="34"/>
  <c r="I20" i="34"/>
  <c r="I26" i="34"/>
  <c r="I53" i="34"/>
  <c r="I54" i="34"/>
  <c r="I48" i="35"/>
  <c r="I47" i="35"/>
  <c r="I29" i="35"/>
  <c r="I23" i="35"/>
  <c r="I9" i="35"/>
  <c r="I5" i="35"/>
  <c r="I45" i="36"/>
  <c r="I44" i="36"/>
  <c r="I20" i="36"/>
  <c r="I15" i="36"/>
  <c r="I5" i="36"/>
  <c r="I37" i="37"/>
  <c r="I36" i="37"/>
  <c r="I19" i="37"/>
  <c r="I14" i="37"/>
  <c r="I8" i="37"/>
  <c r="I5" i="37"/>
  <c r="I29" i="38"/>
  <c r="I28" i="38"/>
  <c r="I14" i="38"/>
  <c r="I10" i="38"/>
  <c r="I5" i="38"/>
  <c r="C39" i="39"/>
  <c r="D39" i="39"/>
  <c r="E39" i="39"/>
  <c r="F39" i="39"/>
  <c r="G39" i="39"/>
  <c r="H39" i="39"/>
  <c r="I39" i="39"/>
  <c r="B39" i="39"/>
  <c r="I38" i="39"/>
  <c r="I16" i="39"/>
  <c r="I12" i="39"/>
  <c r="I5" i="39"/>
  <c r="I29" i="40"/>
  <c r="I28" i="40"/>
  <c r="I15" i="40"/>
  <c r="I11" i="40"/>
  <c r="I5" i="40"/>
  <c r="I50" i="41"/>
  <c r="I49" i="41"/>
  <c r="I24" i="41"/>
  <c r="I18" i="41"/>
  <c r="I9" i="41"/>
  <c r="I5" i="41"/>
  <c r="I42" i="42"/>
  <c r="I41" i="42"/>
  <c r="I23" i="42"/>
  <c r="I17" i="42"/>
  <c r="I9" i="42"/>
  <c r="I6" i="42"/>
  <c r="I37" i="45"/>
  <c r="I36" i="45"/>
  <c r="I14" i="45"/>
  <c r="I9" i="45"/>
  <c r="I5" i="45"/>
  <c r="I46" i="46"/>
  <c r="I45" i="46"/>
  <c r="I28" i="46"/>
  <c r="C23" i="46"/>
  <c r="D23" i="46"/>
  <c r="E23" i="46"/>
  <c r="F23" i="46"/>
  <c r="G23" i="46"/>
  <c r="H23" i="46"/>
  <c r="I23" i="46"/>
  <c r="B23" i="46"/>
  <c r="I10" i="46"/>
  <c r="I5" i="46"/>
  <c r="I31" i="47"/>
  <c r="I30" i="47"/>
  <c r="I12" i="47"/>
  <c r="I5" i="47"/>
  <c r="I48" i="72"/>
  <c r="I47" i="72"/>
  <c r="I29" i="72"/>
  <c r="I26" i="72"/>
  <c r="I23" i="72"/>
  <c r="I12" i="72"/>
  <c r="I6" i="72"/>
  <c r="I52" i="48"/>
  <c r="I51" i="48"/>
  <c r="I31" i="48"/>
  <c r="I23" i="48"/>
  <c r="I13" i="48"/>
  <c r="I5" i="48"/>
  <c r="I41" i="49"/>
  <c r="I40" i="49"/>
  <c r="I24" i="49"/>
  <c r="I19" i="49"/>
  <c r="I11" i="49"/>
  <c r="I5" i="49"/>
  <c r="C41" i="49"/>
  <c r="I39" i="50"/>
  <c r="I38" i="50"/>
  <c r="I19" i="50"/>
  <c r="I14" i="50"/>
  <c r="I5" i="50"/>
  <c r="I39" i="51"/>
  <c r="I38" i="51"/>
  <c r="I19" i="51"/>
  <c r="I12" i="51"/>
  <c r="I5" i="51"/>
  <c r="I27" i="52"/>
  <c r="I26" i="52"/>
  <c r="I9" i="52"/>
  <c r="I6" i="52"/>
  <c r="I63" i="53"/>
  <c r="I62" i="53"/>
  <c r="I42" i="53"/>
  <c r="I30" i="53"/>
  <c r="I13" i="53"/>
  <c r="I5" i="53"/>
  <c r="J46" i="54"/>
  <c r="J45" i="54"/>
  <c r="J25" i="54"/>
  <c r="J17" i="54"/>
  <c r="J8" i="54"/>
  <c r="J5" i="54"/>
  <c r="J53" i="55"/>
  <c r="J52" i="55"/>
  <c r="J29" i="55"/>
  <c r="J24" i="55"/>
  <c r="J10" i="55"/>
  <c r="J5" i="55"/>
  <c r="J47" i="56"/>
  <c r="J46" i="56"/>
  <c r="J26" i="56"/>
  <c r="J23" i="56"/>
  <c r="J16" i="56"/>
  <c r="J9" i="56"/>
  <c r="J6" i="56"/>
  <c r="J42" i="57"/>
  <c r="J41" i="57"/>
  <c r="J23" i="57"/>
  <c r="J20" i="57"/>
  <c r="J13" i="57"/>
  <c r="J5" i="57"/>
  <c r="J36" i="58"/>
  <c r="J35" i="58"/>
  <c r="J18" i="58"/>
  <c r="J11" i="58"/>
  <c r="J5" i="58"/>
  <c r="J54" i="59"/>
  <c r="J53" i="59"/>
  <c r="J30" i="59"/>
  <c r="J27" i="59"/>
  <c r="J17" i="59"/>
  <c r="J5" i="59"/>
  <c r="C44" i="60"/>
  <c r="D44" i="60"/>
  <c r="E44" i="60"/>
  <c r="F44" i="60"/>
  <c r="G44" i="60"/>
  <c r="H44" i="60"/>
  <c r="I44" i="60"/>
  <c r="J44" i="60"/>
  <c r="B44" i="60"/>
  <c r="J45" i="60"/>
  <c r="J21" i="60"/>
  <c r="J16" i="60"/>
  <c r="J8" i="60"/>
  <c r="J5" i="60"/>
  <c r="J5" i="63"/>
  <c r="J11" i="63"/>
  <c r="J15" i="63"/>
  <c r="J33" i="63"/>
  <c r="J32" i="63"/>
  <c r="J45" i="3"/>
  <c r="J44" i="3"/>
  <c r="J18" i="3"/>
  <c r="J12" i="3"/>
  <c r="J5" i="3"/>
  <c r="C39" i="89"/>
  <c r="D39" i="89"/>
  <c r="E39" i="89"/>
  <c r="B39" i="89"/>
  <c r="B10" i="84"/>
  <c r="B18" i="84"/>
  <c r="C41" i="84"/>
  <c r="D41" i="84"/>
  <c r="E41" i="84"/>
  <c r="B41" i="84"/>
  <c r="C28" i="85"/>
  <c r="D28" i="85"/>
  <c r="E28" i="85"/>
  <c r="B28" i="85"/>
  <c r="C34" i="86"/>
  <c r="D34" i="86"/>
  <c r="E34" i="86"/>
  <c r="B34" i="86"/>
  <c r="C12" i="87"/>
  <c r="D12" i="87"/>
  <c r="E12" i="87"/>
  <c r="B12" i="87"/>
  <c r="C28" i="87"/>
  <c r="D28" i="87"/>
  <c r="E28" i="87"/>
  <c r="B28" i="87"/>
  <c r="C32" i="83"/>
  <c r="D32" i="83"/>
  <c r="E32" i="83"/>
  <c r="B32" i="83"/>
  <c r="C30" i="82"/>
  <c r="D30" i="82"/>
  <c r="E30" i="82"/>
  <c r="B30" i="82"/>
  <c r="C14" i="82"/>
  <c r="D14" i="82"/>
  <c r="E14" i="82"/>
  <c r="B14" i="82"/>
  <c r="C32" i="81"/>
  <c r="D32" i="81"/>
  <c r="E32" i="81"/>
  <c r="B32" i="81"/>
  <c r="C22" i="81"/>
  <c r="D22" i="81"/>
  <c r="E22" i="81"/>
  <c r="B22" i="81"/>
  <c r="C15" i="81"/>
  <c r="D15" i="81"/>
  <c r="E15" i="81"/>
  <c r="B15" i="81"/>
  <c r="C8" i="81"/>
  <c r="D8" i="81"/>
  <c r="E8" i="81"/>
  <c r="B8" i="81"/>
  <c r="B4" i="81"/>
  <c r="C25" i="80"/>
  <c r="D25" i="80"/>
  <c r="E25" i="80"/>
  <c r="B25" i="80"/>
  <c r="C28" i="79"/>
  <c r="D28" i="79"/>
  <c r="B28" i="79"/>
  <c r="C26" i="78"/>
  <c r="D26" i="78"/>
  <c r="B12" i="78"/>
  <c r="B26" i="78"/>
  <c r="C8" i="77"/>
  <c r="D8" i="77"/>
  <c r="B8" i="77"/>
  <c r="C16" i="77"/>
  <c r="D16" i="77"/>
  <c r="B16" i="77"/>
  <c r="C24" i="77"/>
  <c r="D24" i="77"/>
  <c r="B24" i="77"/>
  <c r="D23" i="77"/>
  <c r="D13" i="77"/>
  <c r="C13" i="77"/>
  <c r="B13" i="77"/>
  <c r="D35" i="76"/>
  <c r="D9" i="76"/>
  <c r="C4" i="76"/>
  <c r="D4" i="76"/>
  <c r="B4" i="76"/>
  <c r="C9" i="76"/>
  <c r="B9" i="76"/>
  <c r="C18" i="76"/>
  <c r="D18" i="76"/>
  <c r="B18" i="76"/>
  <c r="C35" i="76"/>
  <c r="B35" i="76"/>
  <c r="C30" i="75"/>
  <c r="D30" i="75"/>
  <c r="B30" i="75"/>
  <c r="D10" i="75"/>
  <c r="B16" i="12"/>
  <c r="B34" i="12"/>
  <c r="C34" i="12"/>
  <c r="D34" i="12"/>
  <c r="E34" i="12"/>
  <c r="F34" i="12"/>
  <c r="G34" i="12"/>
  <c r="C4" i="12"/>
  <c r="D4" i="12"/>
  <c r="E4" i="12"/>
  <c r="F4" i="12"/>
  <c r="G4" i="12"/>
  <c r="B4" i="12"/>
  <c r="C34" i="15"/>
  <c r="D34" i="15"/>
  <c r="E34" i="15"/>
  <c r="F34" i="15"/>
  <c r="G34" i="15"/>
  <c r="B34" i="15"/>
  <c r="C39" i="16"/>
  <c r="D39" i="16"/>
  <c r="E39" i="16"/>
  <c r="F39" i="16"/>
  <c r="G39" i="16"/>
  <c r="B30" i="20"/>
  <c r="B52" i="20"/>
  <c r="C52" i="20"/>
  <c r="D52" i="20"/>
  <c r="E52" i="20"/>
  <c r="F52" i="20"/>
  <c r="G52" i="20"/>
  <c r="H52" i="20"/>
  <c r="H10" i="20"/>
  <c r="B10" i="20"/>
  <c r="C10" i="20"/>
  <c r="D10" i="20"/>
  <c r="E10" i="20"/>
  <c r="F10" i="20"/>
  <c r="G10" i="20"/>
  <c r="C59" i="21"/>
  <c r="D59" i="21"/>
  <c r="E59" i="21"/>
  <c r="F59" i="21"/>
  <c r="G59" i="21"/>
  <c r="H59" i="21"/>
  <c r="B59" i="21"/>
  <c r="C24" i="22"/>
  <c r="D24" i="22"/>
  <c r="E24" i="22"/>
  <c r="F24" i="22"/>
  <c r="G24" i="22"/>
  <c r="H24" i="22"/>
  <c r="B24" i="22"/>
  <c r="C23" i="22"/>
  <c r="D23" i="22"/>
  <c r="E23" i="22"/>
  <c r="F23" i="22"/>
  <c r="G23" i="22"/>
  <c r="H23" i="22"/>
  <c r="B23" i="22"/>
  <c r="C55" i="23"/>
  <c r="D55" i="23"/>
  <c r="E55" i="23"/>
  <c r="F55" i="23"/>
  <c r="G55" i="23"/>
  <c r="H55" i="23"/>
  <c r="B55" i="23"/>
  <c r="C35" i="24"/>
  <c r="D35" i="24"/>
  <c r="E35" i="24"/>
  <c r="F35" i="24"/>
  <c r="G35" i="24"/>
  <c r="H35" i="24"/>
  <c r="B35" i="24"/>
  <c r="C38" i="25"/>
  <c r="D38" i="25"/>
  <c r="E38" i="25"/>
  <c r="F38" i="25"/>
  <c r="G38" i="25"/>
  <c r="H38" i="25"/>
  <c r="B38" i="25"/>
  <c r="C37" i="25"/>
  <c r="D37" i="25"/>
  <c r="E37" i="25"/>
  <c r="F37" i="25"/>
  <c r="G37" i="25"/>
  <c r="B37" i="25"/>
  <c r="H5" i="25"/>
  <c r="G5" i="25"/>
  <c r="F5" i="25"/>
  <c r="E5" i="25"/>
  <c r="D5" i="25"/>
  <c r="C5" i="25"/>
  <c r="B5" i="25"/>
  <c r="C30" i="26"/>
  <c r="D30" i="26"/>
  <c r="E30" i="26"/>
  <c r="F30" i="26"/>
  <c r="G30" i="26"/>
  <c r="H30" i="26"/>
  <c r="B30" i="26"/>
  <c r="C20" i="27"/>
  <c r="D20" i="27"/>
  <c r="E20" i="27"/>
  <c r="F20" i="27"/>
  <c r="G20" i="27"/>
  <c r="H20" i="27"/>
  <c r="B20" i="27"/>
  <c r="C5" i="28"/>
  <c r="D5" i="28"/>
  <c r="E5" i="28"/>
  <c r="F5" i="28"/>
  <c r="G5" i="28"/>
  <c r="H5" i="28"/>
  <c r="B5" i="28"/>
  <c r="C47" i="28"/>
  <c r="D47" i="28"/>
  <c r="E47" i="28"/>
  <c r="F47" i="28"/>
  <c r="G47" i="28"/>
  <c r="H47" i="28"/>
  <c r="B47" i="28"/>
  <c r="C31" i="29"/>
  <c r="D31" i="29"/>
  <c r="E31" i="29"/>
  <c r="F31" i="29"/>
  <c r="G31" i="29"/>
  <c r="H31" i="29"/>
  <c r="B31" i="29"/>
  <c r="C30" i="29"/>
  <c r="D30" i="29"/>
  <c r="E30" i="29"/>
  <c r="F30" i="29"/>
  <c r="G30" i="29"/>
  <c r="H30" i="29"/>
  <c r="C37" i="30"/>
  <c r="D37" i="30"/>
  <c r="E37" i="30"/>
  <c r="F37" i="30"/>
  <c r="G37" i="30"/>
  <c r="H37" i="30"/>
  <c r="B37" i="30"/>
  <c r="C42" i="31"/>
  <c r="D42" i="31"/>
  <c r="E42" i="31"/>
  <c r="F42" i="31"/>
  <c r="G42" i="31"/>
  <c r="H42" i="31"/>
  <c r="B42" i="31"/>
  <c r="C22" i="32"/>
  <c r="D22" i="32"/>
  <c r="E22" i="32"/>
  <c r="F22" i="32"/>
  <c r="G22" i="32"/>
  <c r="H22" i="32"/>
  <c r="B22" i="32"/>
  <c r="C43" i="32"/>
  <c r="D43" i="32"/>
  <c r="E43" i="32"/>
  <c r="F43" i="32"/>
  <c r="G43" i="32"/>
  <c r="H43" i="32"/>
  <c r="B43" i="32"/>
  <c r="C33" i="33"/>
  <c r="D33" i="33"/>
  <c r="E33" i="33"/>
  <c r="F33" i="33"/>
  <c r="G33" i="33"/>
  <c r="H33" i="33"/>
  <c r="B33" i="33"/>
  <c r="C14" i="33"/>
  <c r="D14" i="33"/>
  <c r="E14" i="33"/>
  <c r="F14" i="33"/>
  <c r="G14" i="33"/>
  <c r="H14" i="33"/>
  <c r="B26" i="34"/>
  <c r="C26" i="34"/>
  <c r="D26" i="34"/>
  <c r="E26" i="34"/>
  <c r="F26" i="34"/>
  <c r="G26" i="34"/>
  <c r="H26" i="34"/>
  <c r="C20" i="34"/>
  <c r="D20" i="34"/>
  <c r="E20" i="34"/>
  <c r="F20" i="34"/>
  <c r="G20" i="34"/>
  <c r="H20" i="34"/>
  <c r="C8" i="34"/>
  <c r="D8" i="34"/>
  <c r="E8" i="34"/>
  <c r="F8" i="34"/>
  <c r="G8" i="34"/>
  <c r="H8" i="34"/>
  <c r="C54" i="34"/>
  <c r="D54" i="34"/>
  <c r="E54" i="34"/>
  <c r="F54" i="34"/>
  <c r="G54" i="34"/>
  <c r="H54" i="34"/>
  <c r="B54" i="34"/>
  <c r="C48" i="35"/>
  <c r="D48" i="35"/>
  <c r="E48" i="35"/>
  <c r="F48" i="35"/>
  <c r="G48" i="35"/>
  <c r="H48" i="35"/>
  <c r="C5" i="35"/>
  <c r="D5" i="35"/>
  <c r="E5" i="35"/>
  <c r="F5" i="35"/>
  <c r="G5" i="35"/>
  <c r="H5" i="35"/>
  <c r="B5" i="35"/>
  <c r="B48" i="35"/>
  <c r="C45" i="36"/>
  <c r="D45" i="36"/>
  <c r="E45" i="36"/>
  <c r="F45" i="36"/>
  <c r="G45" i="36"/>
  <c r="H45" i="36"/>
  <c r="B45" i="36"/>
  <c r="C36" i="37"/>
  <c r="D36" i="37"/>
  <c r="E36" i="37"/>
  <c r="F36" i="37"/>
  <c r="G36" i="37"/>
  <c r="C37" i="37"/>
  <c r="D37" i="37"/>
  <c r="E37" i="37"/>
  <c r="F37" i="37"/>
  <c r="G37" i="37"/>
  <c r="H37" i="37"/>
  <c r="B37" i="37"/>
  <c r="B36" i="37"/>
  <c r="B19" i="37"/>
  <c r="C29" i="38"/>
  <c r="D29" i="38"/>
  <c r="E29" i="38"/>
  <c r="F29" i="38"/>
  <c r="G29" i="38"/>
  <c r="H29" i="38"/>
  <c r="B29" i="38"/>
  <c r="E28" i="38"/>
  <c r="C14" i="38"/>
  <c r="C28" i="38" s="1"/>
  <c r="D14" i="38"/>
  <c r="D28" i="38" s="1"/>
  <c r="E14" i="38"/>
  <c r="F14" i="38"/>
  <c r="F28" i="38" s="1"/>
  <c r="G14" i="38"/>
  <c r="G28" i="38" s="1"/>
  <c r="H14" i="38"/>
  <c r="B14" i="38"/>
  <c r="B28" i="38" s="1"/>
  <c r="B5" i="38"/>
  <c r="C10" i="38"/>
  <c r="D10" i="38"/>
  <c r="E10" i="38"/>
  <c r="F10" i="38"/>
  <c r="G10" i="38"/>
  <c r="H10" i="38"/>
  <c r="B10" i="38"/>
  <c r="C5" i="38"/>
  <c r="D5" i="38"/>
  <c r="E5" i="38"/>
  <c r="F5" i="38"/>
  <c r="G5" i="38"/>
  <c r="H5" i="38"/>
  <c r="H28" i="38" s="1"/>
  <c r="C16" i="39"/>
  <c r="D16" i="39"/>
  <c r="E16" i="39"/>
  <c r="F16" i="39"/>
  <c r="G16" i="39"/>
  <c r="H16" i="39"/>
  <c r="B16" i="39"/>
  <c r="C12" i="39"/>
  <c r="C38" i="39" s="1"/>
  <c r="D12" i="39"/>
  <c r="E12" i="39"/>
  <c r="F12" i="39"/>
  <c r="G12" i="39"/>
  <c r="G38" i="39" s="1"/>
  <c r="H12" i="39"/>
  <c r="B12" i="39"/>
  <c r="C5" i="39"/>
  <c r="D5" i="39"/>
  <c r="D38" i="39" s="1"/>
  <c r="E5" i="39"/>
  <c r="F5" i="39"/>
  <c r="G5" i="39"/>
  <c r="H5" i="39"/>
  <c r="B5" i="39"/>
  <c r="C29" i="40"/>
  <c r="D29" i="40"/>
  <c r="E29" i="40"/>
  <c r="F29" i="40"/>
  <c r="G29" i="40"/>
  <c r="H29" i="40"/>
  <c r="B29" i="40"/>
  <c r="C28" i="40"/>
  <c r="D28" i="40"/>
  <c r="E28" i="40"/>
  <c r="F28" i="40"/>
  <c r="G28" i="40"/>
  <c r="B28" i="40"/>
  <c r="B15" i="40"/>
  <c r="C15" i="40"/>
  <c r="D15" i="40"/>
  <c r="E15" i="40"/>
  <c r="F15" i="40"/>
  <c r="G15" i="40"/>
  <c r="H15" i="40"/>
  <c r="C11" i="40"/>
  <c r="D11" i="40"/>
  <c r="E11" i="40"/>
  <c r="F11" i="40"/>
  <c r="G11" i="40"/>
  <c r="H11" i="40"/>
  <c r="C5" i="40"/>
  <c r="D5" i="40"/>
  <c r="E5" i="40"/>
  <c r="F5" i="40"/>
  <c r="G5" i="40"/>
  <c r="H5" i="40"/>
  <c r="H28" i="40" s="1"/>
  <c r="B5" i="40"/>
  <c r="B50" i="41"/>
  <c r="C50" i="41"/>
  <c r="D50" i="41"/>
  <c r="E50" i="41"/>
  <c r="F50" i="41"/>
  <c r="G50" i="41"/>
  <c r="H50" i="41"/>
  <c r="C49" i="41"/>
  <c r="D49" i="41"/>
  <c r="E49" i="41"/>
  <c r="F49" i="41"/>
  <c r="G49" i="41"/>
  <c r="B49" i="41"/>
  <c r="C24" i="41"/>
  <c r="D24" i="41"/>
  <c r="E24" i="41"/>
  <c r="F24" i="41"/>
  <c r="G24" i="41"/>
  <c r="H24" i="41"/>
  <c r="B24" i="41"/>
  <c r="C18" i="41"/>
  <c r="D18" i="41"/>
  <c r="E18" i="41"/>
  <c r="F18" i="41"/>
  <c r="G18" i="41"/>
  <c r="H18" i="41"/>
  <c r="B18" i="41"/>
  <c r="C9" i="41"/>
  <c r="D9" i="41"/>
  <c r="E9" i="41"/>
  <c r="F9" i="41"/>
  <c r="G9" i="41"/>
  <c r="H9" i="41"/>
  <c r="B9" i="41"/>
  <c r="C5" i="41"/>
  <c r="D5" i="41"/>
  <c r="E5" i="41"/>
  <c r="F5" i="41"/>
  <c r="G5" i="41"/>
  <c r="H5" i="41"/>
  <c r="B5" i="41"/>
  <c r="C42" i="42"/>
  <c r="D42" i="42"/>
  <c r="E42" i="42"/>
  <c r="F42" i="42"/>
  <c r="G42" i="42"/>
  <c r="H42" i="42"/>
  <c r="C41" i="42"/>
  <c r="D41" i="42"/>
  <c r="E41" i="42"/>
  <c r="F41" i="42"/>
  <c r="G41" i="42"/>
  <c r="B41" i="42"/>
  <c r="B42" i="42"/>
  <c r="C23" i="42"/>
  <c r="D23" i="42"/>
  <c r="E23" i="42"/>
  <c r="F23" i="42"/>
  <c r="G23" i="42"/>
  <c r="H23" i="42"/>
  <c r="B23" i="42"/>
  <c r="C17" i="42"/>
  <c r="D17" i="42"/>
  <c r="E17" i="42"/>
  <c r="F17" i="42"/>
  <c r="G17" i="42"/>
  <c r="H17" i="42"/>
  <c r="B17" i="42"/>
  <c r="C9" i="42"/>
  <c r="D9" i="42"/>
  <c r="E9" i="42"/>
  <c r="F9" i="42"/>
  <c r="G9" i="42"/>
  <c r="H9" i="42"/>
  <c r="B9" i="42"/>
  <c r="C6" i="42"/>
  <c r="D6" i="42"/>
  <c r="E6" i="42"/>
  <c r="F6" i="42"/>
  <c r="G6" i="42"/>
  <c r="H6" i="42"/>
  <c r="H41" i="42" s="1"/>
  <c r="B6" i="42"/>
  <c r="C24" i="44"/>
  <c r="D24" i="44"/>
  <c r="E24" i="44"/>
  <c r="F24" i="44"/>
  <c r="G24" i="44"/>
  <c r="B24" i="44"/>
  <c r="C18" i="44"/>
  <c r="D18" i="44"/>
  <c r="E18" i="44"/>
  <c r="F18" i="44"/>
  <c r="G18" i="44"/>
  <c r="B18" i="44"/>
  <c r="C9" i="44"/>
  <c r="D9" i="44"/>
  <c r="E9" i="44"/>
  <c r="F9" i="44"/>
  <c r="G9" i="44"/>
  <c r="B9" i="44"/>
  <c r="C5" i="44"/>
  <c r="D5" i="44"/>
  <c r="E5" i="44"/>
  <c r="F5" i="44"/>
  <c r="G5" i="44"/>
  <c r="B5" i="44"/>
  <c r="C36" i="45"/>
  <c r="D36" i="45"/>
  <c r="E36" i="45"/>
  <c r="F36" i="45"/>
  <c r="G36" i="45"/>
  <c r="C37" i="45"/>
  <c r="D37" i="45"/>
  <c r="E37" i="45"/>
  <c r="F37" i="45"/>
  <c r="G37" i="45"/>
  <c r="H37" i="45"/>
  <c r="B37" i="45"/>
  <c r="B36" i="45"/>
  <c r="C14" i="45"/>
  <c r="D14" i="45"/>
  <c r="E14" i="45"/>
  <c r="F14" i="45"/>
  <c r="G14" i="45"/>
  <c r="H14" i="45"/>
  <c r="B14" i="45"/>
  <c r="C9" i="45"/>
  <c r="D9" i="45"/>
  <c r="E9" i="45"/>
  <c r="F9" i="45"/>
  <c r="G9" i="45"/>
  <c r="H9" i="45"/>
  <c r="B9" i="45"/>
  <c r="C5" i="45"/>
  <c r="D5" i="45"/>
  <c r="E5" i="45"/>
  <c r="F5" i="45"/>
  <c r="G5" i="45"/>
  <c r="H5" i="45"/>
  <c r="B5" i="45"/>
  <c r="C46" i="46"/>
  <c r="D46" i="46"/>
  <c r="E46" i="46"/>
  <c r="F46" i="46"/>
  <c r="G46" i="46"/>
  <c r="H46" i="46"/>
  <c r="B46" i="46"/>
  <c r="B10" i="46"/>
  <c r="C28" i="46"/>
  <c r="D28" i="46"/>
  <c r="E28" i="46"/>
  <c r="F28" i="46"/>
  <c r="G28" i="46"/>
  <c r="H28" i="46"/>
  <c r="B28" i="46"/>
  <c r="C10" i="46"/>
  <c r="D10" i="46"/>
  <c r="E10" i="46"/>
  <c r="F10" i="46"/>
  <c r="G10" i="46"/>
  <c r="H10" i="46"/>
  <c r="F5" i="46"/>
  <c r="G5" i="46"/>
  <c r="H5" i="46"/>
  <c r="B5" i="46"/>
  <c r="C5" i="46"/>
  <c r="D5" i="46"/>
  <c r="E5" i="46"/>
  <c r="C31" i="47"/>
  <c r="D31" i="47"/>
  <c r="E31" i="47"/>
  <c r="F31" i="47"/>
  <c r="G31" i="47"/>
  <c r="H31" i="47"/>
  <c r="B31" i="47"/>
  <c r="C30" i="47"/>
  <c r="D30" i="47"/>
  <c r="E30" i="47"/>
  <c r="F30" i="47"/>
  <c r="G30" i="47"/>
  <c r="B30" i="47"/>
  <c r="C12" i="47"/>
  <c r="D12" i="47"/>
  <c r="E12" i="47"/>
  <c r="F12" i="47"/>
  <c r="G12" i="47"/>
  <c r="H12" i="47"/>
  <c r="B12" i="47"/>
  <c r="C5" i="47"/>
  <c r="D5" i="47"/>
  <c r="E5" i="47"/>
  <c r="F5" i="47"/>
  <c r="G5" i="47"/>
  <c r="H5" i="47"/>
  <c r="B5" i="47"/>
  <c r="C29" i="72"/>
  <c r="D29" i="72"/>
  <c r="D47" i="72" s="1"/>
  <c r="E29" i="72"/>
  <c r="E47" i="72" s="1"/>
  <c r="F29" i="72"/>
  <c r="G29" i="72"/>
  <c r="H29" i="72"/>
  <c r="B29" i="72"/>
  <c r="F48" i="72"/>
  <c r="C48" i="72"/>
  <c r="D48" i="72"/>
  <c r="E48" i="72"/>
  <c r="G48" i="72"/>
  <c r="H48" i="72"/>
  <c r="B48" i="72"/>
  <c r="H6" i="72"/>
  <c r="C6" i="72"/>
  <c r="C47" i="72" s="1"/>
  <c r="D6" i="72"/>
  <c r="E6" i="72"/>
  <c r="F6" i="72"/>
  <c r="G6" i="72"/>
  <c r="G47" i="72" s="1"/>
  <c r="B6" i="72"/>
  <c r="C12" i="72"/>
  <c r="D12" i="72"/>
  <c r="E12" i="72"/>
  <c r="F12" i="72"/>
  <c r="G12" i="72"/>
  <c r="H12" i="72"/>
  <c r="B12" i="72"/>
  <c r="C23" i="72"/>
  <c r="D23" i="72"/>
  <c r="E23" i="72"/>
  <c r="F23" i="72"/>
  <c r="G23" i="72"/>
  <c r="H23" i="72"/>
  <c r="B23" i="72"/>
  <c r="C26" i="72"/>
  <c r="D26" i="72"/>
  <c r="E26" i="72"/>
  <c r="F26" i="72"/>
  <c r="G26" i="72"/>
  <c r="H26" i="72"/>
  <c r="B26" i="72"/>
  <c r="C38" i="50"/>
  <c r="D38" i="50"/>
  <c r="E38" i="50"/>
  <c r="F38" i="50"/>
  <c r="G38" i="50"/>
  <c r="H38" i="50"/>
  <c r="B19" i="50"/>
  <c r="C52" i="48"/>
  <c r="D52" i="48"/>
  <c r="E52" i="48"/>
  <c r="F52" i="48"/>
  <c r="G52" i="48"/>
  <c r="H52" i="48"/>
  <c r="B52" i="48"/>
  <c r="C5" i="48"/>
  <c r="D5" i="48"/>
  <c r="E5" i="48"/>
  <c r="F5" i="48"/>
  <c r="G5" i="48"/>
  <c r="H5" i="48"/>
  <c r="B5" i="48"/>
  <c r="C13" i="48"/>
  <c r="D13" i="48"/>
  <c r="D51" i="48" s="1"/>
  <c r="E13" i="48"/>
  <c r="F13" i="48"/>
  <c r="G13" i="48"/>
  <c r="H13" i="48"/>
  <c r="B13" i="48"/>
  <c r="C23" i="48"/>
  <c r="D23" i="48"/>
  <c r="E23" i="48"/>
  <c r="F23" i="48"/>
  <c r="G23" i="48"/>
  <c r="H23" i="48"/>
  <c r="B23" i="48"/>
  <c r="C31" i="48"/>
  <c r="D31" i="48"/>
  <c r="E31" i="48"/>
  <c r="F31" i="48"/>
  <c r="G31" i="48"/>
  <c r="H31" i="48"/>
  <c r="B31" i="48"/>
  <c r="G51" i="48"/>
  <c r="C5" i="49"/>
  <c r="D5" i="49"/>
  <c r="E5" i="49"/>
  <c r="F5" i="49"/>
  <c r="G5" i="49"/>
  <c r="H5" i="49"/>
  <c r="B5" i="49"/>
  <c r="C11" i="49"/>
  <c r="D11" i="49"/>
  <c r="E11" i="49"/>
  <c r="F11" i="49"/>
  <c r="G11" i="49"/>
  <c r="H11" i="49"/>
  <c r="B11" i="49"/>
  <c r="C19" i="49"/>
  <c r="D19" i="49"/>
  <c r="E19" i="49"/>
  <c r="E40" i="49" s="1"/>
  <c r="F19" i="49"/>
  <c r="G19" i="49"/>
  <c r="H19" i="49"/>
  <c r="B19" i="49"/>
  <c r="C24" i="49"/>
  <c r="D24" i="49"/>
  <c r="E24" i="49"/>
  <c r="F24" i="49"/>
  <c r="G24" i="49"/>
  <c r="H24" i="49"/>
  <c r="B24" i="49"/>
  <c r="C40" i="49"/>
  <c r="G40" i="49"/>
  <c r="D41" i="49"/>
  <c r="E41" i="49"/>
  <c r="F41" i="49"/>
  <c r="G41" i="49"/>
  <c r="H41" i="49"/>
  <c r="B41" i="49"/>
  <c r="B39" i="50"/>
  <c r="G5" i="50"/>
  <c r="C5" i="50"/>
  <c r="D5" i="50"/>
  <c r="E5" i="50"/>
  <c r="F5" i="50"/>
  <c r="H5" i="50"/>
  <c r="B5" i="50"/>
  <c r="C14" i="50"/>
  <c r="D14" i="50"/>
  <c r="E14" i="50"/>
  <c r="F14" i="50"/>
  <c r="G14" i="50"/>
  <c r="H14" i="50"/>
  <c r="B14" i="50"/>
  <c r="C19" i="50"/>
  <c r="D19" i="50"/>
  <c r="E19" i="50"/>
  <c r="F19" i="50"/>
  <c r="G19" i="50"/>
  <c r="H19" i="50"/>
  <c r="C39" i="50"/>
  <c r="D39" i="50"/>
  <c r="E39" i="50"/>
  <c r="F39" i="50"/>
  <c r="G39" i="50"/>
  <c r="H39" i="50"/>
  <c r="H19" i="51"/>
  <c r="B39" i="51"/>
  <c r="C39" i="51"/>
  <c r="D39" i="51"/>
  <c r="E39" i="51"/>
  <c r="F39" i="51"/>
  <c r="G39" i="51"/>
  <c r="H39" i="51"/>
  <c r="C38" i="51"/>
  <c r="D38" i="51"/>
  <c r="E38" i="51"/>
  <c r="F38" i="51"/>
  <c r="G38" i="51"/>
  <c r="B38" i="51"/>
  <c r="C19" i="51"/>
  <c r="D19" i="51"/>
  <c r="E19" i="51"/>
  <c r="F19" i="51"/>
  <c r="G19" i="51"/>
  <c r="B19" i="51"/>
  <c r="C12" i="51"/>
  <c r="D12" i="51"/>
  <c r="E12" i="51"/>
  <c r="F12" i="51"/>
  <c r="G12" i="51"/>
  <c r="H12" i="51"/>
  <c r="B12" i="51"/>
  <c r="C5" i="51"/>
  <c r="D5" i="51"/>
  <c r="E5" i="51"/>
  <c r="F5" i="51"/>
  <c r="G5" i="51"/>
  <c r="H5" i="51"/>
  <c r="B5" i="51"/>
  <c r="C6" i="52"/>
  <c r="D6" i="52"/>
  <c r="D26" i="52" s="1"/>
  <c r="E6" i="52"/>
  <c r="F6" i="52"/>
  <c r="G6" i="52"/>
  <c r="H6" i="52"/>
  <c r="B6" i="52"/>
  <c r="C9" i="52"/>
  <c r="D9" i="52"/>
  <c r="E9" i="52"/>
  <c r="E26" i="52" s="1"/>
  <c r="F9" i="52"/>
  <c r="G9" i="52"/>
  <c r="G26" i="52" s="1"/>
  <c r="H9" i="52"/>
  <c r="C26" i="52"/>
  <c r="C27" i="52"/>
  <c r="D27" i="52"/>
  <c r="E27" i="52"/>
  <c r="F27" i="52"/>
  <c r="G27" i="52"/>
  <c r="H27" i="52"/>
  <c r="B27" i="52"/>
  <c r="C5" i="53"/>
  <c r="D5" i="53"/>
  <c r="E5" i="53"/>
  <c r="F5" i="53"/>
  <c r="G5" i="53"/>
  <c r="H5" i="53"/>
  <c r="B5" i="53"/>
  <c r="C13" i="53"/>
  <c r="D13" i="53"/>
  <c r="E13" i="53"/>
  <c r="F13" i="53"/>
  <c r="G13" i="53"/>
  <c r="H13" i="53"/>
  <c r="B13" i="53"/>
  <c r="C30" i="53"/>
  <c r="D30" i="53"/>
  <c r="E30" i="53"/>
  <c r="F30" i="53"/>
  <c r="G30" i="53"/>
  <c r="G62" i="53" s="1"/>
  <c r="H30" i="53"/>
  <c r="B30" i="53"/>
  <c r="C42" i="53"/>
  <c r="D42" i="53"/>
  <c r="E42" i="53"/>
  <c r="F42" i="53"/>
  <c r="G42" i="53"/>
  <c r="H42" i="53"/>
  <c r="B42" i="53"/>
  <c r="G63" i="53"/>
  <c r="C63" i="53"/>
  <c r="D63" i="53"/>
  <c r="E63" i="53"/>
  <c r="F63" i="53"/>
  <c r="H63" i="53"/>
  <c r="B63" i="53"/>
  <c r="I46" i="54"/>
  <c r="H46" i="54"/>
  <c r="C46" i="54"/>
  <c r="D46" i="54"/>
  <c r="E46" i="54"/>
  <c r="F46" i="54"/>
  <c r="G46" i="54"/>
  <c r="B46" i="54"/>
  <c r="I52" i="55"/>
  <c r="B26" i="56"/>
  <c r="C5" i="55"/>
  <c r="D5" i="55"/>
  <c r="E5" i="55"/>
  <c r="F5" i="55"/>
  <c r="G5" i="55"/>
  <c r="H5" i="55"/>
  <c r="I5" i="55"/>
  <c r="B5" i="55"/>
  <c r="C10" i="55"/>
  <c r="D10" i="55"/>
  <c r="E10" i="55"/>
  <c r="F10" i="55"/>
  <c r="G10" i="55"/>
  <c r="H10" i="55"/>
  <c r="I10" i="55"/>
  <c r="B10" i="55"/>
  <c r="C24" i="55"/>
  <c r="D24" i="55"/>
  <c r="E24" i="55"/>
  <c r="F24" i="55"/>
  <c r="G24" i="55"/>
  <c r="H24" i="55"/>
  <c r="I24" i="55"/>
  <c r="B24" i="55"/>
  <c r="C29" i="55"/>
  <c r="D29" i="55"/>
  <c r="E29" i="55"/>
  <c r="F29" i="55"/>
  <c r="G29" i="55"/>
  <c r="H29" i="55"/>
  <c r="I29" i="55"/>
  <c r="B29" i="55"/>
  <c r="C52" i="55"/>
  <c r="D52" i="55"/>
  <c r="G52" i="55"/>
  <c r="H52" i="55"/>
  <c r="C53" i="55"/>
  <c r="D53" i="55"/>
  <c r="E53" i="55"/>
  <c r="F53" i="55"/>
  <c r="G53" i="55"/>
  <c r="H53" i="55"/>
  <c r="I53" i="55"/>
  <c r="B53" i="55"/>
  <c r="C47" i="56"/>
  <c r="D47" i="56"/>
  <c r="E47" i="56"/>
  <c r="F47" i="56"/>
  <c r="G47" i="56"/>
  <c r="H47" i="56"/>
  <c r="I47" i="56"/>
  <c r="B47" i="56"/>
  <c r="C42" i="57"/>
  <c r="D42" i="57"/>
  <c r="E42" i="57"/>
  <c r="F42" i="57"/>
  <c r="G42" i="57"/>
  <c r="H42" i="57"/>
  <c r="I42" i="57"/>
  <c r="B42" i="57"/>
  <c r="C36" i="58"/>
  <c r="D36" i="58"/>
  <c r="E36" i="58"/>
  <c r="F36" i="58"/>
  <c r="G36" i="58"/>
  <c r="H36" i="58"/>
  <c r="I36" i="58"/>
  <c r="B36" i="58"/>
  <c r="C54" i="59"/>
  <c r="D54" i="59"/>
  <c r="E54" i="59"/>
  <c r="F54" i="59"/>
  <c r="G54" i="59"/>
  <c r="H54" i="59"/>
  <c r="I54" i="59"/>
  <c r="B54" i="59"/>
  <c r="I45" i="60"/>
  <c r="E45" i="60"/>
  <c r="C45" i="60"/>
  <c r="D45" i="60"/>
  <c r="F45" i="60"/>
  <c r="G45" i="60"/>
  <c r="H45" i="60"/>
  <c r="B45" i="60"/>
  <c r="E38" i="61"/>
  <c r="D38" i="61"/>
  <c r="C38" i="61"/>
  <c r="F38" i="61"/>
  <c r="G38" i="61"/>
  <c r="H38" i="61"/>
  <c r="B38" i="61"/>
  <c r="B29" i="62"/>
  <c r="C29" i="62"/>
  <c r="D29" i="62"/>
  <c r="E29" i="62"/>
  <c r="F29" i="62"/>
  <c r="G29" i="62"/>
  <c r="H29" i="62"/>
  <c r="C33" i="63"/>
  <c r="D33" i="63"/>
  <c r="E33" i="63"/>
  <c r="F33" i="63"/>
  <c r="G33" i="63"/>
  <c r="H33" i="63"/>
  <c r="I33" i="63"/>
  <c r="B33" i="63"/>
  <c r="C29" i="70"/>
  <c r="D29" i="70"/>
  <c r="E29" i="70"/>
  <c r="F29" i="70"/>
  <c r="G29" i="70"/>
  <c r="H29" i="70"/>
  <c r="B29" i="70"/>
  <c r="C41" i="71"/>
  <c r="D41" i="71"/>
  <c r="E41" i="71"/>
  <c r="F41" i="71"/>
  <c r="G41" i="71"/>
  <c r="H41" i="71"/>
  <c r="B41" i="71"/>
  <c r="E37" i="64"/>
  <c r="C37" i="64"/>
  <c r="D37" i="64"/>
  <c r="F37" i="64"/>
  <c r="G37" i="64"/>
  <c r="H37" i="64"/>
  <c r="B37" i="64"/>
  <c r="C45" i="3"/>
  <c r="D45" i="3"/>
  <c r="E45" i="3"/>
  <c r="F45" i="3"/>
  <c r="G45" i="3"/>
  <c r="H45" i="3"/>
  <c r="I45" i="3"/>
  <c r="B45" i="3"/>
  <c r="C31" i="2"/>
  <c r="D31" i="2"/>
  <c r="E31" i="2"/>
  <c r="F31" i="2"/>
  <c r="G31" i="2"/>
  <c r="H31" i="2"/>
  <c r="B31" i="2"/>
  <c r="B38" i="1"/>
  <c r="C38" i="1"/>
  <c r="D38" i="1"/>
  <c r="E38" i="1"/>
  <c r="F38" i="1"/>
  <c r="G38" i="1"/>
  <c r="H38" i="1"/>
  <c r="I5" i="57"/>
  <c r="C37" i="61"/>
  <c r="D37" i="61"/>
  <c r="E37" i="61"/>
  <c r="F37" i="61"/>
  <c r="G37" i="61"/>
  <c r="H37" i="61"/>
  <c r="B37" i="61"/>
  <c r="C16" i="61"/>
  <c r="D16" i="61"/>
  <c r="E16" i="61"/>
  <c r="F16" i="61"/>
  <c r="G16" i="61"/>
  <c r="H16" i="61"/>
  <c r="B16" i="61"/>
  <c r="C10" i="61"/>
  <c r="D10" i="61"/>
  <c r="E10" i="61"/>
  <c r="F10" i="61"/>
  <c r="G10" i="61"/>
  <c r="H10" i="61"/>
  <c r="B10" i="61"/>
  <c r="C5" i="61"/>
  <c r="D5" i="61"/>
  <c r="E5" i="61"/>
  <c r="F5" i="61"/>
  <c r="G5" i="61"/>
  <c r="H5" i="61"/>
  <c r="C28" i="62"/>
  <c r="D28" i="62"/>
  <c r="E28" i="62"/>
  <c r="F28" i="62"/>
  <c r="G28" i="62"/>
  <c r="H28" i="62"/>
  <c r="B28" i="62"/>
  <c r="C13" i="62"/>
  <c r="D13" i="62"/>
  <c r="E13" i="62"/>
  <c r="F13" i="62"/>
  <c r="G13" i="62"/>
  <c r="H13" i="62"/>
  <c r="B13" i="62"/>
  <c r="C9" i="62"/>
  <c r="D9" i="62"/>
  <c r="E9" i="62"/>
  <c r="F9" i="62"/>
  <c r="G9" i="62"/>
  <c r="H9" i="62"/>
  <c r="C5" i="62"/>
  <c r="D5" i="62"/>
  <c r="E5" i="62"/>
  <c r="F5" i="62"/>
  <c r="G5" i="62"/>
  <c r="H5" i="62"/>
  <c r="B32" i="63"/>
  <c r="C28" i="70"/>
  <c r="D28" i="70"/>
  <c r="E28" i="70"/>
  <c r="F28" i="70"/>
  <c r="G28" i="70"/>
  <c r="H28" i="70"/>
  <c r="B28" i="70"/>
  <c r="C12" i="70"/>
  <c r="D12" i="70"/>
  <c r="E12" i="70"/>
  <c r="F12" i="70"/>
  <c r="G12" i="70"/>
  <c r="H12" i="70"/>
  <c r="B12" i="70"/>
  <c r="C9" i="70"/>
  <c r="D9" i="70"/>
  <c r="E9" i="70"/>
  <c r="F9" i="70"/>
  <c r="G9" i="70"/>
  <c r="H9" i="70"/>
  <c r="C5" i="70"/>
  <c r="D5" i="70"/>
  <c r="E5" i="70"/>
  <c r="F5" i="70"/>
  <c r="G5" i="70"/>
  <c r="H5" i="70"/>
  <c r="E5" i="71"/>
  <c r="B5" i="71"/>
  <c r="C24" i="64"/>
  <c r="D24" i="64"/>
  <c r="E24" i="64"/>
  <c r="F24" i="64"/>
  <c r="G24" i="64"/>
  <c r="H24" i="64"/>
  <c r="B24" i="64"/>
  <c r="E36" i="64"/>
  <c r="B36" i="64"/>
  <c r="C19" i="64"/>
  <c r="D19" i="64"/>
  <c r="E19" i="64"/>
  <c r="F19" i="64"/>
  <c r="G19" i="64"/>
  <c r="H19" i="64"/>
  <c r="B19" i="64"/>
  <c r="C5" i="64"/>
  <c r="D5" i="64"/>
  <c r="E5" i="64"/>
  <c r="F5" i="64"/>
  <c r="G5" i="64"/>
  <c r="H5" i="64"/>
  <c r="B5" i="64"/>
  <c r="C36" i="64"/>
  <c r="D36" i="64"/>
  <c r="G36" i="64"/>
  <c r="H36" i="64"/>
  <c r="C30" i="2"/>
  <c r="D30" i="2"/>
  <c r="E30" i="2"/>
  <c r="F30" i="2"/>
  <c r="G30" i="2"/>
  <c r="H30" i="2"/>
  <c r="E8" i="2"/>
  <c r="F8" i="2"/>
  <c r="G8" i="2"/>
  <c r="H8" i="2"/>
  <c r="F5" i="2"/>
  <c r="G5" i="2"/>
  <c r="H5" i="2"/>
  <c r="F37" i="1"/>
  <c r="G37" i="1"/>
  <c r="H37" i="1"/>
  <c r="E37" i="1"/>
  <c r="C16" i="1"/>
  <c r="D16" i="1"/>
  <c r="E16" i="1"/>
  <c r="F16" i="1"/>
  <c r="G16" i="1"/>
  <c r="H16" i="1"/>
  <c r="B16" i="1"/>
  <c r="C10" i="1"/>
  <c r="D10" i="1"/>
  <c r="E10" i="1"/>
  <c r="F10" i="1"/>
  <c r="G10" i="1"/>
  <c r="H10" i="1"/>
  <c r="C5" i="1"/>
  <c r="D5" i="1"/>
  <c r="E5" i="1"/>
  <c r="F5" i="1"/>
  <c r="G5" i="1"/>
  <c r="H5" i="1"/>
  <c r="B5" i="1"/>
  <c r="G53" i="59"/>
  <c r="C53" i="59"/>
  <c r="D53" i="59"/>
  <c r="E53" i="59"/>
  <c r="F53" i="59"/>
  <c r="H53" i="59"/>
  <c r="I53" i="59"/>
  <c r="B53" i="59"/>
  <c r="C15" i="63"/>
  <c r="D15" i="63"/>
  <c r="E15" i="63"/>
  <c r="F15" i="63"/>
  <c r="G15" i="63"/>
  <c r="H15" i="63"/>
  <c r="I15" i="63"/>
  <c r="B15" i="63"/>
  <c r="C11" i="63"/>
  <c r="D11" i="63"/>
  <c r="E11" i="63"/>
  <c r="F11" i="63"/>
  <c r="G11" i="63"/>
  <c r="H11" i="63"/>
  <c r="I11" i="63"/>
  <c r="C5" i="63"/>
  <c r="D5" i="63"/>
  <c r="E5" i="63"/>
  <c r="F5" i="63"/>
  <c r="G5" i="63"/>
  <c r="H5" i="63"/>
  <c r="I5" i="63"/>
  <c r="B5" i="63"/>
  <c r="I18" i="3"/>
  <c r="C5" i="3"/>
  <c r="D5" i="3"/>
  <c r="E5" i="3"/>
  <c r="F5" i="3"/>
  <c r="G5" i="3"/>
  <c r="H5" i="3"/>
  <c r="I5" i="3"/>
  <c r="B5" i="3"/>
  <c r="C24" i="89"/>
  <c r="D24" i="89"/>
  <c r="E24" i="89"/>
  <c r="B24" i="89"/>
  <c r="C16" i="89"/>
  <c r="D16" i="89"/>
  <c r="E16" i="89"/>
  <c r="B16" i="89"/>
  <c r="C7" i="89"/>
  <c r="D7" i="89"/>
  <c r="E7" i="89"/>
  <c r="B7" i="89"/>
  <c r="C4" i="89"/>
  <c r="D4" i="89"/>
  <c r="E4" i="89"/>
  <c r="B16" i="88"/>
  <c r="C16" i="88"/>
  <c r="D16" i="88"/>
  <c r="E16" i="88"/>
  <c r="C10" i="88"/>
  <c r="D10" i="88"/>
  <c r="E10" i="88"/>
  <c r="C4" i="88"/>
  <c r="C33" i="88" s="1"/>
  <c r="D4" i="88"/>
  <c r="E4" i="88"/>
  <c r="B4" i="88"/>
  <c r="C27" i="87"/>
  <c r="D27" i="87"/>
  <c r="C8" i="87"/>
  <c r="D8" i="87"/>
  <c r="E8" i="87"/>
  <c r="C4" i="87"/>
  <c r="D4" i="87"/>
  <c r="E4" i="87"/>
  <c r="B4" i="87"/>
  <c r="C17" i="86"/>
  <c r="D17" i="86"/>
  <c r="E17" i="86"/>
  <c r="B17" i="86"/>
  <c r="C13" i="86"/>
  <c r="D13" i="86"/>
  <c r="E13" i="86"/>
  <c r="C7" i="86"/>
  <c r="D7" i="86"/>
  <c r="E7" i="86"/>
  <c r="B7" i="86"/>
  <c r="C4" i="86"/>
  <c r="D4" i="86"/>
  <c r="E4" i="86"/>
  <c r="B27" i="85"/>
  <c r="D27" i="85"/>
  <c r="C13" i="85"/>
  <c r="D13" i="85"/>
  <c r="E13" i="85"/>
  <c r="B13" i="85"/>
  <c r="C9" i="85"/>
  <c r="D9" i="85"/>
  <c r="E9" i="85"/>
  <c r="C4" i="85"/>
  <c r="D4" i="85"/>
  <c r="E4" i="85"/>
  <c r="B4" i="85"/>
  <c r="C10" i="84"/>
  <c r="D10" i="84"/>
  <c r="E10" i="84"/>
  <c r="C24" i="84"/>
  <c r="D24" i="84"/>
  <c r="E24" i="84"/>
  <c r="B24" i="84"/>
  <c r="C18" i="84"/>
  <c r="D18" i="84"/>
  <c r="E18" i="84"/>
  <c r="C4" i="84"/>
  <c r="C40" i="84" s="1"/>
  <c r="D4" i="84"/>
  <c r="E4" i="84"/>
  <c r="B4" i="84"/>
  <c r="C23" i="57"/>
  <c r="D23" i="57"/>
  <c r="E23" i="57"/>
  <c r="F23" i="57"/>
  <c r="G23" i="57"/>
  <c r="H23" i="57"/>
  <c r="I23" i="57"/>
  <c r="I41" i="57" s="1"/>
  <c r="B23" i="57"/>
  <c r="C20" i="83"/>
  <c r="D20" i="83"/>
  <c r="E20" i="83"/>
  <c r="B20" i="83"/>
  <c r="B14" i="83"/>
  <c r="C14" i="83"/>
  <c r="D14" i="83"/>
  <c r="E14" i="83"/>
  <c r="C8" i="83"/>
  <c r="D8" i="83"/>
  <c r="E8" i="83"/>
  <c r="C4" i="83"/>
  <c r="C31" i="83" s="1"/>
  <c r="D4" i="83"/>
  <c r="E4" i="83"/>
  <c r="B4" i="83"/>
  <c r="D29" i="82"/>
  <c r="C10" i="82"/>
  <c r="D10" i="82"/>
  <c r="E10" i="82"/>
  <c r="C4" i="82"/>
  <c r="C29" i="82" s="1"/>
  <c r="D4" i="82"/>
  <c r="E4" i="82"/>
  <c r="B4" i="82"/>
  <c r="C4" i="81"/>
  <c r="D4" i="81"/>
  <c r="E4" i="81"/>
  <c r="D24" i="80"/>
  <c r="C11" i="80"/>
  <c r="D11" i="80"/>
  <c r="E11" i="80"/>
  <c r="B11" i="80"/>
  <c r="C8" i="80"/>
  <c r="D8" i="80"/>
  <c r="E8" i="80"/>
  <c r="C4" i="80"/>
  <c r="D4" i="80"/>
  <c r="E4" i="80"/>
  <c r="C13" i="79"/>
  <c r="D13" i="79"/>
  <c r="B13" i="79"/>
  <c r="C9" i="79"/>
  <c r="D9" i="79"/>
  <c r="C4" i="79"/>
  <c r="C27" i="79" s="1"/>
  <c r="D4" i="79"/>
  <c r="B4" i="79"/>
  <c r="C4" i="78"/>
  <c r="D4" i="78"/>
  <c r="C9" i="78"/>
  <c r="D9" i="78"/>
  <c r="C12" i="78"/>
  <c r="D12" i="78"/>
  <c r="D25" i="78" s="1"/>
  <c r="C4" i="77"/>
  <c r="D4" i="77"/>
  <c r="C26" i="56"/>
  <c r="C46" i="56" s="1"/>
  <c r="D26" i="56"/>
  <c r="D46" i="56" s="1"/>
  <c r="E26" i="56"/>
  <c r="E46" i="56" s="1"/>
  <c r="F26" i="56"/>
  <c r="F46" i="56" s="1"/>
  <c r="G26" i="56"/>
  <c r="G46" i="56" s="1"/>
  <c r="H26" i="56"/>
  <c r="H46" i="56" s="1"/>
  <c r="I26" i="56"/>
  <c r="C16" i="56"/>
  <c r="D16" i="56"/>
  <c r="E16" i="56"/>
  <c r="F16" i="56"/>
  <c r="G16" i="56"/>
  <c r="H16" i="56"/>
  <c r="I16" i="56"/>
  <c r="B16" i="56"/>
  <c r="B46" i="56" s="1"/>
  <c r="C9" i="56"/>
  <c r="D9" i="56"/>
  <c r="E9" i="56"/>
  <c r="F9" i="56"/>
  <c r="G9" i="56"/>
  <c r="H9" i="56"/>
  <c r="I9" i="56"/>
  <c r="B9" i="56"/>
  <c r="C6" i="56"/>
  <c r="D6" i="56"/>
  <c r="E6" i="56"/>
  <c r="F6" i="56"/>
  <c r="G6" i="56"/>
  <c r="H6" i="56"/>
  <c r="I6" i="56"/>
  <c r="B6" i="56"/>
  <c r="C23" i="56"/>
  <c r="D23" i="56"/>
  <c r="E23" i="56"/>
  <c r="F23" i="56"/>
  <c r="G23" i="56"/>
  <c r="H23" i="56"/>
  <c r="I23" i="56"/>
  <c r="B23" i="56"/>
  <c r="C13" i="57"/>
  <c r="D13" i="57"/>
  <c r="E13" i="57"/>
  <c r="F13" i="57"/>
  <c r="G13" i="57"/>
  <c r="H13" i="57"/>
  <c r="I13" i="57"/>
  <c r="B13" i="57"/>
  <c r="B41" i="57" s="1"/>
  <c r="B5" i="57"/>
  <c r="C5" i="57"/>
  <c r="D5" i="57"/>
  <c r="E5" i="57"/>
  <c r="F5" i="57"/>
  <c r="G5" i="57"/>
  <c r="H5" i="57"/>
  <c r="C20" i="57"/>
  <c r="D20" i="57"/>
  <c r="E20" i="57"/>
  <c r="F20" i="57"/>
  <c r="G20" i="57"/>
  <c r="H20" i="57"/>
  <c r="I20" i="57"/>
  <c r="B20" i="57"/>
  <c r="C27" i="59"/>
  <c r="D27" i="59"/>
  <c r="E27" i="59"/>
  <c r="F27" i="59"/>
  <c r="G27" i="59"/>
  <c r="H27" i="59"/>
  <c r="I27" i="59"/>
  <c r="B27" i="59"/>
  <c r="C15" i="76"/>
  <c r="D15" i="76"/>
  <c r="B15" i="76"/>
  <c r="B14" i="75"/>
  <c r="C14" i="75"/>
  <c r="D14" i="75"/>
  <c r="C10" i="75"/>
  <c r="C4" i="75"/>
  <c r="C29" i="75" s="1"/>
  <c r="D4" i="75"/>
  <c r="B4" i="75"/>
  <c r="C15" i="10"/>
  <c r="D15" i="10"/>
  <c r="E15" i="10"/>
  <c r="E33" i="10" s="1"/>
  <c r="F15" i="10"/>
  <c r="F33" i="10" s="1"/>
  <c r="B15" i="10"/>
  <c r="C8" i="10"/>
  <c r="D8" i="10"/>
  <c r="E8" i="10"/>
  <c r="F8" i="10"/>
  <c r="B8" i="10"/>
  <c r="C3" i="10"/>
  <c r="D3" i="10"/>
  <c r="E3" i="10"/>
  <c r="F3" i="10"/>
  <c r="F36" i="11"/>
  <c r="C16" i="11"/>
  <c r="D16" i="11"/>
  <c r="E16" i="11"/>
  <c r="F16" i="11"/>
  <c r="B16" i="11"/>
  <c r="C11" i="11"/>
  <c r="D11" i="11"/>
  <c r="E11" i="11"/>
  <c r="F11" i="11"/>
  <c r="C3" i="11"/>
  <c r="D3" i="11"/>
  <c r="E3" i="11"/>
  <c r="F3" i="11"/>
  <c r="B3" i="11"/>
  <c r="C16" i="12"/>
  <c r="D16" i="12"/>
  <c r="E16" i="12"/>
  <c r="F16" i="12"/>
  <c r="F33" i="12" s="1"/>
  <c r="G16" i="12"/>
  <c r="C11" i="12"/>
  <c r="D11" i="12"/>
  <c r="E11" i="12"/>
  <c r="F11" i="12"/>
  <c r="G11" i="12"/>
  <c r="E26" i="13"/>
  <c r="F26" i="13"/>
  <c r="C11" i="13"/>
  <c r="D11" i="13"/>
  <c r="E11" i="13"/>
  <c r="F11" i="13"/>
  <c r="B11" i="13"/>
  <c r="C6" i="13"/>
  <c r="D6" i="13"/>
  <c r="E6" i="13"/>
  <c r="F6" i="13"/>
  <c r="C3" i="13"/>
  <c r="D3" i="13"/>
  <c r="E3" i="13"/>
  <c r="F3" i="13"/>
  <c r="C27" i="14"/>
  <c r="D27" i="14"/>
  <c r="E27" i="14"/>
  <c r="F27" i="14"/>
  <c r="B27" i="14"/>
  <c r="C3" i="14"/>
  <c r="D3" i="14"/>
  <c r="E3" i="14"/>
  <c r="F3" i="14"/>
  <c r="B3" i="14"/>
  <c r="C6" i="14"/>
  <c r="D6" i="14"/>
  <c r="E6" i="14"/>
  <c r="F6" i="14"/>
  <c r="B6" i="14"/>
  <c r="C17" i="14"/>
  <c r="D17" i="14"/>
  <c r="E17" i="14"/>
  <c r="F17" i="14"/>
  <c r="B17" i="14"/>
  <c r="B13" i="15"/>
  <c r="F13" i="15"/>
  <c r="G13" i="15"/>
  <c r="C4" i="15"/>
  <c r="D4" i="15"/>
  <c r="E4" i="15"/>
  <c r="F4" i="15"/>
  <c r="G4" i="15"/>
  <c r="C8" i="15"/>
  <c r="D8" i="15"/>
  <c r="E8" i="15"/>
  <c r="F8" i="15"/>
  <c r="G8" i="15"/>
  <c r="C12" i="16"/>
  <c r="D12" i="16"/>
  <c r="E12" i="16"/>
  <c r="F12" i="16"/>
  <c r="G12" i="16"/>
  <c r="B12" i="16"/>
  <c r="C20" i="16"/>
  <c r="D20" i="16"/>
  <c r="E20" i="16"/>
  <c r="F20" i="16"/>
  <c r="G20" i="16"/>
  <c r="B20" i="16"/>
  <c r="C4" i="16"/>
  <c r="D4" i="16"/>
  <c r="E4" i="16"/>
  <c r="F4" i="16"/>
  <c r="G4" i="16"/>
  <c r="B4" i="16"/>
  <c r="E27" i="17"/>
  <c r="F27" i="17"/>
  <c r="C11" i="17"/>
  <c r="D11" i="17"/>
  <c r="E11" i="17"/>
  <c r="F11" i="17"/>
  <c r="B11" i="17"/>
  <c r="C7" i="17"/>
  <c r="D7" i="17"/>
  <c r="E7" i="17"/>
  <c r="F7" i="17"/>
  <c r="C3" i="17"/>
  <c r="D3" i="17"/>
  <c r="E3" i="17"/>
  <c r="F3" i="17"/>
  <c r="C13" i="18"/>
  <c r="D13" i="18"/>
  <c r="E13" i="18"/>
  <c r="F13" i="18"/>
  <c r="B13" i="18"/>
  <c r="C9" i="18"/>
  <c r="D9" i="18"/>
  <c r="E9" i="18"/>
  <c r="F9" i="18"/>
  <c r="C3" i="18"/>
  <c r="D3" i="18"/>
  <c r="E3" i="18"/>
  <c r="F3" i="18"/>
  <c r="B3" i="18"/>
  <c r="B47" i="19"/>
  <c r="E6" i="19"/>
  <c r="F6" i="19"/>
  <c r="C17" i="19"/>
  <c r="D17" i="19"/>
  <c r="E17" i="19"/>
  <c r="F17" i="19"/>
  <c r="B17" i="19"/>
  <c r="E47" i="19"/>
  <c r="C28" i="19"/>
  <c r="D28" i="19"/>
  <c r="E28" i="19"/>
  <c r="F28" i="19"/>
  <c r="B28" i="19"/>
  <c r="B6" i="19"/>
  <c r="D3" i="19"/>
  <c r="E3" i="19"/>
  <c r="F3" i="19"/>
  <c r="C3" i="19"/>
  <c r="C30" i="20"/>
  <c r="D30" i="20"/>
  <c r="E30" i="20"/>
  <c r="F30" i="20"/>
  <c r="G30" i="20"/>
  <c r="H30" i="20"/>
  <c r="C22" i="20"/>
  <c r="D22" i="20"/>
  <c r="E22" i="20"/>
  <c r="F22" i="20"/>
  <c r="G22" i="20"/>
  <c r="H22" i="20"/>
  <c r="B22" i="20"/>
  <c r="C5" i="20"/>
  <c r="D5" i="20"/>
  <c r="E5" i="20"/>
  <c r="F5" i="20"/>
  <c r="G5" i="20"/>
  <c r="H5" i="20"/>
  <c r="B5" i="20"/>
  <c r="C39" i="21"/>
  <c r="D39" i="21"/>
  <c r="E39" i="21"/>
  <c r="F39" i="21"/>
  <c r="G39" i="21"/>
  <c r="H39" i="21"/>
  <c r="B39" i="21"/>
  <c r="C5" i="21"/>
  <c r="D5" i="21"/>
  <c r="E5" i="21"/>
  <c r="F5" i="21"/>
  <c r="G5" i="21"/>
  <c r="H5" i="21"/>
  <c r="B5" i="21"/>
  <c r="C12" i="21"/>
  <c r="D12" i="21"/>
  <c r="E12" i="21"/>
  <c r="F12" i="21"/>
  <c r="G12" i="21"/>
  <c r="H12" i="21"/>
  <c r="B12" i="21"/>
  <c r="C5" i="22"/>
  <c r="D5" i="22"/>
  <c r="E5" i="22"/>
  <c r="F5" i="22"/>
  <c r="G5" i="22"/>
  <c r="H5" i="22"/>
  <c r="C9" i="22"/>
  <c r="D9" i="22"/>
  <c r="E9" i="22"/>
  <c r="F9" i="22"/>
  <c r="G9" i="22"/>
  <c r="H9" i="22"/>
  <c r="C13" i="22"/>
  <c r="D13" i="22"/>
  <c r="E13" i="22"/>
  <c r="F13" i="22"/>
  <c r="G13" i="22"/>
  <c r="H13" i="22"/>
  <c r="B13" i="22"/>
  <c r="C34" i="23"/>
  <c r="D34" i="23"/>
  <c r="E34" i="23"/>
  <c r="F34" i="23"/>
  <c r="G34" i="23"/>
  <c r="H34" i="23"/>
  <c r="B34" i="23"/>
  <c r="C22" i="23"/>
  <c r="D22" i="23"/>
  <c r="E22" i="23"/>
  <c r="F22" i="23"/>
  <c r="G22" i="23"/>
  <c r="H22" i="23"/>
  <c r="B22" i="23"/>
  <c r="B12" i="23"/>
  <c r="C12" i="23"/>
  <c r="D12" i="23"/>
  <c r="E12" i="23"/>
  <c r="F12" i="23"/>
  <c r="G12" i="23"/>
  <c r="H12" i="23"/>
  <c r="C5" i="23"/>
  <c r="D5" i="23"/>
  <c r="E5" i="23"/>
  <c r="F5" i="23"/>
  <c r="G5" i="23"/>
  <c r="H5" i="23"/>
  <c r="B5" i="23"/>
  <c r="C5" i="24"/>
  <c r="D5" i="24"/>
  <c r="E5" i="24"/>
  <c r="F5" i="24"/>
  <c r="G5" i="24"/>
  <c r="H5" i="24"/>
  <c r="C11" i="24"/>
  <c r="D11" i="24"/>
  <c r="E11" i="24"/>
  <c r="F11" i="24"/>
  <c r="G11" i="24"/>
  <c r="H11" i="24"/>
  <c r="C15" i="24"/>
  <c r="D15" i="24"/>
  <c r="E15" i="24"/>
  <c r="F15" i="24"/>
  <c r="G15" i="24"/>
  <c r="H15" i="24"/>
  <c r="B15" i="24"/>
  <c r="C8" i="25"/>
  <c r="D8" i="25"/>
  <c r="E8" i="25"/>
  <c r="F8" i="25"/>
  <c r="G8" i="25"/>
  <c r="H8" i="25"/>
  <c r="C14" i="25"/>
  <c r="D14" i="25"/>
  <c r="E14" i="25"/>
  <c r="F14" i="25"/>
  <c r="G14" i="25"/>
  <c r="H14" i="25"/>
  <c r="B14" i="25"/>
  <c r="C20" i="25"/>
  <c r="D20" i="25"/>
  <c r="E20" i="25"/>
  <c r="F20" i="25"/>
  <c r="G20" i="25"/>
  <c r="H20" i="25"/>
  <c r="B20" i="25"/>
  <c r="C5" i="26"/>
  <c r="D5" i="26"/>
  <c r="E5" i="26"/>
  <c r="F5" i="26"/>
  <c r="G5" i="26"/>
  <c r="H5" i="26"/>
  <c r="B5" i="26"/>
  <c r="H11" i="26"/>
  <c r="C15" i="26"/>
  <c r="D15" i="26"/>
  <c r="E15" i="26"/>
  <c r="F15" i="26"/>
  <c r="G15" i="26"/>
  <c r="H15" i="26"/>
  <c r="B15" i="26"/>
  <c r="B5" i="27"/>
  <c r="C5" i="27"/>
  <c r="D5" i="27"/>
  <c r="E5" i="27"/>
  <c r="E19" i="27" s="1"/>
  <c r="F5" i="27"/>
  <c r="H5" i="27"/>
  <c r="G5" i="27"/>
  <c r="F19" i="27"/>
  <c r="C8" i="27"/>
  <c r="C19" i="27" s="1"/>
  <c r="D8" i="27"/>
  <c r="D19" i="27" s="1"/>
  <c r="E8" i="27"/>
  <c r="F8" i="27"/>
  <c r="G8" i="27"/>
  <c r="G19" i="27" s="1"/>
  <c r="H8" i="27"/>
  <c r="B8" i="27"/>
  <c r="C25" i="28"/>
  <c r="D25" i="28"/>
  <c r="E25" i="28"/>
  <c r="F25" i="28"/>
  <c r="G25" i="28"/>
  <c r="H25" i="28"/>
  <c r="B25" i="28"/>
  <c r="C15" i="28"/>
  <c r="D15" i="28"/>
  <c r="E15" i="28"/>
  <c r="F15" i="28"/>
  <c r="G15" i="28"/>
  <c r="H15" i="28"/>
  <c r="B15" i="28"/>
  <c r="C8" i="28"/>
  <c r="D8" i="28"/>
  <c r="E8" i="28"/>
  <c r="F8" i="28"/>
  <c r="G8" i="28"/>
  <c r="H8" i="28"/>
  <c r="B8" i="28"/>
  <c r="H5" i="29"/>
  <c r="H9" i="29"/>
  <c r="C12" i="29"/>
  <c r="D12" i="29"/>
  <c r="E12" i="29"/>
  <c r="F12" i="29"/>
  <c r="G12" i="29"/>
  <c r="H12" i="29"/>
  <c r="B12" i="29"/>
  <c r="C5" i="30"/>
  <c r="D5" i="30"/>
  <c r="E5" i="30"/>
  <c r="F5" i="30"/>
  <c r="G5" i="30"/>
  <c r="H5" i="30"/>
  <c r="C9" i="30"/>
  <c r="D9" i="30"/>
  <c r="E9" i="30"/>
  <c r="F9" i="30"/>
  <c r="G9" i="30"/>
  <c r="H9" i="30"/>
  <c r="B9" i="30"/>
  <c r="C16" i="30"/>
  <c r="D16" i="30"/>
  <c r="E16" i="30"/>
  <c r="F16" i="30"/>
  <c r="G16" i="30"/>
  <c r="H16" i="30"/>
  <c r="B16" i="30"/>
  <c r="C22" i="31"/>
  <c r="D22" i="31"/>
  <c r="E22" i="31"/>
  <c r="F22" i="31"/>
  <c r="G22" i="31"/>
  <c r="H22" i="31"/>
  <c r="H41" i="31" s="1"/>
  <c r="B22" i="31"/>
  <c r="C15" i="31"/>
  <c r="D15" i="31"/>
  <c r="E15" i="31"/>
  <c r="F15" i="31"/>
  <c r="G15" i="31"/>
  <c r="H15" i="31"/>
  <c r="B15" i="31"/>
  <c r="H5" i="31"/>
  <c r="C5" i="31"/>
  <c r="D5" i="31"/>
  <c r="E5" i="31"/>
  <c r="F5" i="31"/>
  <c r="G5" i="31"/>
  <c r="B5" i="31"/>
  <c r="H18" i="32"/>
  <c r="H10" i="32"/>
  <c r="G5" i="32"/>
  <c r="H5" i="32"/>
  <c r="B14" i="33"/>
  <c r="C5" i="33"/>
  <c r="D5" i="33"/>
  <c r="E5" i="33"/>
  <c r="F5" i="33"/>
  <c r="G5" i="33"/>
  <c r="H5" i="33"/>
  <c r="C9" i="35"/>
  <c r="D9" i="35"/>
  <c r="E9" i="35"/>
  <c r="F9" i="35"/>
  <c r="G9" i="35"/>
  <c r="H9" i="35"/>
  <c r="B9" i="35"/>
  <c r="C23" i="35"/>
  <c r="D23" i="35"/>
  <c r="E23" i="35"/>
  <c r="F23" i="35"/>
  <c r="G23" i="35"/>
  <c r="G47" i="35" s="1"/>
  <c r="H23" i="35"/>
  <c r="B23" i="35"/>
  <c r="C29" i="35"/>
  <c r="D29" i="35"/>
  <c r="E29" i="35"/>
  <c r="F29" i="35"/>
  <c r="G29" i="35"/>
  <c r="H29" i="35"/>
  <c r="B29" i="35"/>
  <c r="F20" i="36"/>
  <c r="C5" i="36"/>
  <c r="D5" i="36"/>
  <c r="E5" i="36"/>
  <c r="F5" i="36"/>
  <c r="G5" i="36"/>
  <c r="H5" i="36"/>
  <c r="B5" i="36"/>
  <c r="C15" i="36"/>
  <c r="D15" i="36"/>
  <c r="E15" i="36"/>
  <c r="F15" i="36"/>
  <c r="G15" i="36"/>
  <c r="H15" i="36"/>
  <c r="B15" i="36"/>
  <c r="C20" i="36"/>
  <c r="D20" i="36"/>
  <c r="E20" i="36"/>
  <c r="G20" i="36"/>
  <c r="H20" i="36"/>
  <c r="B20" i="36"/>
  <c r="G19" i="37"/>
  <c r="I18" i="58"/>
  <c r="I35" i="58" s="1"/>
  <c r="I11" i="58"/>
  <c r="I5" i="58"/>
  <c r="I30" i="59"/>
  <c r="I17" i="59"/>
  <c r="I5" i="59"/>
  <c r="H16" i="60"/>
  <c r="H21" i="60"/>
  <c r="I21" i="60"/>
  <c r="I16" i="60"/>
  <c r="H8" i="60"/>
  <c r="I8" i="60"/>
  <c r="I5" i="60"/>
  <c r="F40" i="71"/>
  <c r="G40" i="71"/>
  <c r="H40" i="71"/>
  <c r="F19" i="71"/>
  <c r="G19" i="71"/>
  <c r="H19" i="71"/>
  <c r="E19" i="71"/>
  <c r="F13" i="71"/>
  <c r="G13" i="71"/>
  <c r="H13" i="71"/>
  <c r="E13" i="71"/>
  <c r="F5" i="71"/>
  <c r="G5" i="71"/>
  <c r="H5" i="71"/>
  <c r="H44" i="3"/>
  <c r="C18" i="3"/>
  <c r="D18" i="3"/>
  <c r="D44" i="3" s="1"/>
  <c r="E18" i="3"/>
  <c r="E44" i="3" s="1"/>
  <c r="F18" i="3"/>
  <c r="G18" i="3"/>
  <c r="H18" i="3"/>
  <c r="B18" i="3"/>
  <c r="C12" i="3"/>
  <c r="D12" i="3"/>
  <c r="E12" i="3"/>
  <c r="F12" i="3"/>
  <c r="G12" i="3"/>
  <c r="H12" i="3"/>
  <c r="I12" i="3"/>
  <c r="B12" i="3"/>
  <c r="C5" i="37"/>
  <c r="D5" i="37"/>
  <c r="E5" i="37"/>
  <c r="F5" i="37"/>
  <c r="G5" i="37"/>
  <c r="H5" i="37"/>
  <c r="C8" i="37"/>
  <c r="D8" i="37"/>
  <c r="E8" i="37"/>
  <c r="F8" i="37"/>
  <c r="G8" i="37"/>
  <c r="H8" i="37"/>
  <c r="B8" i="37"/>
  <c r="C14" i="37"/>
  <c r="D14" i="37"/>
  <c r="E14" i="37"/>
  <c r="F14" i="37"/>
  <c r="G14" i="37"/>
  <c r="H14" i="37"/>
  <c r="B14" i="37"/>
  <c r="C19" i="37"/>
  <c r="D19" i="37"/>
  <c r="E19" i="37"/>
  <c r="F19" i="37"/>
  <c r="H19" i="37"/>
  <c r="D14" i="43"/>
  <c r="C14" i="43"/>
  <c r="B14" i="43"/>
  <c r="H17" i="54"/>
  <c r="G17" i="54"/>
  <c r="F17" i="54"/>
  <c r="E17" i="54"/>
  <c r="D17" i="54"/>
  <c r="C17" i="54"/>
  <c r="B17" i="54"/>
  <c r="G5" i="59"/>
  <c r="H5" i="59"/>
  <c r="D21" i="60"/>
  <c r="G8" i="60"/>
  <c r="F8" i="60"/>
  <c r="E8" i="60"/>
  <c r="D8" i="60"/>
  <c r="C8" i="60"/>
  <c r="B8" i="60"/>
  <c r="D16" i="60"/>
  <c r="E16" i="60"/>
  <c r="F16" i="60"/>
  <c r="G16" i="60"/>
  <c r="B9" i="70"/>
  <c r="B10" i="1"/>
  <c r="D8" i="2"/>
  <c r="C8" i="2"/>
  <c r="B8" i="2"/>
  <c r="G25" i="21"/>
  <c r="G11" i="26"/>
  <c r="G29" i="26"/>
  <c r="G9" i="29"/>
  <c r="G5" i="29"/>
  <c r="G18" i="32"/>
  <c r="G42" i="32" s="1"/>
  <c r="G10" i="32"/>
  <c r="G10" i="33"/>
  <c r="G53" i="34"/>
  <c r="H25" i="54"/>
  <c r="I25" i="54"/>
  <c r="I17" i="54"/>
  <c r="H8" i="54"/>
  <c r="I8" i="54"/>
  <c r="H5" i="54"/>
  <c r="H45" i="54" s="1"/>
  <c r="I5" i="54"/>
  <c r="H18" i="58"/>
  <c r="H11" i="58"/>
  <c r="H5" i="58"/>
  <c r="H30" i="59"/>
  <c r="H17" i="59"/>
  <c r="H5" i="60"/>
  <c r="F38" i="89" l="1"/>
  <c r="F33" i="88"/>
  <c r="F33" i="86"/>
  <c r="F40" i="84"/>
  <c r="F31" i="83"/>
  <c r="F24" i="80"/>
  <c r="E25" i="78"/>
  <c r="E23" i="77"/>
  <c r="E34" i="76"/>
  <c r="H33" i="12"/>
  <c r="H33" i="15"/>
  <c r="H38" i="16"/>
  <c r="I51" i="20"/>
  <c r="I23" i="22"/>
  <c r="I54" i="23"/>
  <c r="I34" i="24"/>
  <c r="I37" i="25"/>
  <c r="I29" i="26"/>
  <c r="I46" i="28"/>
  <c r="I30" i="29"/>
  <c r="I41" i="31"/>
  <c r="I42" i="32"/>
  <c r="I32" i="33"/>
  <c r="C38" i="89"/>
  <c r="E34" i="88"/>
  <c r="E33" i="88"/>
  <c r="D34" i="88"/>
  <c r="C34" i="88"/>
  <c r="D33" i="88"/>
  <c r="E27" i="87"/>
  <c r="C33" i="86"/>
  <c r="D33" i="86"/>
  <c r="E33" i="86"/>
  <c r="D27" i="79"/>
  <c r="E31" i="83"/>
  <c r="E29" i="82"/>
  <c r="D31" i="81"/>
  <c r="C31" i="81"/>
  <c r="E31" i="81"/>
  <c r="E24" i="80"/>
  <c r="C25" i="78"/>
  <c r="C23" i="77"/>
  <c r="B23" i="77"/>
  <c r="C34" i="76"/>
  <c r="D29" i="75"/>
  <c r="D33" i="12"/>
  <c r="E33" i="12"/>
  <c r="C33" i="12"/>
  <c r="G33" i="12"/>
  <c r="F33" i="15"/>
  <c r="G33" i="15"/>
  <c r="G38" i="16"/>
  <c r="H51" i="20"/>
  <c r="G58" i="21"/>
  <c r="H58" i="21"/>
  <c r="H54" i="23"/>
  <c r="H34" i="24"/>
  <c r="H37" i="25"/>
  <c r="B19" i="27"/>
  <c r="H19" i="27"/>
  <c r="H46" i="28"/>
  <c r="H36" i="30"/>
  <c r="H42" i="32"/>
  <c r="H32" i="33"/>
  <c r="H53" i="34"/>
  <c r="H47" i="35"/>
  <c r="H36" i="37"/>
  <c r="H38" i="39"/>
  <c r="E38" i="39"/>
  <c r="F38" i="39"/>
  <c r="B38" i="39"/>
  <c r="H49" i="41"/>
  <c r="H36" i="45"/>
  <c r="E45" i="46"/>
  <c r="G45" i="46"/>
  <c r="C45" i="46"/>
  <c r="B45" i="46"/>
  <c r="F45" i="46"/>
  <c r="H45" i="46"/>
  <c r="D45" i="46"/>
  <c r="H30" i="47"/>
  <c r="F47" i="72"/>
  <c r="B47" i="72"/>
  <c r="H47" i="72"/>
  <c r="H51" i="48"/>
  <c r="C51" i="48"/>
  <c r="E51" i="48"/>
  <c r="F51" i="48"/>
  <c r="H40" i="49"/>
  <c r="D40" i="49"/>
  <c r="F40" i="49"/>
  <c r="B40" i="49"/>
  <c r="B38" i="50"/>
  <c r="H38" i="51"/>
  <c r="H26" i="52"/>
  <c r="F26" i="52"/>
  <c r="H62" i="53"/>
  <c r="E52" i="55"/>
  <c r="B52" i="55"/>
  <c r="F52" i="55"/>
  <c r="I46" i="56"/>
  <c r="F36" i="64"/>
  <c r="I32" i="63"/>
  <c r="B44" i="3"/>
  <c r="F44" i="3"/>
  <c r="G44" i="3"/>
  <c r="C44" i="3"/>
  <c r="I44" i="3"/>
  <c r="E38" i="89"/>
  <c r="D38" i="89"/>
  <c r="E27" i="85"/>
  <c r="C27" i="85"/>
  <c r="D40" i="84"/>
  <c r="E40" i="84"/>
  <c r="H41" i="57"/>
  <c r="D41" i="57"/>
  <c r="E41" i="57"/>
  <c r="G41" i="57"/>
  <c r="C41" i="57"/>
  <c r="F41" i="57"/>
  <c r="D31" i="83"/>
  <c r="C24" i="80"/>
  <c r="D34" i="76"/>
  <c r="B34" i="76"/>
  <c r="F38" i="16"/>
  <c r="F47" i="19"/>
  <c r="G51" i="20"/>
  <c r="G34" i="24"/>
  <c r="H29" i="26"/>
  <c r="G36" i="30"/>
  <c r="G44" i="36"/>
  <c r="H44" i="36"/>
  <c r="I45" i="54"/>
  <c r="H35" i="58"/>
  <c r="H32" i="63"/>
  <c r="G41" i="31"/>
  <c r="G54" i="23"/>
  <c r="G46" i="28"/>
  <c r="G32" i="33"/>
  <c r="G25" i="54"/>
  <c r="G8" i="54"/>
  <c r="G5" i="54"/>
  <c r="G45" i="54" l="1"/>
  <c r="G18" i="58" l="1"/>
  <c r="G11" i="58"/>
  <c r="G5" i="58"/>
  <c r="G30" i="59"/>
  <c r="G17" i="59"/>
  <c r="G21" i="60"/>
  <c r="G5" i="60"/>
  <c r="F154" i="4"/>
  <c r="F155" i="4"/>
  <c r="O54" i="74"/>
  <c r="N54" i="74"/>
  <c r="M54" i="74"/>
  <c r="L54" i="74"/>
  <c r="K54" i="74"/>
  <c r="J54" i="74"/>
  <c r="I54" i="74"/>
  <c r="H54" i="74"/>
  <c r="G54" i="74"/>
  <c r="F54" i="74"/>
  <c r="E54" i="74"/>
  <c r="D54" i="74"/>
  <c r="C54" i="74"/>
  <c r="B54" i="74"/>
  <c r="E45" i="74"/>
  <c r="D45" i="74"/>
  <c r="C45" i="74"/>
  <c r="B45" i="74"/>
  <c r="T157" i="4"/>
  <c r="T74" i="91" s="1"/>
  <c r="R157" i="4"/>
  <c r="R74" i="91" s="1"/>
  <c r="Q157" i="4"/>
  <c r="P70" i="91"/>
  <c r="P157" i="4"/>
  <c r="P74" i="91" s="1"/>
  <c r="T149" i="4"/>
  <c r="S149" i="4"/>
  <c r="R149" i="4"/>
  <c r="Q149" i="4"/>
  <c r="P65" i="91"/>
  <c r="P149" i="4"/>
  <c r="AE61" i="91"/>
  <c r="T110" i="4"/>
  <c r="S110" i="4"/>
  <c r="R110" i="4"/>
  <c r="Q110" i="4"/>
  <c r="P110" i="4"/>
  <c r="O109" i="4"/>
  <c r="N109" i="4"/>
  <c r="M109" i="4"/>
  <c r="L109" i="4"/>
  <c r="T143" i="4"/>
  <c r="S143" i="4"/>
  <c r="R143" i="4"/>
  <c r="R61" i="91" s="1"/>
  <c r="T61" i="91"/>
  <c r="P21" i="67"/>
  <c r="P60" i="91"/>
  <c r="P143" i="4"/>
  <c r="P61" i="91" s="1"/>
  <c r="K45" i="91"/>
  <c r="K109" i="4"/>
  <c r="D373" i="4"/>
  <c r="E373" i="4"/>
  <c r="E62" i="66" s="1"/>
  <c r="F373" i="4"/>
  <c r="B66" i="69"/>
  <c r="B2" i="67"/>
  <c r="C2" i="67"/>
  <c r="D2" i="67"/>
  <c r="E2" i="67"/>
  <c r="F2" i="67"/>
  <c r="J2" i="67"/>
  <c r="O2" i="67"/>
  <c r="T2" i="67"/>
  <c r="Y2" i="67"/>
  <c r="AD2" i="67"/>
  <c r="AI2" i="67"/>
  <c r="T3" i="67"/>
  <c r="Y3" i="67"/>
  <c r="AD3" i="67"/>
  <c r="AI3" i="67"/>
  <c r="O4" i="67"/>
  <c r="Y4" i="67"/>
  <c r="AD4" i="67"/>
  <c r="AI4" i="67"/>
  <c r="O5" i="67"/>
  <c r="T5" i="67"/>
  <c r="AD5" i="67"/>
  <c r="AI5" i="67"/>
  <c r="O6" i="67"/>
  <c r="T6" i="67"/>
  <c r="Y6" i="67"/>
  <c r="AI6" i="67"/>
  <c r="O7" i="67"/>
  <c r="T7" i="67"/>
  <c r="Y7" i="67"/>
  <c r="AD7" i="67"/>
  <c r="B8" i="67"/>
  <c r="C8" i="67"/>
  <c r="D8" i="67"/>
  <c r="E8" i="67"/>
  <c r="F8" i="67"/>
  <c r="J8" i="67"/>
  <c r="O8" i="67"/>
  <c r="T8" i="67"/>
  <c r="Y8" i="67"/>
  <c r="AD8" i="67"/>
  <c r="AI8" i="67"/>
  <c r="O9" i="67"/>
  <c r="T9" i="67"/>
  <c r="Y9" i="67"/>
  <c r="AD9" i="67"/>
  <c r="AI9" i="67"/>
  <c r="T10" i="67"/>
  <c r="Y10" i="67"/>
  <c r="AD10" i="67"/>
  <c r="AI10" i="67"/>
  <c r="O11" i="67"/>
  <c r="Y11" i="67"/>
  <c r="AD11" i="67"/>
  <c r="AI11" i="67"/>
  <c r="O12" i="67"/>
  <c r="T12" i="67"/>
  <c r="AD12" i="67"/>
  <c r="AI12" i="67"/>
  <c r="O13" i="67"/>
  <c r="T13" i="67"/>
  <c r="Y13" i="67"/>
  <c r="AI13" i="67"/>
  <c r="O14" i="67"/>
  <c r="T14" i="67"/>
  <c r="Y14" i="67"/>
  <c r="AD14" i="67"/>
  <c r="B15" i="67"/>
  <c r="C15" i="67"/>
  <c r="D15" i="67"/>
  <c r="E15" i="67"/>
  <c r="F15" i="67"/>
  <c r="J15" i="67"/>
  <c r="O15" i="67"/>
  <c r="T15" i="67"/>
  <c r="Y15" i="67"/>
  <c r="AD15" i="67"/>
  <c r="AI15" i="67"/>
  <c r="O16" i="67"/>
  <c r="T16" i="67"/>
  <c r="Y16" i="67"/>
  <c r="AD16" i="67"/>
  <c r="AI16" i="67"/>
  <c r="T17" i="67"/>
  <c r="Y17" i="67"/>
  <c r="AD17" i="67"/>
  <c r="AI17" i="67"/>
  <c r="O18" i="67"/>
  <c r="Y18" i="67"/>
  <c r="AD18" i="67"/>
  <c r="AI18" i="67"/>
  <c r="O19" i="67"/>
  <c r="T19" i="67"/>
  <c r="AD19" i="67"/>
  <c r="AI19" i="67"/>
  <c r="O20" i="67"/>
  <c r="T20" i="67"/>
  <c r="Y20" i="67"/>
  <c r="AI20" i="67"/>
  <c r="O21" i="67"/>
  <c r="T21" i="67"/>
  <c r="Y21" i="67"/>
  <c r="AD21" i="67"/>
  <c r="B22" i="67"/>
  <c r="C22" i="67"/>
  <c r="D22" i="67"/>
  <c r="E22" i="67"/>
  <c r="F22" i="67"/>
  <c r="J22" i="67"/>
  <c r="O22" i="67"/>
  <c r="T22" i="67"/>
  <c r="Y22" i="67"/>
  <c r="AD22" i="67"/>
  <c r="AI22" i="67"/>
  <c r="T23" i="67"/>
  <c r="Y23" i="67"/>
  <c r="AD23" i="67"/>
  <c r="AI23" i="67"/>
  <c r="O24" i="67"/>
  <c r="Y24" i="67"/>
  <c r="AD24" i="67"/>
  <c r="AI24" i="67"/>
  <c r="O25" i="67"/>
  <c r="T25" i="67"/>
  <c r="AD25" i="67"/>
  <c r="AI25" i="67"/>
  <c r="O26" i="67"/>
  <c r="T26" i="67"/>
  <c r="Y26" i="67"/>
  <c r="AI26" i="67"/>
  <c r="O27" i="67"/>
  <c r="T27" i="67"/>
  <c r="Y27" i="67"/>
  <c r="AD27" i="67"/>
  <c r="B28" i="67"/>
  <c r="C28" i="67"/>
  <c r="D28" i="67"/>
  <c r="E28" i="67"/>
  <c r="F28" i="67"/>
  <c r="J28" i="67"/>
  <c r="O28" i="67"/>
  <c r="T28" i="67"/>
  <c r="Y28" i="67"/>
  <c r="AD28" i="67"/>
  <c r="AI28" i="67"/>
  <c r="T29" i="67"/>
  <c r="Y29" i="67"/>
  <c r="AD29" i="67"/>
  <c r="AI29" i="67"/>
  <c r="O30" i="67"/>
  <c r="Y30" i="67"/>
  <c r="AD30" i="67"/>
  <c r="AI30" i="67"/>
  <c r="O31" i="67"/>
  <c r="T31" i="67"/>
  <c r="AD31" i="67"/>
  <c r="AI31" i="67"/>
  <c r="O32" i="67"/>
  <c r="T32" i="67"/>
  <c r="Y32" i="67"/>
  <c r="AI32" i="67"/>
  <c r="O33" i="67"/>
  <c r="T33" i="67"/>
  <c r="Y33" i="67"/>
  <c r="AD33" i="67"/>
  <c r="B34" i="67"/>
  <c r="C34" i="67"/>
  <c r="D34" i="67"/>
  <c r="E34" i="67"/>
  <c r="F34" i="67"/>
  <c r="J34" i="67"/>
  <c r="O34" i="67"/>
  <c r="T34" i="67"/>
  <c r="Y34" i="67"/>
  <c r="AD34" i="67"/>
  <c r="AI34" i="67"/>
  <c r="O35" i="67"/>
  <c r="T35" i="67"/>
  <c r="Y35" i="67"/>
  <c r="AD35" i="67"/>
  <c r="AI35" i="67"/>
  <c r="T36" i="67"/>
  <c r="Y36" i="67"/>
  <c r="AD36" i="67"/>
  <c r="AI36" i="67"/>
  <c r="O37" i="67"/>
  <c r="Y37" i="67"/>
  <c r="AD37" i="67"/>
  <c r="AI37" i="67"/>
  <c r="O38" i="67"/>
  <c r="T38" i="67"/>
  <c r="AD38" i="67"/>
  <c r="AI38" i="67"/>
  <c r="O39" i="67"/>
  <c r="T39" i="67"/>
  <c r="Y39" i="67"/>
  <c r="AI39" i="67"/>
  <c r="O40" i="67"/>
  <c r="T40" i="67"/>
  <c r="Y40" i="67"/>
  <c r="AD40" i="67"/>
  <c r="B41" i="67"/>
  <c r="C41" i="67"/>
  <c r="D41" i="67"/>
  <c r="E41" i="67"/>
  <c r="F41" i="67"/>
  <c r="J41" i="67"/>
  <c r="O41" i="67"/>
  <c r="T41" i="67"/>
  <c r="Y41" i="67"/>
  <c r="AD41" i="67"/>
  <c r="AI41" i="67"/>
  <c r="O42" i="67"/>
  <c r="T42" i="67"/>
  <c r="AD42" i="67"/>
  <c r="AI42" i="67"/>
  <c r="O43" i="67"/>
  <c r="T43" i="67"/>
  <c r="Y43" i="67"/>
  <c r="AI43" i="67"/>
  <c r="O44" i="67"/>
  <c r="T44" i="67"/>
  <c r="Y44" i="67"/>
  <c r="AD44" i="67"/>
  <c r="B45" i="67"/>
  <c r="C45" i="67"/>
  <c r="D45" i="67"/>
  <c r="E45" i="67"/>
  <c r="F45" i="67"/>
  <c r="J45" i="67"/>
  <c r="O45" i="67"/>
  <c r="T45" i="67"/>
  <c r="Y45" i="67"/>
  <c r="AD45" i="67"/>
  <c r="AI45" i="67"/>
  <c r="T46" i="67"/>
  <c r="Y46" i="67"/>
  <c r="AD46" i="67"/>
  <c r="AI46" i="67"/>
  <c r="O47" i="67"/>
  <c r="Y47" i="67"/>
  <c r="AD47" i="67"/>
  <c r="AI47" i="67"/>
  <c r="O48" i="67"/>
  <c r="T48" i="67"/>
  <c r="AD48" i="67"/>
  <c r="AI48" i="67"/>
  <c r="O49" i="67"/>
  <c r="T49" i="67"/>
  <c r="Y49" i="67"/>
  <c r="AI49" i="67"/>
  <c r="O50" i="67"/>
  <c r="T50" i="67"/>
  <c r="Y50" i="67"/>
  <c r="AD50" i="67"/>
  <c r="B51" i="67"/>
  <c r="C51" i="67"/>
  <c r="D51" i="67"/>
  <c r="E51" i="67"/>
  <c r="F51" i="67"/>
  <c r="J51" i="67"/>
  <c r="O51" i="67"/>
  <c r="T51" i="67"/>
  <c r="Y51" i="67"/>
  <c r="AD51" i="67"/>
  <c r="AI51" i="67"/>
  <c r="T52" i="67"/>
  <c r="Y52" i="67"/>
  <c r="AD52" i="67"/>
  <c r="AI52" i="67"/>
  <c r="O53" i="67"/>
  <c r="Y53" i="67"/>
  <c r="AD53" i="67"/>
  <c r="AI53" i="67"/>
  <c r="O54" i="67"/>
  <c r="T54" i="67"/>
  <c r="AD54" i="67"/>
  <c r="AI54" i="67"/>
  <c r="O55" i="67"/>
  <c r="T55" i="67"/>
  <c r="Y55" i="67"/>
  <c r="AI55" i="67"/>
  <c r="O56" i="67"/>
  <c r="T56" i="67"/>
  <c r="Y56" i="67"/>
  <c r="AD56" i="67"/>
  <c r="A41" i="67"/>
  <c r="A45" i="67"/>
  <c r="A51" i="67"/>
  <c r="A8" i="67"/>
  <c r="A15" i="67"/>
  <c r="A22" i="67"/>
  <c r="A28" i="67"/>
  <c r="A34" i="67"/>
  <c r="A2" i="67"/>
  <c r="B2" i="91"/>
  <c r="C2" i="91"/>
  <c r="D2" i="91"/>
  <c r="E2" i="91"/>
  <c r="F2" i="91"/>
  <c r="J2" i="91"/>
  <c r="O2" i="91"/>
  <c r="T2" i="91"/>
  <c r="Y2" i="91"/>
  <c r="AD2" i="91"/>
  <c r="AI2" i="91"/>
  <c r="T3" i="91"/>
  <c r="Y3" i="91"/>
  <c r="AD3" i="91"/>
  <c r="AI3" i="91"/>
  <c r="O4" i="91"/>
  <c r="Y4" i="91"/>
  <c r="AD4" i="91"/>
  <c r="AI4" i="91"/>
  <c r="O5" i="91"/>
  <c r="T5" i="91"/>
  <c r="AD5" i="91"/>
  <c r="AI5" i="91"/>
  <c r="O6" i="91"/>
  <c r="T6" i="91"/>
  <c r="Y6" i="91"/>
  <c r="AI6" i="91"/>
  <c r="O7" i="91"/>
  <c r="T7" i="91"/>
  <c r="Y7" i="91"/>
  <c r="AD7" i="91"/>
  <c r="B8" i="91"/>
  <c r="C8" i="91"/>
  <c r="D8" i="91"/>
  <c r="E8" i="91"/>
  <c r="F8" i="91"/>
  <c r="J8" i="91"/>
  <c r="O8" i="91"/>
  <c r="T8" i="91"/>
  <c r="Y8" i="91"/>
  <c r="AD8" i="91"/>
  <c r="AI8" i="91"/>
  <c r="T9" i="91"/>
  <c r="Y9" i="91"/>
  <c r="AD9" i="91"/>
  <c r="AI9" i="91"/>
  <c r="O10" i="91"/>
  <c r="Y10" i="91"/>
  <c r="AD10" i="91"/>
  <c r="AI10" i="91"/>
  <c r="O11" i="91"/>
  <c r="T11" i="91"/>
  <c r="AD11" i="91"/>
  <c r="AI11" i="91"/>
  <c r="O12" i="91"/>
  <c r="T12" i="91"/>
  <c r="Y12" i="91"/>
  <c r="AI12" i="91"/>
  <c r="O13" i="91"/>
  <c r="T13" i="91"/>
  <c r="Y13" i="91"/>
  <c r="AD13" i="91"/>
  <c r="B14" i="91"/>
  <c r="C14" i="91"/>
  <c r="D14" i="91"/>
  <c r="E14" i="91"/>
  <c r="F14" i="91"/>
  <c r="J14" i="91"/>
  <c r="O14" i="91"/>
  <c r="T14" i="91"/>
  <c r="Y14" i="91"/>
  <c r="AD14" i="91"/>
  <c r="AI14" i="91"/>
  <c r="T15" i="91"/>
  <c r="Y15" i="91"/>
  <c r="AD15" i="91"/>
  <c r="AI15" i="91"/>
  <c r="O16" i="91"/>
  <c r="Y16" i="91"/>
  <c r="AD16" i="91"/>
  <c r="AI16" i="91"/>
  <c r="O17" i="91"/>
  <c r="T17" i="91"/>
  <c r="AD17" i="91"/>
  <c r="AI17" i="91"/>
  <c r="O18" i="91"/>
  <c r="T18" i="91"/>
  <c r="Y18" i="91"/>
  <c r="AI18" i="91"/>
  <c r="O19" i="91"/>
  <c r="T19" i="91"/>
  <c r="Y19" i="91"/>
  <c r="AD19" i="91"/>
  <c r="B20" i="91"/>
  <c r="C20" i="91"/>
  <c r="D20" i="91"/>
  <c r="E20" i="91"/>
  <c r="F20" i="91"/>
  <c r="J20" i="91"/>
  <c r="O20" i="91"/>
  <c r="T20" i="91"/>
  <c r="Y20" i="91"/>
  <c r="AD20" i="91"/>
  <c r="AI20" i="91"/>
  <c r="T21" i="91"/>
  <c r="Y21" i="91"/>
  <c r="AD21" i="91"/>
  <c r="AI21" i="91"/>
  <c r="B22" i="91"/>
  <c r="C22" i="91"/>
  <c r="D22" i="91"/>
  <c r="G22" i="91"/>
  <c r="H22" i="91"/>
  <c r="K22" i="91"/>
  <c r="L22" i="91"/>
  <c r="M22" i="91"/>
  <c r="N22" i="91"/>
  <c r="O22" i="91"/>
  <c r="P22" i="91"/>
  <c r="Q22" i="91"/>
  <c r="R22" i="91"/>
  <c r="S22" i="91"/>
  <c r="T22" i="91"/>
  <c r="U22" i="91"/>
  <c r="V22" i="91"/>
  <c r="W22" i="91"/>
  <c r="X22" i="91"/>
  <c r="Y22" i="91"/>
  <c r="Z22" i="91"/>
  <c r="AA22" i="91"/>
  <c r="AB22" i="91"/>
  <c r="AC22" i="91"/>
  <c r="AD22" i="91"/>
  <c r="AE22" i="91"/>
  <c r="AF22" i="91"/>
  <c r="AG22" i="91"/>
  <c r="AH22" i="91"/>
  <c r="AI22" i="91"/>
  <c r="O23" i="91"/>
  <c r="Y23" i="91"/>
  <c r="AD23" i="91"/>
  <c r="AI23" i="91"/>
  <c r="O24" i="91"/>
  <c r="T24" i="91"/>
  <c r="AD24" i="91"/>
  <c r="AI24" i="91"/>
  <c r="O25" i="91"/>
  <c r="T25" i="91"/>
  <c r="Y25" i="91"/>
  <c r="AI25" i="91"/>
  <c r="O26" i="91"/>
  <c r="T26" i="91"/>
  <c r="Y26" i="91"/>
  <c r="AD26" i="91"/>
  <c r="B27" i="91"/>
  <c r="C27" i="91"/>
  <c r="D27" i="91"/>
  <c r="E27" i="91"/>
  <c r="F27" i="91"/>
  <c r="J27" i="91"/>
  <c r="O27" i="91"/>
  <c r="T27" i="91"/>
  <c r="Y27" i="91"/>
  <c r="AD27" i="91"/>
  <c r="AI27" i="91"/>
  <c r="O28" i="91"/>
  <c r="T28" i="91"/>
  <c r="Y28" i="91"/>
  <c r="AD28" i="91"/>
  <c r="AI28" i="91"/>
  <c r="T29" i="91"/>
  <c r="Y29" i="91"/>
  <c r="AD29" i="91"/>
  <c r="AI29" i="91"/>
  <c r="O30" i="91"/>
  <c r="Y30" i="91"/>
  <c r="AD30" i="91"/>
  <c r="AI30" i="91"/>
  <c r="O31" i="91"/>
  <c r="T31" i="91"/>
  <c r="AD31" i="91"/>
  <c r="AI31" i="91"/>
  <c r="O32" i="91"/>
  <c r="T32" i="91"/>
  <c r="Y32" i="91"/>
  <c r="AI32" i="91"/>
  <c r="O33" i="91"/>
  <c r="T33" i="91"/>
  <c r="Y33" i="91"/>
  <c r="AD33" i="91"/>
  <c r="B34" i="91"/>
  <c r="C34" i="91"/>
  <c r="D34" i="91"/>
  <c r="E34" i="91"/>
  <c r="F34" i="91"/>
  <c r="J34" i="91"/>
  <c r="O34" i="91"/>
  <c r="T34" i="91"/>
  <c r="Y34" i="91"/>
  <c r="AD34" i="91"/>
  <c r="AI34" i="91"/>
  <c r="O35" i="91"/>
  <c r="T35" i="91"/>
  <c r="Y35" i="91"/>
  <c r="AD35" i="91"/>
  <c r="AI35" i="91"/>
  <c r="T36" i="91"/>
  <c r="Y36" i="91"/>
  <c r="AD36" i="91"/>
  <c r="AI36" i="91"/>
  <c r="O37" i="91"/>
  <c r="Y37" i="91"/>
  <c r="AD37" i="91"/>
  <c r="AI37" i="91"/>
  <c r="O38" i="91"/>
  <c r="T38" i="91"/>
  <c r="AD38" i="91"/>
  <c r="AI38" i="91"/>
  <c r="O39" i="91"/>
  <c r="T39" i="91"/>
  <c r="Y39" i="91"/>
  <c r="AI39" i="91"/>
  <c r="O40" i="91"/>
  <c r="T40" i="91"/>
  <c r="Y40" i="91"/>
  <c r="AD40" i="91"/>
  <c r="B41" i="91"/>
  <c r="C41" i="91"/>
  <c r="D41" i="91"/>
  <c r="E41" i="91"/>
  <c r="F41" i="91"/>
  <c r="J41" i="91"/>
  <c r="O41" i="91"/>
  <c r="T41" i="91"/>
  <c r="Y41" i="91"/>
  <c r="AD41" i="91"/>
  <c r="AI41" i="91"/>
  <c r="O42" i="91"/>
  <c r="T42" i="91"/>
  <c r="Y42" i="91"/>
  <c r="AD42" i="91"/>
  <c r="AI42" i="91"/>
  <c r="T43" i="91"/>
  <c r="Y43" i="91"/>
  <c r="AD43" i="91"/>
  <c r="AI43" i="91"/>
  <c r="O44" i="91"/>
  <c r="Y44" i="91"/>
  <c r="AD44" i="91"/>
  <c r="AI44" i="91"/>
  <c r="O45" i="91"/>
  <c r="T45" i="91"/>
  <c r="AD45" i="91"/>
  <c r="AI45" i="91"/>
  <c r="O46" i="91"/>
  <c r="T46" i="91"/>
  <c r="Y46" i="91"/>
  <c r="AI46" i="91"/>
  <c r="O47" i="91"/>
  <c r="T47" i="91"/>
  <c r="Y47" i="91"/>
  <c r="AD47" i="91"/>
  <c r="B48" i="91"/>
  <c r="C48" i="91"/>
  <c r="D48" i="91"/>
  <c r="E48" i="91"/>
  <c r="F48" i="91"/>
  <c r="J48" i="91"/>
  <c r="O48" i="91"/>
  <c r="T48" i="91"/>
  <c r="Y48" i="91"/>
  <c r="AD48" i="91"/>
  <c r="AI48" i="91"/>
  <c r="O49" i="91"/>
  <c r="T49" i="91"/>
  <c r="AD49" i="91"/>
  <c r="AI49" i="91"/>
  <c r="O50" i="91"/>
  <c r="T50" i="91"/>
  <c r="Y50" i="91"/>
  <c r="AI50" i="91"/>
  <c r="O51" i="91"/>
  <c r="T51" i="91"/>
  <c r="Y51" i="91"/>
  <c r="AD51" i="91"/>
  <c r="B52" i="91"/>
  <c r="C52" i="91"/>
  <c r="D52" i="91"/>
  <c r="E52" i="91"/>
  <c r="F52" i="91"/>
  <c r="J52" i="91"/>
  <c r="O52" i="91"/>
  <c r="T52" i="91"/>
  <c r="Y52" i="91"/>
  <c r="AD52" i="91"/>
  <c r="AI52" i="91"/>
  <c r="T53" i="91"/>
  <c r="Y53" i="91"/>
  <c r="AD53" i="91"/>
  <c r="AI53" i="91"/>
  <c r="O54" i="91"/>
  <c r="Y54" i="91"/>
  <c r="AD54" i="91"/>
  <c r="AI54" i="91"/>
  <c r="O55" i="91"/>
  <c r="T55" i="91"/>
  <c r="AD55" i="91"/>
  <c r="AI55" i="91"/>
  <c r="O56" i="91"/>
  <c r="T56" i="91"/>
  <c r="Y56" i="91"/>
  <c r="AI56" i="91"/>
  <c r="O57" i="91"/>
  <c r="T57" i="91"/>
  <c r="Y57" i="91"/>
  <c r="AD57" i="91"/>
  <c r="B58" i="91"/>
  <c r="C58" i="91"/>
  <c r="D58" i="91"/>
  <c r="E58" i="91"/>
  <c r="F58" i="91"/>
  <c r="G58" i="91"/>
  <c r="H58" i="91"/>
  <c r="J58" i="91"/>
  <c r="K58" i="91"/>
  <c r="L58" i="91"/>
  <c r="M58" i="91"/>
  <c r="N58" i="91"/>
  <c r="O58" i="91"/>
  <c r="P58" i="91"/>
  <c r="Q58" i="91"/>
  <c r="R58" i="91"/>
  <c r="S58" i="91"/>
  <c r="T58" i="91"/>
  <c r="U58" i="91"/>
  <c r="V58" i="91"/>
  <c r="W58" i="91"/>
  <c r="X58" i="91"/>
  <c r="Y58" i="91"/>
  <c r="Z58" i="91"/>
  <c r="AA58" i="91"/>
  <c r="AB58" i="91"/>
  <c r="AC58" i="91"/>
  <c r="AD58" i="91"/>
  <c r="AE58" i="91"/>
  <c r="AF58" i="91"/>
  <c r="AG58" i="91"/>
  <c r="AH58" i="91"/>
  <c r="AI58" i="91"/>
  <c r="F59" i="91"/>
  <c r="G59" i="91"/>
  <c r="H59" i="91"/>
  <c r="J59" i="91"/>
  <c r="K59" i="91"/>
  <c r="L59" i="91"/>
  <c r="M59" i="91"/>
  <c r="N59" i="91"/>
  <c r="O59" i="91"/>
  <c r="P59" i="91"/>
  <c r="Q59" i="91"/>
  <c r="R59" i="91"/>
  <c r="S59" i="91"/>
  <c r="T59" i="91"/>
  <c r="U59" i="91"/>
  <c r="V59" i="91"/>
  <c r="W59" i="91"/>
  <c r="X59" i="91"/>
  <c r="Y59" i="91"/>
  <c r="Z59" i="91"/>
  <c r="AA59" i="91"/>
  <c r="AB59" i="91"/>
  <c r="AC59" i="91"/>
  <c r="AD59" i="91"/>
  <c r="AE59" i="91"/>
  <c r="AF59" i="91"/>
  <c r="AG59" i="91"/>
  <c r="AH59" i="91"/>
  <c r="AI59" i="91"/>
  <c r="G60" i="91"/>
  <c r="H60" i="91"/>
  <c r="Q60" i="91"/>
  <c r="R60" i="91"/>
  <c r="S60" i="91"/>
  <c r="T60" i="91"/>
  <c r="U60" i="91"/>
  <c r="V60" i="91"/>
  <c r="W60" i="91"/>
  <c r="X60" i="91"/>
  <c r="Y60" i="91"/>
  <c r="Z60" i="91"/>
  <c r="AA60" i="91"/>
  <c r="AB60" i="91"/>
  <c r="AC60" i="91"/>
  <c r="AD60" i="91"/>
  <c r="AE60" i="91"/>
  <c r="AF60" i="91"/>
  <c r="AG60" i="91"/>
  <c r="AH60" i="91"/>
  <c r="AI60" i="91"/>
  <c r="G61" i="91"/>
  <c r="H61" i="91"/>
  <c r="K61" i="91"/>
  <c r="L61" i="91"/>
  <c r="M61" i="91"/>
  <c r="N61" i="91"/>
  <c r="O61" i="91"/>
  <c r="S61" i="91"/>
  <c r="U61" i="91"/>
  <c r="V61" i="91"/>
  <c r="W61" i="91"/>
  <c r="X61" i="91"/>
  <c r="Y61" i="91"/>
  <c r="Z61" i="91"/>
  <c r="AA61" i="91"/>
  <c r="AB61" i="91"/>
  <c r="AC61" i="91"/>
  <c r="AD61" i="91"/>
  <c r="AF61" i="91"/>
  <c r="AG61" i="91"/>
  <c r="AH61" i="91"/>
  <c r="AI61" i="91"/>
  <c r="G62" i="91"/>
  <c r="H62" i="91"/>
  <c r="K62" i="91"/>
  <c r="L62" i="91"/>
  <c r="M62" i="91"/>
  <c r="N62" i="91"/>
  <c r="O62" i="91"/>
  <c r="P62" i="91"/>
  <c r="Q62" i="91"/>
  <c r="R62" i="91"/>
  <c r="S62" i="91"/>
  <c r="T62" i="91"/>
  <c r="Z62" i="91"/>
  <c r="AA62" i="91"/>
  <c r="AB62" i="91"/>
  <c r="AC62" i="91"/>
  <c r="AD62" i="91"/>
  <c r="AE62" i="91"/>
  <c r="AF62" i="91"/>
  <c r="AG62" i="91"/>
  <c r="AH62" i="91"/>
  <c r="AI62" i="91"/>
  <c r="G63" i="91"/>
  <c r="H63" i="91"/>
  <c r="K63" i="91"/>
  <c r="L63" i="91"/>
  <c r="M63" i="91"/>
  <c r="N63" i="91"/>
  <c r="O63" i="91"/>
  <c r="P63" i="91"/>
  <c r="Q63" i="91"/>
  <c r="R63" i="91"/>
  <c r="S63" i="91"/>
  <c r="T63" i="91"/>
  <c r="U63" i="91"/>
  <c r="V63" i="91"/>
  <c r="W63" i="91"/>
  <c r="X63" i="91"/>
  <c r="Y63" i="91"/>
  <c r="AE63" i="91"/>
  <c r="AF63" i="91"/>
  <c r="AG63" i="91"/>
  <c r="AH63" i="91"/>
  <c r="AI63" i="91"/>
  <c r="G64" i="91"/>
  <c r="H64" i="91"/>
  <c r="K64" i="91"/>
  <c r="L64" i="91"/>
  <c r="M64" i="91"/>
  <c r="N64" i="91"/>
  <c r="O64" i="91"/>
  <c r="P64" i="91"/>
  <c r="Q64" i="91"/>
  <c r="R64" i="91"/>
  <c r="S64" i="91"/>
  <c r="T64" i="91"/>
  <c r="U64" i="91"/>
  <c r="V64" i="91"/>
  <c r="W64" i="91"/>
  <c r="X64" i="91"/>
  <c r="Y64" i="91"/>
  <c r="Z64" i="91"/>
  <c r="AA64" i="91"/>
  <c r="AB64" i="91"/>
  <c r="AC64" i="91"/>
  <c r="AD64" i="91"/>
  <c r="B65" i="91"/>
  <c r="C65" i="91"/>
  <c r="D65" i="91"/>
  <c r="E65" i="91"/>
  <c r="F65" i="91"/>
  <c r="J65" i="91"/>
  <c r="O65" i="91"/>
  <c r="T65" i="91"/>
  <c r="Y65" i="91"/>
  <c r="AD65" i="91"/>
  <c r="AI65" i="91"/>
  <c r="T66" i="91"/>
  <c r="Y66" i="91"/>
  <c r="AD66" i="91"/>
  <c r="AI66" i="91"/>
  <c r="O67" i="91"/>
  <c r="T67" i="91"/>
  <c r="AD67" i="91"/>
  <c r="AI67" i="91"/>
  <c r="O68" i="91"/>
  <c r="T68" i="91"/>
  <c r="Y68" i="91"/>
  <c r="AI68" i="91"/>
  <c r="O69" i="91"/>
  <c r="T69" i="91"/>
  <c r="Y69" i="91"/>
  <c r="AD69" i="91"/>
  <c r="B70" i="91"/>
  <c r="C70" i="91"/>
  <c r="D70" i="91"/>
  <c r="E70" i="91"/>
  <c r="F70" i="91"/>
  <c r="J70" i="91"/>
  <c r="O70" i="91"/>
  <c r="T70" i="91"/>
  <c r="Y70" i="91"/>
  <c r="AD70" i="91"/>
  <c r="AI70" i="91"/>
  <c r="B71" i="91"/>
  <c r="C71" i="91"/>
  <c r="D71" i="91"/>
  <c r="G71" i="91"/>
  <c r="H71" i="91"/>
  <c r="K71" i="91"/>
  <c r="L71" i="91"/>
  <c r="M71" i="91"/>
  <c r="N71" i="91"/>
  <c r="O71" i="91"/>
  <c r="P71" i="91"/>
  <c r="Q71" i="91"/>
  <c r="R71" i="91"/>
  <c r="S71" i="91"/>
  <c r="T71" i="91"/>
  <c r="U71" i="91"/>
  <c r="V71" i="91"/>
  <c r="W71" i="91"/>
  <c r="X71" i="91"/>
  <c r="Y71" i="91"/>
  <c r="Z71" i="91"/>
  <c r="AA71" i="91"/>
  <c r="AB71" i="91"/>
  <c r="AC71" i="91"/>
  <c r="AD71" i="91"/>
  <c r="AE71" i="91"/>
  <c r="AF71" i="91"/>
  <c r="AG71" i="91"/>
  <c r="AH71" i="91"/>
  <c r="AI71" i="91"/>
  <c r="T72" i="91"/>
  <c r="Y72" i="91"/>
  <c r="AD72" i="91"/>
  <c r="AI72" i="91"/>
  <c r="B73" i="91"/>
  <c r="C73" i="91"/>
  <c r="D73" i="91"/>
  <c r="G73" i="91"/>
  <c r="H73" i="91"/>
  <c r="K73" i="91"/>
  <c r="L73" i="91"/>
  <c r="M73" i="91"/>
  <c r="N73" i="91"/>
  <c r="O73" i="91"/>
  <c r="P73" i="91"/>
  <c r="Q73" i="91"/>
  <c r="R73" i="91"/>
  <c r="S73" i="91"/>
  <c r="T73" i="91"/>
  <c r="U73" i="91"/>
  <c r="V73" i="91"/>
  <c r="W73" i="91"/>
  <c r="X73" i="91"/>
  <c r="Y73" i="91"/>
  <c r="Z73" i="91"/>
  <c r="AA73" i="91"/>
  <c r="AB73" i="91"/>
  <c r="AC73" i="91"/>
  <c r="AD73" i="91"/>
  <c r="AE73" i="91"/>
  <c r="AF73" i="91"/>
  <c r="AG73" i="91"/>
  <c r="AH73" i="91"/>
  <c r="AI73" i="91"/>
  <c r="B74" i="91"/>
  <c r="C74" i="91"/>
  <c r="D74" i="91"/>
  <c r="G74" i="91"/>
  <c r="H74" i="91"/>
  <c r="K74" i="91"/>
  <c r="L74" i="91"/>
  <c r="M74" i="91"/>
  <c r="N74" i="91"/>
  <c r="O74" i="91"/>
  <c r="Q74" i="91"/>
  <c r="U74" i="91"/>
  <c r="V74" i="91"/>
  <c r="W74" i="91"/>
  <c r="X74" i="91"/>
  <c r="Y74" i="91"/>
  <c r="Z74" i="91"/>
  <c r="AA74" i="91"/>
  <c r="AB74" i="91"/>
  <c r="AC74" i="91"/>
  <c r="AD74" i="91"/>
  <c r="AE74" i="91"/>
  <c r="AF74" i="91"/>
  <c r="AG74" i="91"/>
  <c r="AH74" i="91"/>
  <c r="AI74" i="91"/>
  <c r="O75" i="91"/>
  <c r="T75" i="91"/>
  <c r="AD75" i="91"/>
  <c r="AI75" i="91"/>
  <c r="O76" i="91"/>
  <c r="T76" i="91"/>
  <c r="Y76" i="91"/>
  <c r="AI76" i="91"/>
  <c r="O77" i="91"/>
  <c r="T77" i="91"/>
  <c r="Y77" i="91"/>
  <c r="AD77" i="91"/>
  <c r="B78" i="91"/>
  <c r="C78" i="91"/>
  <c r="D78" i="91"/>
  <c r="E78" i="91"/>
  <c r="F78" i="91"/>
  <c r="J78" i="91"/>
  <c r="K78" i="91"/>
  <c r="L78" i="91"/>
  <c r="M78" i="91"/>
  <c r="N78" i="91"/>
  <c r="O78" i="91"/>
  <c r="P78" i="91"/>
  <c r="Q78" i="91"/>
  <c r="R78" i="91"/>
  <c r="S78" i="91"/>
  <c r="T78" i="91"/>
  <c r="U78" i="91"/>
  <c r="V78" i="91"/>
  <c r="W78" i="91"/>
  <c r="X78" i="91"/>
  <c r="Y78" i="91"/>
  <c r="Z78" i="91"/>
  <c r="AA78" i="91"/>
  <c r="AB78" i="91"/>
  <c r="AC78" i="91"/>
  <c r="AD78" i="91"/>
  <c r="AE78" i="91"/>
  <c r="AF78" i="91"/>
  <c r="AG78" i="91"/>
  <c r="AH78" i="91"/>
  <c r="AI78" i="91"/>
  <c r="T79" i="91"/>
  <c r="Y79" i="91"/>
  <c r="AD79" i="91"/>
  <c r="AI79" i="91"/>
  <c r="O80" i="91"/>
  <c r="Y80" i="91"/>
  <c r="AD80" i="91"/>
  <c r="AI80" i="91"/>
  <c r="O81" i="91"/>
  <c r="T81" i="91"/>
  <c r="AD81" i="91"/>
  <c r="AI81" i="91"/>
  <c r="O82" i="91"/>
  <c r="T82" i="91"/>
  <c r="Y82" i="91"/>
  <c r="AI82" i="91"/>
  <c r="O83" i="91"/>
  <c r="T83" i="91"/>
  <c r="Y83" i="91"/>
  <c r="AD83" i="91"/>
  <c r="B84" i="91"/>
  <c r="C84" i="91"/>
  <c r="D84" i="91"/>
  <c r="E84" i="91"/>
  <c r="F84" i="91"/>
  <c r="J84" i="91"/>
  <c r="O84" i="91"/>
  <c r="T84" i="91"/>
  <c r="Y84" i="91"/>
  <c r="AD84" i="91"/>
  <c r="AI84" i="91"/>
  <c r="O85" i="91"/>
  <c r="T85" i="91"/>
  <c r="Y85" i="91"/>
  <c r="AD85" i="91"/>
  <c r="AI85" i="91"/>
  <c r="T86" i="91"/>
  <c r="Y86" i="91"/>
  <c r="AD86" i="91"/>
  <c r="AI86" i="91"/>
  <c r="O87" i="91"/>
  <c r="Y87" i="91"/>
  <c r="AD87" i="91"/>
  <c r="AI87" i="91"/>
  <c r="O88" i="91"/>
  <c r="T88" i="91"/>
  <c r="AD88" i="91"/>
  <c r="AI88" i="91"/>
  <c r="O89" i="91"/>
  <c r="T89" i="91"/>
  <c r="Y89" i="91"/>
  <c r="AI89" i="91"/>
  <c r="O90" i="91"/>
  <c r="T90" i="91"/>
  <c r="Y90" i="91"/>
  <c r="AD90" i="91"/>
  <c r="B91" i="91"/>
  <c r="C91" i="91"/>
  <c r="D91" i="91"/>
  <c r="E91" i="91"/>
  <c r="F91" i="91"/>
  <c r="J91" i="91"/>
  <c r="O91" i="91"/>
  <c r="T91" i="91"/>
  <c r="Y91" i="91"/>
  <c r="AD91" i="91"/>
  <c r="AI91" i="91"/>
  <c r="T92" i="91"/>
  <c r="Y92" i="91"/>
  <c r="AD92" i="91"/>
  <c r="AI92" i="91"/>
  <c r="O93" i="91"/>
  <c r="Y93" i="91"/>
  <c r="AD93" i="91"/>
  <c r="AI93" i="91"/>
  <c r="O94" i="91"/>
  <c r="T94" i="91"/>
  <c r="AD94" i="91"/>
  <c r="AI94" i="91"/>
  <c r="O95" i="91"/>
  <c r="T95" i="91"/>
  <c r="Y95" i="91"/>
  <c r="AI95" i="91"/>
  <c r="O96" i="91"/>
  <c r="T96" i="91"/>
  <c r="Y96" i="91"/>
  <c r="AD96" i="91"/>
  <c r="B97" i="91"/>
  <c r="C97" i="91"/>
  <c r="D97" i="91"/>
  <c r="E97" i="91"/>
  <c r="F97" i="91"/>
  <c r="J97" i="91"/>
  <c r="O97" i="91"/>
  <c r="T97" i="91"/>
  <c r="Y97" i="91"/>
  <c r="AD97" i="91"/>
  <c r="AI97" i="91"/>
  <c r="T98" i="91"/>
  <c r="Y98" i="91"/>
  <c r="AD98" i="91"/>
  <c r="AI98" i="91"/>
  <c r="B99" i="91"/>
  <c r="C99" i="91"/>
  <c r="D99" i="91"/>
  <c r="G99" i="91"/>
  <c r="H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O100" i="91"/>
  <c r="Y100" i="91"/>
  <c r="AD100" i="91"/>
  <c r="AI100" i="91"/>
  <c r="O101" i="91"/>
  <c r="T101" i="91"/>
  <c r="AD101" i="91"/>
  <c r="AI101" i="91"/>
  <c r="O102" i="91"/>
  <c r="T102" i="91"/>
  <c r="Y102" i="91"/>
  <c r="AI102" i="91"/>
  <c r="O103" i="91"/>
  <c r="T103" i="91"/>
  <c r="Y103" i="91"/>
  <c r="AD103" i="91"/>
  <c r="B104" i="91"/>
  <c r="C104" i="91"/>
  <c r="D104" i="91"/>
  <c r="E104" i="91"/>
  <c r="F104" i="91"/>
  <c r="J104" i="91"/>
  <c r="O104" i="91"/>
  <c r="T104" i="91"/>
  <c r="Y104" i="91"/>
  <c r="AD104" i="91"/>
  <c r="AI104" i="91"/>
  <c r="O105" i="91"/>
  <c r="T105" i="91"/>
  <c r="Y105" i="91"/>
  <c r="AD105" i="91"/>
  <c r="AI105" i="91"/>
  <c r="T106" i="91"/>
  <c r="Y106" i="91"/>
  <c r="AD106" i="91"/>
  <c r="AI106" i="91"/>
  <c r="O107" i="91"/>
  <c r="Y107" i="91"/>
  <c r="AD107" i="91"/>
  <c r="AI107" i="91"/>
  <c r="O108" i="91"/>
  <c r="T108" i="91"/>
  <c r="AD108" i="91"/>
  <c r="AI108" i="91"/>
  <c r="O109" i="91"/>
  <c r="T109" i="91"/>
  <c r="Y109" i="91"/>
  <c r="AI109" i="91"/>
  <c r="O110" i="91"/>
  <c r="T110" i="91"/>
  <c r="Y110" i="91"/>
  <c r="AD110" i="91"/>
  <c r="B111" i="91"/>
  <c r="C111" i="91"/>
  <c r="D111" i="91"/>
  <c r="E111" i="91"/>
  <c r="F111" i="91"/>
  <c r="J111" i="91"/>
  <c r="O111" i="91"/>
  <c r="T111" i="91"/>
  <c r="Y111" i="91"/>
  <c r="AD111" i="91"/>
  <c r="AI111" i="91"/>
  <c r="T112" i="91"/>
  <c r="Y112" i="91"/>
  <c r="AD112" i="91"/>
  <c r="AI112" i="91"/>
  <c r="O113" i="91"/>
  <c r="Y113" i="91"/>
  <c r="AD113" i="91"/>
  <c r="AI113" i="91"/>
  <c r="O114" i="91"/>
  <c r="T114" i="91"/>
  <c r="AD114" i="91"/>
  <c r="AI114" i="91"/>
  <c r="O115" i="91"/>
  <c r="T115" i="91"/>
  <c r="Y115" i="91"/>
  <c r="AI115" i="91"/>
  <c r="O116" i="91"/>
  <c r="T116" i="91"/>
  <c r="Y116" i="91"/>
  <c r="AD116" i="91"/>
  <c r="B117" i="91"/>
  <c r="C117" i="91"/>
  <c r="D117" i="91"/>
  <c r="E117" i="91"/>
  <c r="F117" i="91"/>
  <c r="J117" i="91"/>
  <c r="O117" i="91"/>
  <c r="T117" i="91"/>
  <c r="Y117" i="91"/>
  <c r="AD117" i="91"/>
  <c r="AI117" i="91"/>
  <c r="T118" i="91"/>
  <c r="Y118" i="91"/>
  <c r="AD118" i="91"/>
  <c r="AI118" i="91"/>
  <c r="O119" i="91"/>
  <c r="Y119" i="91"/>
  <c r="AD119" i="91"/>
  <c r="AI119" i="91"/>
  <c r="O120" i="91"/>
  <c r="T120" i="91"/>
  <c r="AD120" i="91"/>
  <c r="AI120" i="91"/>
  <c r="O121" i="91"/>
  <c r="T121" i="91"/>
  <c r="Y121" i="91"/>
  <c r="AI121" i="91"/>
  <c r="O122" i="91"/>
  <c r="T122" i="91"/>
  <c r="Y122" i="91"/>
  <c r="AD122" i="91"/>
  <c r="B123" i="91"/>
  <c r="C123" i="91"/>
  <c r="D123" i="91"/>
  <c r="E123" i="91"/>
  <c r="F123" i="91"/>
  <c r="J123" i="91"/>
  <c r="O123" i="91"/>
  <c r="T123" i="91"/>
  <c r="Y123" i="91"/>
  <c r="AD123" i="91"/>
  <c r="AI123" i="91"/>
  <c r="T124" i="91"/>
  <c r="Y124" i="91"/>
  <c r="AD124" i="91"/>
  <c r="AI124" i="91"/>
  <c r="O125" i="91"/>
  <c r="Y125" i="91"/>
  <c r="AD125" i="91"/>
  <c r="AI125" i="91"/>
  <c r="O126" i="91"/>
  <c r="T126" i="91"/>
  <c r="AD126" i="91"/>
  <c r="AI126" i="91"/>
  <c r="O127" i="91"/>
  <c r="T127" i="91"/>
  <c r="Y127" i="91"/>
  <c r="AI127" i="91"/>
  <c r="O128" i="91"/>
  <c r="T128" i="91"/>
  <c r="Y128" i="91"/>
  <c r="AD128" i="91"/>
  <c r="B129" i="91"/>
  <c r="C129" i="91"/>
  <c r="D129" i="91"/>
  <c r="E129" i="91"/>
  <c r="F129" i="91"/>
  <c r="J129" i="91"/>
  <c r="O129" i="91"/>
  <c r="T129" i="91"/>
  <c r="Y129" i="91"/>
  <c r="AD129" i="91"/>
  <c r="AI129" i="91"/>
  <c r="T130" i="91"/>
  <c r="Y130" i="91"/>
  <c r="AD130" i="91"/>
  <c r="AI130" i="91"/>
  <c r="O131" i="91"/>
  <c r="Y131" i="91"/>
  <c r="AD131" i="91"/>
  <c r="AI131" i="91"/>
  <c r="O132" i="91"/>
  <c r="T132" i="91"/>
  <c r="AD132" i="91"/>
  <c r="AI132" i="91"/>
  <c r="O133" i="91"/>
  <c r="T133" i="91"/>
  <c r="Y133" i="91"/>
  <c r="AI133" i="91"/>
  <c r="O134" i="91"/>
  <c r="T134" i="91"/>
  <c r="Y134" i="91"/>
  <c r="AD134" i="91"/>
  <c r="B135" i="91"/>
  <c r="C135" i="91"/>
  <c r="D135" i="91"/>
  <c r="E135" i="91"/>
  <c r="F135" i="91"/>
  <c r="J135" i="91"/>
  <c r="O135" i="91"/>
  <c r="T135" i="91"/>
  <c r="Y135" i="91"/>
  <c r="AD135" i="91"/>
  <c r="AI135" i="91"/>
  <c r="T136" i="91"/>
  <c r="Y136" i="91"/>
  <c r="AD136" i="91"/>
  <c r="AI136" i="91"/>
  <c r="O137" i="91"/>
  <c r="Y137" i="91"/>
  <c r="AD137" i="91"/>
  <c r="AI137" i="91"/>
  <c r="O138" i="91"/>
  <c r="T138" i="91"/>
  <c r="AD138" i="91"/>
  <c r="AI138" i="91"/>
  <c r="O139" i="91"/>
  <c r="T139" i="91"/>
  <c r="Y139" i="91"/>
  <c r="AI139" i="91"/>
  <c r="O140" i="91"/>
  <c r="T140" i="91"/>
  <c r="Y140" i="91"/>
  <c r="AD140" i="91"/>
  <c r="B141" i="91"/>
  <c r="C141" i="91"/>
  <c r="D141" i="91"/>
  <c r="E141" i="91"/>
  <c r="F141" i="91"/>
  <c r="J141" i="91"/>
  <c r="O141" i="91"/>
  <c r="T141" i="91"/>
  <c r="Y141" i="91"/>
  <c r="AD141" i="91"/>
  <c r="AI141" i="91"/>
  <c r="O142" i="91"/>
  <c r="T142" i="91"/>
  <c r="Y142" i="91"/>
  <c r="AD142" i="91"/>
  <c r="AI142" i="91"/>
  <c r="T143" i="91"/>
  <c r="Y143" i="91"/>
  <c r="AD143" i="91"/>
  <c r="AI143" i="91"/>
  <c r="O144" i="91"/>
  <c r="Y144" i="91"/>
  <c r="AD144" i="91"/>
  <c r="AI144" i="91"/>
  <c r="O145" i="91"/>
  <c r="T145" i="91"/>
  <c r="AD145" i="91"/>
  <c r="AI145" i="91"/>
  <c r="O146" i="91"/>
  <c r="T146" i="91"/>
  <c r="Y146" i="91"/>
  <c r="AI146" i="91"/>
  <c r="O147" i="91"/>
  <c r="T147" i="91"/>
  <c r="Y147" i="91"/>
  <c r="AD147" i="91"/>
  <c r="B148" i="91"/>
  <c r="C148" i="91"/>
  <c r="D148" i="91"/>
  <c r="E148" i="91"/>
  <c r="F148" i="91"/>
  <c r="J148" i="91"/>
  <c r="O148" i="91"/>
  <c r="T148" i="91"/>
  <c r="Y148" i="91"/>
  <c r="AD148" i="91"/>
  <c r="AI148" i="91"/>
  <c r="T149" i="91"/>
  <c r="Y149" i="91"/>
  <c r="AD149" i="91"/>
  <c r="AI149" i="91"/>
  <c r="O150" i="91"/>
  <c r="Y150" i="91"/>
  <c r="AD150" i="91"/>
  <c r="AI150" i="91"/>
  <c r="O151" i="91"/>
  <c r="T151" i="91"/>
  <c r="AD151" i="91"/>
  <c r="AI151" i="91"/>
  <c r="O152" i="91"/>
  <c r="T152" i="91"/>
  <c r="Y152" i="91"/>
  <c r="AI152" i="91"/>
  <c r="O153" i="91"/>
  <c r="T153" i="91"/>
  <c r="Y153" i="91"/>
  <c r="AD153" i="91"/>
  <c r="B154" i="91"/>
  <c r="C154" i="91"/>
  <c r="D154" i="91"/>
  <c r="E154" i="91"/>
  <c r="F154" i="91"/>
  <c r="J154" i="91"/>
  <c r="O154" i="91"/>
  <c r="T154" i="91"/>
  <c r="Y154" i="91"/>
  <c r="AD154" i="91"/>
  <c r="AI154" i="91"/>
  <c r="O155" i="91"/>
  <c r="T155" i="91"/>
  <c r="Y155" i="91"/>
  <c r="AD155" i="91"/>
  <c r="AI155" i="91"/>
  <c r="T156" i="91"/>
  <c r="Y156" i="91"/>
  <c r="AD156" i="91"/>
  <c r="AI156" i="91"/>
  <c r="O157" i="91"/>
  <c r="Y157" i="91"/>
  <c r="AD157" i="91"/>
  <c r="AI157" i="91"/>
  <c r="O158" i="91"/>
  <c r="T158" i="91"/>
  <c r="AD158" i="91"/>
  <c r="AI158" i="91"/>
  <c r="O159" i="91"/>
  <c r="T159" i="91"/>
  <c r="Y159" i="91"/>
  <c r="AI159" i="91"/>
  <c r="O160" i="91"/>
  <c r="T160" i="91"/>
  <c r="Y160" i="91"/>
  <c r="AD160" i="91"/>
  <c r="B161" i="91"/>
  <c r="C161" i="91"/>
  <c r="D161" i="91"/>
  <c r="E161" i="91"/>
  <c r="F161" i="91"/>
  <c r="J161" i="91"/>
  <c r="O161" i="91"/>
  <c r="T161" i="91"/>
  <c r="Y161" i="91"/>
  <c r="AD161" i="91"/>
  <c r="AI161" i="91"/>
  <c r="O162" i="91"/>
  <c r="T162" i="91"/>
  <c r="Y162" i="91"/>
  <c r="AD162" i="91"/>
  <c r="AI162" i="91"/>
  <c r="T163" i="91"/>
  <c r="Y163" i="91"/>
  <c r="AD163" i="91"/>
  <c r="AI163" i="91"/>
  <c r="O164" i="91"/>
  <c r="Y164" i="91"/>
  <c r="AD164" i="91"/>
  <c r="AI164" i="91"/>
  <c r="O165" i="91"/>
  <c r="T165" i="91"/>
  <c r="AD165" i="91"/>
  <c r="AI165" i="91"/>
  <c r="O166" i="91"/>
  <c r="T166" i="91"/>
  <c r="Y166" i="91"/>
  <c r="AI166" i="91"/>
  <c r="O167" i="91"/>
  <c r="T167" i="91"/>
  <c r="Y167" i="91"/>
  <c r="AD167" i="91"/>
  <c r="A135" i="91"/>
  <c r="A141" i="91"/>
  <c r="A148" i="91"/>
  <c r="A154" i="91"/>
  <c r="A161" i="91"/>
  <c r="A97" i="91"/>
  <c r="A99" i="91"/>
  <c r="A104" i="91"/>
  <c r="A111" i="91"/>
  <c r="A117" i="91"/>
  <c r="A123" i="91"/>
  <c r="A129" i="91"/>
  <c r="A8" i="91"/>
  <c r="A14" i="91"/>
  <c r="A20" i="91"/>
  <c r="A22" i="91"/>
  <c r="A27" i="91"/>
  <c r="A34" i="91"/>
  <c r="A41" i="91"/>
  <c r="A48" i="91"/>
  <c r="A52" i="91"/>
  <c r="A58" i="91"/>
  <c r="A59" i="91"/>
  <c r="A60" i="91"/>
  <c r="A61" i="91"/>
  <c r="A62" i="91"/>
  <c r="A63" i="91"/>
  <c r="A64" i="91"/>
  <c r="A65" i="91"/>
  <c r="A70" i="91"/>
  <c r="A71" i="91"/>
  <c r="A73" i="91"/>
  <c r="A74" i="91"/>
  <c r="A78" i="91"/>
  <c r="A84" i="91"/>
  <c r="A91" i="91"/>
  <c r="A2" i="91"/>
  <c r="IV96" i="91"/>
  <c r="IU96" i="91"/>
  <c r="IT96" i="91"/>
  <c r="IS96" i="91"/>
  <c r="IR96" i="91"/>
  <c r="IQ96" i="91"/>
  <c r="IP96" i="91"/>
  <c r="IO96" i="91"/>
  <c r="IN96" i="91"/>
  <c r="IM96" i="91"/>
  <c r="IL96" i="91"/>
  <c r="IK96" i="91"/>
  <c r="IJ96" i="91"/>
  <c r="II96" i="91"/>
  <c r="IH96" i="91"/>
  <c r="IG96" i="91"/>
  <c r="IF96" i="91"/>
  <c r="IE96" i="91"/>
  <c r="ID96" i="91"/>
  <c r="IC96" i="91"/>
  <c r="IB96" i="91"/>
  <c r="IA96" i="91"/>
  <c r="HZ96" i="91"/>
  <c r="HY96" i="91"/>
  <c r="HX96" i="91"/>
  <c r="HW96" i="91"/>
  <c r="HV96" i="91"/>
  <c r="HU96" i="91"/>
  <c r="HT96" i="91"/>
  <c r="HS96" i="91"/>
  <c r="HR96" i="91"/>
  <c r="HQ96" i="91"/>
  <c r="HP96" i="91"/>
  <c r="HO96" i="91"/>
  <c r="HN96" i="91"/>
  <c r="HM96" i="91"/>
  <c r="HL96" i="91"/>
  <c r="HK96" i="91"/>
  <c r="HJ96" i="91"/>
  <c r="HI96" i="91"/>
  <c r="HH96" i="91"/>
  <c r="HG96" i="91"/>
  <c r="HF96" i="91"/>
  <c r="HE96" i="91"/>
  <c r="HD96" i="91"/>
  <c r="HC96" i="91"/>
  <c r="HB96" i="91"/>
  <c r="HA96" i="91"/>
  <c r="GZ96" i="91"/>
  <c r="GY96" i="91"/>
  <c r="GX96" i="91"/>
  <c r="GW96" i="91"/>
  <c r="GV96" i="91"/>
  <c r="GU96" i="91"/>
  <c r="GT96" i="91"/>
  <c r="GS96" i="91"/>
  <c r="GR96" i="91"/>
  <c r="GQ96" i="91"/>
  <c r="GP96" i="91"/>
  <c r="GO96" i="91"/>
  <c r="GN96" i="91"/>
  <c r="GM96" i="91"/>
  <c r="GL96" i="91"/>
  <c r="GK96" i="91"/>
  <c r="GJ96" i="91"/>
  <c r="GI96" i="91"/>
  <c r="GH96" i="91"/>
  <c r="GG96" i="91"/>
  <c r="GF96" i="91"/>
  <c r="GE96" i="91"/>
  <c r="GD96" i="91"/>
  <c r="GC96" i="91"/>
  <c r="GB96" i="91"/>
  <c r="GA96" i="91"/>
  <c r="FZ96" i="91"/>
  <c r="FY96" i="91"/>
  <c r="FX96" i="91"/>
  <c r="FW96" i="91"/>
  <c r="FV96" i="91"/>
  <c r="FU96" i="91"/>
  <c r="FT96" i="91"/>
  <c r="FS96" i="91"/>
  <c r="FR96" i="91"/>
  <c r="FQ96" i="91"/>
  <c r="FP96" i="91"/>
  <c r="FO96" i="91"/>
  <c r="FN96" i="91"/>
  <c r="FM96" i="91"/>
  <c r="FL96" i="91"/>
  <c r="FK96" i="91"/>
  <c r="FJ96" i="91"/>
  <c r="FI96" i="91"/>
  <c r="FH96" i="91"/>
  <c r="FG96" i="91"/>
  <c r="FF96" i="91"/>
  <c r="FE96" i="91"/>
  <c r="FD96" i="91"/>
  <c r="FC96" i="91"/>
  <c r="FB96" i="91"/>
  <c r="FA96" i="91"/>
  <c r="EZ96" i="91"/>
  <c r="EY96" i="91"/>
  <c r="EX96" i="91"/>
  <c r="EW96" i="91"/>
  <c r="EV96" i="91"/>
  <c r="EU96" i="91"/>
  <c r="ET96" i="91"/>
  <c r="ES96" i="91"/>
  <c r="ER96" i="91"/>
  <c r="EQ96" i="91"/>
  <c r="EP96" i="91"/>
  <c r="EO96" i="91"/>
  <c r="EN96" i="91"/>
  <c r="EM96" i="91"/>
  <c r="EL96" i="91"/>
  <c r="EK96" i="91"/>
  <c r="EJ96" i="91"/>
  <c r="EI96" i="91"/>
  <c r="EH96" i="91"/>
  <c r="EG96" i="91"/>
  <c r="EF96" i="91"/>
  <c r="EE96" i="91"/>
  <c r="ED96" i="91"/>
  <c r="EC96" i="91"/>
  <c r="EB96" i="91"/>
  <c r="EA96" i="91"/>
  <c r="DZ96" i="91"/>
  <c r="DY96" i="91"/>
  <c r="DX96" i="91"/>
  <c r="DW96" i="91"/>
  <c r="DV96" i="91"/>
  <c r="DU96" i="91"/>
  <c r="DT96" i="91"/>
  <c r="DS96" i="91"/>
  <c r="DR96" i="91"/>
  <c r="DQ96" i="91"/>
  <c r="DP96" i="91"/>
  <c r="DO96" i="91"/>
  <c r="DN96" i="91"/>
  <c r="DM96" i="91"/>
  <c r="DL96" i="91"/>
  <c r="DK96" i="91"/>
  <c r="DJ96" i="91"/>
  <c r="DI96" i="91"/>
  <c r="DH96" i="91"/>
  <c r="DG96" i="91"/>
  <c r="DF96" i="91"/>
  <c r="DE96" i="91"/>
  <c r="DD96" i="91"/>
  <c r="DC96" i="91"/>
  <c r="DB96" i="91"/>
  <c r="DA96" i="91"/>
  <c r="CZ96" i="91"/>
  <c r="CY96" i="91"/>
  <c r="CX96" i="91"/>
  <c r="CW96" i="91"/>
  <c r="CV96" i="91"/>
  <c r="CU96" i="91"/>
  <c r="CT96" i="91"/>
  <c r="CS96" i="91"/>
  <c r="CR96" i="91"/>
  <c r="CQ96" i="91"/>
  <c r="CP96" i="91"/>
  <c r="CO96" i="91"/>
  <c r="CN96" i="91"/>
  <c r="CM96" i="91"/>
  <c r="CL96" i="91"/>
  <c r="CK96" i="91"/>
  <c r="CJ96" i="91"/>
  <c r="CI96" i="91"/>
  <c r="CH96" i="91"/>
  <c r="CG96" i="91"/>
  <c r="CF96" i="91"/>
  <c r="CE96" i="91"/>
  <c r="CD96" i="91"/>
  <c r="CC96" i="91"/>
  <c r="CB96" i="91"/>
  <c r="CA96" i="91"/>
  <c r="BZ96" i="91"/>
  <c r="BY96" i="91"/>
  <c r="BX96" i="91"/>
  <c r="BW96" i="91"/>
  <c r="BV96" i="91"/>
  <c r="BU96" i="91"/>
  <c r="BT96" i="91"/>
  <c r="BS96" i="91"/>
  <c r="BR96" i="91"/>
  <c r="BQ96" i="91"/>
  <c r="BP96" i="91"/>
  <c r="BO96" i="91"/>
  <c r="BN96" i="91"/>
  <c r="BM96" i="91"/>
  <c r="BL96" i="91"/>
  <c r="BK96" i="91"/>
  <c r="BJ96" i="91"/>
  <c r="BI96" i="91"/>
  <c r="BH96" i="91"/>
  <c r="BG96" i="91"/>
  <c r="BF96" i="91"/>
  <c r="BE96" i="91"/>
  <c r="BD96" i="91"/>
  <c r="BC96" i="91"/>
  <c r="BB96" i="91"/>
  <c r="BA96" i="91"/>
  <c r="AZ96" i="91"/>
  <c r="AY96" i="91"/>
  <c r="AX96" i="91"/>
  <c r="AW96" i="91"/>
  <c r="AV96" i="91"/>
  <c r="AU96" i="91"/>
  <c r="AT96" i="91"/>
  <c r="AS96" i="91"/>
  <c r="AR96" i="91"/>
  <c r="AQ96" i="91"/>
  <c r="AP96" i="91"/>
  <c r="IV95" i="91"/>
  <c r="IU95" i="91"/>
  <c r="IT95" i="91"/>
  <c r="IS95" i="91"/>
  <c r="IR95" i="91"/>
  <c r="IQ95" i="91"/>
  <c r="IP95" i="91"/>
  <c r="IO95" i="91"/>
  <c r="IN95" i="91"/>
  <c r="IM95" i="91"/>
  <c r="IL95" i="91"/>
  <c r="IK95" i="91"/>
  <c r="IJ95" i="91"/>
  <c r="II95" i="91"/>
  <c r="IH95" i="91"/>
  <c r="IG95" i="91"/>
  <c r="IF95" i="91"/>
  <c r="IE95" i="91"/>
  <c r="ID95" i="91"/>
  <c r="IC95" i="91"/>
  <c r="IB95" i="91"/>
  <c r="IA95" i="91"/>
  <c r="HZ95" i="91"/>
  <c r="HY95" i="91"/>
  <c r="HX95" i="91"/>
  <c r="HW95" i="91"/>
  <c r="HV95" i="91"/>
  <c r="HU95" i="91"/>
  <c r="HT95" i="91"/>
  <c r="HS95" i="91"/>
  <c r="HR95" i="91"/>
  <c r="HQ95" i="91"/>
  <c r="HP95" i="91"/>
  <c r="HO95" i="91"/>
  <c r="HN95" i="91"/>
  <c r="HM95" i="91"/>
  <c r="HL95" i="91"/>
  <c r="HK95" i="91"/>
  <c r="HJ95" i="91"/>
  <c r="HI95" i="91"/>
  <c r="HH95" i="91"/>
  <c r="HG95" i="91"/>
  <c r="HF95" i="91"/>
  <c r="HE95" i="91"/>
  <c r="HD95" i="91"/>
  <c r="HC95" i="91"/>
  <c r="HB95" i="91"/>
  <c r="HA95" i="91"/>
  <c r="GZ95" i="91"/>
  <c r="GY95" i="91"/>
  <c r="GX95" i="91"/>
  <c r="GW95" i="91"/>
  <c r="GV95" i="91"/>
  <c r="GU95" i="91"/>
  <c r="GT95" i="91"/>
  <c r="GS95" i="91"/>
  <c r="GR95" i="91"/>
  <c r="GQ95" i="91"/>
  <c r="GP95" i="91"/>
  <c r="GO95" i="91"/>
  <c r="GN95" i="91"/>
  <c r="GM95" i="91"/>
  <c r="GL95" i="91"/>
  <c r="GK95" i="91"/>
  <c r="GJ95" i="91"/>
  <c r="GI95" i="91"/>
  <c r="GH95" i="91"/>
  <c r="GG95" i="91"/>
  <c r="GF95" i="91"/>
  <c r="GE95" i="91"/>
  <c r="GD95" i="91"/>
  <c r="GC95" i="91"/>
  <c r="GB95" i="91"/>
  <c r="GA95" i="91"/>
  <c r="FZ95" i="91"/>
  <c r="FY95" i="91"/>
  <c r="FX95" i="91"/>
  <c r="FW95" i="91"/>
  <c r="FV95" i="91"/>
  <c r="FU95" i="91"/>
  <c r="FT95" i="91"/>
  <c r="FS95" i="91"/>
  <c r="FR95" i="91"/>
  <c r="FQ95" i="91"/>
  <c r="FP95" i="91"/>
  <c r="FO95" i="91"/>
  <c r="FN95" i="91"/>
  <c r="FM95" i="91"/>
  <c r="FL95" i="91"/>
  <c r="FK95" i="91"/>
  <c r="FJ95" i="91"/>
  <c r="FI95" i="91"/>
  <c r="FH95" i="91"/>
  <c r="FG95" i="91"/>
  <c r="FF95" i="91"/>
  <c r="FE95" i="91"/>
  <c r="FD95" i="91"/>
  <c r="FC95" i="91"/>
  <c r="FB95" i="91"/>
  <c r="FA95" i="91"/>
  <c r="EZ95" i="91"/>
  <c r="EY95" i="91"/>
  <c r="EX95" i="91"/>
  <c r="EW95" i="91"/>
  <c r="EV95" i="91"/>
  <c r="EU95" i="91"/>
  <c r="ET95" i="91"/>
  <c r="ES95" i="91"/>
  <c r="ER95" i="91"/>
  <c r="EQ95" i="91"/>
  <c r="EP95" i="91"/>
  <c r="EO95" i="91"/>
  <c r="EN95" i="91"/>
  <c r="EM95" i="91"/>
  <c r="EL95" i="91"/>
  <c r="EK95" i="91"/>
  <c r="EJ95" i="91"/>
  <c r="EI95" i="91"/>
  <c r="EH95" i="91"/>
  <c r="EG95" i="91"/>
  <c r="EF95" i="91"/>
  <c r="EE95" i="91"/>
  <c r="ED95" i="91"/>
  <c r="EC95" i="91"/>
  <c r="EB95" i="91"/>
  <c r="EA95" i="91"/>
  <c r="DZ95" i="91"/>
  <c r="DY95" i="91"/>
  <c r="DX95" i="91"/>
  <c r="DW95" i="91"/>
  <c r="DV95" i="91"/>
  <c r="DU95" i="91"/>
  <c r="DT95" i="91"/>
  <c r="DS95" i="91"/>
  <c r="DR95" i="91"/>
  <c r="DQ95" i="91"/>
  <c r="DP95" i="91"/>
  <c r="DO95" i="91"/>
  <c r="DN95" i="91"/>
  <c r="DM95" i="91"/>
  <c r="DL95" i="91"/>
  <c r="DK95" i="91"/>
  <c r="DJ95" i="91"/>
  <c r="DI95" i="91"/>
  <c r="DH95" i="91"/>
  <c r="DG95" i="91"/>
  <c r="DF95" i="91"/>
  <c r="DE95" i="91"/>
  <c r="DD95" i="91"/>
  <c r="DC95" i="91"/>
  <c r="DB95" i="91"/>
  <c r="DA95" i="91"/>
  <c r="CZ95" i="91"/>
  <c r="CY95" i="91"/>
  <c r="CX95" i="91"/>
  <c r="CW95" i="91"/>
  <c r="CV95" i="91"/>
  <c r="CU95" i="91"/>
  <c r="CT95" i="91"/>
  <c r="CS95" i="91"/>
  <c r="CR95" i="91"/>
  <c r="CQ95" i="91"/>
  <c r="CP95" i="91"/>
  <c r="CO95" i="91"/>
  <c r="CN95" i="91"/>
  <c r="CM95" i="91"/>
  <c r="CL95" i="91"/>
  <c r="CK95" i="91"/>
  <c r="CJ95" i="91"/>
  <c r="CI95" i="91"/>
  <c r="CH95" i="91"/>
  <c r="CG95" i="91"/>
  <c r="CF95" i="91"/>
  <c r="CE95" i="91"/>
  <c r="CD95" i="91"/>
  <c r="CC95" i="91"/>
  <c r="CB95" i="91"/>
  <c r="CA95" i="91"/>
  <c r="BZ95" i="91"/>
  <c r="BY95" i="91"/>
  <c r="BX95" i="91"/>
  <c r="BW95" i="91"/>
  <c r="BV95" i="91"/>
  <c r="BU95" i="91"/>
  <c r="BT95" i="91"/>
  <c r="BS95" i="91"/>
  <c r="BR95" i="91"/>
  <c r="BQ95" i="91"/>
  <c r="BP95" i="91"/>
  <c r="BO95" i="91"/>
  <c r="BN95" i="91"/>
  <c r="BM95" i="91"/>
  <c r="BL95" i="91"/>
  <c r="BK95" i="91"/>
  <c r="BJ95" i="91"/>
  <c r="BI95" i="91"/>
  <c r="BH95" i="91"/>
  <c r="BG95" i="91"/>
  <c r="BF95" i="91"/>
  <c r="BE95" i="91"/>
  <c r="BD95" i="91"/>
  <c r="BC95" i="91"/>
  <c r="BB95" i="91"/>
  <c r="BA95" i="91"/>
  <c r="AZ95" i="91"/>
  <c r="AY95" i="91"/>
  <c r="AX95" i="91"/>
  <c r="AW95" i="91"/>
  <c r="AV95" i="91"/>
  <c r="AU95" i="91"/>
  <c r="AT95" i="91"/>
  <c r="AS95" i="91"/>
  <c r="AR95" i="91"/>
  <c r="AQ95" i="91"/>
  <c r="AP95" i="91"/>
  <c r="IV94" i="91"/>
  <c r="IU94" i="91"/>
  <c r="IT94" i="91"/>
  <c r="IS94" i="91"/>
  <c r="IR94" i="91"/>
  <c r="IQ94" i="91"/>
  <c r="IP94" i="91"/>
  <c r="IO94" i="91"/>
  <c r="IN94" i="91"/>
  <c r="IM94" i="91"/>
  <c r="IL94" i="91"/>
  <c r="IK94" i="91"/>
  <c r="IJ94" i="91"/>
  <c r="II94" i="91"/>
  <c r="IH94" i="91"/>
  <c r="IG94" i="91"/>
  <c r="IF94" i="91"/>
  <c r="IE94" i="91"/>
  <c r="ID94" i="91"/>
  <c r="IC94" i="91"/>
  <c r="IB94" i="91"/>
  <c r="IA94" i="91"/>
  <c r="HZ94" i="91"/>
  <c r="HY94" i="91"/>
  <c r="HX94" i="91"/>
  <c r="HW94" i="91"/>
  <c r="HV94" i="91"/>
  <c r="HU94" i="91"/>
  <c r="HT94" i="91"/>
  <c r="HS94" i="91"/>
  <c r="HR94" i="91"/>
  <c r="HQ94" i="91"/>
  <c r="HP94" i="91"/>
  <c r="HO94" i="91"/>
  <c r="HN94" i="91"/>
  <c r="HM94" i="91"/>
  <c r="HL94" i="91"/>
  <c r="HK94" i="91"/>
  <c r="HJ94" i="91"/>
  <c r="HI94" i="91"/>
  <c r="HH94" i="91"/>
  <c r="HG94" i="91"/>
  <c r="HF94" i="91"/>
  <c r="HE94" i="91"/>
  <c r="HD94" i="91"/>
  <c r="HC94" i="91"/>
  <c r="HB94" i="91"/>
  <c r="HA94" i="91"/>
  <c r="GZ94" i="91"/>
  <c r="GY94" i="91"/>
  <c r="GX94" i="91"/>
  <c r="GW94" i="91"/>
  <c r="GV94" i="91"/>
  <c r="GU94" i="91"/>
  <c r="GT94" i="91"/>
  <c r="GS94" i="91"/>
  <c r="GR94" i="91"/>
  <c r="GQ94" i="91"/>
  <c r="GP94" i="91"/>
  <c r="GO94" i="91"/>
  <c r="GN94" i="91"/>
  <c r="GM94" i="91"/>
  <c r="GL94" i="91"/>
  <c r="GK94" i="91"/>
  <c r="GJ94" i="91"/>
  <c r="GI94" i="91"/>
  <c r="GH94" i="91"/>
  <c r="GG94" i="91"/>
  <c r="GF94" i="91"/>
  <c r="GE94" i="91"/>
  <c r="GD94" i="91"/>
  <c r="GC94" i="91"/>
  <c r="GB94" i="91"/>
  <c r="GA94" i="91"/>
  <c r="FZ94" i="91"/>
  <c r="FY94" i="91"/>
  <c r="FX94" i="91"/>
  <c r="FW94" i="91"/>
  <c r="FV94" i="91"/>
  <c r="FU94" i="91"/>
  <c r="FT94" i="91"/>
  <c r="FS94" i="91"/>
  <c r="FR94" i="91"/>
  <c r="FQ94" i="91"/>
  <c r="FP94" i="91"/>
  <c r="FO94" i="91"/>
  <c r="FN94" i="91"/>
  <c r="FM94" i="91"/>
  <c r="FL94" i="91"/>
  <c r="FK94" i="91"/>
  <c r="FJ94" i="91"/>
  <c r="FI94" i="91"/>
  <c r="FH94" i="91"/>
  <c r="FG94" i="91"/>
  <c r="FF94" i="91"/>
  <c r="FE94" i="91"/>
  <c r="FD94" i="91"/>
  <c r="FC94" i="91"/>
  <c r="FB94" i="91"/>
  <c r="FA94" i="91"/>
  <c r="EZ94" i="91"/>
  <c r="EY94" i="91"/>
  <c r="EX94" i="91"/>
  <c r="EW94" i="91"/>
  <c r="EV94" i="91"/>
  <c r="EU94" i="91"/>
  <c r="ET94" i="91"/>
  <c r="ES94" i="91"/>
  <c r="ER94" i="91"/>
  <c r="EQ94" i="91"/>
  <c r="EP94" i="91"/>
  <c r="EO94" i="91"/>
  <c r="EN94" i="91"/>
  <c r="EM94" i="91"/>
  <c r="EL94" i="91"/>
  <c r="EK94" i="91"/>
  <c r="EJ94" i="91"/>
  <c r="EI94" i="91"/>
  <c r="EH94" i="91"/>
  <c r="EG94" i="91"/>
  <c r="EF94" i="91"/>
  <c r="EE94" i="91"/>
  <c r="ED94" i="91"/>
  <c r="EC94" i="91"/>
  <c r="EB94" i="91"/>
  <c r="EA94" i="91"/>
  <c r="DZ94" i="91"/>
  <c r="DY94" i="91"/>
  <c r="DX94" i="91"/>
  <c r="DW94" i="91"/>
  <c r="DV94" i="91"/>
  <c r="DU94" i="91"/>
  <c r="DT94" i="91"/>
  <c r="DS94" i="91"/>
  <c r="DR94" i="91"/>
  <c r="DQ94" i="91"/>
  <c r="DP94" i="91"/>
  <c r="DO94" i="91"/>
  <c r="DN94" i="91"/>
  <c r="DM94" i="91"/>
  <c r="DL94" i="91"/>
  <c r="DK94" i="91"/>
  <c r="DJ94" i="91"/>
  <c r="DI94" i="91"/>
  <c r="DH94" i="91"/>
  <c r="DG94" i="91"/>
  <c r="DF94" i="91"/>
  <c r="DE94" i="91"/>
  <c r="DD94" i="91"/>
  <c r="DC94" i="91"/>
  <c r="DB94" i="91"/>
  <c r="DA94" i="91"/>
  <c r="CZ94" i="91"/>
  <c r="CY94" i="91"/>
  <c r="CX94" i="91"/>
  <c r="CW94" i="91"/>
  <c r="CV94" i="91"/>
  <c r="CU94" i="91"/>
  <c r="CT94" i="91"/>
  <c r="CS94" i="91"/>
  <c r="CR94" i="91"/>
  <c r="CQ94" i="91"/>
  <c r="CP94" i="91"/>
  <c r="CO94" i="91"/>
  <c r="CN94" i="91"/>
  <c r="CM94" i="91"/>
  <c r="CL94" i="91"/>
  <c r="CK94" i="91"/>
  <c r="CJ94" i="91"/>
  <c r="CI94" i="91"/>
  <c r="CH94" i="91"/>
  <c r="CG94" i="91"/>
  <c r="CF94" i="91"/>
  <c r="CE94" i="91"/>
  <c r="CD94" i="91"/>
  <c r="CC94" i="91"/>
  <c r="CB94" i="91"/>
  <c r="CA94" i="91"/>
  <c r="BZ94" i="91"/>
  <c r="BY94" i="91"/>
  <c r="BX94" i="91"/>
  <c r="BW94" i="91"/>
  <c r="BV94" i="91"/>
  <c r="BU94" i="91"/>
  <c r="BT94" i="91"/>
  <c r="BS94" i="91"/>
  <c r="BR94" i="91"/>
  <c r="BQ94" i="91"/>
  <c r="BP94" i="91"/>
  <c r="BO94" i="91"/>
  <c r="BN94" i="91"/>
  <c r="BM94" i="91"/>
  <c r="BL94" i="91"/>
  <c r="BK94" i="91"/>
  <c r="BJ94" i="91"/>
  <c r="BI94" i="91"/>
  <c r="BH94" i="91"/>
  <c r="BG94" i="91"/>
  <c r="BF94" i="91"/>
  <c r="BE94" i="91"/>
  <c r="BD94" i="91"/>
  <c r="BC94" i="91"/>
  <c r="BB94" i="91"/>
  <c r="BA94" i="91"/>
  <c r="AZ94" i="91"/>
  <c r="AY94" i="91"/>
  <c r="AX94" i="91"/>
  <c r="AW94" i="91"/>
  <c r="AV94" i="91"/>
  <c r="AU94" i="91"/>
  <c r="AT94" i="91"/>
  <c r="AS94" i="91"/>
  <c r="AR94" i="91"/>
  <c r="AQ94" i="91"/>
  <c r="AP94" i="91"/>
  <c r="IV93" i="91"/>
  <c r="IU93" i="91"/>
  <c r="IT93" i="91"/>
  <c r="IS93" i="91"/>
  <c r="IR93" i="91"/>
  <c r="IQ93" i="91"/>
  <c r="IP93" i="91"/>
  <c r="IO93" i="91"/>
  <c r="IN93" i="91"/>
  <c r="IM93" i="91"/>
  <c r="IL93" i="91"/>
  <c r="IK93" i="91"/>
  <c r="IJ93" i="91"/>
  <c r="II93" i="91"/>
  <c r="IH93" i="91"/>
  <c r="IG93" i="91"/>
  <c r="IF93" i="91"/>
  <c r="IE93" i="91"/>
  <c r="ID93" i="91"/>
  <c r="IC93" i="91"/>
  <c r="IB93" i="91"/>
  <c r="IA93" i="91"/>
  <c r="HZ93" i="91"/>
  <c r="HY93" i="91"/>
  <c r="HX93" i="91"/>
  <c r="HW93" i="91"/>
  <c r="HV93" i="91"/>
  <c r="HU93" i="91"/>
  <c r="HT93" i="91"/>
  <c r="HS93" i="91"/>
  <c r="HR93" i="91"/>
  <c r="HQ93" i="91"/>
  <c r="HP93" i="91"/>
  <c r="HO93" i="91"/>
  <c r="HN93" i="91"/>
  <c r="HM93" i="91"/>
  <c r="HL93" i="91"/>
  <c r="HK93" i="91"/>
  <c r="HJ93" i="91"/>
  <c r="HI93" i="91"/>
  <c r="HH93" i="91"/>
  <c r="HG93" i="91"/>
  <c r="HF93" i="91"/>
  <c r="HE93" i="91"/>
  <c r="HD93" i="91"/>
  <c r="HC93" i="91"/>
  <c r="HB93" i="91"/>
  <c r="HA93" i="91"/>
  <c r="GZ93" i="91"/>
  <c r="GY93" i="91"/>
  <c r="GX93" i="91"/>
  <c r="GW93" i="91"/>
  <c r="GV93" i="91"/>
  <c r="GU93" i="91"/>
  <c r="GT93" i="91"/>
  <c r="GS93" i="91"/>
  <c r="GR93" i="91"/>
  <c r="GQ93" i="91"/>
  <c r="GP93" i="91"/>
  <c r="GO93" i="91"/>
  <c r="GN93" i="91"/>
  <c r="GM93" i="91"/>
  <c r="GL93" i="91"/>
  <c r="GK93" i="91"/>
  <c r="GJ93" i="91"/>
  <c r="GI93" i="91"/>
  <c r="GH93" i="91"/>
  <c r="GG93" i="91"/>
  <c r="GF93" i="91"/>
  <c r="GE93" i="91"/>
  <c r="GD93" i="91"/>
  <c r="GC93" i="91"/>
  <c r="GB93" i="91"/>
  <c r="GA93" i="91"/>
  <c r="FZ93" i="91"/>
  <c r="FY93" i="91"/>
  <c r="FX93" i="91"/>
  <c r="FW93" i="91"/>
  <c r="FV93" i="91"/>
  <c r="FU93" i="91"/>
  <c r="FT93" i="91"/>
  <c r="FS93" i="91"/>
  <c r="FR93" i="91"/>
  <c r="FQ93" i="91"/>
  <c r="FP93" i="91"/>
  <c r="FO93" i="91"/>
  <c r="FN93" i="91"/>
  <c r="FM93" i="91"/>
  <c r="FL93" i="91"/>
  <c r="FK93" i="91"/>
  <c r="FJ93" i="91"/>
  <c r="FI93" i="91"/>
  <c r="FH93" i="91"/>
  <c r="FG93" i="91"/>
  <c r="FF93" i="91"/>
  <c r="FE93" i="91"/>
  <c r="FD93" i="91"/>
  <c r="FC93" i="91"/>
  <c r="FB93" i="91"/>
  <c r="FA93" i="91"/>
  <c r="EZ93" i="91"/>
  <c r="EY93" i="91"/>
  <c r="EX93" i="91"/>
  <c r="EW93" i="91"/>
  <c r="EV93" i="91"/>
  <c r="EU93" i="91"/>
  <c r="ET93" i="91"/>
  <c r="ES93" i="91"/>
  <c r="ER93" i="91"/>
  <c r="EQ93" i="91"/>
  <c r="EP93" i="91"/>
  <c r="EO93" i="91"/>
  <c r="EN93" i="91"/>
  <c r="EM93" i="91"/>
  <c r="EL93" i="91"/>
  <c r="EK93" i="91"/>
  <c r="EJ93" i="91"/>
  <c r="EI93" i="91"/>
  <c r="EH93" i="91"/>
  <c r="EG93" i="91"/>
  <c r="EF93" i="91"/>
  <c r="EE93" i="91"/>
  <c r="ED93" i="91"/>
  <c r="EC93" i="91"/>
  <c r="EB93" i="91"/>
  <c r="EA93" i="91"/>
  <c r="DZ93" i="91"/>
  <c r="DY93" i="91"/>
  <c r="DX93" i="91"/>
  <c r="DW93" i="91"/>
  <c r="DV93" i="91"/>
  <c r="DU93" i="91"/>
  <c r="DT93" i="91"/>
  <c r="DS93" i="91"/>
  <c r="DR93" i="91"/>
  <c r="DQ93" i="91"/>
  <c r="DP93" i="91"/>
  <c r="DO93" i="91"/>
  <c r="DN93" i="91"/>
  <c r="DM93" i="91"/>
  <c r="DL93" i="91"/>
  <c r="DK93" i="91"/>
  <c r="DJ93" i="91"/>
  <c r="DI93" i="91"/>
  <c r="DH93" i="91"/>
  <c r="DG93" i="91"/>
  <c r="DF93" i="91"/>
  <c r="DE93" i="91"/>
  <c r="DD93" i="91"/>
  <c r="DC93" i="91"/>
  <c r="DB93" i="91"/>
  <c r="DA93" i="91"/>
  <c r="CZ93" i="91"/>
  <c r="CY93" i="91"/>
  <c r="CX93" i="91"/>
  <c r="CW93" i="91"/>
  <c r="CV93" i="91"/>
  <c r="CU93" i="91"/>
  <c r="CT93" i="91"/>
  <c r="CS93" i="91"/>
  <c r="CR93" i="91"/>
  <c r="CQ93" i="91"/>
  <c r="CP93" i="91"/>
  <c r="CO93" i="91"/>
  <c r="CN93" i="91"/>
  <c r="CM93" i="91"/>
  <c r="CL93" i="91"/>
  <c r="CK93" i="91"/>
  <c r="CJ93" i="91"/>
  <c r="CI93" i="91"/>
  <c r="CH93" i="91"/>
  <c r="CG93" i="91"/>
  <c r="CF93" i="91"/>
  <c r="CE93" i="91"/>
  <c r="CD93" i="91"/>
  <c r="CC93" i="91"/>
  <c r="CB93" i="91"/>
  <c r="CA93" i="91"/>
  <c r="BZ93" i="91"/>
  <c r="BY93" i="91"/>
  <c r="BX93" i="91"/>
  <c r="BW93" i="91"/>
  <c r="BV93" i="91"/>
  <c r="BU93" i="91"/>
  <c r="BT93" i="91"/>
  <c r="BS93" i="91"/>
  <c r="BR93" i="91"/>
  <c r="BQ93" i="91"/>
  <c r="BP93" i="91"/>
  <c r="BO93" i="91"/>
  <c r="BN93" i="91"/>
  <c r="BM93" i="91"/>
  <c r="BL93" i="91"/>
  <c r="BK93" i="91"/>
  <c r="BJ93" i="91"/>
  <c r="BI93" i="91"/>
  <c r="BH93" i="91"/>
  <c r="BG93" i="91"/>
  <c r="BF93" i="91"/>
  <c r="BE93" i="91"/>
  <c r="BD93" i="91"/>
  <c r="BC93" i="91"/>
  <c r="BB93" i="91"/>
  <c r="BA93" i="91"/>
  <c r="AZ93" i="91"/>
  <c r="AY93" i="91"/>
  <c r="AX93" i="91"/>
  <c r="AW93" i="91"/>
  <c r="AV93" i="91"/>
  <c r="AU93" i="91"/>
  <c r="AT93" i="91"/>
  <c r="AS93" i="91"/>
  <c r="AR93" i="91"/>
  <c r="AQ93" i="91"/>
  <c r="AP93" i="91"/>
  <c r="IV92" i="91"/>
  <c r="IU92" i="91"/>
  <c r="IT92" i="91"/>
  <c r="IS92" i="91"/>
  <c r="IR92" i="91"/>
  <c r="IQ92" i="91"/>
  <c r="IP92" i="91"/>
  <c r="IO92" i="91"/>
  <c r="IN92" i="91"/>
  <c r="IM92" i="91"/>
  <c r="IL92" i="91"/>
  <c r="IK92" i="91"/>
  <c r="IJ92" i="91"/>
  <c r="II92" i="91"/>
  <c r="IH92" i="91"/>
  <c r="IG92" i="91"/>
  <c r="IF92" i="91"/>
  <c r="IE92" i="91"/>
  <c r="ID92" i="91"/>
  <c r="IC92" i="91"/>
  <c r="IB92" i="91"/>
  <c r="IA92" i="91"/>
  <c r="HZ92" i="91"/>
  <c r="HY92" i="91"/>
  <c r="HX92" i="91"/>
  <c r="HW92" i="91"/>
  <c r="HV92" i="91"/>
  <c r="HU92" i="91"/>
  <c r="HT92" i="91"/>
  <c r="HS92" i="91"/>
  <c r="HR92" i="91"/>
  <c r="HQ92" i="91"/>
  <c r="HP92" i="91"/>
  <c r="HO92" i="91"/>
  <c r="HN92" i="91"/>
  <c r="HM92" i="91"/>
  <c r="HL92" i="91"/>
  <c r="HK92" i="91"/>
  <c r="HJ92" i="91"/>
  <c r="HI92" i="91"/>
  <c r="HH92" i="91"/>
  <c r="HG92" i="91"/>
  <c r="HF92" i="91"/>
  <c r="HE92" i="91"/>
  <c r="HD92" i="91"/>
  <c r="HC92" i="91"/>
  <c r="HB92" i="91"/>
  <c r="HA92" i="91"/>
  <c r="GZ92" i="91"/>
  <c r="GY92" i="91"/>
  <c r="GX92" i="91"/>
  <c r="GW92" i="91"/>
  <c r="GV92" i="91"/>
  <c r="GU92" i="91"/>
  <c r="GT92" i="91"/>
  <c r="GS92" i="91"/>
  <c r="GR92" i="91"/>
  <c r="GQ92" i="91"/>
  <c r="GP92" i="91"/>
  <c r="GO92" i="91"/>
  <c r="GN92" i="91"/>
  <c r="GM92" i="91"/>
  <c r="GL92" i="91"/>
  <c r="GK92" i="91"/>
  <c r="GJ92" i="91"/>
  <c r="GI92" i="91"/>
  <c r="GH92" i="91"/>
  <c r="GG92" i="91"/>
  <c r="GF92" i="91"/>
  <c r="GE92" i="91"/>
  <c r="GD92" i="91"/>
  <c r="GC92" i="91"/>
  <c r="GB92" i="91"/>
  <c r="GA92" i="91"/>
  <c r="FZ92" i="91"/>
  <c r="FY92" i="91"/>
  <c r="FX92" i="91"/>
  <c r="FW92" i="91"/>
  <c r="FV92" i="91"/>
  <c r="FU92" i="91"/>
  <c r="FT92" i="91"/>
  <c r="FS92" i="91"/>
  <c r="FR92" i="91"/>
  <c r="FQ92" i="91"/>
  <c r="FP92" i="91"/>
  <c r="FO92" i="91"/>
  <c r="FN92" i="91"/>
  <c r="FM92" i="91"/>
  <c r="FL92" i="91"/>
  <c r="FK92" i="91"/>
  <c r="FJ92" i="91"/>
  <c r="FI92" i="91"/>
  <c r="FH92" i="91"/>
  <c r="FG92" i="91"/>
  <c r="FF92" i="91"/>
  <c r="FE92" i="91"/>
  <c r="FD92" i="91"/>
  <c r="FC92" i="91"/>
  <c r="FB92" i="91"/>
  <c r="FA92" i="91"/>
  <c r="EZ92" i="91"/>
  <c r="EY92" i="91"/>
  <c r="EX92" i="91"/>
  <c r="EW92" i="91"/>
  <c r="EV92" i="91"/>
  <c r="EU92" i="91"/>
  <c r="ET92" i="91"/>
  <c r="ES92" i="91"/>
  <c r="ER92" i="91"/>
  <c r="EQ92" i="91"/>
  <c r="EP92" i="91"/>
  <c r="EO92" i="91"/>
  <c r="EN92" i="91"/>
  <c r="EM92" i="91"/>
  <c r="EL92" i="91"/>
  <c r="EK92" i="91"/>
  <c r="EJ92" i="91"/>
  <c r="EI92" i="91"/>
  <c r="EH92" i="91"/>
  <c r="EG92" i="91"/>
  <c r="EF92" i="91"/>
  <c r="EE92" i="91"/>
  <c r="ED92" i="91"/>
  <c r="EC92" i="91"/>
  <c r="EB92" i="91"/>
  <c r="EA92" i="91"/>
  <c r="DZ92" i="91"/>
  <c r="DY92" i="91"/>
  <c r="DX92" i="91"/>
  <c r="DW92" i="91"/>
  <c r="DV92" i="91"/>
  <c r="DU92" i="91"/>
  <c r="DT92" i="91"/>
  <c r="DS92" i="91"/>
  <c r="DR92" i="91"/>
  <c r="DQ92" i="91"/>
  <c r="DP92" i="91"/>
  <c r="DO92" i="91"/>
  <c r="DN92" i="91"/>
  <c r="DM92" i="91"/>
  <c r="DL92" i="91"/>
  <c r="DK92" i="91"/>
  <c r="DJ92" i="91"/>
  <c r="DI92" i="91"/>
  <c r="DH92" i="91"/>
  <c r="DG92" i="91"/>
  <c r="DF92" i="91"/>
  <c r="DE92" i="91"/>
  <c r="DD92" i="91"/>
  <c r="DC92" i="91"/>
  <c r="DB92" i="91"/>
  <c r="DA92" i="91"/>
  <c r="CZ92" i="91"/>
  <c r="CY92" i="91"/>
  <c r="CX92" i="91"/>
  <c r="CW92" i="91"/>
  <c r="CV92" i="91"/>
  <c r="CU92" i="91"/>
  <c r="CT92" i="91"/>
  <c r="CS92" i="91"/>
  <c r="CR92" i="91"/>
  <c r="CQ92" i="91"/>
  <c r="CP92" i="91"/>
  <c r="CO92" i="91"/>
  <c r="CN92" i="91"/>
  <c r="CM92" i="91"/>
  <c r="CL92" i="91"/>
  <c r="CK92" i="91"/>
  <c r="CJ92" i="91"/>
  <c r="CI92" i="91"/>
  <c r="CH92" i="91"/>
  <c r="CG92" i="91"/>
  <c r="CF92" i="91"/>
  <c r="CE92" i="91"/>
  <c r="CD92" i="91"/>
  <c r="CC92" i="91"/>
  <c r="CB92" i="91"/>
  <c r="CA92" i="91"/>
  <c r="BZ92" i="91"/>
  <c r="BY92" i="91"/>
  <c r="BX92" i="91"/>
  <c r="BW92" i="91"/>
  <c r="BV92" i="91"/>
  <c r="BU92" i="91"/>
  <c r="BT92" i="91"/>
  <c r="BS92" i="91"/>
  <c r="BR92" i="91"/>
  <c r="BQ92" i="91"/>
  <c r="BP92" i="91"/>
  <c r="BO92" i="91"/>
  <c r="BN92" i="91"/>
  <c r="BM92" i="91"/>
  <c r="BL92" i="91"/>
  <c r="BK92" i="91"/>
  <c r="BJ92" i="91"/>
  <c r="BI92" i="91"/>
  <c r="BH92" i="91"/>
  <c r="BG92" i="91"/>
  <c r="BF92" i="91"/>
  <c r="BE92" i="91"/>
  <c r="BD92" i="91"/>
  <c r="BC92" i="91"/>
  <c r="BB92" i="91"/>
  <c r="BA92" i="91"/>
  <c r="AZ92" i="91"/>
  <c r="AY92" i="91"/>
  <c r="AX92" i="91"/>
  <c r="AW92" i="91"/>
  <c r="AV92" i="91"/>
  <c r="AU92" i="91"/>
  <c r="AT92" i="91"/>
  <c r="AS92" i="91"/>
  <c r="AR92" i="91"/>
  <c r="AQ92" i="91"/>
  <c r="AP92" i="91"/>
  <c r="IV91" i="91"/>
  <c r="IU91" i="91"/>
  <c r="IT91" i="91"/>
  <c r="IS91" i="91"/>
  <c r="IR91" i="91"/>
  <c r="IQ91" i="91"/>
  <c r="IP91" i="91"/>
  <c r="IO91" i="91"/>
  <c r="IN91" i="91"/>
  <c r="IM91" i="91"/>
  <c r="IL91" i="91"/>
  <c r="IK91" i="91"/>
  <c r="IJ91" i="91"/>
  <c r="II91" i="91"/>
  <c r="IH91" i="91"/>
  <c r="IG91" i="91"/>
  <c r="IF91" i="91"/>
  <c r="IE91" i="91"/>
  <c r="ID91" i="91"/>
  <c r="IC91" i="91"/>
  <c r="IB91" i="91"/>
  <c r="IA91" i="91"/>
  <c r="HZ91" i="91"/>
  <c r="HY91" i="91"/>
  <c r="HX91" i="91"/>
  <c r="HW91" i="91"/>
  <c r="HV91" i="91"/>
  <c r="HU91" i="91"/>
  <c r="HT91" i="91"/>
  <c r="HS91" i="91"/>
  <c r="HR91" i="91"/>
  <c r="HQ91" i="91"/>
  <c r="HP91" i="91"/>
  <c r="HO91" i="91"/>
  <c r="HN91" i="91"/>
  <c r="HM91" i="91"/>
  <c r="HL91" i="91"/>
  <c r="HK91" i="91"/>
  <c r="HJ91" i="91"/>
  <c r="HI91" i="91"/>
  <c r="HH91" i="91"/>
  <c r="HG91" i="91"/>
  <c r="HF91" i="91"/>
  <c r="HE91" i="91"/>
  <c r="HD91" i="91"/>
  <c r="HC91" i="91"/>
  <c r="HB91" i="91"/>
  <c r="HA91" i="91"/>
  <c r="GZ91" i="91"/>
  <c r="GY91" i="91"/>
  <c r="GX91" i="91"/>
  <c r="GW91" i="91"/>
  <c r="GV91" i="91"/>
  <c r="GU91" i="91"/>
  <c r="GT91" i="91"/>
  <c r="GS91" i="91"/>
  <c r="GR91" i="91"/>
  <c r="GQ91" i="91"/>
  <c r="GP91" i="91"/>
  <c r="GO91" i="91"/>
  <c r="GN91" i="91"/>
  <c r="GM91" i="91"/>
  <c r="GL91" i="91"/>
  <c r="GK91" i="91"/>
  <c r="GJ91" i="91"/>
  <c r="GI91" i="91"/>
  <c r="GH91" i="91"/>
  <c r="GG91" i="91"/>
  <c r="GF91" i="91"/>
  <c r="GE91" i="91"/>
  <c r="GD91" i="91"/>
  <c r="GC91" i="91"/>
  <c r="GB91" i="91"/>
  <c r="GA91" i="91"/>
  <c r="FZ91" i="91"/>
  <c r="FY91" i="91"/>
  <c r="FX91" i="91"/>
  <c r="FW91" i="91"/>
  <c r="FV91" i="91"/>
  <c r="FU91" i="91"/>
  <c r="FT91" i="91"/>
  <c r="FS91" i="91"/>
  <c r="FR91" i="91"/>
  <c r="FQ91" i="91"/>
  <c r="FP91" i="91"/>
  <c r="FO91" i="91"/>
  <c r="FN91" i="91"/>
  <c r="FM91" i="91"/>
  <c r="FL91" i="91"/>
  <c r="FK91" i="91"/>
  <c r="FJ91" i="91"/>
  <c r="FI91" i="91"/>
  <c r="FH91" i="91"/>
  <c r="FG91" i="91"/>
  <c r="FF91" i="91"/>
  <c r="FE91" i="91"/>
  <c r="FD91" i="91"/>
  <c r="FC91" i="91"/>
  <c r="FB91" i="91"/>
  <c r="FA91" i="91"/>
  <c r="EZ91" i="91"/>
  <c r="EY91" i="91"/>
  <c r="EX91" i="91"/>
  <c r="EW91" i="91"/>
  <c r="EV91" i="91"/>
  <c r="EU91" i="91"/>
  <c r="ET91" i="91"/>
  <c r="ES91" i="91"/>
  <c r="ER91" i="91"/>
  <c r="EQ91" i="91"/>
  <c r="EP91" i="91"/>
  <c r="EO91" i="91"/>
  <c r="EN91" i="91"/>
  <c r="EM91" i="91"/>
  <c r="EL91" i="91"/>
  <c r="EK91" i="91"/>
  <c r="EJ91" i="91"/>
  <c r="EI91" i="91"/>
  <c r="EH91" i="91"/>
  <c r="EG91" i="91"/>
  <c r="EF91" i="91"/>
  <c r="EE91" i="91"/>
  <c r="ED91" i="91"/>
  <c r="EC91" i="91"/>
  <c r="EB91" i="91"/>
  <c r="EA91" i="91"/>
  <c r="DZ91" i="91"/>
  <c r="DY91" i="91"/>
  <c r="DX91" i="91"/>
  <c r="DW91" i="91"/>
  <c r="DV91" i="91"/>
  <c r="DU91" i="91"/>
  <c r="DT91" i="91"/>
  <c r="DS91" i="91"/>
  <c r="DR91" i="91"/>
  <c r="DQ91" i="91"/>
  <c r="DP91" i="91"/>
  <c r="DO91" i="91"/>
  <c r="DN91" i="91"/>
  <c r="DM91" i="91"/>
  <c r="DL91" i="91"/>
  <c r="DK91" i="91"/>
  <c r="DJ91" i="91"/>
  <c r="DI91" i="91"/>
  <c r="DH91" i="91"/>
  <c r="DG91" i="91"/>
  <c r="DF91" i="91"/>
  <c r="DE91" i="91"/>
  <c r="DD91" i="91"/>
  <c r="DC91" i="91"/>
  <c r="DB91" i="91"/>
  <c r="DA91" i="91"/>
  <c r="CZ91" i="91"/>
  <c r="CY91" i="91"/>
  <c r="CX91" i="91"/>
  <c r="CW91" i="91"/>
  <c r="CV91" i="91"/>
  <c r="CU91" i="91"/>
  <c r="CT91" i="91"/>
  <c r="CS91" i="91"/>
  <c r="CR91" i="91"/>
  <c r="CQ91" i="91"/>
  <c r="CP91" i="91"/>
  <c r="CO91" i="91"/>
  <c r="CN91" i="91"/>
  <c r="CM91" i="91"/>
  <c r="CL91" i="91"/>
  <c r="CK91" i="91"/>
  <c r="CJ91" i="91"/>
  <c r="CI91" i="91"/>
  <c r="CH91" i="91"/>
  <c r="CG91" i="91"/>
  <c r="CF91" i="91"/>
  <c r="CE91" i="91"/>
  <c r="CD91" i="91"/>
  <c r="CC91" i="91"/>
  <c r="CB91" i="91"/>
  <c r="CA91" i="91"/>
  <c r="BZ91" i="91"/>
  <c r="BY91" i="91"/>
  <c r="BX91" i="91"/>
  <c r="BW91" i="91"/>
  <c r="BV91" i="91"/>
  <c r="BU91" i="91"/>
  <c r="BT91" i="91"/>
  <c r="BS91" i="91"/>
  <c r="BR91" i="91"/>
  <c r="BQ91" i="91"/>
  <c r="BP91" i="91"/>
  <c r="BO91" i="91"/>
  <c r="BN91" i="91"/>
  <c r="BM91" i="91"/>
  <c r="BL91" i="91"/>
  <c r="BK91" i="91"/>
  <c r="BJ91" i="91"/>
  <c r="BI91" i="91"/>
  <c r="BH91" i="91"/>
  <c r="BG91" i="91"/>
  <c r="BF91" i="91"/>
  <c r="BE91" i="91"/>
  <c r="BD91" i="91"/>
  <c r="BC91" i="91"/>
  <c r="BB91" i="91"/>
  <c r="BA91" i="91"/>
  <c r="AZ91" i="91"/>
  <c r="AY91" i="91"/>
  <c r="AX91" i="91"/>
  <c r="AW91" i="91"/>
  <c r="AV91" i="91"/>
  <c r="AU91" i="91"/>
  <c r="AT91" i="91"/>
  <c r="AS91" i="91"/>
  <c r="AR91" i="91"/>
  <c r="AQ91" i="91"/>
  <c r="AP91" i="91"/>
  <c r="IV90" i="91"/>
  <c r="IU90" i="91"/>
  <c r="IT90" i="91"/>
  <c r="IS90" i="91"/>
  <c r="IR90" i="91"/>
  <c r="IQ90" i="91"/>
  <c r="IP90" i="91"/>
  <c r="IO90" i="91"/>
  <c r="IN90" i="91"/>
  <c r="IM90" i="91"/>
  <c r="IL90" i="91"/>
  <c r="IK90" i="91"/>
  <c r="IJ90" i="91"/>
  <c r="II90" i="91"/>
  <c r="IH90" i="91"/>
  <c r="IG90" i="91"/>
  <c r="IF90" i="91"/>
  <c r="IE90" i="91"/>
  <c r="ID90" i="91"/>
  <c r="IC90" i="91"/>
  <c r="IB90" i="91"/>
  <c r="IA90" i="91"/>
  <c r="HZ90" i="91"/>
  <c r="HY90" i="91"/>
  <c r="HX90" i="91"/>
  <c r="HW90" i="91"/>
  <c r="HV90" i="91"/>
  <c r="HU90" i="91"/>
  <c r="HT90" i="91"/>
  <c r="HS90" i="91"/>
  <c r="HR90" i="91"/>
  <c r="HQ90" i="91"/>
  <c r="HP90" i="91"/>
  <c r="HO90" i="91"/>
  <c r="HN90" i="91"/>
  <c r="HM90" i="91"/>
  <c r="HL90" i="91"/>
  <c r="HK90" i="91"/>
  <c r="HJ90" i="91"/>
  <c r="HI90" i="91"/>
  <c r="HH90" i="91"/>
  <c r="HG90" i="91"/>
  <c r="HF90" i="91"/>
  <c r="HE90" i="91"/>
  <c r="HD90" i="91"/>
  <c r="HC90" i="91"/>
  <c r="HB90" i="91"/>
  <c r="HA90" i="91"/>
  <c r="GZ90" i="91"/>
  <c r="GY90" i="91"/>
  <c r="GX90" i="91"/>
  <c r="GW90" i="91"/>
  <c r="GV90" i="91"/>
  <c r="GU90" i="91"/>
  <c r="GT90" i="91"/>
  <c r="GS90" i="91"/>
  <c r="GR90" i="91"/>
  <c r="GQ90" i="91"/>
  <c r="GP90" i="91"/>
  <c r="GO90" i="91"/>
  <c r="GN90" i="91"/>
  <c r="GM90" i="91"/>
  <c r="GL90" i="91"/>
  <c r="GK90" i="91"/>
  <c r="GJ90" i="91"/>
  <c r="GI90" i="91"/>
  <c r="GH90" i="91"/>
  <c r="GG90" i="91"/>
  <c r="GF90" i="91"/>
  <c r="GE90" i="91"/>
  <c r="GD90" i="91"/>
  <c r="GC90" i="91"/>
  <c r="GB90" i="91"/>
  <c r="GA90" i="91"/>
  <c r="FZ90" i="91"/>
  <c r="FY90" i="91"/>
  <c r="FX90" i="91"/>
  <c r="FW90" i="91"/>
  <c r="FV90" i="91"/>
  <c r="FU90" i="91"/>
  <c r="FT90" i="91"/>
  <c r="FS90" i="91"/>
  <c r="FR90" i="91"/>
  <c r="FQ90" i="91"/>
  <c r="FP90" i="91"/>
  <c r="FO90" i="91"/>
  <c r="FN90" i="91"/>
  <c r="FM90" i="91"/>
  <c r="FL90" i="91"/>
  <c r="FK90" i="91"/>
  <c r="FJ90" i="91"/>
  <c r="FI90" i="91"/>
  <c r="FH90" i="91"/>
  <c r="FG90" i="91"/>
  <c r="FF90" i="91"/>
  <c r="FE90" i="91"/>
  <c r="FD90" i="91"/>
  <c r="FC90" i="91"/>
  <c r="FB90" i="91"/>
  <c r="FA90" i="91"/>
  <c r="EZ90" i="91"/>
  <c r="EY90" i="91"/>
  <c r="EX90" i="91"/>
  <c r="EW90" i="91"/>
  <c r="EV90" i="91"/>
  <c r="EU90" i="91"/>
  <c r="ET90" i="91"/>
  <c r="ES90" i="91"/>
  <c r="ER90" i="91"/>
  <c r="EQ90" i="91"/>
  <c r="EP90" i="91"/>
  <c r="EO90" i="91"/>
  <c r="EN90" i="91"/>
  <c r="EM90" i="91"/>
  <c r="EL90" i="91"/>
  <c r="EK90" i="91"/>
  <c r="EJ90" i="91"/>
  <c r="EI90" i="91"/>
  <c r="EH90" i="91"/>
  <c r="EG90" i="91"/>
  <c r="EF90" i="91"/>
  <c r="EE90" i="91"/>
  <c r="ED90" i="91"/>
  <c r="EC90" i="91"/>
  <c r="EB90" i="91"/>
  <c r="EA90" i="91"/>
  <c r="DZ90" i="91"/>
  <c r="DY90" i="91"/>
  <c r="DX90" i="91"/>
  <c r="DW90" i="91"/>
  <c r="DV90" i="91"/>
  <c r="DU90" i="91"/>
  <c r="DT90" i="91"/>
  <c r="DS90" i="91"/>
  <c r="DR90" i="91"/>
  <c r="DQ90" i="91"/>
  <c r="DP90" i="91"/>
  <c r="DO90" i="91"/>
  <c r="DN90" i="91"/>
  <c r="DM90" i="91"/>
  <c r="DL90" i="91"/>
  <c r="DK90" i="91"/>
  <c r="DJ90" i="91"/>
  <c r="DI90" i="91"/>
  <c r="DH90" i="91"/>
  <c r="DG90" i="91"/>
  <c r="DF90" i="91"/>
  <c r="DE90" i="91"/>
  <c r="DD90" i="91"/>
  <c r="DC90" i="91"/>
  <c r="DB90" i="91"/>
  <c r="DA90" i="91"/>
  <c r="CZ90" i="91"/>
  <c r="CY90" i="91"/>
  <c r="CX90" i="91"/>
  <c r="CW90" i="91"/>
  <c r="CV90" i="91"/>
  <c r="CU90" i="91"/>
  <c r="CT90" i="91"/>
  <c r="CS90" i="91"/>
  <c r="CR90" i="91"/>
  <c r="CQ90" i="91"/>
  <c r="CP90" i="91"/>
  <c r="CO90" i="91"/>
  <c r="CN90" i="91"/>
  <c r="CM90" i="91"/>
  <c r="CL90" i="91"/>
  <c r="CK90" i="91"/>
  <c r="CJ90" i="91"/>
  <c r="CI90" i="91"/>
  <c r="CH90" i="91"/>
  <c r="CG90" i="91"/>
  <c r="CF90" i="91"/>
  <c r="CE90" i="91"/>
  <c r="CD90" i="91"/>
  <c r="CC90" i="91"/>
  <c r="CB90" i="91"/>
  <c r="CA90" i="91"/>
  <c r="BZ90" i="91"/>
  <c r="BY90" i="91"/>
  <c r="BX90" i="91"/>
  <c r="BW90" i="91"/>
  <c r="BV90" i="91"/>
  <c r="BU90" i="91"/>
  <c r="BT90" i="91"/>
  <c r="BS90" i="91"/>
  <c r="BR90" i="91"/>
  <c r="BQ90" i="91"/>
  <c r="BP90" i="91"/>
  <c r="BO90" i="91"/>
  <c r="BN90" i="91"/>
  <c r="BM90" i="91"/>
  <c r="BL90" i="91"/>
  <c r="BK90" i="91"/>
  <c r="BJ90" i="91"/>
  <c r="BI90" i="91"/>
  <c r="BH90" i="91"/>
  <c r="BG90" i="91"/>
  <c r="BF90" i="91"/>
  <c r="BE90" i="91"/>
  <c r="BD90" i="91"/>
  <c r="BC90" i="91"/>
  <c r="BB90" i="91"/>
  <c r="BA90" i="91"/>
  <c r="AZ90" i="91"/>
  <c r="AY90" i="91"/>
  <c r="AX90" i="91"/>
  <c r="AW90" i="91"/>
  <c r="AV90" i="91"/>
  <c r="AU90" i="91"/>
  <c r="AT90" i="91"/>
  <c r="AS90" i="91"/>
  <c r="AR90" i="91"/>
  <c r="AQ90" i="91"/>
  <c r="AP90" i="91"/>
  <c r="IV89" i="91"/>
  <c r="IU89" i="91"/>
  <c r="IT89" i="91"/>
  <c r="IS89" i="91"/>
  <c r="IR89" i="91"/>
  <c r="IQ89" i="91"/>
  <c r="IP89" i="91"/>
  <c r="IO89" i="91"/>
  <c r="IN89" i="91"/>
  <c r="IM89" i="91"/>
  <c r="IL89" i="91"/>
  <c r="IK89" i="91"/>
  <c r="IJ89" i="91"/>
  <c r="II89" i="91"/>
  <c r="IH89" i="91"/>
  <c r="IG89" i="91"/>
  <c r="IF89" i="91"/>
  <c r="IE89" i="91"/>
  <c r="ID89" i="91"/>
  <c r="IC89" i="91"/>
  <c r="IB89" i="91"/>
  <c r="IA89" i="91"/>
  <c r="HZ89" i="91"/>
  <c r="HY89" i="91"/>
  <c r="HX89" i="91"/>
  <c r="HW89" i="91"/>
  <c r="HV89" i="91"/>
  <c r="HU89" i="91"/>
  <c r="HT89" i="91"/>
  <c r="HS89" i="91"/>
  <c r="HR89" i="91"/>
  <c r="HQ89" i="91"/>
  <c r="HP89" i="91"/>
  <c r="HO89" i="91"/>
  <c r="HN89" i="91"/>
  <c r="HM89" i="91"/>
  <c r="HL89" i="91"/>
  <c r="HK89" i="91"/>
  <c r="HJ89" i="91"/>
  <c r="HI89" i="91"/>
  <c r="HH89" i="91"/>
  <c r="HG89" i="91"/>
  <c r="HF89" i="91"/>
  <c r="HE89" i="91"/>
  <c r="HD89" i="91"/>
  <c r="HC89" i="91"/>
  <c r="HB89" i="91"/>
  <c r="HA89" i="91"/>
  <c r="GZ89" i="91"/>
  <c r="GY89" i="91"/>
  <c r="GX89" i="91"/>
  <c r="GW89" i="91"/>
  <c r="GV89" i="91"/>
  <c r="GU89" i="91"/>
  <c r="GT89" i="91"/>
  <c r="GS89" i="91"/>
  <c r="GR89" i="91"/>
  <c r="GQ89" i="91"/>
  <c r="GP89" i="91"/>
  <c r="GO89" i="91"/>
  <c r="GN89" i="91"/>
  <c r="GM89" i="91"/>
  <c r="GL89" i="91"/>
  <c r="GK89" i="91"/>
  <c r="GJ89" i="91"/>
  <c r="GI89" i="91"/>
  <c r="GH89" i="91"/>
  <c r="GG89" i="91"/>
  <c r="GF89" i="91"/>
  <c r="GE89" i="91"/>
  <c r="GD89" i="91"/>
  <c r="GC89" i="91"/>
  <c r="GB89" i="91"/>
  <c r="GA89" i="91"/>
  <c r="FZ89" i="91"/>
  <c r="FY89" i="91"/>
  <c r="FX89" i="91"/>
  <c r="FW89" i="91"/>
  <c r="FV89" i="91"/>
  <c r="FU89" i="91"/>
  <c r="FT89" i="91"/>
  <c r="FS89" i="91"/>
  <c r="FR89" i="91"/>
  <c r="FQ89" i="91"/>
  <c r="FP89" i="91"/>
  <c r="FO89" i="91"/>
  <c r="FN89" i="91"/>
  <c r="FM89" i="91"/>
  <c r="FL89" i="91"/>
  <c r="FK89" i="91"/>
  <c r="FJ89" i="91"/>
  <c r="FI89" i="91"/>
  <c r="FH89" i="91"/>
  <c r="FG89" i="91"/>
  <c r="FF89" i="91"/>
  <c r="FE89" i="91"/>
  <c r="FD89" i="91"/>
  <c r="FC89" i="91"/>
  <c r="FB89" i="91"/>
  <c r="FA89" i="91"/>
  <c r="EZ89" i="91"/>
  <c r="EY89" i="91"/>
  <c r="EX89" i="91"/>
  <c r="EW89" i="91"/>
  <c r="EV89" i="91"/>
  <c r="EU89" i="91"/>
  <c r="ET89" i="91"/>
  <c r="ES89" i="91"/>
  <c r="ER89" i="91"/>
  <c r="EQ89" i="91"/>
  <c r="EP89" i="91"/>
  <c r="EO89" i="91"/>
  <c r="EN89" i="91"/>
  <c r="EM89" i="91"/>
  <c r="EL89" i="91"/>
  <c r="EK89" i="91"/>
  <c r="EJ89" i="91"/>
  <c r="EI89" i="91"/>
  <c r="EH89" i="91"/>
  <c r="EG89" i="91"/>
  <c r="EF89" i="91"/>
  <c r="EE89" i="91"/>
  <c r="ED89" i="91"/>
  <c r="EC89" i="91"/>
  <c r="EB89" i="91"/>
  <c r="EA89" i="91"/>
  <c r="DZ89" i="91"/>
  <c r="DY89" i="91"/>
  <c r="DX89" i="91"/>
  <c r="DW89" i="91"/>
  <c r="DV89" i="91"/>
  <c r="DU89" i="91"/>
  <c r="DT89" i="91"/>
  <c r="DS89" i="91"/>
  <c r="DR89" i="91"/>
  <c r="DQ89" i="91"/>
  <c r="DP89" i="91"/>
  <c r="DO89" i="91"/>
  <c r="DN89" i="91"/>
  <c r="DM89" i="91"/>
  <c r="DL89" i="91"/>
  <c r="DK89" i="91"/>
  <c r="DJ89" i="91"/>
  <c r="DI89" i="91"/>
  <c r="DH89" i="91"/>
  <c r="DG89" i="91"/>
  <c r="DF89" i="91"/>
  <c r="DE89" i="91"/>
  <c r="DD89" i="91"/>
  <c r="DC89" i="91"/>
  <c r="DB89" i="91"/>
  <c r="DA89" i="91"/>
  <c r="CZ89" i="91"/>
  <c r="CY89" i="91"/>
  <c r="CX89" i="91"/>
  <c r="CW89" i="91"/>
  <c r="CV89" i="91"/>
  <c r="CU89" i="91"/>
  <c r="CT89" i="91"/>
  <c r="CS89" i="91"/>
  <c r="CR89" i="91"/>
  <c r="CQ89" i="91"/>
  <c r="CP89" i="91"/>
  <c r="CO89" i="91"/>
  <c r="CN89" i="91"/>
  <c r="CM89" i="91"/>
  <c r="CL89" i="91"/>
  <c r="CK89" i="91"/>
  <c r="CJ89" i="91"/>
  <c r="CI89" i="91"/>
  <c r="CH89" i="91"/>
  <c r="CG89" i="91"/>
  <c r="CF89" i="91"/>
  <c r="CE89" i="91"/>
  <c r="CD89" i="91"/>
  <c r="CC89" i="91"/>
  <c r="CB89" i="91"/>
  <c r="CA89" i="91"/>
  <c r="BZ89" i="91"/>
  <c r="BY89" i="91"/>
  <c r="BX89" i="91"/>
  <c r="BW89" i="91"/>
  <c r="BV89" i="91"/>
  <c r="BU89" i="91"/>
  <c r="BT89" i="91"/>
  <c r="BS89" i="91"/>
  <c r="BR89" i="91"/>
  <c r="BQ89" i="91"/>
  <c r="BP89" i="91"/>
  <c r="BO89" i="91"/>
  <c r="BN89" i="91"/>
  <c r="BM89" i="91"/>
  <c r="BL89" i="91"/>
  <c r="BK89" i="91"/>
  <c r="BJ89" i="91"/>
  <c r="BI89" i="91"/>
  <c r="BH89" i="91"/>
  <c r="BG89" i="91"/>
  <c r="BF89" i="91"/>
  <c r="BE89" i="91"/>
  <c r="BD89" i="91"/>
  <c r="BC89" i="91"/>
  <c r="BB89" i="91"/>
  <c r="BA89" i="91"/>
  <c r="AZ89" i="91"/>
  <c r="AY89" i="91"/>
  <c r="AX89" i="91"/>
  <c r="AW89" i="91"/>
  <c r="AV89" i="91"/>
  <c r="AU89" i="91"/>
  <c r="AT89" i="91"/>
  <c r="AS89" i="91"/>
  <c r="AR89" i="91"/>
  <c r="AQ89" i="91"/>
  <c r="AP89" i="91"/>
  <c r="IV88" i="91"/>
  <c r="IU88" i="91"/>
  <c r="IT88" i="91"/>
  <c r="IS88" i="91"/>
  <c r="IR88" i="91"/>
  <c r="IQ88" i="91"/>
  <c r="IP88" i="91"/>
  <c r="IO88" i="91"/>
  <c r="IN88" i="91"/>
  <c r="IM88" i="91"/>
  <c r="IL88" i="91"/>
  <c r="IK88" i="91"/>
  <c r="IJ88" i="91"/>
  <c r="II88" i="91"/>
  <c r="IH88" i="91"/>
  <c r="IG88" i="91"/>
  <c r="IF88" i="91"/>
  <c r="IE88" i="91"/>
  <c r="ID88" i="91"/>
  <c r="IC88" i="91"/>
  <c r="IB88" i="91"/>
  <c r="IA88" i="91"/>
  <c r="HZ88" i="91"/>
  <c r="HY88" i="91"/>
  <c r="HX88" i="91"/>
  <c r="HW88" i="91"/>
  <c r="HV88" i="91"/>
  <c r="HU88" i="91"/>
  <c r="HT88" i="91"/>
  <c r="HS88" i="91"/>
  <c r="HR88" i="91"/>
  <c r="HQ88" i="91"/>
  <c r="HP88" i="91"/>
  <c r="HO88" i="91"/>
  <c r="HN88" i="91"/>
  <c r="HM88" i="91"/>
  <c r="HL88" i="91"/>
  <c r="HK88" i="91"/>
  <c r="HJ88" i="91"/>
  <c r="HI88" i="91"/>
  <c r="HH88" i="91"/>
  <c r="HG88" i="91"/>
  <c r="HF88" i="91"/>
  <c r="HE88" i="91"/>
  <c r="HD88" i="91"/>
  <c r="HC88" i="91"/>
  <c r="HB88" i="91"/>
  <c r="HA88" i="91"/>
  <c r="GZ88" i="91"/>
  <c r="GY88" i="91"/>
  <c r="GX88" i="91"/>
  <c r="GW88" i="91"/>
  <c r="GV88" i="91"/>
  <c r="GU88" i="91"/>
  <c r="GT88" i="91"/>
  <c r="GS88" i="91"/>
  <c r="GR88" i="91"/>
  <c r="GQ88" i="91"/>
  <c r="GP88" i="91"/>
  <c r="GO88" i="91"/>
  <c r="GN88" i="91"/>
  <c r="GM88" i="91"/>
  <c r="GL88" i="91"/>
  <c r="GK88" i="91"/>
  <c r="GJ88" i="91"/>
  <c r="GI88" i="91"/>
  <c r="GH88" i="91"/>
  <c r="GG88" i="91"/>
  <c r="GF88" i="91"/>
  <c r="GE88" i="91"/>
  <c r="GD88" i="91"/>
  <c r="GC88" i="91"/>
  <c r="GB88" i="91"/>
  <c r="GA88" i="91"/>
  <c r="FZ88" i="91"/>
  <c r="FY88" i="91"/>
  <c r="FX88" i="91"/>
  <c r="FW88" i="91"/>
  <c r="FV88" i="91"/>
  <c r="FU88" i="91"/>
  <c r="FT88" i="91"/>
  <c r="FS88" i="91"/>
  <c r="FR88" i="91"/>
  <c r="FQ88" i="91"/>
  <c r="FP88" i="91"/>
  <c r="FO88" i="91"/>
  <c r="FN88" i="91"/>
  <c r="FM88" i="91"/>
  <c r="FL88" i="91"/>
  <c r="FK88" i="91"/>
  <c r="FJ88" i="91"/>
  <c r="FI88" i="91"/>
  <c r="FH88" i="91"/>
  <c r="FG88" i="91"/>
  <c r="FF88" i="91"/>
  <c r="FE88" i="91"/>
  <c r="FD88" i="91"/>
  <c r="FC88" i="91"/>
  <c r="FB88" i="91"/>
  <c r="FA88" i="91"/>
  <c r="EZ88" i="91"/>
  <c r="EY88" i="91"/>
  <c r="EX88" i="91"/>
  <c r="EW88" i="91"/>
  <c r="EV88" i="91"/>
  <c r="EU88" i="91"/>
  <c r="ET88" i="91"/>
  <c r="ES88" i="91"/>
  <c r="ER88" i="91"/>
  <c r="EQ88" i="91"/>
  <c r="EP88" i="91"/>
  <c r="EO88" i="91"/>
  <c r="EN88" i="91"/>
  <c r="EM88" i="91"/>
  <c r="EL88" i="91"/>
  <c r="EK88" i="91"/>
  <c r="EJ88" i="91"/>
  <c r="EI88" i="91"/>
  <c r="EH88" i="91"/>
  <c r="EG88" i="91"/>
  <c r="EF88" i="91"/>
  <c r="EE88" i="91"/>
  <c r="ED88" i="91"/>
  <c r="EC88" i="91"/>
  <c r="EB88" i="91"/>
  <c r="EA88" i="91"/>
  <c r="DZ88" i="91"/>
  <c r="DY88" i="91"/>
  <c r="DX88" i="91"/>
  <c r="DW88" i="91"/>
  <c r="DV88" i="91"/>
  <c r="DU88" i="91"/>
  <c r="DT88" i="91"/>
  <c r="DS88" i="91"/>
  <c r="DR88" i="91"/>
  <c r="DQ88" i="91"/>
  <c r="DP88" i="91"/>
  <c r="DO88" i="91"/>
  <c r="DN88" i="91"/>
  <c r="DM88" i="91"/>
  <c r="DL88" i="91"/>
  <c r="DK88" i="91"/>
  <c r="DJ88" i="91"/>
  <c r="DI88" i="91"/>
  <c r="DH88" i="91"/>
  <c r="DG88" i="91"/>
  <c r="DF88" i="91"/>
  <c r="DE88" i="91"/>
  <c r="DD88" i="91"/>
  <c r="DC88" i="91"/>
  <c r="DB88" i="91"/>
  <c r="DA88" i="91"/>
  <c r="CZ88" i="91"/>
  <c r="CY88" i="91"/>
  <c r="CX88" i="91"/>
  <c r="CW88" i="91"/>
  <c r="CV88" i="91"/>
  <c r="CU88" i="91"/>
  <c r="CT88" i="91"/>
  <c r="CS88" i="91"/>
  <c r="CR88" i="91"/>
  <c r="CQ88" i="91"/>
  <c r="CP88" i="91"/>
  <c r="CO88" i="91"/>
  <c r="CN88" i="91"/>
  <c r="CM88" i="91"/>
  <c r="CL88" i="91"/>
  <c r="CK88" i="91"/>
  <c r="CJ88" i="91"/>
  <c r="CI88" i="91"/>
  <c r="CH88" i="91"/>
  <c r="CG88" i="91"/>
  <c r="CF88" i="91"/>
  <c r="CE88" i="91"/>
  <c r="CD88" i="91"/>
  <c r="CC88" i="91"/>
  <c r="CB88" i="91"/>
  <c r="CA88" i="91"/>
  <c r="BZ88" i="91"/>
  <c r="BY88" i="91"/>
  <c r="BX88" i="91"/>
  <c r="BW88" i="91"/>
  <c r="BV88" i="91"/>
  <c r="BU88" i="91"/>
  <c r="BT88" i="91"/>
  <c r="BS88" i="91"/>
  <c r="BR88" i="91"/>
  <c r="BQ88" i="91"/>
  <c r="BP88" i="91"/>
  <c r="BO88" i="91"/>
  <c r="BN88" i="91"/>
  <c r="BM88" i="91"/>
  <c r="BL88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IV87" i="91"/>
  <c r="IU87" i="91"/>
  <c r="IT87" i="91"/>
  <c r="IS87" i="91"/>
  <c r="IR87" i="91"/>
  <c r="IQ87" i="91"/>
  <c r="IP87" i="91"/>
  <c r="IO87" i="91"/>
  <c r="IN87" i="91"/>
  <c r="IM87" i="91"/>
  <c r="IL87" i="91"/>
  <c r="IK87" i="91"/>
  <c r="IJ87" i="91"/>
  <c r="II87" i="91"/>
  <c r="IH87" i="91"/>
  <c r="IG87" i="91"/>
  <c r="IF87" i="91"/>
  <c r="IE87" i="91"/>
  <c r="ID87" i="91"/>
  <c r="IC87" i="91"/>
  <c r="IB87" i="91"/>
  <c r="IA87" i="91"/>
  <c r="HZ87" i="91"/>
  <c r="HY87" i="91"/>
  <c r="HX87" i="91"/>
  <c r="HW87" i="91"/>
  <c r="HV87" i="91"/>
  <c r="HU87" i="91"/>
  <c r="HT87" i="91"/>
  <c r="HS87" i="91"/>
  <c r="HR87" i="91"/>
  <c r="HQ87" i="91"/>
  <c r="HP87" i="91"/>
  <c r="HO87" i="91"/>
  <c r="HN87" i="91"/>
  <c r="HM87" i="91"/>
  <c r="HL87" i="91"/>
  <c r="HK87" i="91"/>
  <c r="HJ87" i="91"/>
  <c r="HI87" i="91"/>
  <c r="HH87" i="91"/>
  <c r="HG87" i="91"/>
  <c r="HF87" i="91"/>
  <c r="HE87" i="91"/>
  <c r="HD87" i="91"/>
  <c r="HC87" i="91"/>
  <c r="HB87" i="91"/>
  <c r="HA87" i="91"/>
  <c r="GZ87" i="91"/>
  <c r="GY87" i="91"/>
  <c r="GX87" i="91"/>
  <c r="GW87" i="91"/>
  <c r="GV87" i="91"/>
  <c r="GU87" i="91"/>
  <c r="GT87" i="91"/>
  <c r="GS87" i="91"/>
  <c r="GR87" i="91"/>
  <c r="GQ87" i="91"/>
  <c r="GP87" i="91"/>
  <c r="GO87" i="91"/>
  <c r="GN87" i="91"/>
  <c r="GM87" i="91"/>
  <c r="GL87" i="91"/>
  <c r="GK87" i="91"/>
  <c r="GJ87" i="91"/>
  <c r="GI87" i="91"/>
  <c r="GH87" i="91"/>
  <c r="GG87" i="91"/>
  <c r="GF87" i="91"/>
  <c r="GE87" i="91"/>
  <c r="GD87" i="91"/>
  <c r="GC87" i="91"/>
  <c r="GB87" i="91"/>
  <c r="GA87" i="91"/>
  <c r="FZ87" i="91"/>
  <c r="FY87" i="91"/>
  <c r="FX87" i="91"/>
  <c r="FW87" i="91"/>
  <c r="FV87" i="91"/>
  <c r="FU87" i="91"/>
  <c r="FT87" i="91"/>
  <c r="FS87" i="91"/>
  <c r="FR87" i="91"/>
  <c r="FQ87" i="91"/>
  <c r="FP87" i="91"/>
  <c r="FO87" i="91"/>
  <c r="FN87" i="91"/>
  <c r="FM87" i="91"/>
  <c r="FL87" i="91"/>
  <c r="FK87" i="91"/>
  <c r="FJ87" i="91"/>
  <c r="FI87" i="91"/>
  <c r="FH87" i="91"/>
  <c r="FG87" i="91"/>
  <c r="FF87" i="91"/>
  <c r="FE87" i="91"/>
  <c r="FD87" i="91"/>
  <c r="FC87" i="91"/>
  <c r="FB87" i="91"/>
  <c r="FA87" i="91"/>
  <c r="EZ87" i="91"/>
  <c r="EY87" i="91"/>
  <c r="EX87" i="91"/>
  <c r="EW87" i="91"/>
  <c r="EV87" i="91"/>
  <c r="EU87" i="91"/>
  <c r="ET87" i="91"/>
  <c r="ES87" i="91"/>
  <c r="ER87" i="91"/>
  <c r="EQ87" i="91"/>
  <c r="EP87" i="91"/>
  <c r="EO87" i="91"/>
  <c r="EN87" i="91"/>
  <c r="EM87" i="91"/>
  <c r="EL87" i="91"/>
  <c r="EK87" i="91"/>
  <c r="EJ87" i="91"/>
  <c r="EI87" i="91"/>
  <c r="EH87" i="91"/>
  <c r="EG87" i="91"/>
  <c r="EF87" i="91"/>
  <c r="EE87" i="91"/>
  <c r="ED87" i="91"/>
  <c r="EC87" i="91"/>
  <c r="EB87" i="91"/>
  <c r="EA87" i="91"/>
  <c r="DZ87" i="91"/>
  <c r="DY87" i="91"/>
  <c r="DX87" i="91"/>
  <c r="DW87" i="91"/>
  <c r="DV87" i="91"/>
  <c r="DU87" i="91"/>
  <c r="DT87" i="91"/>
  <c r="DS87" i="91"/>
  <c r="DR87" i="91"/>
  <c r="DQ87" i="91"/>
  <c r="DP87" i="91"/>
  <c r="DO87" i="91"/>
  <c r="DN87" i="91"/>
  <c r="DM87" i="91"/>
  <c r="DL87" i="91"/>
  <c r="DK87" i="91"/>
  <c r="DJ87" i="91"/>
  <c r="DI87" i="91"/>
  <c r="DH87" i="91"/>
  <c r="DG87" i="91"/>
  <c r="DF87" i="91"/>
  <c r="DE87" i="91"/>
  <c r="DD87" i="91"/>
  <c r="DC87" i="91"/>
  <c r="DB87" i="91"/>
  <c r="DA87" i="91"/>
  <c r="CZ87" i="91"/>
  <c r="CY87" i="91"/>
  <c r="CX87" i="91"/>
  <c r="CW87" i="91"/>
  <c r="CV87" i="91"/>
  <c r="CU87" i="91"/>
  <c r="CT87" i="91"/>
  <c r="CS87" i="91"/>
  <c r="CR87" i="91"/>
  <c r="CQ87" i="91"/>
  <c r="CP87" i="91"/>
  <c r="CO87" i="91"/>
  <c r="CN87" i="91"/>
  <c r="CM87" i="91"/>
  <c r="CL87" i="91"/>
  <c r="CK87" i="91"/>
  <c r="CJ87" i="91"/>
  <c r="CI87" i="91"/>
  <c r="CH87" i="91"/>
  <c r="CG87" i="91"/>
  <c r="CF87" i="91"/>
  <c r="CE87" i="91"/>
  <c r="CD87" i="91"/>
  <c r="CC87" i="91"/>
  <c r="CB87" i="91"/>
  <c r="CA87" i="91"/>
  <c r="BZ87" i="91"/>
  <c r="BY87" i="91"/>
  <c r="BX87" i="91"/>
  <c r="BW87" i="91"/>
  <c r="BV87" i="91"/>
  <c r="BU87" i="91"/>
  <c r="BT87" i="91"/>
  <c r="BS87" i="91"/>
  <c r="BR87" i="91"/>
  <c r="BQ87" i="91"/>
  <c r="BP87" i="91"/>
  <c r="BO87" i="91"/>
  <c r="BN87" i="91"/>
  <c r="BM87" i="91"/>
  <c r="BL87" i="91"/>
  <c r="BK87" i="91"/>
  <c r="BJ87" i="91"/>
  <c r="BI87" i="91"/>
  <c r="BH87" i="91"/>
  <c r="BG87" i="91"/>
  <c r="BF87" i="91"/>
  <c r="BE87" i="91"/>
  <c r="BD87" i="91"/>
  <c r="BC87" i="91"/>
  <c r="BB87" i="91"/>
  <c r="BA87" i="91"/>
  <c r="AZ87" i="91"/>
  <c r="AY87" i="91"/>
  <c r="AX87" i="91"/>
  <c r="AW87" i="91"/>
  <c r="AV87" i="91"/>
  <c r="AU87" i="91"/>
  <c r="AT87" i="91"/>
  <c r="AS87" i="91"/>
  <c r="AR87" i="91"/>
  <c r="AQ87" i="91"/>
  <c r="AP87" i="91"/>
  <c r="IV86" i="91"/>
  <c r="IU86" i="91"/>
  <c r="IT86" i="91"/>
  <c r="IS86" i="91"/>
  <c r="IR86" i="91"/>
  <c r="IQ86" i="91"/>
  <c r="IP86" i="91"/>
  <c r="IO86" i="91"/>
  <c r="IN86" i="91"/>
  <c r="IM86" i="91"/>
  <c r="IL86" i="91"/>
  <c r="IK86" i="91"/>
  <c r="IJ86" i="91"/>
  <c r="II86" i="91"/>
  <c r="IH86" i="91"/>
  <c r="IG86" i="91"/>
  <c r="IF86" i="91"/>
  <c r="IE86" i="91"/>
  <c r="ID86" i="91"/>
  <c r="IC86" i="91"/>
  <c r="IB86" i="91"/>
  <c r="IA86" i="91"/>
  <c r="HZ86" i="91"/>
  <c r="HY86" i="91"/>
  <c r="HX86" i="91"/>
  <c r="HW86" i="91"/>
  <c r="HV86" i="91"/>
  <c r="HU86" i="91"/>
  <c r="HT86" i="91"/>
  <c r="HS86" i="91"/>
  <c r="HR86" i="91"/>
  <c r="HQ86" i="91"/>
  <c r="HP86" i="91"/>
  <c r="HO86" i="91"/>
  <c r="HN86" i="91"/>
  <c r="HM86" i="91"/>
  <c r="HL86" i="91"/>
  <c r="HK86" i="91"/>
  <c r="HJ86" i="91"/>
  <c r="HI86" i="91"/>
  <c r="HH86" i="91"/>
  <c r="HG86" i="91"/>
  <c r="HF86" i="91"/>
  <c r="HE86" i="91"/>
  <c r="HD86" i="91"/>
  <c r="HC86" i="91"/>
  <c r="HB86" i="91"/>
  <c r="HA86" i="91"/>
  <c r="GZ86" i="91"/>
  <c r="GY86" i="91"/>
  <c r="GX86" i="91"/>
  <c r="GW86" i="91"/>
  <c r="GV86" i="91"/>
  <c r="GU86" i="91"/>
  <c r="GT86" i="91"/>
  <c r="GS86" i="91"/>
  <c r="GR86" i="91"/>
  <c r="GQ86" i="91"/>
  <c r="GP86" i="91"/>
  <c r="GO86" i="91"/>
  <c r="GN86" i="91"/>
  <c r="GM86" i="91"/>
  <c r="GL86" i="91"/>
  <c r="GK86" i="91"/>
  <c r="GJ86" i="91"/>
  <c r="GI86" i="91"/>
  <c r="GH86" i="91"/>
  <c r="GG86" i="91"/>
  <c r="GF86" i="91"/>
  <c r="GE86" i="91"/>
  <c r="GD86" i="91"/>
  <c r="GC86" i="91"/>
  <c r="GB86" i="91"/>
  <c r="GA86" i="91"/>
  <c r="FZ86" i="91"/>
  <c r="FY86" i="91"/>
  <c r="FX86" i="91"/>
  <c r="FW86" i="91"/>
  <c r="FV86" i="91"/>
  <c r="FU86" i="91"/>
  <c r="FT86" i="91"/>
  <c r="FS86" i="91"/>
  <c r="FR86" i="91"/>
  <c r="FQ86" i="91"/>
  <c r="FP86" i="91"/>
  <c r="FO86" i="91"/>
  <c r="FN86" i="91"/>
  <c r="FM86" i="91"/>
  <c r="FL86" i="91"/>
  <c r="FK86" i="91"/>
  <c r="FJ86" i="91"/>
  <c r="FI86" i="91"/>
  <c r="FH86" i="91"/>
  <c r="FG86" i="91"/>
  <c r="FF86" i="91"/>
  <c r="FE86" i="91"/>
  <c r="FD86" i="91"/>
  <c r="FC86" i="91"/>
  <c r="FB86" i="91"/>
  <c r="FA86" i="91"/>
  <c r="EZ86" i="91"/>
  <c r="EY86" i="91"/>
  <c r="EX86" i="91"/>
  <c r="EW86" i="91"/>
  <c r="EV86" i="91"/>
  <c r="EU86" i="91"/>
  <c r="ET86" i="91"/>
  <c r="ES86" i="91"/>
  <c r="ER86" i="91"/>
  <c r="EQ86" i="91"/>
  <c r="EP86" i="91"/>
  <c r="EO86" i="91"/>
  <c r="EN86" i="91"/>
  <c r="EM86" i="91"/>
  <c r="EL86" i="91"/>
  <c r="EK86" i="91"/>
  <c r="EJ86" i="91"/>
  <c r="EI86" i="91"/>
  <c r="EH86" i="91"/>
  <c r="EG86" i="91"/>
  <c r="EF86" i="91"/>
  <c r="EE86" i="91"/>
  <c r="ED86" i="91"/>
  <c r="EC86" i="91"/>
  <c r="EB86" i="91"/>
  <c r="EA86" i="91"/>
  <c r="DZ86" i="91"/>
  <c r="DY86" i="91"/>
  <c r="DX86" i="91"/>
  <c r="DW86" i="91"/>
  <c r="DV86" i="91"/>
  <c r="DU86" i="91"/>
  <c r="DT86" i="91"/>
  <c r="DS86" i="91"/>
  <c r="DR86" i="91"/>
  <c r="DQ86" i="91"/>
  <c r="DP86" i="91"/>
  <c r="DO86" i="91"/>
  <c r="DN86" i="91"/>
  <c r="DM86" i="91"/>
  <c r="DL86" i="91"/>
  <c r="DK86" i="91"/>
  <c r="DJ86" i="91"/>
  <c r="DI86" i="91"/>
  <c r="DH86" i="91"/>
  <c r="DG86" i="91"/>
  <c r="DF86" i="91"/>
  <c r="DE86" i="91"/>
  <c r="DD86" i="91"/>
  <c r="DC86" i="91"/>
  <c r="DB86" i="91"/>
  <c r="DA86" i="91"/>
  <c r="CZ86" i="91"/>
  <c r="CY86" i="91"/>
  <c r="CX86" i="91"/>
  <c r="CW86" i="91"/>
  <c r="CV86" i="91"/>
  <c r="CU86" i="91"/>
  <c r="CT86" i="91"/>
  <c r="CS86" i="91"/>
  <c r="CR86" i="91"/>
  <c r="CQ86" i="91"/>
  <c r="CP86" i="91"/>
  <c r="CO86" i="91"/>
  <c r="CN86" i="91"/>
  <c r="CM86" i="91"/>
  <c r="CL86" i="91"/>
  <c r="CK86" i="91"/>
  <c r="CJ86" i="91"/>
  <c r="CI86" i="91"/>
  <c r="CH86" i="91"/>
  <c r="CG86" i="91"/>
  <c r="CF86" i="91"/>
  <c r="CE86" i="91"/>
  <c r="CD86" i="91"/>
  <c r="CC86" i="91"/>
  <c r="CB86" i="91"/>
  <c r="CA86" i="91"/>
  <c r="BZ86" i="91"/>
  <c r="BY86" i="91"/>
  <c r="BX86" i="91"/>
  <c r="BW86" i="91"/>
  <c r="BV86" i="91"/>
  <c r="BU86" i="91"/>
  <c r="BT86" i="91"/>
  <c r="BS86" i="91"/>
  <c r="BR86" i="91"/>
  <c r="BQ86" i="91"/>
  <c r="BP86" i="91"/>
  <c r="BO86" i="91"/>
  <c r="BN86" i="91"/>
  <c r="BM86" i="91"/>
  <c r="BL86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IV85" i="91"/>
  <c r="IU85" i="91"/>
  <c r="IT85" i="91"/>
  <c r="IS85" i="91"/>
  <c r="IR85" i="91"/>
  <c r="IQ85" i="91"/>
  <c r="IP85" i="91"/>
  <c r="IO85" i="91"/>
  <c r="IN85" i="91"/>
  <c r="IM85" i="91"/>
  <c r="IL85" i="91"/>
  <c r="IK85" i="91"/>
  <c r="IJ85" i="91"/>
  <c r="II85" i="91"/>
  <c r="IH85" i="91"/>
  <c r="IG85" i="91"/>
  <c r="IF85" i="91"/>
  <c r="IE85" i="91"/>
  <c r="ID85" i="91"/>
  <c r="IC85" i="91"/>
  <c r="IB85" i="91"/>
  <c r="IA85" i="91"/>
  <c r="HZ85" i="91"/>
  <c r="HY85" i="91"/>
  <c r="HX85" i="91"/>
  <c r="HW85" i="91"/>
  <c r="HV85" i="91"/>
  <c r="HU85" i="91"/>
  <c r="HT85" i="91"/>
  <c r="HS85" i="91"/>
  <c r="HR85" i="91"/>
  <c r="HQ85" i="91"/>
  <c r="HP85" i="91"/>
  <c r="HO85" i="91"/>
  <c r="HN85" i="91"/>
  <c r="HM85" i="91"/>
  <c r="HL85" i="91"/>
  <c r="HK85" i="91"/>
  <c r="HJ85" i="91"/>
  <c r="HI85" i="91"/>
  <c r="HH85" i="91"/>
  <c r="HG85" i="91"/>
  <c r="HF85" i="91"/>
  <c r="HE85" i="91"/>
  <c r="HD85" i="91"/>
  <c r="HC85" i="91"/>
  <c r="HB85" i="91"/>
  <c r="HA85" i="91"/>
  <c r="GZ85" i="91"/>
  <c r="GY85" i="91"/>
  <c r="GX85" i="91"/>
  <c r="GW85" i="91"/>
  <c r="GV85" i="91"/>
  <c r="GU85" i="91"/>
  <c r="GT85" i="91"/>
  <c r="GS85" i="91"/>
  <c r="GR85" i="91"/>
  <c r="GQ85" i="91"/>
  <c r="GP85" i="91"/>
  <c r="GO85" i="91"/>
  <c r="GN85" i="91"/>
  <c r="GM85" i="91"/>
  <c r="GL85" i="91"/>
  <c r="GK85" i="91"/>
  <c r="GJ85" i="91"/>
  <c r="GI85" i="91"/>
  <c r="GH85" i="91"/>
  <c r="GG85" i="91"/>
  <c r="GF85" i="91"/>
  <c r="GE85" i="91"/>
  <c r="GD85" i="91"/>
  <c r="GC85" i="91"/>
  <c r="GB85" i="91"/>
  <c r="GA85" i="91"/>
  <c r="FZ85" i="91"/>
  <c r="FY85" i="91"/>
  <c r="FX85" i="91"/>
  <c r="FW85" i="91"/>
  <c r="FV85" i="91"/>
  <c r="FU85" i="91"/>
  <c r="FT85" i="91"/>
  <c r="FS85" i="91"/>
  <c r="FR85" i="91"/>
  <c r="FQ85" i="91"/>
  <c r="FP85" i="91"/>
  <c r="FO85" i="91"/>
  <c r="FN85" i="91"/>
  <c r="FM85" i="91"/>
  <c r="FL85" i="91"/>
  <c r="FK85" i="91"/>
  <c r="FJ85" i="91"/>
  <c r="FI85" i="91"/>
  <c r="FH85" i="91"/>
  <c r="FG85" i="91"/>
  <c r="FF85" i="91"/>
  <c r="FE85" i="91"/>
  <c r="FD85" i="91"/>
  <c r="FC85" i="91"/>
  <c r="FB85" i="91"/>
  <c r="FA85" i="91"/>
  <c r="EZ85" i="91"/>
  <c r="EY85" i="91"/>
  <c r="EX85" i="91"/>
  <c r="EW85" i="91"/>
  <c r="EV85" i="91"/>
  <c r="EU85" i="91"/>
  <c r="ET85" i="91"/>
  <c r="ES85" i="91"/>
  <c r="ER85" i="91"/>
  <c r="EQ85" i="91"/>
  <c r="EP85" i="91"/>
  <c r="EO85" i="91"/>
  <c r="EN85" i="91"/>
  <c r="EM85" i="91"/>
  <c r="EL85" i="91"/>
  <c r="EK85" i="91"/>
  <c r="EJ85" i="91"/>
  <c r="EI85" i="91"/>
  <c r="EH85" i="91"/>
  <c r="EG85" i="91"/>
  <c r="EF85" i="91"/>
  <c r="EE85" i="91"/>
  <c r="ED85" i="91"/>
  <c r="EC85" i="91"/>
  <c r="EB85" i="91"/>
  <c r="EA85" i="91"/>
  <c r="DZ85" i="91"/>
  <c r="DY85" i="91"/>
  <c r="DX85" i="91"/>
  <c r="DW85" i="91"/>
  <c r="DV85" i="91"/>
  <c r="DU85" i="91"/>
  <c r="DT85" i="91"/>
  <c r="DS85" i="91"/>
  <c r="DR85" i="91"/>
  <c r="DQ85" i="91"/>
  <c r="DP85" i="91"/>
  <c r="DO85" i="91"/>
  <c r="DN85" i="91"/>
  <c r="DM85" i="91"/>
  <c r="DL85" i="91"/>
  <c r="DK85" i="91"/>
  <c r="DJ85" i="91"/>
  <c r="DI85" i="91"/>
  <c r="DH85" i="91"/>
  <c r="DG85" i="91"/>
  <c r="DF85" i="91"/>
  <c r="DE85" i="91"/>
  <c r="DD85" i="91"/>
  <c r="DC85" i="91"/>
  <c r="DB85" i="91"/>
  <c r="DA85" i="91"/>
  <c r="CZ85" i="91"/>
  <c r="CY85" i="91"/>
  <c r="CX85" i="91"/>
  <c r="CW85" i="91"/>
  <c r="CV85" i="91"/>
  <c r="CU85" i="91"/>
  <c r="CT85" i="91"/>
  <c r="CS85" i="91"/>
  <c r="CR85" i="91"/>
  <c r="CQ85" i="91"/>
  <c r="CP85" i="91"/>
  <c r="CO85" i="91"/>
  <c r="CN85" i="91"/>
  <c r="CM85" i="91"/>
  <c r="CL85" i="91"/>
  <c r="CK85" i="91"/>
  <c r="CJ85" i="91"/>
  <c r="CI85" i="91"/>
  <c r="CH85" i="91"/>
  <c r="CG85" i="91"/>
  <c r="CF85" i="91"/>
  <c r="CE85" i="91"/>
  <c r="CD85" i="91"/>
  <c r="CC85" i="91"/>
  <c r="CB85" i="91"/>
  <c r="CA85" i="91"/>
  <c r="BZ85" i="91"/>
  <c r="BY85" i="91"/>
  <c r="BX85" i="91"/>
  <c r="BW85" i="91"/>
  <c r="BV85" i="91"/>
  <c r="BU85" i="91"/>
  <c r="BT85" i="91"/>
  <c r="BS85" i="91"/>
  <c r="BR85" i="91"/>
  <c r="BQ85" i="91"/>
  <c r="BP85" i="91"/>
  <c r="BO85" i="91"/>
  <c r="BN85" i="91"/>
  <c r="BM85" i="91"/>
  <c r="BL85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IV84" i="91"/>
  <c r="IU84" i="91"/>
  <c r="IT84" i="91"/>
  <c r="IS84" i="91"/>
  <c r="IR84" i="91"/>
  <c r="IQ84" i="91"/>
  <c r="IP84" i="91"/>
  <c r="IO84" i="91"/>
  <c r="IN84" i="91"/>
  <c r="IM84" i="91"/>
  <c r="IL84" i="91"/>
  <c r="IK84" i="91"/>
  <c r="IJ84" i="91"/>
  <c r="II84" i="91"/>
  <c r="IH84" i="91"/>
  <c r="IG84" i="91"/>
  <c r="IF84" i="91"/>
  <c r="IE84" i="91"/>
  <c r="ID84" i="91"/>
  <c r="IC84" i="91"/>
  <c r="IB84" i="91"/>
  <c r="IA84" i="91"/>
  <c r="HZ84" i="91"/>
  <c r="HY84" i="91"/>
  <c r="HX84" i="91"/>
  <c r="HW84" i="91"/>
  <c r="HV84" i="91"/>
  <c r="HU84" i="91"/>
  <c r="HT84" i="91"/>
  <c r="HS84" i="91"/>
  <c r="HR84" i="91"/>
  <c r="HQ84" i="91"/>
  <c r="HP84" i="91"/>
  <c r="HO84" i="91"/>
  <c r="HN84" i="91"/>
  <c r="HM84" i="91"/>
  <c r="HL84" i="91"/>
  <c r="HK84" i="91"/>
  <c r="HJ84" i="91"/>
  <c r="HI84" i="91"/>
  <c r="HH84" i="91"/>
  <c r="HG84" i="91"/>
  <c r="HF84" i="91"/>
  <c r="HE84" i="91"/>
  <c r="HD84" i="91"/>
  <c r="HC84" i="91"/>
  <c r="HB84" i="91"/>
  <c r="HA84" i="91"/>
  <c r="GZ84" i="91"/>
  <c r="GY84" i="91"/>
  <c r="GX84" i="91"/>
  <c r="GW84" i="91"/>
  <c r="GV84" i="91"/>
  <c r="GU84" i="91"/>
  <c r="GT84" i="91"/>
  <c r="GS84" i="91"/>
  <c r="GR84" i="91"/>
  <c r="GQ84" i="91"/>
  <c r="GP84" i="91"/>
  <c r="GO84" i="91"/>
  <c r="GN84" i="91"/>
  <c r="GM84" i="91"/>
  <c r="GL84" i="91"/>
  <c r="GK84" i="91"/>
  <c r="GJ84" i="91"/>
  <c r="GI84" i="91"/>
  <c r="GH84" i="91"/>
  <c r="GG84" i="91"/>
  <c r="GF84" i="91"/>
  <c r="GE84" i="91"/>
  <c r="GD84" i="91"/>
  <c r="GC84" i="91"/>
  <c r="GB84" i="91"/>
  <c r="GA84" i="91"/>
  <c r="FZ84" i="91"/>
  <c r="FY84" i="91"/>
  <c r="FX84" i="91"/>
  <c r="FW84" i="91"/>
  <c r="FV84" i="91"/>
  <c r="FU84" i="91"/>
  <c r="FT84" i="91"/>
  <c r="FS84" i="91"/>
  <c r="FR84" i="91"/>
  <c r="FQ84" i="91"/>
  <c r="FP84" i="91"/>
  <c r="FO84" i="91"/>
  <c r="FN84" i="91"/>
  <c r="FM84" i="91"/>
  <c r="FL84" i="91"/>
  <c r="FK84" i="91"/>
  <c r="FJ84" i="91"/>
  <c r="FI84" i="91"/>
  <c r="FH84" i="91"/>
  <c r="FG84" i="91"/>
  <c r="FF84" i="91"/>
  <c r="FE84" i="91"/>
  <c r="FD84" i="91"/>
  <c r="FC84" i="91"/>
  <c r="FB84" i="91"/>
  <c r="FA84" i="91"/>
  <c r="EZ84" i="91"/>
  <c r="EY84" i="91"/>
  <c r="EX84" i="91"/>
  <c r="EW84" i="91"/>
  <c r="EV84" i="91"/>
  <c r="EU84" i="91"/>
  <c r="ET84" i="91"/>
  <c r="ES84" i="91"/>
  <c r="ER84" i="91"/>
  <c r="EQ84" i="91"/>
  <c r="EP84" i="91"/>
  <c r="EO84" i="91"/>
  <c r="EN84" i="91"/>
  <c r="EM84" i="91"/>
  <c r="EL84" i="91"/>
  <c r="EK84" i="91"/>
  <c r="EJ84" i="91"/>
  <c r="EI84" i="91"/>
  <c r="EH84" i="91"/>
  <c r="EG84" i="91"/>
  <c r="EF84" i="91"/>
  <c r="EE84" i="91"/>
  <c r="ED84" i="91"/>
  <c r="EC84" i="91"/>
  <c r="EB84" i="91"/>
  <c r="EA84" i="91"/>
  <c r="DZ84" i="91"/>
  <c r="DY84" i="91"/>
  <c r="DX84" i="91"/>
  <c r="DW84" i="91"/>
  <c r="DV84" i="91"/>
  <c r="DU84" i="91"/>
  <c r="DT84" i="91"/>
  <c r="DS84" i="91"/>
  <c r="DR84" i="91"/>
  <c r="DQ84" i="91"/>
  <c r="DP84" i="91"/>
  <c r="DO84" i="91"/>
  <c r="DN84" i="91"/>
  <c r="DM84" i="91"/>
  <c r="DL84" i="91"/>
  <c r="DK84" i="91"/>
  <c r="DJ84" i="91"/>
  <c r="DI84" i="91"/>
  <c r="DH84" i="91"/>
  <c r="DG84" i="91"/>
  <c r="DF84" i="91"/>
  <c r="DE84" i="91"/>
  <c r="DD84" i="91"/>
  <c r="DC84" i="91"/>
  <c r="DB84" i="91"/>
  <c r="DA84" i="91"/>
  <c r="CZ84" i="91"/>
  <c r="CY84" i="91"/>
  <c r="CX84" i="91"/>
  <c r="CW84" i="91"/>
  <c r="CV84" i="91"/>
  <c r="CU84" i="91"/>
  <c r="CT84" i="91"/>
  <c r="CS84" i="91"/>
  <c r="CR84" i="91"/>
  <c r="CQ84" i="91"/>
  <c r="CP84" i="91"/>
  <c r="CO84" i="91"/>
  <c r="CN84" i="91"/>
  <c r="CM84" i="91"/>
  <c r="CL84" i="91"/>
  <c r="CK84" i="91"/>
  <c r="CJ84" i="91"/>
  <c r="CI84" i="91"/>
  <c r="CH84" i="91"/>
  <c r="CG84" i="91"/>
  <c r="CF84" i="91"/>
  <c r="CE84" i="91"/>
  <c r="CD84" i="91"/>
  <c r="CC84" i="91"/>
  <c r="CB84" i="91"/>
  <c r="CA84" i="91"/>
  <c r="BZ84" i="91"/>
  <c r="BY84" i="91"/>
  <c r="BX84" i="91"/>
  <c r="BW84" i="91"/>
  <c r="BV84" i="91"/>
  <c r="BU84" i="91"/>
  <c r="BT84" i="91"/>
  <c r="BS84" i="91"/>
  <c r="BR84" i="91"/>
  <c r="BQ84" i="91"/>
  <c r="BP84" i="91"/>
  <c r="BO84" i="91"/>
  <c r="BN84" i="91"/>
  <c r="BM84" i="91"/>
  <c r="BL84" i="91"/>
  <c r="BK84" i="91"/>
  <c r="BJ84" i="91"/>
  <c r="BI84" i="91"/>
  <c r="BH84" i="91"/>
  <c r="BG84" i="91"/>
  <c r="BF84" i="91"/>
  <c r="BE84" i="91"/>
  <c r="BD84" i="91"/>
  <c r="BC84" i="91"/>
  <c r="BB84" i="91"/>
  <c r="BA84" i="91"/>
  <c r="AZ84" i="91"/>
  <c r="AY84" i="91"/>
  <c r="AX84" i="91"/>
  <c r="AW84" i="91"/>
  <c r="AV84" i="91"/>
  <c r="AU84" i="91"/>
  <c r="AT84" i="91"/>
  <c r="AS84" i="91"/>
  <c r="AR84" i="91"/>
  <c r="AQ84" i="91"/>
  <c r="AP84" i="91"/>
  <c r="IV83" i="91"/>
  <c r="IU83" i="91"/>
  <c r="IT83" i="91"/>
  <c r="IS83" i="91"/>
  <c r="IR83" i="91"/>
  <c r="IQ83" i="91"/>
  <c r="IP83" i="91"/>
  <c r="IO83" i="91"/>
  <c r="IN83" i="91"/>
  <c r="IM83" i="91"/>
  <c r="IL83" i="91"/>
  <c r="IK83" i="91"/>
  <c r="IJ83" i="91"/>
  <c r="II83" i="91"/>
  <c r="IH83" i="91"/>
  <c r="IG83" i="91"/>
  <c r="IF83" i="91"/>
  <c r="IE83" i="91"/>
  <c r="ID83" i="91"/>
  <c r="IC83" i="91"/>
  <c r="IB83" i="91"/>
  <c r="IA83" i="91"/>
  <c r="HZ83" i="91"/>
  <c r="HY83" i="91"/>
  <c r="HX83" i="91"/>
  <c r="HW83" i="91"/>
  <c r="HV83" i="91"/>
  <c r="HU83" i="91"/>
  <c r="HT83" i="91"/>
  <c r="HS83" i="91"/>
  <c r="HR83" i="91"/>
  <c r="HQ83" i="91"/>
  <c r="HP83" i="91"/>
  <c r="HO83" i="91"/>
  <c r="HN83" i="91"/>
  <c r="HM83" i="91"/>
  <c r="HL83" i="91"/>
  <c r="HK83" i="91"/>
  <c r="HJ83" i="91"/>
  <c r="HI83" i="91"/>
  <c r="HH83" i="91"/>
  <c r="HG83" i="91"/>
  <c r="HF83" i="91"/>
  <c r="HE83" i="91"/>
  <c r="HD83" i="91"/>
  <c r="HC83" i="91"/>
  <c r="HB83" i="91"/>
  <c r="HA83" i="91"/>
  <c r="GZ83" i="91"/>
  <c r="GY83" i="91"/>
  <c r="GX83" i="91"/>
  <c r="GW83" i="91"/>
  <c r="GV83" i="91"/>
  <c r="GU83" i="91"/>
  <c r="GT83" i="91"/>
  <c r="GS83" i="91"/>
  <c r="GR83" i="91"/>
  <c r="GQ83" i="91"/>
  <c r="GP83" i="91"/>
  <c r="GO83" i="91"/>
  <c r="GN83" i="91"/>
  <c r="GM83" i="91"/>
  <c r="GL83" i="91"/>
  <c r="GK83" i="91"/>
  <c r="GJ83" i="91"/>
  <c r="GI83" i="91"/>
  <c r="GH83" i="91"/>
  <c r="GG83" i="91"/>
  <c r="GF83" i="91"/>
  <c r="GE83" i="91"/>
  <c r="GD83" i="91"/>
  <c r="GC83" i="91"/>
  <c r="GB83" i="91"/>
  <c r="GA83" i="91"/>
  <c r="FZ83" i="91"/>
  <c r="FY83" i="91"/>
  <c r="FX83" i="91"/>
  <c r="FW83" i="91"/>
  <c r="FV83" i="91"/>
  <c r="FU83" i="91"/>
  <c r="FT83" i="91"/>
  <c r="FS83" i="91"/>
  <c r="FR83" i="91"/>
  <c r="FQ83" i="91"/>
  <c r="FP83" i="91"/>
  <c r="FO83" i="91"/>
  <c r="FN83" i="91"/>
  <c r="FM83" i="91"/>
  <c r="FL83" i="91"/>
  <c r="FK83" i="91"/>
  <c r="FJ83" i="91"/>
  <c r="FI83" i="91"/>
  <c r="FH83" i="91"/>
  <c r="FG83" i="91"/>
  <c r="FF83" i="91"/>
  <c r="FE83" i="91"/>
  <c r="FD83" i="91"/>
  <c r="FC83" i="91"/>
  <c r="FB83" i="91"/>
  <c r="FA83" i="91"/>
  <c r="EZ83" i="91"/>
  <c r="EY83" i="91"/>
  <c r="EX83" i="91"/>
  <c r="EW83" i="91"/>
  <c r="EV83" i="91"/>
  <c r="EU83" i="91"/>
  <c r="ET83" i="91"/>
  <c r="ES83" i="91"/>
  <c r="ER83" i="91"/>
  <c r="EQ83" i="91"/>
  <c r="EP83" i="91"/>
  <c r="EO83" i="91"/>
  <c r="EN83" i="91"/>
  <c r="EM83" i="91"/>
  <c r="EL83" i="91"/>
  <c r="EK83" i="91"/>
  <c r="EJ83" i="91"/>
  <c r="EI83" i="91"/>
  <c r="EH83" i="91"/>
  <c r="EG83" i="91"/>
  <c r="EF83" i="91"/>
  <c r="EE83" i="91"/>
  <c r="ED83" i="91"/>
  <c r="EC83" i="91"/>
  <c r="EB83" i="91"/>
  <c r="EA83" i="91"/>
  <c r="DZ83" i="91"/>
  <c r="DY83" i="91"/>
  <c r="DX83" i="91"/>
  <c r="DW83" i="91"/>
  <c r="DV83" i="91"/>
  <c r="DU83" i="91"/>
  <c r="DT83" i="91"/>
  <c r="DS83" i="91"/>
  <c r="DR83" i="91"/>
  <c r="DQ83" i="91"/>
  <c r="DP83" i="91"/>
  <c r="DO83" i="91"/>
  <c r="DN83" i="91"/>
  <c r="DM83" i="91"/>
  <c r="DL83" i="91"/>
  <c r="DK83" i="91"/>
  <c r="DJ83" i="91"/>
  <c r="DI83" i="91"/>
  <c r="DH83" i="91"/>
  <c r="DG83" i="91"/>
  <c r="DF83" i="91"/>
  <c r="DE83" i="91"/>
  <c r="DD83" i="91"/>
  <c r="DC83" i="91"/>
  <c r="DB83" i="91"/>
  <c r="DA83" i="91"/>
  <c r="CZ83" i="91"/>
  <c r="CY83" i="91"/>
  <c r="CX83" i="91"/>
  <c r="CW83" i="91"/>
  <c r="CV83" i="91"/>
  <c r="CU83" i="91"/>
  <c r="CT83" i="91"/>
  <c r="CS83" i="91"/>
  <c r="CR83" i="91"/>
  <c r="CQ83" i="91"/>
  <c r="CP83" i="91"/>
  <c r="CO83" i="91"/>
  <c r="CN83" i="91"/>
  <c r="CM83" i="91"/>
  <c r="CL83" i="91"/>
  <c r="CK83" i="91"/>
  <c r="CJ83" i="91"/>
  <c r="CI83" i="91"/>
  <c r="CH83" i="91"/>
  <c r="CG83" i="91"/>
  <c r="CF83" i="91"/>
  <c r="CE83" i="91"/>
  <c r="CD83" i="91"/>
  <c r="CC83" i="91"/>
  <c r="CB83" i="91"/>
  <c r="CA83" i="91"/>
  <c r="BZ83" i="91"/>
  <c r="BY83" i="91"/>
  <c r="BX83" i="91"/>
  <c r="BW83" i="91"/>
  <c r="BV83" i="91"/>
  <c r="BU83" i="91"/>
  <c r="BT83" i="91"/>
  <c r="BS83" i="91"/>
  <c r="BR83" i="91"/>
  <c r="BQ83" i="91"/>
  <c r="BP83" i="91"/>
  <c r="BO83" i="91"/>
  <c r="BN83" i="91"/>
  <c r="BM83" i="91"/>
  <c r="BL83" i="91"/>
  <c r="BK83" i="91"/>
  <c r="BJ83" i="91"/>
  <c r="BI83" i="91"/>
  <c r="BH83" i="91"/>
  <c r="BG83" i="91"/>
  <c r="BF83" i="91"/>
  <c r="BE83" i="91"/>
  <c r="BD83" i="91"/>
  <c r="BC83" i="91"/>
  <c r="BB83" i="91"/>
  <c r="BA83" i="91"/>
  <c r="AZ83" i="91"/>
  <c r="AY83" i="91"/>
  <c r="AX83" i="91"/>
  <c r="AW83" i="91"/>
  <c r="AV83" i="91"/>
  <c r="AU83" i="91"/>
  <c r="AT83" i="91"/>
  <c r="AS83" i="91"/>
  <c r="AR83" i="91"/>
  <c r="AQ83" i="91"/>
  <c r="AP83" i="91"/>
  <c r="IV82" i="91"/>
  <c r="IU82" i="91"/>
  <c r="IT82" i="91"/>
  <c r="IS82" i="91"/>
  <c r="IR82" i="91"/>
  <c r="IQ82" i="91"/>
  <c r="IP82" i="91"/>
  <c r="IO82" i="91"/>
  <c r="IN82" i="91"/>
  <c r="IM82" i="91"/>
  <c r="IL82" i="91"/>
  <c r="IK82" i="91"/>
  <c r="IJ82" i="91"/>
  <c r="II82" i="91"/>
  <c r="IH82" i="91"/>
  <c r="IG82" i="91"/>
  <c r="IF82" i="91"/>
  <c r="IE82" i="91"/>
  <c r="ID82" i="91"/>
  <c r="IC82" i="91"/>
  <c r="IB82" i="91"/>
  <c r="IA82" i="91"/>
  <c r="HZ82" i="91"/>
  <c r="HY82" i="91"/>
  <c r="HX82" i="91"/>
  <c r="HW82" i="91"/>
  <c r="HV82" i="91"/>
  <c r="HU82" i="91"/>
  <c r="HT82" i="91"/>
  <c r="HS82" i="91"/>
  <c r="HR82" i="91"/>
  <c r="HQ82" i="91"/>
  <c r="HP82" i="91"/>
  <c r="HO82" i="91"/>
  <c r="HN82" i="91"/>
  <c r="HM82" i="91"/>
  <c r="HL82" i="91"/>
  <c r="HK82" i="91"/>
  <c r="HJ82" i="91"/>
  <c r="HI82" i="91"/>
  <c r="HH82" i="91"/>
  <c r="HG82" i="91"/>
  <c r="HF82" i="91"/>
  <c r="HE82" i="91"/>
  <c r="HD82" i="91"/>
  <c r="HC82" i="91"/>
  <c r="HB82" i="91"/>
  <c r="HA82" i="91"/>
  <c r="GZ82" i="91"/>
  <c r="GY82" i="91"/>
  <c r="GX82" i="91"/>
  <c r="GW82" i="91"/>
  <c r="GV82" i="91"/>
  <c r="GU82" i="91"/>
  <c r="GT82" i="91"/>
  <c r="GS82" i="91"/>
  <c r="GR82" i="91"/>
  <c r="GQ82" i="91"/>
  <c r="GP82" i="91"/>
  <c r="GO82" i="91"/>
  <c r="GN82" i="91"/>
  <c r="GM82" i="91"/>
  <c r="GL82" i="91"/>
  <c r="GK82" i="91"/>
  <c r="GJ82" i="91"/>
  <c r="GI82" i="91"/>
  <c r="GH82" i="91"/>
  <c r="GG82" i="91"/>
  <c r="GF82" i="91"/>
  <c r="GE82" i="91"/>
  <c r="GD82" i="91"/>
  <c r="GC82" i="91"/>
  <c r="GB82" i="91"/>
  <c r="GA82" i="91"/>
  <c r="FZ82" i="91"/>
  <c r="FY82" i="91"/>
  <c r="FX82" i="91"/>
  <c r="FW82" i="91"/>
  <c r="FV82" i="91"/>
  <c r="FU82" i="91"/>
  <c r="FT82" i="91"/>
  <c r="FS82" i="91"/>
  <c r="FR82" i="91"/>
  <c r="FQ82" i="91"/>
  <c r="FP82" i="91"/>
  <c r="FO82" i="91"/>
  <c r="FN82" i="91"/>
  <c r="FM82" i="91"/>
  <c r="FL82" i="91"/>
  <c r="FK82" i="91"/>
  <c r="FJ82" i="91"/>
  <c r="FI82" i="91"/>
  <c r="FH82" i="91"/>
  <c r="FG82" i="91"/>
  <c r="FF82" i="91"/>
  <c r="FE82" i="91"/>
  <c r="FD82" i="91"/>
  <c r="FC82" i="91"/>
  <c r="FB82" i="91"/>
  <c r="FA82" i="91"/>
  <c r="EZ82" i="91"/>
  <c r="EY82" i="91"/>
  <c r="EX82" i="91"/>
  <c r="EW82" i="91"/>
  <c r="EV82" i="91"/>
  <c r="EU82" i="91"/>
  <c r="ET82" i="91"/>
  <c r="ES82" i="91"/>
  <c r="ER82" i="91"/>
  <c r="EQ82" i="91"/>
  <c r="EP82" i="91"/>
  <c r="EO82" i="91"/>
  <c r="EN82" i="91"/>
  <c r="EM82" i="91"/>
  <c r="EL82" i="91"/>
  <c r="EK82" i="91"/>
  <c r="EJ82" i="91"/>
  <c r="EI82" i="91"/>
  <c r="EH82" i="91"/>
  <c r="EG82" i="91"/>
  <c r="EF82" i="91"/>
  <c r="EE82" i="91"/>
  <c r="ED82" i="91"/>
  <c r="EC82" i="91"/>
  <c r="EB82" i="91"/>
  <c r="EA82" i="91"/>
  <c r="DZ82" i="91"/>
  <c r="DY82" i="91"/>
  <c r="DX82" i="91"/>
  <c r="DW82" i="91"/>
  <c r="DV82" i="91"/>
  <c r="DU82" i="91"/>
  <c r="DT82" i="91"/>
  <c r="DS82" i="91"/>
  <c r="DR82" i="91"/>
  <c r="DQ82" i="91"/>
  <c r="DP82" i="91"/>
  <c r="DO82" i="91"/>
  <c r="DN82" i="91"/>
  <c r="DM82" i="91"/>
  <c r="DL82" i="91"/>
  <c r="DK82" i="91"/>
  <c r="DJ82" i="91"/>
  <c r="DI82" i="91"/>
  <c r="DH82" i="91"/>
  <c r="DG82" i="91"/>
  <c r="DF82" i="91"/>
  <c r="DE82" i="91"/>
  <c r="DD82" i="91"/>
  <c r="DC82" i="91"/>
  <c r="DB82" i="91"/>
  <c r="DA82" i="91"/>
  <c r="CZ82" i="91"/>
  <c r="CY82" i="91"/>
  <c r="CX82" i="91"/>
  <c r="CW82" i="91"/>
  <c r="CV82" i="91"/>
  <c r="CU82" i="91"/>
  <c r="CT82" i="91"/>
  <c r="CS82" i="91"/>
  <c r="CR82" i="91"/>
  <c r="CQ82" i="91"/>
  <c r="CP82" i="91"/>
  <c r="CO82" i="91"/>
  <c r="CN82" i="91"/>
  <c r="CM82" i="91"/>
  <c r="CL82" i="91"/>
  <c r="CK82" i="91"/>
  <c r="CJ82" i="91"/>
  <c r="CI82" i="91"/>
  <c r="CH82" i="91"/>
  <c r="CG82" i="91"/>
  <c r="CF82" i="91"/>
  <c r="CE82" i="91"/>
  <c r="CD82" i="91"/>
  <c r="CC82" i="91"/>
  <c r="CB82" i="91"/>
  <c r="CA82" i="91"/>
  <c r="BZ82" i="91"/>
  <c r="BY82" i="91"/>
  <c r="BX82" i="91"/>
  <c r="BW82" i="91"/>
  <c r="BV82" i="91"/>
  <c r="BU82" i="91"/>
  <c r="BT82" i="91"/>
  <c r="BS82" i="91"/>
  <c r="BR82" i="91"/>
  <c r="BQ82" i="91"/>
  <c r="BP82" i="91"/>
  <c r="BO82" i="91"/>
  <c r="BN82" i="91"/>
  <c r="BM82" i="91"/>
  <c r="BL82" i="91"/>
  <c r="BK82" i="91"/>
  <c r="BJ82" i="91"/>
  <c r="BI82" i="91"/>
  <c r="BH82" i="91"/>
  <c r="BG82" i="91"/>
  <c r="BF82" i="91"/>
  <c r="BE82" i="91"/>
  <c r="BD82" i="91"/>
  <c r="BC82" i="91"/>
  <c r="BB82" i="91"/>
  <c r="BA82" i="91"/>
  <c r="AZ82" i="91"/>
  <c r="AY82" i="91"/>
  <c r="AX82" i="91"/>
  <c r="AW82" i="91"/>
  <c r="AV82" i="91"/>
  <c r="AU82" i="91"/>
  <c r="AT82" i="91"/>
  <c r="AS82" i="91"/>
  <c r="AR82" i="91"/>
  <c r="AQ82" i="91"/>
  <c r="AP82" i="91"/>
  <c r="IV81" i="91"/>
  <c r="IU81" i="91"/>
  <c r="IT81" i="91"/>
  <c r="IS81" i="91"/>
  <c r="IR81" i="91"/>
  <c r="IQ81" i="91"/>
  <c r="IP81" i="91"/>
  <c r="IO81" i="91"/>
  <c r="IN81" i="91"/>
  <c r="IM81" i="91"/>
  <c r="IL81" i="91"/>
  <c r="IK81" i="91"/>
  <c r="IJ81" i="91"/>
  <c r="II81" i="91"/>
  <c r="IH81" i="91"/>
  <c r="IG81" i="91"/>
  <c r="IF81" i="91"/>
  <c r="IE81" i="91"/>
  <c r="ID81" i="91"/>
  <c r="IC81" i="91"/>
  <c r="IB81" i="91"/>
  <c r="IA81" i="91"/>
  <c r="HZ81" i="91"/>
  <c r="HY81" i="91"/>
  <c r="HX81" i="91"/>
  <c r="HW81" i="91"/>
  <c r="HV81" i="91"/>
  <c r="HU81" i="91"/>
  <c r="HT81" i="91"/>
  <c r="HS81" i="91"/>
  <c r="HR81" i="91"/>
  <c r="HQ81" i="91"/>
  <c r="HP81" i="91"/>
  <c r="HO81" i="91"/>
  <c r="HN81" i="91"/>
  <c r="HM81" i="91"/>
  <c r="HL81" i="91"/>
  <c r="HK81" i="91"/>
  <c r="HJ81" i="91"/>
  <c r="HI81" i="91"/>
  <c r="HH81" i="91"/>
  <c r="HG81" i="91"/>
  <c r="HF81" i="91"/>
  <c r="HE81" i="91"/>
  <c r="HD81" i="91"/>
  <c r="HC81" i="91"/>
  <c r="HB81" i="91"/>
  <c r="HA81" i="91"/>
  <c r="GZ81" i="91"/>
  <c r="GY81" i="91"/>
  <c r="GX81" i="91"/>
  <c r="GW81" i="91"/>
  <c r="GV81" i="91"/>
  <c r="GU81" i="91"/>
  <c r="GT81" i="91"/>
  <c r="GS81" i="91"/>
  <c r="GR81" i="91"/>
  <c r="GQ81" i="91"/>
  <c r="GP81" i="91"/>
  <c r="GO81" i="91"/>
  <c r="GN81" i="91"/>
  <c r="GM81" i="91"/>
  <c r="GL81" i="91"/>
  <c r="GK81" i="91"/>
  <c r="GJ81" i="91"/>
  <c r="GI81" i="91"/>
  <c r="GH81" i="91"/>
  <c r="GG81" i="91"/>
  <c r="GF81" i="91"/>
  <c r="GE81" i="91"/>
  <c r="GD81" i="91"/>
  <c r="GC81" i="91"/>
  <c r="GB81" i="91"/>
  <c r="GA81" i="91"/>
  <c r="FZ81" i="91"/>
  <c r="FY81" i="91"/>
  <c r="FX81" i="91"/>
  <c r="FW81" i="91"/>
  <c r="FV81" i="91"/>
  <c r="FU81" i="91"/>
  <c r="FT81" i="91"/>
  <c r="FS81" i="91"/>
  <c r="FR81" i="91"/>
  <c r="FQ81" i="91"/>
  <c r="FP81" i="91"/>
  <c r="FO81" i="91"/>
  <c r="FN81" i="91"/>
  <c r="FM81" i="91"/>
  <c r="FL81" i="91"/>
  <c r="FK81" i="91"/>
  <c r="FJ81" i="91"/>
  <c r="FI81" i="91"/>
  <c r="FH81" i="91"/>
  <c r="FG81" i="91"/>
  <c r="FF81" i="91"/>
  <c r="FE81" i="91"/>
  <c r="FD81" i="91"/>
  <c r="FC81" i="91"/>
  <c r="FB81" i="91"/>
  <c r="FA81" i="91"/>
  <c r="EZ81" i="91"/>
  <c r="EY81" i="91"/>
  <c r="EX81" i="91"/>
  <c r="EW81" i="91"/>
  <c r="EV81" i="91"/>
  <c r="EU81" i="91"/>
  <c r="ET81" i="91"/>
  <c r="ES81" i="91"/>
  <c r="ER81" i="91"/>
  <c r="EQ81" i="91"/>
  <c r="EP81" i="91"/>
  <c r="EO81" i="91"/>
  <c r="EN81" i="91"/>
  <c r="EM81" i="91"/>
  <c r="EL81" i="91"/>
  <c r="EK81" i="91"/>
  <c r="EJ81" i="91"/>
  <c r="EI81" i="91"/>
  <c r="EH81" i="91"/>
  <c r="EG81" i="91"/>
  <c r="EF81" i="91"/>
  <c r="EE81" i="91"/>
  <c r="ED81" i="91"/>
  <c r="EC81" i="91"/>
  <c r="EB81" i="91"/>
  <c r="EA81" i="91"/>
  <c r="DZ81" i="91"/>
  <c r="DY81" i="91"/>
  <c r="DX81" i="91"/>
  <c r="DW81" i="91"/>
  <c r="DV81" i="91"/>
  <c r="DU81" i="91"/>
  <c r="DT81" i="91"/>
  <c r="DS81" i="91"/>
  <c r="DR81" i="91"/>
  <c r="DQ81" i="91"/>
  <c r="DP81" i="91"/>
  <c r="DO81" i="91"/>
  <c r="DN81" i="91"/>
  <c r="DM81" i="91"/>
  <c r="DL81" i="91"/>
  <c r="DK81" i="91"/>
  <c r="DJ81" i="91"/>
  <c r="DI81" i="91"/>
  <c r="DH81" i="91"/>
  <c r="DG81" i="91"/>
  <c r="DF81" i="91"/>
  <c r="DE81" i="91"/>
  <c r="DD81" i="91"/>
  <c r="DC81" i="91"/>
  <c r="DB81" i="91"/>
  <c r="DA81" i="91"/>
  <c r="CZ81" i="91"/>
  <c r="CY81" i="91"/>
  <c r="CX81" i="91"/>
  <c r="CW81" i="91"/>
  <c r="CV81" i="91"/>
  <c r="CU81" i="91"/>
  <c r="CT81" i="91"/>
  <c r="CS81" i="91"/>
  <c r="CR81" i="91"/>
  <c r="CQ81" i="91"/>
  <c r="CP81" i="91"/>
  <c r="CO81" i="91"/>
  <c r="CN81" i="91"/>
  <c r="CM81" i="91"/>
  <c r="CL81" i="91"/>
  <c r="CK81" i="91"/>
  <c r="CJ81" i="91"/>
  <c r="CI81" i="91"/>
  <c r="CH81" i="91"/>
  <c r="CG81" i="91"/>
  <c r="CF81" i="91"/>
  <c r="CE81" i="91"/>
  <c r="CD81" i="91"/>
  <c r="CC81" i="91"/>
  <c r="CB81" i="91"/>
  <c r="CA81" i="91"/>
  <c r="BZ81" i="91"/>
  <c r="BY81" i="91"/>
  <c r="BX81" i="91"/>
  <c r="BW81" i="91"/>
  <c r="BV81" i="91"/>
  <c r="BU81" i="91"/>
  <c r="BT81" i="91"/>
  <c r="BS81" i="91"/>
  <c r="BR81" i="91"/>
  <c r="BQ81" i="91"/>
  <c r="BP81" i="91"/>
  <c r="BO81" i="91"/>
  <c r="BN81" i="91"/>
  <c r="BM81" i="91"/>
  <c r="BL81" i="91"/>
  <c r="BK81" i="91"/>
  <c r="BJ81" i="91"/>
  <c r="BI81" i="91"/>
  <c r="BH81" i="91"/>
  <c r="BG81" i="91"/>
  <c r="BF81" i="91"/>
  <c r="BE81" i="91"/>
  <c r="BD81" i="91"/>
  <c r="BC81" i="91"/>
  <c r="BB81" i="91"/>
  <c r="BA81" i="91"/>
  <c r="AZ81" i="91"/>
  <c r="AY81" i="91"/>
  <c r="AX81" i="91"/>
  <c r="AW81" i="91"/>
  <c r="AV81" i="91"/>
  <c r="AU81" i="91"/>
  <c r="AT81" i="91"/>
  <c r="AS81" i="91"/>
  <c r="AR81" i="91"/>
  <c r="AQ81" i="91"/>
  <c r="AP81" i="91"/>
  <c r="IV80" i="91"/>
  <c r="IU80" i="91"/>
  <c r="IT80" i="91"/>
  <c r="IS80" i="91"/>
  <c r="IR80" i="91"/>
  <c r="IQ80" i="91"/>
  <c r="IP80" i="91"/>
  <c r="IO80" i="91"/>
  <c r="IN80" i="91"/>
  <c r="IM80" i="91"/>
  <c r="IL80" i="91"/>
  <c r="IK80" i="91"/>
  <c r="IJ80" i="91"/>
  <c r="II80" i="91"/>
  <c r="IH80" i="91"/>
  <c r="IG80" i="91"/>
  <c r="IF80" i="91"/>
  <c r="IE80" i="91"/>
  <c r="ID80" i="91"/>
  <c r="IC80" i="91"/>
  <c r="IB80" i="91"/>
  <c r="IA80" i="91"/>
  <c r="HZ80" i="91"/>
  <c r="HY80" i="91"/>
  <c r="HX80" i="91"/>
  <c r="HW80" i="91"/>
  <c r="HV80" i="91"/>
  <c r="HU80" i="91"/>
  <c r="HT80" i="91"/>
  <c r="HS80" i="91"/>
  <c r="HR80" i="91"/>
  <c r="HQ80" i="91"/>
  <c r="HP80" i="91"/>
  <c r="HO80" i="91"/>
  <c r="HN80" i="91"/>
  <c r="HM80" i="91"/>
  <c r="HL80" i="91"/>
  <c r="HK80" i="91"/>
  <c r="HJ80" i="91"/>
  <c r="HI80" i="91"/>
  <c r="HH80" i="91"/>
  <c r="HG80" i="91"/>
  <c r="HF80" i="91"/>
  <c r="HE80" i="91"/>
  <c r="HD80" i="91"/>
  <c r="HC80" i="91"/>
  <c r="HB80" i="91"/>
  <c r="HA80" i="91"/>
  <c r="GZ80" i="91"/>
  <c r="GY80" i="91"/>
  <c r="GX80" i="91"/>
  <c r="GW80" i="91"/>
  <c r="GV80" i="91"/>
  <c r="GU80" i="91"/>
  <c r="GT80" i="91"/>
  <c r="GS80" i="91"/>
  <c r="GR80" i="91"/>
  <c r="GQ80" i="91"/>
  <c r="GP80" i="91"/>
  <c r="GO80" i="91"/>
  <c r="GN80" i="91"/>
  <c r="GM80" i="91"/>
  <c r="GL80" i="91"/>
  <c r="GK80" i="91"/>
  <c r="GJ80" i="91"/>
  <c r="GI80" i="91"/>
  <c r="GH80" i="91"/>
  <c r="GG80" i="91"/>
  <c r="GF80" i="91"/>
  <c r="GE80" i="91"/>
  <c r="GD80" i="91"/>
  <c r="GC80" i="91"/>
  <c r="GB80" i="91"/>
  <c r="GA80" i="91"/>
  <c r="FZ80" i="91"/>
  <c r="FY80" i="91"/>
  <c r="FX80" i="91"/>
  <c r="FW80" i="91"/>
  <c r="FV80" i="91"/>
  <c r="FU80" i="91"/>
  <c r="FT80" i="91"/>
  <c r="FS80" i="91"/>
  <c r="FR80" i="91"/>
  <c r="FQ80" i="91"/>
  <c r="FP80" i="91"/>
  <c r="FO80" i="91"/>
  <c r="FN80" i="91"/>
  <c r="FM80" i="91"/>
  <c r="FL80" i="91"/>
  <c r="FK80" i="91"/>
  <c r="FJ80" i="91"/>
  <c r="FI80" i="91"/>
  <c r="FH80" i="91"/>
  <c r="FG80" i="91"/>
  <c r="FF80" i="91"/>
  <c r="FE80" i="91"/>
  <c r="FD80" i="91"/>
  <c r="FC80" i="91"/>
  <c r="FB80" i="91"/>
  <c r="FA80" i="91"/>
  <c r="EZ80" i="91"/>
  <c r="EY80" i="91"/>
  <c r="EX80" i="91"/>
  <c r="EW80" i="91"/>
  <c r="EV80" i="91"/>
  <c r="EU80" i="91"/>
  <c r="ET80" i="91"/>
  <c r="ES80" i="91"/>
  <c r="ER80" i="91"/>
  <c r="EQ80" i="91"/>
  <c r="EP80" i="91"/>
  <c r="EO80" i="91"/>
  <c r="EN80" i="91"/>
  <c r="EM80" i="91"/>
  <c r="EL80" i="91"/>
  <c r="EK80" i="91"/>
  <c r="EJ80" i="91"/>
  <c r="EI80" i="91"/>
  <c r="EH80" i="91"/>
  <c r="EG80" i="91"/>
  <c r="EF80" i="91"/>
  <c r="EE80" i="91"/>
  <c r="ED80" i="91"/>
  <c r="EC80" i="91"/>
  <c r="EB80" i="91"/>
  <c r="EA80" i="91"/>
  <c r="DZ80" i="91"/>
  <c r="DY80" i="91"/>
  <c r="DX80" i="91"/>
  <c r="DW80" i="91"/>
  <c r="DV80" i="91"/>
  <c r="DU80" i="91"/>
  <c r="DT80" i="91"/>
  <c r="DS80" i="91"/>
  <c r="DR80" i="91"/>
  <c r="DQ80" i="91"/>
  <c r="DP80" i="91"/>
  <c r="DO80" i="91"/>
  <c r="DN80" i="91"/>
  <c r="DM80" i="91"/>
  <c r="DL80" i="91"/>
  <c r="DK80" i="91"/>
  <c r="DJ80" i="91"/>
  <c r="DI80" i="91"/>
  <c r="DH80" i="91"/>
  <c r="DG80" i="91"/>
  <c r="DF80" i="91"/>
  <c r="DE80" i="91"/>
  <c r="DD80" i="91"/>
  <c r="DC80" i="91"/>
  <c r="DB80" i="91"/>
  <c r="DA80" i="91"/>
  <c r="CZ80" i="91"/>
  <c r="CY80" i="91"/>
  <c r="CX80" i="91"/>
  <c r="CW80" i="91"/>
  <c r="CV80" i="91"/>
  <c r="CU80" i="91"/>
  <c r="CT80" i="91"/>
  <c r="CS80" i="91"/>
  <c r="CR80" i="91"/>
  <c r="CQ80" i="91"/>
  <c r="CP80" i="91"/>
  <c r="CO80" i="91"/>
  <c r="CN80" i="91"/>
  <c r="CM80" i="91"/>
  <c r="CL80" i="91"/>
  <c r="CK80" i="91"/>
  <c r="CJ80" i="91"/>
  <c r="CI80" i="91"/>
  <c r="CH80" i="91"/>
  <c r="CG80" i="91"/>
  <c r="CF80" i="91"/>
  <c r="CE80" i="91"/>
  <c r="CD80" i="91"/>
  <c r="CC80" i="91"/>
  <c r="CB80" i="91"/>
  <c r="CA80" i="91"/>
  <c r="BZ80" i="91"/>
  <c r="BY80" i="91"/>
  <c r="BX80" i="91"/>
  <c r="BW80" i="91"/>
  <c r="BV80" i="91"/>
  <c r="BU80" i="91"/>
  <c r="BT80" i="91"/>
  <c r="BS80" i="91"/>
  <c r="BR80" i="91"/>
  <c r="BQ80" i="91"/>
  <c r="BP80" i="91"/>
  <c r="BO80" i="91"/>
  <c r="BN80" i="91"/>
  <c r="BM80" i="91"/>
  <c r="BL80" i="91"/>
  <c r="BK80" i="91"/>
  <c r="BJ80" i="91"/>
  <c r="BI80" i="91"/>
  <c r="BH80" i="91"/>
  <c r="BG80" i="91"/>
  <c r="BF80" i="91"/>
  <c r="BE80" i="91"/>
  <c r="BD80" i="91"/>
  <c r="BC80" i="91"/>
  <c r="BB80" i="91"/>
  <c r="BA80" i="91"/>
  <c r="AZ80" i="91"/>
  <c r="AY80" i="91"/>
  <c r="AX80" i="91"/>
  <c r="AW80" i="91"/>
  <c r="AV80" i="91"/>
  <c r="AU80" i="91"/>
  <c r="AT80" i="91"/>
  <c r="AS80" i="91"/>
  <c r="AR80" i="91"/>
  <c r="AQ80" i="91"/>
  <c r="AP80" i="91"/>
  <c r="IV79" i="91"/>
  <c r="IU79" i="91"/>
  <c r="IT79" i="91"/>
  <c r="IS79" i="91"/>
  <c r="IR79" i="91"/>
  <c r="IQ79" i="91"/>
  <c r="IP79" i="91"/>
  <c r="IO79" i="91"/>
  <c r="IN79" i="91"/>
  <c r="IM79" i="91"/>
  <c r="IL79" i="91"/>
  <c r="IK79" i="91"/>
  <c r="IJ79" i="91"/>
  <c r="II79" i="91"/>
  <c r="IH79" i="91"/>
  <c r="IG79" i="91"/>
  <c r="IF79" i="91"/>
  <c r="IE79" i="91"/>
  <c r="ID79" i="91"/>
  <c r="IC79" i="91"/>
  <c r="IB79" i="91"/>
  <c r="IA79" i="91"/>
  <c r="HZ79" i="91"/>
  <c r="HY79" i="91"/>
  <c r="HX79" i="91"/>
  <c r="HW79" i="91"/>
  <c r="HV79" i="91"/>
  <c r="HU79" i="91"/>
  <c r="HT79" i="91"/>
  <c r="HS79" i="91"/>
  <c r="HR79" i="91"/>
  <c r="HQ79" i="91"/>
  <c r="HP79" i="91"/>
  <c r="HO79" i="91"/>
  <c r="HN79" i="91"/>
  <c r="HM79" i="91"/>
  <c r="HL79" i="91"/>
  <c r="HK79" i="91"/>
  <c r="HJ79" i="91"/>
  <c r="HI79" i="91"/>
  <c r="HH79" i="91"/>
  <c r="HG79" i="91"/>
  <c r="HF79" i="91"/>
  <c r="HE79" i="91"/>
  <c r="HD79" i="91"/>
  <c r="HC79" i="91"/>
  <c r="HB79" i="91"/>
  <c r="HA79" i="91"/>
  <c r="GZ79" i="91"/>
  <c r="GY79" i="91"/>
  <c r="GX79" i="91"/>
  <c r="GW79" i="91"/>
  <c r="GV79" i="91"/>
  <c r="GU79" i="91"/>
  <c r="GT79" i="91"/>
  <c r="GS79" i="91"/>
  <c r="GR79" i="91"/>
  <c r="GQ79" i="91"/>
  <c r="GP79" i="91"/>
  <c r="GO79" i="91"/>
  <c r="GN79" i="91"/>
  <c r="GM79" i="91"/>
  <c r="GL79" i="91"/>
  <c r="GK79" i="91"/>
  <c r="GJ79" i="91"/>
  <c r="GI79" i="91"/>
  <c r="GH79" i="91"/>
  <c r="GG79" i="91"/>
  <c r="GF79" i="91"/>
  <c r="GE79" i="91"/>
  <c r="GD79" i="91"/>
  <c r="GC79" i="91"/>
  <c r="GB79" i="91"/>
  <c r="GA79" i="91"/>
  <c r="FZ79" i="91"/>
  <c r="FY79" i="91"/>
  <c r="FX79" i="91"/>
  <c r="FW79" i="91"/>
  <c r="FV79" i="91"/>
  <c r="FU79" i="91"/>
  <c r="FT79" i="91"/>
  <c r="FS79" i="91"/>
  <c r="FR79" i="91"/>
  <c r="FQ79" i="91"/>
  <c r="FP79" i="91"/>
  <c r="FO79" i="91"/>
  <c r="FN79" i="91"/>
  <c r="FM79" i="91"/>
  <c r="FL79" i="91"/>
  <c r="FK79" i="91"/>
  <c r="FJ79" i="91"/>
  <c r="FI79" i="91"/>
  <c r="FH79" i="91"/>
  <c r="FG79" i="91"/>
  <c r="FF79" i="91"/>
  <c r="FE79" i="91"/>
  <c r="FD79" i="91"/>
  <c r="FC79" i="91"/>
  <c r="FB79" i="91"/>
  <c r="FA79" i="91"/>
  <c r="EZ79" i="91"/>
  <c r="EY79" i="91"/>
  <c r="EX79" i="91"/>
  <c r="EW79" i="91"/>
  <c r="EV79" i="91"/>
  <c r="EU79" i="91"/>
  <c r="ET79" i="91"/>
  <c r="ES79" i="91"/>
  <c r="ER79" i="91"/>
  <c r="EQ79" i="91"/>
  <c r="EP79" i="91"/>
  <c r="EO79" i="91"/>
  <c r="EN79" i="91"/>
  <c r="EM79" i="91"/>
  <c r="EL79" i="91"/>
  <c r="EK79" i="91"/>
  <c r="EJ79" i="91"/>
  <c r="EI79" i="91"/>
  <c r="EH79" i="91"/>
  <c r="EG79" i="91"/>
  <c r="EF79" i="91"/>
  <c r="EE79" i="91"/>
  <c r="ED79" i="91"/>
  <c r="EC79" i="91"/>
  <c r="EB79" i="91"/>
  <c r="EA79" i="91"/>
  <c r="DZ79" i="91"/>
  <c r="DY79" i="91"/>
  <c r="DX79" i="91"/>
  <c r="DW79" i="91"/>
  <c r="DV79" i="91"/>
  <c r="DU79" i="91"/>
  <c r="DT79" i="91"/>
  <c r="DS79" i="91"/>
  <c r="DR79" i="91"/>
  <c r="DQ79" i="91"/>
  <c r="DP79" i="91"/>
  <c r="DO79" i="91"/>
  <c r="DN79" i="91"/>
  <c r="DM79" i="91"/>
  <c r="DL79" i="91"/>
  <c r="DK79" i="91"/>
  <c r="DJ79" i="91"/>
  <c r="DI79" i="91"/>
  <c r="DH79" i="91"/>
  <c r="DG79" i="91"/>
  <c r="DF79" i="91"/>
  <c r="DE79" i="91"/>
  <c r="DD79" i="91"/>
  <c r="DC79" i="91"/>
  <c r="DB79" i="91"/>
  <c r="DA79" i="91"/>
  <c r="CZ79" i="91"/>
  <c r="CY79" i="91"/>
  <c r="CX79" i="91"/>
  <c r="CW79" i="91"/>
  <c r="CV79" i="91"/>
  <c r="CU79" i="91"/>
  <c r="CT79" i="91"/>
  <c r="CS79" i="91"/>
  <c r="CR79" i="91"/>
  <c r="CQ79" i="91"/>
  <c r="CP79" i="91"/>
  <c r="CO79" i="91"/>
  <c r="CN79" i="91"/>
  <c r="CM79" i="91"/>
  <c r="CL79" i="91"/>
  <c r="CK79" i="91"/>
  <c r="CJ79" i="91"/>
  <c r="CI79" i="91"/>
  <c r="CH79" i="91"/>
  <c r="CG79" i="91"/>
  <c r="CF79" i="91"/>
  <c r="CE79" i="91"/>
  <c r="CD79" i="91"/>
  <c r="CC79" i="91"/>
  <c r="CB79" i="91"/>
  <c r="CA79" i="91"/>
  <c r="BZ79" i="91"/>
  <c r="BY79" i="91"/>
  <c r="BX79" i="91"/>
  <c r="BW79" i="91"/>
  <c r="BV79" i="91"/>
  <c r="BU79" i="91"/>
  <c r="BT79" i="91"/>
  <c r="BS79" i="91"/>
  <c r="BR79" i="91"/>
  <c r="BQ79" i="91"/>
  <c r="BP79" i="91"/>
  <c r="BO79" i="91"/>
  <c r="BN79" i="91"/>
  <c r="BM79" i="91"/>
  <c r="BL79" i="91"/>
  <c r="BK79" i="91"/>
  <c r="BJ79" i="91"/>
  <c r="BI79" i="91"/>
  <c r="BH79" i="91"/>
  <c r="BG79" i="91"/>
  <c r="BF79" i="91"/>
  <c r="BE79" i="91"/>
  <c r="BD79" i="91"/>
  <c r="BC79" i="91"/>
  <c r="BB79" i="91"/>
  <c r="BA79" i="91"/>
  <c r="AZ79" i="91"/>
  <c r="AY79" i="91"/>
  <c r="AX79" i="91"/>
  <c r="AW79" i="91"/>
  <c r="AV79" i="91"/>
  <c r="AU79" i="91"/>
  <c r="AT79" i="91"/>
  <c r="AS79" i="91"/>
  <c r="AR79" i="91"/>
  <c r="AQ79" i="91"/>
  <c r="AP79" i="91"/>
  <c r="IV78" i="91"/>
  <c r="IU78" i="91"/>
  <c r="IT78" i="91"/>
  <c r="IS78" i="91"/>
  <c r="IR78" i="91"/>
  <c r="IQ78" i="91"/>
  <c r="IP78" i="91"/>
  <c r="IO78" i="91"/>
  <c r="IN78" i="91"/>
  <c r="IM78" i="91"/>
  <c r="IL78" i="91"/>
  <c r="IK78" i="91"/>
  <c r="IJ78" i="91"/>
  <c r="II78" i="91"/>
  <c r="IH78" i="91"/>
  <c r="IG78" i="91"/>
  <c r="IF78" i="91"/>
  <c r="IE78" i="91"/>
  <c r="ID78" i="91"/>
  <c r="IC78" i="91"/>
  <c r="IB78" i="91"/>
  <c r="IA78" i="91"/>
  <c r="HZ78" i="91"/>
  <c r="HY78" i="91"/>
  <c r="HX78" i="91"/>
  <c r="HW78" i="91"/>
  <c r="HV78" i="91"/>
  <c r="HU78" i="91"/>
  <c r="HT78" i="91"/>
  <c r="HS78" i="91"/>
  <c r="HR78" i="91"/>
  <c r="HQ78" i="91"/>
  <c r="HP78" i="91"/>
  <c r="HO78" i="91"/>
  <c r="HN78" i="91"/>
  <c r="HM78" i="91"/>
  <c r="HL78" i="91"/>
  <c r="HK78" i="91"/>
  <c r="HJ78" i="91"/>
  <c r="HI78" i="91"/>
  <c r="HH78" i="91"/>
  <c r="HG78" i="91"/>
  <c r="HF78" i="91"/>
  <c r="HE78" i="91"/>
  <c r="HD78" i="91"/>
  <c r="HC78" i="91"/>
  <c r="HB78" i="91"/>
  <c r="HA78" i="91"/>
  <c r="GZ78" i="91"/>
  <c r="GY78" i="91"/>
  <c r="GX78" i="91"/>
  <c r="GW78" i="91"/>
  <c r="GV78" i="91"/>
  <c r="GU78" i="91"/>
  <c r="GT78" i="91"/>
  <c r="GS78" i="91"/>
  <c r="GR78" i="91"/>
  <c r="GQ78" i="91"/>
  <c r="GP78" i="91"/>
  <c r="GO78" i="91"/>
  <c r="GN78" i="91"/>
  <c r="GM78" i="91"/>
  <c r="GL78" i="91"/>
  <c r="GK78" i="91"/>
  <c r="GJ78" i="91"/>
  <c r="GI78" i="91"/>
  <c r="GH78" i="91"/>
  <c r="GG78" i="91"/>
  <c r="GF78" i="91"/>
  <c r="GE78" i="91"/>
  <c r="GD78" i="91"/>
  <c r="GC78" i="91"/>
  <c r="GB78" i="91"/>
  <c r="GA78" i="91"/>
  <c r="FZ78" i="91"/>
  <c r="FY78" i="91"/>
  <c r="FX78" i="91"/>
  <c r="FW78" i="91"/>
  <c r="FV78" i="91"/>
  <c r="FU78" i="91"/>
  <c r="FT78" i="91"/>
  <c r="FS78" i="91"/>
  <c r="FR78" i="91"/>
  <c r="FQ78" i="91"/>
  <c r="FP78" i="91"/>
  <c r="FO78" i="91"/>
  <c r="FN78" i="91"/>
  <c r="FM78" i="91"/>
  <c r="FL78" i="91"/>
  <c r="FK78" i="91"/>
  <c r="FJ78" i="91"/>
  <c r="FI78" i="91"/>
  <c r="FH78" i="91"/>
  <c r="FG78" i="91"/>
  <c r="FF78" i="91"/>
  <c r="FE78" i="91"/>
  <c r="FD78" i="91"/>
  <c r="FC78" i="91"/>
  <c r="FB78" i="91"/>
  <c r="FA78" i="91"/>
  <c r="EZ78" i="91"/>
  <c r="EY78" i="91"/>
  <c r="EX78" i="91"/>
  <c r="EW78" i="91"/>
  <c r="EV78" i="91"/>
  <c r="EU78" i="91"/>
  <c r="ET78" i="91"/>
  <c r="ES78" i="91"/>
  <c r="ER78" i="91"/>
  <c r="EQ78" i="91"/>
  <c r="EP78" i="91"/>
  <c r="EO78" i="91"/>
  <c r="EN78" i="91"/>
  <c r="EM78" i="91"/>
  <c r="EL78" i="91"/>
  <c r="EK78" i="91"/>
  <c r="EJ78" i="91"/>
  <c r="EI78" i="91"/>
  <c r="EH78" i="91"/>
  <c r="EG78" i="91"/>
  <c r="EF78" i="91"/>
  <c r="EE78" i="91"/>
  <c r="ED78" i="91"/>
  <c r="EC78" i="91"/>
  <c r="EB78" i="91"/>
  <c r="EA78" i="91"/>
  <c r="DZ78" i="91"/>
  <c r="DY78" i="91"/>
  <c r="DX78" i="91"/>
  <c r="DW78" i="91"/>
  <c r="DV78" i="91"/>
  <c r="DU78" i="91"/>
  <c r="DT78" i="91"/>
  <c r="DS78" i="91"/>
  <c r="DR78" i="91"/>
  <c r="DQ78" i="91"/>
  <c r="DP78" i="91"/>
  <c r="DO78" i="91"/>
  <c r="DN78" i="91"/>
  <c r="DM78" i="91"/>
  <c r="DL78" i="91"/>
  <c r="DK78" i="91"/>
  <c r="DJ78" i="91"/>
  <c r="DI78" i="91"/>
  <c r="DH78" i="91"/>
  <c r="DG78" i="91"/>
  <c r="DF78" i="91"/>
  <c r="DE78" i="91"/>
  <c r="DD78" i="91"/>
  <c r="DC78" i="91"/>
  <c r="DB78" i="91"/>
  <c r="DA78" i="91"/>
  <c r="CZ78" i="91"/>
  <c r="CY78" i="91"/>
  <c r="CX78" i="91"/>
  <c r="CW78" i="91"/>
  <c r="CV78" i="91"/>
  <c r="CU78" i="91"/>
  <c r="CT78" i="91"/>
  <c r="CS78" i="91"/>
  <c r="CR78" i="91"/>
  <c r="CQ78" i="91"/>
  <c r="CP78" i="91"/>
  <c r="CO78" i="91"/>
  <c r="CN78" i="91"/>
  <c r="CM78" i="91"/>
  <c r="CL78" i="91"/>
  <c r="CK78" i="91"/>
  <c r="CJ78" i="91"/>
  <c r="CI78" i="91"/>
  <c r="CH78" i="91"/>
  <c r="CG78" i="91"/>
  <c r="CF78" i="91"/>
  <c r="CE78" i="91"/>
  <c r="CD78" i="91"/>
  <c r="CC78" i="91"/>
  <c r="CB78" i="91"/>
  <c r="CA78" i="91"/>
  <c r="BZ78" i="91"/>
  <c r="BY78" i="91"/>
  <c r="BX78" i="91"/>
  <c r="BW78" i="91"/>
  <c r="BV78" i="91"/>
  <c r="BU78" i="91"/>
  <c r="BT78" i="91"/>
  <c r="BS78" i="91"/>
  <c r="BR78" i="91"/>
  <c r="BQ78" i="91"/>
  <c r="BP78" i="91"/>
  <c r="BO78" i="91"/>
  <c r="BN78" i="91"/>
  <c r="BM78" i="91"/>
  <c r="BL78" i="91"/>
  <c r="BK78" i="91"/>
  <c r="BJ78" i="91"/>
  <c r="BI78" i="91"/>
  <c r="BH78" i="91"/>
  <c r="BG78" i="91"/>
  <c r="BF78" i="91"/>
  <c r="BE78" i="91"/>
  <c r="BD78" i="91"/>
  <c r="BC78" i="91"/>
  <c r="BB78" i="91"/>
  <c r="BA78" i="91"/>
  <c r="AZ78" i="91"/>
  <c r="AY78" i="91"/>
  <c r="AX78" i="91"/>
  <c r="AW78" i="91"/>
  <c r="AV78" i="91"/>
  <c r="AU78" i="91"/>
  <c r="AT78" i="91"/>
  <c r="AS78" i="91"/>
  <c r="AR78" i="91"/>
  <c r="AQ78" i="91"/>
  <c r="AP78" i="91"/>
  <c r="IV77" i="91"/>
  <c r="IU77" i="91"/>
  <c r="IT77" i="91"/>
  <c r="IS77" i="91"/>
  <c r="IR77" i="91"/>
  <c r="IQ77" i="91"/>
  <c r="IP77" i="91"/>
  <c r="IO77" i="91"/>
  <c r="IN77" i="91"/>
  <c r="IM77" i="91"/>
  <c r="IL77" i="91"/>
  <c r="IK77" i="91"/>
  <c r="IJ77" i="91"/>
  <c r="II77" i="91"/>
  <c r="IH77" i="91"/>
  <c r="IG77" i="91"/>
  <c r="IF77" i="91"/>
  <c r="IE77" i="91"/>
  <c r="ID77" i="91"/>
  <c r="IC77" i="91"/>
  <c r="IB77" i="91"/>
  <c r="IA77" i="91"/>
  <c r="HZ77" i="91"/>
  <c r="HY77" i="91"/>
  <c r="HX77" i="91"/>
  <c r="HW77" i="91"/>
  <c r="HV77" i="91"/>
  <c r="HU77" i="91"/>
  <c r="HT77" i="91"/>
  <c r="HS77" i="91"/>
  <c r="HR77" i="91"/>
  <c r="HQ77" i="91"/>
  <c r="HP77" i="91"/>
  <c r="HO77" i="91"/>
  <c r="HN77" i="91"/>
  <c r="HM77" i="91"/>
  <c r="HL77" i="91"/>
  <c r="HK77" i="91"/>
  <c r="HJ77" i="91"/>
  <c r="HI77" i="91"/>
  <c r="HH77" i="91"/>
  <c r="HG77" i="91"/>
  <c r="HF77" i="91"/>
  <c r="HE77" i="91"/>
  <c r="HD77" i="91"/>
  <c r="HC77" i="91"/>
  <c r="HB77" i="91"/>
  <c r="HA77" i="91"/>
  <c r="GZ77" i="91"/>
  <c r="GY77" i="91"/>
  <c r="GX77" i="91"/>
  <c r="GW77" i="91"/>
  <c r="GV77" i="91"/>
  <c r="GU77" i="91"/>
  <c r="GT77" i="91"/>
  <c r="GS77" i="91"/>
  <c r="GR77" i="91"/>
  <c r="GQ77" i="91"/>
  <c r="GP77" i="91"/>
  <c r="GO77" i="91"/>
  <c r="GN77" i="91"/>
  <c r="GM77" i="91"/>
  <c r="GL77" i="91"/>
  <c r="GK77" i="91"/>
  <c r="GJ77" i="91"/>
  <c r="GI77" i="91"/>
  <c r="GH77" i="91"/>
  <c r="GG77" i="91"/>
  <c r="GF77" i="91"/>
  <c r="GE77" i="91"/>
  <c r="GD77" i="91"/>
  <c r="GC77" i="91"/>
  <c r="GB77" i="91"/>
  <c r="GA77" i="91"/>
  <c r="FZ77" i="91"/>
  <c r="FY77" i="91"/>
  <c r="FX77" i="91"/>
  <c r="FW77" i="91"/>
  <c r="FV77" i="91"/>
  <c r="FU77" i="91"/>
  <c r="FT77" i="91"/>
  <c r="FS77" i="91"/>
  <c r="FR77" i="91"/>
  <c r="FQ77" i="91"/>
  <c r="FP77" i="91"/>
  <c r="FO77" i="91"/>
  <c r="FN77" i="91"/>
  <c r="FM77" i="91"/>
  <c r="FL77" i="91"/>
  <c r="FK77" i="91"/>
  <c r="FJ77" i="91"/>
  <c r="FI77" i="91"/>
  <c r="FH77" i="91"/>
  <c r="FG77" i="91"/>
  <c r="FF77" i="91"/>
  <c r="FE77" i="91"/>
  <c r="FD77" i="91"/>
  <c r="FC77" i="91"/>
  <c r="FB77" i="91"/>
  <c r="FA77" i="91"/>
  <c r="EZ77" i="91"/>
  <c r="EY77" i="91"/>
  <c r="EX77" i="91"/>
  <c r="EW77" i="91"/>
  <c r="EV77" i="91"/>
  <c r="EU77" i="91"/>
  <c r="ET77" i="91"/>
  <c r="ES77" i="91"/>
  <c r="ER77" i="91"/>
  <c r="EQ77" i="91"/>
  <c r="EP77" i="91"/>
  <c r="EO77" i="91"/>
  <c r="EN77" i="91"/>
  <c r="EM77" i="91"/>
  <c r="EL77" i="91"/>
  <c r="EK77" i="91"/>
  <c r="EJ77" i="91"/>
  <c r="EI77" i="91"/>
  <c r="EH77" i="91"/>
  <c r="EG77" i="91"/>
  <c r="EF77" i="91"/>
  <c r="EE77" i="91"/>
  <c r="ED77" i="91"/>
  <c r="EC77" i="91"/>
  <c r="EB77" i="91"/>
  <c r="EA77" i="91"/>
  <c r="DZ77" i="91"/>
  <c r="DY77" i="91"/>
  <c r="DX77" i="91"/>
  <c r="DW77" i="91"/>
  <c r="DV77" i="91"/>
  <c r="DU77" i="91"/>
  <c r="DT77" i="91"/>
  <c r="DS77" i="91"/>
  <c r="DR77" i="91"/>
  <c r="DQ77" i="91"/>
  <c r="DP77" i="91"/>
  <c r="DO77" i="91"/>
  <c r="DN77" i="91"/>
  <c r="DM77" i="91"/>
  <c r="DL77" i="91"/>
  <c r="DK77" i="91"/>
  <c r="DJ77" i="91"/>
  <c r="DI77" i="91"/>
  <c r="DH77" i="91"/>
  <c r="DG77" i="91"/>
  <c r="DF77" i="91"/>
  <c r="DE77" i="91"/>
  <c r="DD77" i="91"/>
  <c r="DC77" i="91"/>
  <c r="DB77" i="91"/>
  <c r="DA77" i="91"/>
  <c r="CZ77" i="91"/>
  <c r="CY77" i="91"/>
  <c r="CX77" i="91"/>
  <c r="CW77" i="91"/>
  <c r="CV77" i="91"/>
  <c r="CU77" i="91"/>
  <c r="CT77" i="91"/>
  <c r="CS77" i="91"/>
  <c r="CR77" i="91"/>
  <c r="CQ77" i="91"/>
  <c r="CP77" i="91"/>
  <c r="CO77" i="91"/>
  <c r="CN77" i="91"/>
  <c r="CM77" i="91"/>
  <c r="CL77" i="91"/>
  <c r="CK77" i="91"/>
  <c r="CJ77" i="91"/>
  <c r="CI77" i="91"/>
  <c r="CH77" i="91"/>
  <c r="CG77" i="91"/>
  <c r="CF77" i="91"/>
  <c r="CE77" i="91"/>
  <c r="CD77" i="91"/>
  <c r="CC77" i="91"/>
  <c r="CB77" i="91"/>
  <c r="CA77" i="91"/>
  <c r="BZ77" i="91"/>
  <c r="BY77" i="91"/>
  <c r="BX77" i="91"/>
  <c r="BW77" i="91"/>
  <c r="BV77" i="91"/>
  <c r="BU77" i="91"/>
  <c r="BT77" i="91"/>
  <c r="BS77" i="91"/>
  <c r="BR77" i="91"/>
  <c r="BQ77" i="91"/>
  <c r="BP77" i="91"/>
  <c r="BO77" i="91"/>
  <c r="BN77" i="91"/>
  <c r="BM77" i="91"/>
  <c r="BL77" i="91"/>
  <c r="BK77" i="91"/>
  <c r="BJ77" i="91"/>
  <c r="BI77" i="91"/>
  <c r="BH77" i="91"/>
  <c r="BG77" i="91"/>
  <c r="BF77" i="91"/>
  <c r="BE77" i="91"/>
  <c r="BD77" i="91"/>
  <c r="BC77" i="91"/>
  <c r="BB77" i="91"/>
  <c r="BA77" i="91"/>
  <c r="AZ77" i="91"/>
  <c r="AY77" i="91"/>
  <c r="AX77" i="91"/>
  <c r="AW77" i="91"/>
  <c r="AV77" i="91"/>
  <c r="AU77" i="91"/>
  <c r="AT77" i="91"/>
  <c r="AS77" i="91"/>
  <c r="AR77" i="91"/>
  <c r="AQ77" i="91"/>
  <c r="AP77" i="91"/>
  <c r="IV76" i="91"/>
  <c r="IU76" i="91"/>
  <c r="IT76" i="91"/>
  <c r="IS76" i="91"/>
  <c r="IR76" i="91"/>
  <c r="IQ76" i="91"/>
  <c r="IP76" i="91"/>
  <c r="IO76" i="91"/>
  <c r="IN76" i="91"/>
  <c r="IM76" i="91"/>
  <c r="IL76" i="91"/>
  <c r="IK76" i="91"/>
  <c r="IJ76" i="91"/>
  <c r="II76" i="91"/>
  <c r="IH76" i="91"/>
  <c r="IG76" i="91"/>
  <c r="IF76" i="91"/>
  <c r="IE76" i="91"/>
  <c r="ID76" i="91"/>
  <c r="IC76" i="91"/>
  <c r="IB76" i="91"/>
  <c r="IA76" i="91"/>
  <c r="HZ76" i="91"/>
  <c r="HY76" i="91"/>
  <c r="HX76" i="91"/>
  <c r="HW76" i="91"/>
  <c r="HV76" i="91"/>
  <c r="HU76" i="91"/>
  <c r="HT76" i="91"/>
  <c r="HS76" i="91"/>
  <c r="HR76" i="91"/>
  <c r="HQ76" i="91"/>
  <c r="HP76" i="91"/>
  <c r="HO76" i="91"/>
  <c r="HN76" i="91"/>
  <c r="HM76" i="91"/>
  <c r="HL76" i="91"/>
  <c r="HK76" i="91"/>
  <c r="HJ76" i="91"/>
  <c r="HI76" i="91"/>
  <c r="HH76" i="91"/>
  <c r="HG76" i="91"/>
  <c r="HF76" i="91"/>
  <c r="HE76" i="91"/>
  <c r="HD76" i="91"/>
  <c r="HC76" i="91"/>
  <c r="HB76" i="91"/>
  <c r="HA76" i="91"/>
  <c r="GZ76" i="91"/>
  <c r="GY76" i="91"/>
  <c r="GX76" i="91"/>
  <c r="GW76" i="91"/>
  <c r="GV76" i="91"/>
  <c r="GU76" i="91"/>
  <c r="GT76" i="91"/>
  <c r="GS76" i="91"/>
  <c r="GR76" i="91"/>
  <c r="GQ76" i="91"/>
  <c r="GP76" i="91"/>
  <c r="GO76" i="91"/>
  <c r="GN76" i="91"/>
  <c r="GM76" i="91"/>
  <c r="GL76" i="91"/>
  <c r="GK76" i="91"/>
  <c r="GJ76" i="91"/>
  <c r="GI76" i="91"/>
  <c r="GH76" i="91"/>
  <c r="GG76" i="91"/>
  <c r="GF76" i="91"/>
  <c r="GE76" i="91"/>
  <c r="GD76" i="91"/>
  <c r="GC76" i="91"/>
  <c r="GB76" i="91"/>
  <c r="GA76" i="91"/>
  <c r="FZ76" i="91"/>
  <c r="FY76" i="91"/>
  <c r="FX76" i="91"/>
  <c r="FW76" i="91"/>
  <c r="FV76" i="91"/>
  <c r="FU76" i="91"/>
  <c r="FT76" i="91"/>
  <c r="FS76" i="91"/>
  <c r="FR76" i="91"/>
  <c r="FQ76" i="91"/>
  <c r="FP76" i="91"/>
  <c r="FO76" i="91"/>
  <c r="FN76" i="91"/>
  <c r="FM76" i="91"/>
  <c r="FL76" i="91"/>
  <c r="FK76" i="91"/>
  <c r="FJ76" i="91"/>
  <c r="FI76" i="91"/>
  <c r="FH76" i="91"/>
  <c r="FG76" i="91"/>
  <c r="FF76" i="91"/>
  <c r="FE76" i="91"/>
  <c r="FD76" i="91"/>
  <c r="FC76" i="91"/>
  <c r="FB76" i="91"/>
  <c r="FA76" i="91"/>
  <c r="EZ76" i="91"/>
  <c r="EY76" i="91"/>
  <c r="EX76" i="91"/>
  <c r="EW76" i="91"/>
  <c r="EV76" i="91"/>
  <c r="EU76" i="91"/>
  <c r="ET76" i="91"/>
  <c r="ES76" i="91"/>
  <c r="ER76" i="91"/>
  <c r="EQ76" i="91"/>
  <c r="EP76" i="91"/>
  <c r="EO76" i="91"/>
  <c r="EN76" i="91"/>
  <c r="EM76" i="91"/>
  <c r="EL76" i="91"/>
  <c r="EK76" i="91"/>
  <c r="EJ76" i="91"/>
  <c r="EI76" i="91"/>
  <c r="EH76" i="91"/>
  <c r="EG76" i="91"/>
  <c r="EF76" i="91"/>
  <c r="EE76" i="91"/>
  <c r="ED76" i="91"/>
  <c r="EC76" i="91"/>
  <c r="EB76" i="91"/>
  <c r="EA76" i="91"/>
  <c r="DZ76" i="91"/>
  <c r="DY76" i="91"/>
  <c r="DX76" i="91"/>
  <c r="DW76" i="91"/>
  <c r="DV76" i="91"/>
  <c r="DU76" i="91"/>
  <c r="DT76" i="91"/>
  <c r="DS76" i="91"/>
  <c r="DR76" i="91"/>
  <c r="DQ76" i="91"/>
  <c r="DP76" i="91"/>
  <c r="DO76" i="91"/>
  <c r="DN76" i="91"/>
  <c r="DM76" i="91"/>
  <c r="DL76" i="91"/>
  <c r="DK76" i="91"/>
  <c r="DJ76" i="91"/>
  <c r="DI76" i="91"/>
  <c r="DH76" i="91"/>
  <c r="DG76" i="91"/>
  <c r="DF76" i="91"/>
  <c r="DE76" i="91"/>
  <c r="DD76" i="91"/>
  <c r="DC76" i="91"/>
  <c r="DB76" i="91"/>
  <c r="DA76" i="91"/>
  <c r="CZ76" i="91"/>
  <c r="CY76" i="91"/>
  <c r="CX76" i="91"/>
  <c r="CW76" i="91"/>
  <c r="CV76" i="91"/>
  <c r="CU76" i="91"/>
  <c r="CT76" i="91"/>
  <c r="CS76" i="91"/>
  <c r="CR76" i="91"/>
  <c r="CQ76" i="91"/>
  <c r="CP76" i="91"/>
  <c r="CO76" i="91"/>
  <c r="CN76" i="91"/>
  <c r="CM76" i="91"/>
  <c r="CL76" i="91"/>
  <c r="CK76" i="91"/>
  <c r="CJ76" i="91"/>
  <c r="CI76" i="91"/>
  <c r="CH76" i="91"/>
  <c r="CG76" i="91"/>
  <c r="CF76" i="91"/>
  <c r="CE76" i="91"/>
  <c r="CD76" i="91"/>
  <c r="CC76" i="91"/>
  <c r="CB76" i="91"/>
  <c r="CA76" i="91"/>
  <c r="BZ76" i="91"/>
  <c r="BY76" i="91"/>
  <c r="BX76" i="91"/>
  <c r="BW76" i="91"/>
  <c r="BV76" i="91"/>
  <c r="BU76" i="91"/>
  <c r="BT76" i="91"/>
  <c r="BS76" i="91"/>
  <c r="BR76" i="91"/>
  <c r="BQ76" i="91"/>
  <c r="BP76" i="91"/>
  <c r="BO76" i="91"/>
  <c r="BN76" i="91"/>
  <c r="BM76" i="91"/>
  <c r="BL76" i="91"/>
  <c r="BK76" i="91"/>
  <c r="BJ76" i="91"/>
  <c r="BI76" i="91"/>
  <c r="BH76" i="91"/>
  <c r="BG76" i="91"/>
  <c r="BF76" i="91"/>
  <c r="BE76" i="91"/>
  <c r="BD76" i="91"/>
  <c r="BC76" i="91"/>
  <c r="BB76" i="91"/>
  <c r="BA76" i="91"/>
  <c r="AZ76" i="91"/>
  <c r="AY76" i="91"/>
  <c r="AX76" i="91"/>
  <c r="AW76" i="91"/>
  <c r="AV76" i="91"/>
  <c r="AU76" i="91"/>
  <c r="AT76" i="91"/>
  <c r="AS76" i="91"/>
  <c r="AR76" i="91"/>
  <c r="AQ76" i="91"/>
  <c r="AP76" i="91"/>
  <c r="IV75" i="91"/>
  <c r="IU75" i="91"/>
  <c r="IT75" i="91"/>
  <c r="IS75" i="91"/>
  <c r="IR75" i="91"/>
  <c r="IQ75" i="91"/>
  <c r="IP75" i="91"/>
  <c r="IO75" i="91"/>
  <c r="IN75" i="91"/>
  <c r="IM75" i="91"/>
  <c r="IL75" i="91"/>
  <c r="IK75" i="91"/>
  <c r="IJ75" i="91"/>
  <c r="II75" i="91"/>
  <c r="IH75" i="91"/>
  <c r="IG75" i="91"/>
  <c r="IF75" i="91"/>
  <c r="IE75" i="91"/>
  <c r="ID75" i="91"/>
  <c r="IC75" i="91"/>
  <c r="IB75" i="91"/>
  <c r="IA75" i="91"/>
  <c r="HZ75" i="91"/>
  <c r="HY75" i="91"/>
  <c r="HX75" i="91"/>
  <c r="HW75" i="91"/>
  <c r="HV75" i="91"/>
  <c r="HU75" i="91"/>
  <c r="HT75" i="91"/>
  <c r="HS75" i="91"/>
  <c r="HR75" i="91"/>
  <c r="HQ75" i="91"/>
  <c r="HP75" i="91"/>
  <c r="HO75" i="91"/>
  <c r="HN75" i="91"/>
  <c r="HM75" i="91"/>
  <c r="HL75" i="91"/>
  <c r="HK75" i="91"/>
  <c r="HJ75" i="91"/>
  <c r="HI75" i="91"/>
  <c r="HH75" i="91"/>
  <c r="HG75" i="91"/>
  <c r="HF75" i="91"/>
  <c r="HE75" i="91"/>
  <c r="HD75" i="91"/>
  <c r="HC75" i="91"/>
  <c r="HB75" i="91"/>
  <c r="HA75" i="91"/>
  <c r="GZ75" i="91"/>
  <c r="GY75" i="91"/>
  <c r="GX75" i="91"/>
  <c r="GW75" i="91"/>
  <c r="GV75" i="91"/>
  <c r="GU75" i="91"/>
  <c r="GT75" i="91"/>
  <c r="GS75" i="91"/>
  <c r="GR75" i="91"/>
  <c r="GQ75" i="91"/>
  <c r="GP75" i="91"/>
  <c r="GO75" i="91"/>
  <c r="GN75" i="91"/>
  <c r="GM75" i="91"/>
  <c r="GL75" i="91"/>
  <c r="GK75" i="91"/>
  <c r="GJ75" i="91"/>
  <c r="GI75" i="91"/>
  <c r="GH75" i="91"/>
  <c r="GG75" i="91"/>
  <c r="GF75" i="91"/>
  <c r="GE75" i="91"/>
  <c r="GD75" i="91"/>
  <c r="GC75" i="91"/>
  <c r="GB75" i="91"/>
  <c r="GA75" i="91"/>
  <c r="FZ75" i="91"/>
  <c r="FY75" i="91"/>
  <c r="FX75" i="91"/>
  <c r="FW75" i="91"/>
  <c r="FV75" i="91"/>
  <c r="FU75" i="91"/>
  <c r="FT75" i="91"/>
  <c r="FS75" i="91"/>
  <c r="FR75" i="91"/>
  <c r="FQ75" i="91"/>
  <c r="FP75" i="91"/>
  <c r="FO75" i="91"/>
  <c r="FN75" i="91"/>
  <c r="FM75" i="91"/>
  <c r="FL75" i="91"/>
  <c r="FK75" i="91"/>
  <c r="FJ75" i="91"/>
  <c r="FI75" i="91"/>
  <c r="FH75" i="91"/>
  <c r="FG75" i="91"/>
  <c r="FF75" i="91"/>
  <c r="FE75" i="91"/>
  <c r="FD75" i="91"/>
  <c r="FC75" i="91"/>
  <c r="FB75" i="91"/>
  <c r="FA75" i="91"/>
  <c r="EZ75" i="91"/>
  <c r="EY75" i="91"/>
  <c r="EX75" i="91"/>
  <c r="EW75" i="91"/>
  <c r="EV75" i="91"/>
  <c r="EU75" i="91"/>
  <c r="ET75" i="91"/>
  <c r="ES75" i="91"/>
  <c r="ER75" i="91"/>
  <c r="EQ75" i="91"/>
  <c r="EP75" i="91"/>
  <c r="EO75" i="91"/>
  <c r="EN75" i="91"/>
  <c r="EM75" i="91"/>
  <c r="EL75" i="91"/>
  <c r="EK75" i="91"/>
  <c r="EJ75" i="91"/>
  <c r="EI75" i="91"/>
  <c r="EH75" i="91"/>
  <c r="EG75" i="91"/>
  <c r="EF75" i="91"/>
  <c r="EE75" i="91"/>
  <c r="ED75" i="91"/>
  <c r="EC75" i="91"/>
  <c r="EB75" i="91"/>
  <c r="EA75" i="91"/>
  <c r="DZ75" i="91"/>
  <c r="DY75" i="91"/>
  <c r="DX75" i="91"/>
  <c r="DW75" i="91"/>
  <c r="DV75" i="91"/>
  <c r="DU75" i="91"/>
  <c r="DT75" i="91"/>
  <c r="DS75" i="91"/>
  <c r="DR75" i="91"/>
  <c r="DQ75" i="91"/>
  <c r="DP75" i="91"/>
  <c r="DO75" i="91"/>
  <c r="DN75" i="91"/>
  <c r="DM75" i="91"/>
  <c r="DL75" i="91"/>
  <c r="DK75" i="91"/>
  <c r="DJ75" i="91"/>
  <c r="DI75" i="91"/>
  <c r="DH75" i="91"/>
  <c r="DG75" i="91"/>
  <c r="DF75" i="91"/>
  <c r="DE75" i="91"/>
  <c r="DD75" i="91"/>
  <c r="DC75" i="91"/>
  <c r="DB75" i="91"/>
  <c r="DA75" i="91"/>
  <c r="CZ75" i="91"/>
  <c r="CY75" i="91"/>
  <c r="CX75" i="91"/>
  <c r="CW75" i="91"/>
  <c r="CV75" i="91"/>
  <c r="CU75" i="91"/>
  <c r="CT75" i="91"/>
  <c r="CS75" i="91"/>
  <c r="CR75" i="91"/>
  <c r="CQ75" i="91"/>
  <c r="CP75" i="91"/>
  <c r="CO75" i="91"/>
  <c r="CN75" i="91"/>
  <c r="CM75" i="91"/>
  <c r="CL75" i="91"/>
  <c r="CK75" i="91"/>
  <c r="CJ75" i="91"/>
  <c r="CI75" i="91"/>
  <c r="CH75" i="91"/>
  <c r="CG75" i="91"/>
  <c r="CF75" i="91"/>
  <c r="CE75" i="91"/>
  <c r="CD75" i="91"/>
  <c r="CC75" i="91"/>
  <c r="CB75" i="91"/>
  <c r="CA75" i="91"/>
  <c r="BZ75" i="91"/>
  <c r="BY75" i="91"/>
  <c r="BX75" i="91"/>
  <c r="BW75" i="91"/>
  <c r="BV75" i="91"/>
  <c r="BU75" i="91"/>
  <c r="BT75" i="91"/>
  <c r="BS75" i="91"/>
  <c r="BR75" i="91"/>
  <c r="BQ75" i="91"/>
  <c r="BP75" i="91"/>
  <c r="BO75" i="91"/>
  <c r="BN75" i="91"/>
  <c r="BM75" i="91"/>
  <c r="BL75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IV74" i="91"/>
  <c r="IU74" i="91"/>
  <c r="IT74" i="91"/>
  <c r="IS74" i="91"/>
  <c r="IR74" i="91"/>
  <c r="IQ74" i="91"/>
  <c r="IP74" i="91"/>
  <c r="IO74" i="91"/>
  <c r="IN74" i="91"/>
  <c r="IM74" i="91"/>
  <c r="IL74" i="91"/>
  <c r="IK74" i="91"/>
  <c r="IJ74" i="91"/>
  <c r="II74" i="91"/>
  <c r="IH74" i="91"/>
  <c r="IG74" i="91"/>
  <c r="IF74" i="91"/>
  <c r="IE74" i="91"/>
  <c r="ID74" i="91"/>
  <c r="IC74" i="91"/>
  <c r="IB74" i="91"/>
  <c r="IA74" i="91"/>
  <c r="HZ74" i="91"/>
  <c r="HY74" i="91"/>
  <c r="HX74" i="91"/>
  <c r="HW74" i="91"/>
  <c r="HV74" i="91"/>
  <c r="HU74" i="91"/>
  <c r="HT74" i="91"/>
  <c r="HS74" i="91"/>
  <c r="HR74" i="91"/>
  <c r="HQ74" i="91"/>
  <c r="HP74" i="91"/>
  <c r="HO74" i="91"/>
  <c r="HN74" i="91"/>
  <c r="HM74" i="91"/>
  <c r="HL74" i="91"/>
  <c r="HK74" i="91"/>
  <c r="HJ74" i="91"/>
  <c r="HI74" i="91"/>
  <c r="HH74" i="91"/>
  <c r="HG74" i="91"/>
  <c r="HF74" i="91"/>
  <c r="HE74" i="91"/>
  <c r="HD74" i="91"/>
  <c r="HC74" i="91"/>
  <c r="HB74" i="91"/>
  <c r="HA74" i="91"/>
  <c r="GZ74" i="91"/>
  <c r="GY74" i="91"/>
  <c r="GX74" i="91"/>
  <c r="GW74" i="91"/>
  <c r="GV74" i="91"/>
  <c r="GU74" i="91"/>
  <c r="GT74" i="91"/>
  <c r="GS74" i="91"/>
  <c r="GR74" i="91"/>
  <c r="GQ74" i="91"/>
  <c r="GP74" i="91"/>
  <c r="GO74" i="91"/>
  <c r="GN74" i="91"/>
  <c r="GM74" i="91"/>
  <c r="GL74" i="91"/>
  <c r="GK74" i="91"/>
  <c r="GJ74" i="91"/>
  <c r="GI74" i="91"/>
  <c r="GH74" i="91"/>
  <c r="GG74" i="91"/>
  <c r="GF74" i="91"/>
  <c r="GE74" i="91"/>
  <c r="GD74" i="91"/>
  <c r="GC74" i="91"/>
  <c r="GB74" i="91"/>
  <c r="GA74" i="91"/>
  <c r="FZ74" i="91"/>
  <c r="FY74" i="91"/>
  <c r="FX74" i="91"/>
  <c r="FW74" i="91"/>
  <c r="FV74" i="91"/>
  <c r="FU74" i="91"/>
  <c r="FT74" i="91"/>
  <c r="FS74" i="91"/>
  <c r="FR74" i="91"/>
  <c r="FQ74" i="91"/>
  <c r="FP74" i="91"/>
  <c r="FO74" i="91"/>
  <c r="FN74" i="91"/>
  <c r="FM74" i="91"/>
  <c r="FL74" i="91"/>
  <c r="FK74" i="91"/>
  <c r="FJ74" i="91"/>
  <c r="FI74" i="91"/>
  <c r="FH74" i="91"/>
  <c r="FG74" i="91"/>
  <c r="FF74" i="91"/>
  <c r="FE74" i="91"/>
  <c r="FD74" i="91"/>
  <c r="FC74" i="91"/>
  <c r="FB74" i="91"/>
  <c r="FA74" i="91"/>
  <c r="EZ74" i="91"/>
  <c r="EY74" i="91"/>
  <c r="EX74" i="91"/>
  <c r="EW74" i="91"/>
  <c r="EV74" i="91"/>
  <c r="EU74" i="91"/>
  <c r="ET74" i="91"/>
  <c r="ES74" i="91"/>
  <c r="ER74" i="91"/>
  <c r="EQ74" i="91"/>
  <c r="EP74" i="91"/>
  <c r="EO74" i="91"/>
  <c r="EN74" i="91"/>
  <c r="EM74" i="91"/>
  <c r="EL74" i="91"/>
  <c r="EK74" i="91"/>
  <c r="EJ74" i="91"/>
  <c r="EI74" i="91"/>
  <c r="EH74" i="91"/>
  <c r="EG74" i="91"/>
  <c r="EF74" i="91"/>
  <c r="EE74" i="91"/>
  <c r="ED74" i="91"/>
  <c r="EC74" i="91"/>
  <c r="EB74" i="91"/>
  <c r="EA74" i="91"/>
  <c r="DZ74" i="91"/>
  <c r="DY74" i="91"/>
  <c r="DX74" i="91"/>
  <c r="DW74" i="91"/>
  <c r="DV74" i="91"/>
  <c r="DU74" i="91"/>
  <c r="DT74" i="91"/>
  <c r="DS74" i="91"/>
  <c r="DR74" i="91"/>
  <c r="DQ74" i="91"/>
  <c r="DP74" i="91"/>
  <c r="DO74" i="91"/>
  <c r="DN74" i="91"/>
  <c r="DM74" i="91"/>
  <c r="DL74" i="91"/>
  <c r="DK74" i="91"/>
  <c r="DJ74" i="91"/>
  <c r="DI74" i="91"/>
  <c r="DH74" i="91"/>
  <c r="DG74" i="91"/>
  <c r="DF74" i="91"/>
  <c r="DE74" i="91"/>
  <c r="DD74" i="91"/>
  <c r="DC74" i="91"/>
  <c r="DB74" i="91"/>
  <c r="DA74" i="91"/>
  <c r="CZ74" i="91"/>
  <c r="CY74" i="91"/>
  <c r="CX74" i="91"/>
  <c r="CW74" i="91"/>
  <c r="CV74" i="91"/>
  <c r="CU74" i="91"/>
  <c r="CT74" i="91"/>
  <c r="CS74" i="91"/>
  <c r="CR74" i="91"/>
  <c r="CQ74" i="91"/>
  <c r="CP74" i="91"/>
  <c r="CO74" i="91"/>
  <c r="CN74" i="91"/>
  <c r="CM74" i="91"/>
  <c r="CL74" i="91"/>
  <c r="CK74" i="91"/>
  <c r="CJ74" i="91"/>
  <c r="CI74" i="91"/>
  <c r="CH74" i="91"/>
  <c r="CG74" i="91"/>
  <c r="CF74" i="91"/>
  <c r="CE74" i="91"/>
  <c r="CD74" i="91"/>
  <c r="CC74" i="91"/>
  <c r="CB74" i="91"/>
  <c r="CA74" i="91"/>
  <c r="BZ74" i="91"/>
  <c r="BY74" i="91"/>
  <c r="BX74" i="91"/>
  <c r="BW74" i="91"/>
  <c r="BV74" i="91"/>
  <c r="BU74" i="91"/>
  <c r="BT74" i="91"/>
  <c r="BS74" i="91"/>
  <c r="BR74" i="91"/>
  <c r="BQ74" i="91"/>
  <c r="BP74" i="91"/>
  <c r="BO74" i="91"/>
  <c r="BN74" i="91"/>
  <c r="BM74" i="91"/>
  <c r="BL74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IV73" i="91"/>
  <c r="IU73" i="91"/>
  <c r="IT73" i="91"/>
  <c r="IS73" i="91"/>
  <c r="IR73" i="91"/>
  <c r="IQ73" i="91"/>
  <c r="IP73" i="91"/>
  <c r="IO73" i="91"/>
  <c r="IN73" i="91"/>
  <c r="IM73" i="91"/>
  <c r="IL73" i="91"/>
  <c r="IK73" i="91"/>
  <c r="IJ73" i="91"/>
  <c r="II73" i="91"/>
  <c r="IH73" i="91"/>
  <c r="IG73" i="91"/>
  <c r="IF73" i="91"/>
  <c r="IE73" i="91"/>
  <c r="ID73" i="91"/>
  <c r="IC73" i="91"/>
  <c r="IB73" i="91"/>
  <c r="IA73" i="91"/>
  <c r="HZ73" i="91"/>
  <c r="HY73" i="91"/>
  <c r="HX73" i="91"/>
  <c r="HW73" i="91"/>
  <c r="HV73" i="91"/>
  <c r="HU73" i="91"/>
  <c r="HT73" i="91"/>
  <c r="HS73" i="91"/>
  <c r="HR73" i="91"/>
  <c r="HQ73" i="91"/>
  <c r="HP73" i="91"/>
  <c r="HO73" i="91"/>
  <c r="HN73" i="91"/>
  <c r="HM73" i="91"/>
  <c r="HL73" i="91"/>
  <c r="HK73" i="91"/>
  <c r="HJ73" i="91"/>
  <c r="HI73" i="91"/>
  <c r="HH73" i="91"/>
  <c r="HG73" i="91"/>
  <c r="HF73" i="91"/>
  <c r="HE73" i="91"/>
  <c r="HD73" i="91"/>
  <c r="HC73" i="91"/>
  <c r="HB73" i="91"/>
  <c r="HA73" i="91"/>
  <c r="GZ73" i="91"/>
  <c r="GY73" i="91"/>
  <c r="GX73" i="91"/>
  <c r="GW73" i="91"/>
  <c r="GV73" i="91"/>
  <c r="GU73" i="91"/>
  <c r="GT73" i="91"/>
  <c r="GS73" i="91"/>
  <c r="GR73" i="91"/>
  <c r="GQ73" i="91"/>
  <c r="GP73" i="91"/>
  <c r="GO73" i="91"/>
  <c r="GN73" i="91"/>
  <c r="GM73" i="91"/>
  <c r="GL73" i="91"/>
  <c r="GK73" i="91"/>
  <c r="GJ73" i="91"/>
  <c r="GI73" i="91"/>
  <c r="GH73" i="91"/>
  <c r="GG73" i="91"/>
  <c r="GF73" i="91"/>
  <c r="GE73" i="91"/>
  <c r="GD73" i="91"/>
  <c r="GC73" i="91"/>
  <c r="GB73" i="91"/>
  <c r="GA73" i="91"/>
  <c r="FZ73" i="91"/>
  <c r="FY73" i="91"/>
  <c r="FX73" i="91"/>
  <c r="FW73" i="91"/>
  <c r="FV73" i="91"/>
  <c r="FU73" i="91"/>
  <c r="FT73" i="91"/>
  <c r="FS73" i="91"/>
  <c r="FR73" i="91"/>
  <c r="FQ73" i="91"/>
  <c r="FP73" i="91"/>
  <c r="FO73" i="91"/>
  <c r="FN73" i="91"/>
  <c r="FM73" i="91"/>
  <c r="FL73" i="91"/>
  <c r="FK73" i="91"/>
  <c r="FJ73" i="91"/>
  <c r="FI73" i="91"/>
  <c r="FH73" i="91"/>
  <c r="FG73" i="91"/>
  <c r="FF73" i="91"/>
  <c r="FE73" i="91"/>
  <c r="FD73" i="91"/>
  <c r="FC73" i="91"/>
  <c r="FB73" i="91"/>
  <c r="FA73" i="91"/>
  <c r="EZ73" i="91"/>
  <c r="EY73" i="91"/>
  <c r="EX73" i="91"/>
  <c r="EW73" i="91"/>
  <c r="EV73" i="91"/>
  <c r="EU73" i="91"/>
  <c r="ET73" i="91"/>
  <c r="ES73" i="91"/>
  <c r="ER73" i="91"/>
  <c r="EQ73" i="91"/>
  <c r="EP73" i="91"/>
  <c r="EO73" i="91"/>
  <c r="EN73" i="91"/>
  <c r="EM73" i="91"/>
  <c r="EL73" i="91"/>
  <c r="EK73" i="91"/>
  <c r="EJ73" i="91"/>
  <c r="EI73" i="91"/>
  <c r="EH73" i="91"/>
  <c r="EG73" i="91"/>
  <c r="EF73" i="91"/>
  <c r="EE73" i="91"/>
  <c r="ED73" i="91"/>
  <c r="EC73" i="91"/>
  <c r="EB73" i="91"/>
  <c r="EA73" i="91"/>
  <c r="DZ73" i="91"/>
  <c r="DY73" i="91"/>
  <c r="DX73" i="91"/>
  <c r="DW73" i="91"/>
  <c r="DV73" i="91"/>
  <c r="DU73" i="91"/>
  <c r="DT73" i="91"/>
  <c r="DS73" i="91"/>
  <c r="DR73" i="91"/>
  <c r="DQ73" i="91"/>
  <c r="DP73" i="91"/>
  <c r="DO73" i="91"/>
  <c r="DN73" i="91"/>
  <c r="DM73" i="91"/>
  <c r="DL73" i="91"/>
  <c r="DK73" i="91"/>
  <c r="DJ73" i="91"/>
  <c r="DI73" i="91"/>
  <c r="DH73" i="91"/>
  <c r="DG73" i="91"/>
  <c r="DF73" i="91"/>
  <c r="DE73" i="91"/>
  <c r="DD73" i="91"/>
  <c r="DC73" i="91"/>
  <c r="DB73" i="91"/>
  <c r="DA73" i="91"/>
  <c r="CZ73" i="91"/>
  <c r="CY73" i="91"/>
  <c r="CX73" i="91"/>
  <c r="CW73" i="91"/>
  <c r="CV73" i="91"/>
  <c r="CU73" i="91"/>
  <c r="CT73" i="91"/>
  <c r="CS73" i="91"/>
  <c r="CR73" i="91"/>
  <c r="CQ73" i="91"/>
  <c r="CP73" i="91"/>
  <c r="CO73" i="91"/>
  <c r="CN73" i="91"/>
  <c r="CM73" i="91"/>
  <c r="CL73" i="91"/>
  <c r="CK73" i="91"/>
  <c r="CJ73" i="91"/>
  <c r="CI73" i="91"/>
  <c r="CH73" i="91"/>
  <c r="CG73" i="91"/>
  <c r="CF73" i="91"/>
  <c r="CE73" i="91"/>
  <c r="CD73" i="91"/>
  <c r="CC73" i="91"/>
  <c r="CB73" i="91"/>
  <c r="CA73" i="91"/>
  <c r="BZ73" i="91"/>
  <c r="BY73" i="91"/>
  <c r="BX73" i="91"/>
  <c r="BW73" i="91"/>
  <c r="BV73" i="91"/>
  <c r="BU73" i="91"/>
  <c r="BT73" i="91"/>
  <c r="BS73" i="91"/>
  <c r="BR73" i="91"/>
  <c r="BQ73" i="91"/>
  <c r="BP73" i="91"/>
  <c r="BO73" i="91"/>
  <c r="BN73" i="91"/>
  <c r="BM73" i="91"/>
  <c r="BL73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IV72" i="91"/>
  <c r="IU72" i="91"/>
  <c r="IT72" i="91"/>
  <c r="IS72" i="91"/>
  <c r="IR72" i="91"/>
  <c r="IQ72" i="91"/>
  <c r="IP72" i="91"/>
  <c r="IO72" i="91"/>
  <c r="IN72" i="91"/>
  <c r="IM72" i="91"/>
  <c r="IL72" i="91"/>
  <c r="IK72" i="91"/>
  <c r="IJ72" i="91"/>
  <c r="II72" i="91"/>
  <c r="IH72" i="91"/>
  <c r="IG72" i="91"/>
  <c r="IF72" i="91"/>
  <c r="IE72" i="91"/>
  <c r="ID72" i="91"/>
  <c r="IC72" i="91"/>
  <c r="IB72" i="91"/>
  <c r="IA72" i="91"/>
  <c r="HZ72" i="91"/>
  <c r="HY72" i="91"/>
  <c r="HX72" i="91"/>
  <c r="HW72" i="91"/>
  <c r="HV72" i="91"/>
  <c r="HU72" i="91"/>
  <c r="HT72" i="91"/>
  <c r="HS72" i="91"/>
  <c r="HR72" i="91"/>
  <c r="HQ72" i="91"/>
  <c r="HP72" i="91"/>
  <c r="HO72" i="91"/>
  <c r="HN72" i="91"/>
  <c r="HM72" i="91"/>
  <c r="HL72" i="91"/>
  <c r="HK72" i="91"/>
  <c r="HJ72" i="91"/>
  <c r="HI72" i="91"/>
  <c r="HH72" i="91"/>
  <c r="HG72" i="91"/>
  <c r="HF72" i="91"/>
  <c r="HE72" i="91"/>
  <c r="HD72" i="91"/>
  <c r="HC72" i="91"/>
  <c r="HB72" i="91"/>
  <c r="HA72" i="91"/>
  <c r="GZ72" i="91"/>
  <c r="GY72" i="91"/>
  <c r="GX72" i="91"/>
  <c r="GW72" i="91"/>
  <c r="GV72" i="91"/>
  <c r="GU72" i="91"/>
  <c r="GT72" i="91"/>
  <c r="GS72" i="91"/>
  <c r="GR72" i="91"/>
  <c r="GQ72" i="91"/>
  <c r="GP72" i="91"/>
  <c r="GO72" i="91"/>
  <c r="GN72" i="91"/>
  <c r="GM72" i="91"/>
  <c r="GL72" i="91"/>
  <c r="GK72" i="91"/>
  <c r="GJ72" i="91"/>
  <c r="GI72" i="91"/>
  <c r="GH72" i="91"/>
  <c r="GG72" i="91"/>
  <c r="GF72" i="91"/>
  <c r="GE72" i="91"/>
  <c r="GD72" i="91"/>
  <c r="GC72" i="91"/>
  <c r="GB72" i="91"/>
  <c r="GA72" i="91"/>
  <c r="FZ72" i="91"/>
  <c r="FY72" i="91"/>
  <c r="FX72" i="91"/>
  <c r="FW72" i="91"/>
  <c r="FV72" i="91"/>
  <c r="FU72" i="91"/>
  <c r="FT72" i="91"/>
  <c r="FS72" i="91"/>
  <c r="FR72" i="91"/>
  <c r="FQ72" i="91"/>
  <c r="FP72" i="91"/>
  <c r="FO72" i="91"/>
  <c r="FN72" i="91"/>
  <c r="FM72" i="91"/>
  <c r="FL72" i="91"/>
  <c r="FK72" i="91"/>
  <c r="FJ72" i="91"/>
  <c r="FI72" i="91"/>
  <c r="FH72" i="91"/>
  <c r="FG72" i="91"/>
  <c r="FF72" i="91"/>
  <c r="FE72" i="91"/>
  <c r="FD72" i="91"/>
  <c r="FC72" i="91"/>
  <c r="FB72" i="91"/>
  <c r="FA72" i="91"/>
  <c r="EZ72" i="91"/>
  <c r="EY72" i="91"/>
  <c r="EX72" i="91"/>
  <c r="EW72" i="91"/>
  <c r="EV72" i="91"/>
  <c r="EU72" i="91"/>
  <c r="ET72" i="91"/>
  <c r="ES72" i="91"/>
  <c r="ER72" i="91"/>
  <c r="EQ72" i="91"/>
  <c r="EP72" i="91"/>
  <c r="EO72" i="91"/>
  <c r="EN72" i="91"/>
  <c r="EM72" i="91"/>
  <c r="EL72" i="91"/>
  <c r="EK72" i="91"/>
  <c r="EJ72" i="91"/>
  <c r="EI72" i="91"/>
  <c r="EH72" i="91"/>
  <c r="EG72" i="91"/>
  <c r="EF72" i="91"/>
  <c r="EE72" i="91"/>
  <c r="ED72" i="91"/>
  <c r="EC72" i="91"/>
  <c r="EB72" i="91"/>
  <c r="EA72" i="91"/>
  <c r="DZ72" i="91"/>
  <c r="DY72" i="91"/>
  <c r="DX72" i="91"/>
  <c r="DW72" i="91"/>
  <c r="DV72" i="91"/>
  <c r="DU72" i="91"/>
  <c r="DT72" i="91"/>
  <c r="DS72" i="91"/>
  <c r="DR72" i="91"/>
  <c r="DQ72" i="91"/>
  <c r="DP72" i="91"/>
  <c r="DO72" i="91"/>
  <c r="DN72" i="91"/>
  <c r="DM72" i="91"/>
  <c r="DL72" i="91"/>
  <c r="DK72" i="91"/>
  <c r="DJ72" i="91"/>
  <c r="DI72" i="91"/>
  <c r="DH72" i="91"/>
  <c r="DG72" i="91"/>
  <c r="DF72" i="91"/>
  <c r="DE72" i="91"/>
  <c r="DD72" i="91"/>
  <c r="DC72" i="91"/>
  <c r="DB72" i="91"/>
  <c r="DA72" i="91"/>
  <c r="CZ72" i="91"/>
  <c r="CY72" i="91"/>
  <c r="CX72" i="91"/>
  <c r="CW72" i="91"/>
  <c r="CV72" i="91"/>
  <c r="CU72" i="91"/>
  <c r="CT72" i="91"/>
  <c r="CS72" i="91"/>
  <c r="CR72" i="91"/>
  <c r="CQ72" i="91"/>
  <c r="CP72" i="91"/>
  <c r="CO72" i="91"/>
  <c r="CN72" i="91"/>
  <c r="CM72" i="91"/>
  <c r="CL72" i="91"/>
  <c r="CK72" i="91"/>
  <c r="CJ72" i="91"/>
  <c r="CI72" i="91"/>
  <c r="CH72" i="91"/>
  <c r="CG72" i="91"/>
  <c r="CF72" i="91"/>
  <c r="CE72" i="91"/>
  <c r="CD72" i="91"/>
  <c r="CC72" i="91"/>
  <c r="CB72" i="91"/>
  <c r="CA72" i="91"/>
  <c r="BZ72" i="91"/>
  <c r="BY72" i="91"/>
  <c r="BX72" i="91"/>
  <c r="BW72" i="91"/>
  <c r="BV72" i="91"/>
  <c r="BU72" i="91"/>
  <c r="BT72" i="91"/>
  <c r="BS72" i="91"/>
  <c r="BR72" i="91"/>
  <c r="BQ72" i="91"/>
  <c r="BP72" i="91"/>
  <c r="BO72" i="91"/>
  <c r="BN72" i="91"/>
  <c r="BM72" i="91"/>
  <c r="BL72" i="91"/>
  <c r="BK72" i="91"/>
  <c r="BJ72" i="91"/>
  <c r="BI72" i="91"/>
  <c r="BH72" i="91"/>
  <c r="BG72" i="91"/>
  <c r="BF72" i="91"/>
  <c r="BE72" i="91"/>
  <c r="BD72" i="91"/>
  <c r="BC72" i="91"/>
  <c r="BB72" i="91"/>
  <c r="BA72" i="91"/>
  <c r="AZ72" i="91"/>
  <c r="AY72" i="91"/>
  <c r="AX72" i="91"/>
  <c r="AW72" i="91"/>
  <c r="AV72" i="91"/>
  <c r="AU72" i="91"/>
  <c r="AT72" i="91"/>
  <c r="AS72" i="91"/>
  <c r="AR72" i="91"/>
  <c r="AQ72" i="91"/>
  <c r="AP72" i="91"/>
  <c r="IV71" i="91"/>
  <c r="IU71" i="91"/>
  <c r="IT71" i="91"/>
  <c r="IS71" i="91"/>
  <c r="IR71" i="91"/>
  <c r="IQ71" i="91"/>
  <c r="IP71" i="91"/>
  <c r="IO71" i="91"/>
  <c r="IN71" i="91"/>
  <c r="IM71" i="91"/>
  <c r="IL71" i="91"/>
  <c r="IK71" i="91"/>
  <c r="IJ71" i="91"/>
  <c r="II71" i="91"/>
  <c r="IH71" i="91"/>
  <c r="IG71" i="91"/>
  <c r="IF71" i="91"/>
  <c r="IE71" i="91"/>
  <c r="ID71" i="91"/>
  <c r="IC71" i="91"/>
  <c r="IB71" i="91"/>
  <c r="IA71" i="91"/>
  <c r="HZ71" i="91"/>
  <c r="HY71" i="91"/>
  <c r="HX71" i="91"/>
  <c r="HW71" i="91"/>
  <c r="HV71" i="91"/>
  <c r="HU71" i="91"/>
  <c r="HT71" i="91"/>
  <c r="HS71" i="91"/>
  <c r="HR71" i="91"/>
  <c r="HQ71" i="91"/>
  <c r="HP71" i="91"/>
  <c r="HO71" i="91"/>
  <c r="HN71" i="91"/>
  <c r="HM71" i="91"/>
  <c r="HL71" i="91"/>
  <c r="HK71" i="91"/>
  <c r="HJ71" i="91"/>
  <c r="HI71" i="91"/>
  <c r="HH71" i="91"/>
  <c r="HG71" i="91"/>
  <c r="HF71" i="91"/>
  <c r="HE71" i="91"/>
  <c r="HD71" i="91"/>
  <c r="HC71" i="91"/>
  <c r="HB71" i="91"/>
  <c r="HA71" i="91"/>
  <c r="GZ71" i="91"/>
  <c r="GY71" i="91"/>
  <c r="GX71" i="91"/>
  <c r="GW71" i="91"/>
  <c r="GV71" i="91"/>
  <c r="GU71" i="91"/>
  <c r="GT71" i="91"/>
  <c r="GS71" i="91"/>
  <c r="GR71" i="91"/>
  <c r="GQ71" i="91"/>
  <c r="GP71" i="91"/>
  <c r="GO71" i="91"/>
  <c r="GN71" i="91"/>
  <c r="GM71" i="91"/>
  <c r="GL71" i="91"/>
  <c r="GK71" i="91"/>
  <c r="GJ71" i="91"/>
  <c r="GI71" i="91"/>
  <c r="GH71" i="91"/>
  <c r="GG71" i="91"/>
  <c r="GF71" i="91"/>
  <c r="GE71" i="91"/>
  <c r="GD71" i="91"/>
  <c r="GC71" i="91"/>
  <c r="GB71" i="91"/>
  <c r="GA71" i="91"/>
  <c r="FZ71" i="91"/>
  <c r="FY71" i="91"/>
  <c r="FX71" i="91"/>
  <c r="FW71" i="91"/>
  <c r="FV71" i="91"/>
  <c r="FU71" i="91"/>
  <c r="FT71" i="91"/>
  <c r="FS71" i="91"/>
  <c r="FR71" i="91"/>
  <c r="FQ71" i="91"/>
  <c r="FP71" i="91"/>
  <c r="FO71" i="91"/>
  <c r="FN71" i="91"/>
  <c r="FM71" i="91"/>
  <c r="FL71" i="91"/>
  <c r="FK71" i="91"/>
  <c r="FJ71" i="91"/>
  <c r="FI71" i="91"/>
  <c r="FH71" i="91"/>
  <c r="FG71" i="91"/>
  <c r="FF71" i="91"/>
  <c r="FE71" i="91"/>
  <c r="FD71" i="91"/>
  <c r="FC71" i="91"/>
  <c r="FB71" i="91"/>
  <c r="FA71" i="91"/>
  <c r="EZ71" i="91"/>
  <c r="EY71" i="91"/>
  <c r="EX71" i="91"/>
  <c r="EW71" i="91"/>
  <c r="EV71" i="91"/>
  <c r="EU71" i="91"/>
  <c r="ET71" i="91"/>
  <c r="ES71" i="91"/>
  <c r="ER71" i="91"/>
  <c r="EQ71" i="91"/>
  <c r="EP71" i="91"/>
  <c r="EO71" i="91"/>
  <c r="EN71" i="91"/>
  <c r="EM71" i="91"/>
  <c r="EL71" i="91"/>
  <c r="EK71" i="91"/>
  <c r="EJ71" i="91"/>
  <c r="EI71" i="91"/>
  <c r="EH71" i="91"/>
  <c r="EG71" i="91"/>
  <c r="EF71" i="91"/>
  <c r="EE71" i="91"/>
  <c r="ED71" i="91"/>
  <c r="EC71" i="91"/>
  <c r="EB71" i="91"/>
  <c r="EA71" i="91"/>
  <c r="DZ71" i="91"/>
  <c r="DY71" i="91"/>
  <c r="DX71" i="91"/>
  <c r="DW71" i="91"/>
  <c r="DV71" i="91"/>
  <c r="DU71" i="91"/>
  <c r="DT71" i="91"/>
  <c r="DS71" i="91"/>
  <c r="DR71" i="91"/>
  <c r="DQ71" i="91"/>
  <c r="DP71" i="91"/>
  <c r="DO71" i="91"/>
  <c r="DN71" i="91"/>
  <c r="DM71" i="91"/>
  <c r="DL71" i="91"/>
  <c r="DK71" i="91"/>
  <c r="DJ71" i="91"/>
  <c r="DI71" i="91"/>
  <c r="DH71" i="91"/>
  <c r="DG71" i="91"/>
  <c r="DF71" i="91"/>
  <c r="DE71" i="91"/>
  <c r="DD71" i="91"/>
  <c r="DC71" i="91"/>
  <c r="DB71" i="91"/>
  <c r="DA71" i="91"/>
  <c r="CZ71" i="91"/>
  <c r="CY71" i="91"/>
  <c r="CX71" i="91"/>
  <c r="CW71" i="91"/>
  <c r="CV71" i="91"/>
  <c r="CU71" i="91"/>
  <c r="CT71" i="91"/>
  <c r="CS71" i="91"/>
  <c r="CR71" i="91"/>
  <c r="CQ71" i="91"/>
  <c r="CP71" i="91"/>
  <c r="CO71" i="91"/>
  <c r="CN71" i="91"/>
  <c r="CM71" i="91"/>
  <c r="CL71" i="91"/>
  <c r="CK71" i="91"/>
  <c r="CJ71" i="91"/>
  <c r="CI71" i="91"/>
  <c r="CH71" i="91"/>
  <c r="CG71" i="91"/>
  <c r="CF71" i="91"/>
  <c r="CE71" i="91"/>
  <c r="CD71" i="91"/>
  <c r="CC71" i="91"/>
  <c r="CB71" i="91"/>
  <c r="CA71" i="91"/>
  <c r="BZ71" i="91"/>
  <c r="BY71" i="91"/>
  <c r="BX71" i="91"/>
  <c r="BW71" i="91"/>
  <c r="BV71" i="91"/>
  <c r="BU71" i="91"/>
  <c r="BT71" i="91"/>
  <c r="BS71" i="91"/>
  <c r="BR71" i="91"/>
  <c r="BQ71" i="91"/>
  <c r="BP71" i="91"/>
  <c r="BO71" i="91"/>
  <c r="BN71" i="91"/>
  <c r="BM71" i="91"/>
  <c r="BL71" i="91"/>
  <c r="BK71" i="91"/>
  <c r="BJ71" i="91"/>
  <c r="BI71" i="91"/>
  <c r="BH71" i="91"/>
  <c r="BG71" i="91"/>
  <c r="BF71" i="91"/>
  <c r="BE71" i="91"/>
  <c r="BD71" i="91"/>
  <c r="BC71" i="91"/>
  <c r="BB71" i="91"/>
  <c r="BA71" i="91"/>
  <c r="AZ71" i="91"/>
  <c r="AY71" i="91"/>
  <c r="AX71" i="91"/>
  <c r="AW71" i="91"/>
  <c r="AV71" i="91"/>
  <c r="AU71" i="91"/>
  <c r="AT71" i="91"/>
  <c r="AS71" i="91"/>
  <c r="AR71" i="91"/>
  <c r="AQ71" i="91"/>
  <c r="AP71" i="91"/>
  <c r="IV70" i="91"/>
  <c r="IU70" i="91"/>
  <c r="IT70" i="91"/>
  <c r="IS70" i="91"/>
  <c r="IR70" i="91"/>
  <c r="IQ70" i="91"/>
  <c r="IP70" i="91"/>
  <c r="IO70" i="91"/>
  <c r="IN70" i="91"/>
  <c r="IM70" i="91"/>
  <c r="IL70" i="91"/>
  <c r="IK70" i="91"/>
  <c r="IJ70" i="91"/>
  <c r="II70" i="91"/>
  <c r="IH70" i="91"/>
  <c r="IG70" i="91"/>
  <c r="IF70" i="91"/>
  <c r="IE70" i="91"/>
  <c r="ID70" i="91"/>
  <c r="IC70" i="91"/>
  <c r="IB70" i="91"/>
  <c r="IA70" i="91"/>
  <c r="HZ70" i="91"/>
  <c r="HY70" i="91"/>
  <c r="HX70" i="91"/>
  <c r="HW70" i="91"/>
  <c r="HV70" i="91"/>
  <c r="HU70" i="91"/>
  <c r="HT70" i="91"/>
  <c r="HS70" i="91"/>
  <c r="HR70" i="91"/>
  <c r="HQ70" i="91"/>
  <c r="HP70" i="91"/>
  <c r="HO70" i="91"/>
  <c r="HN70" i="91"/>
  <c r="HM70" i="91"/>
  <c r="HL70" i="91"/>
  <c r="HK70" i="91"/>
  <c r="HJ70" i="91"/>
  <c r="HI70" i="91"/>
  <c r="HH70" i="91"/>
  <c r="HG70" i="91"/>
  <c r="HF70" i="91"/>
  <c r="HE70" i="91"/>
  <c r="HD70" i="91"/>
  <c r="HC70" i="91"/>
  <c r="HB70" i="91"/>
  <c r="HA70" i="91"/>
  <c r="GZ70" i="91"/>
  <c r="GY70" i="91"/>
  <c r="GX70" i="91"/>
  <c r="GW70" i="91"/>
  <c r="GV70" i="91"/>
  <c r="GU70" i="91"/>
  <c r="GT70" i="91"/>
  <c r="GS70" i="91"/>
  <c r="GR70" i="91"/>
  <c r="GQ70" i="91"/>
  <c r="GP70" i="91"/>
  <c r="GO70" i="91"/>
  <c r="GN70" i="91"/>
  <c r="GM70" i="91"/>
  <c r="GL70" i="91"/>
  <c r="GK70" i="91"/>
  <c r="GJ70" i="91"/>
  <c r="GI70" i="91"/>
  <c r="GH70" i="91"/>
  <c r="GG70" i="91"/>
  <c r="GF70" i="91"/>
  <c r="GE70" i="91"/>
  <c r="GD70" i="91"/>
  <c r="GC70" i="91"/>
  <c r="GB70" i="91"/>
  <c r="GA70" i="91"/>
  <c r="FZ70" i="91"/>
  <c r="FY70" i="91"/>
  <c r="FX70" i="91"/>
  <c r="FW70" i="91"/>
  <c r="FV70" i="91"/>
  <c r="FU70" i="91"/>
  <c r="FT70" i="91"/>
  <c r="FS70" i="91"/>
  <c r="FR70" i="91"/>
  <c r="FQ70" i="91"/>
  <c r="FP70" i="91"/>
  <c r="FO70" i="91"/>
  <c r="FN70" i="91"/>
  <c r="FM70" i="91"/>
  <c r="FL70" i="91"/>
  <c r="FK70" i="91"/>
  <c r="FJ70" i="91"/>
  <c r="FI70" i="91"/>
  <c r="FH70" i="91"/>
  <c r="FG70" i="91"/>
  <c r="FF70" i="91"/>
  <c r="FE70" i="91"/>
  <c r="FD70" i="91"/>
  <c r="FC70" i="91"/>
  <c r="FB70" i="91"/>
  <c r="FA70" i="91"/>
  <c r="EZ70" i="91"/>
  <c r="EY70" i="91"/>
  <c r="EX70" i="91"/>
  <c r="EW70" i="91"/>
  <c r="EV70" i="91"/>
  <c r="EU70" i="91"/>
  <c r="ET70" i="91"/>
  <c r="ES70" i="91"/>
  <c r="ER70" i="91"/>
  <c r="EQ70" i="91"/>
  <c r="EP70" i="91"/>
  <c r="EO70" i="91"/>
  <c r="EN70" i="91"/>
  <c r="EM70" i="91"/>
  <c r="EL70" i="91"/>
  <c r="EK70" i="91"/>
  <c r="EJ70" i="91"/>
  <c r="EI70" i="91"/>
  <c r="EH70" i="91"/>
  <c r="EG70" i="91"/>
  <c r="EF70" i="91"/>
  <c r="EE70" i="91"/>
  <c r="ED70" i="91"/>
  <c r="EC70" i="91"/>
  <c r="EB70" i="91"/>
  <c r="EA70" i="91"/>
  <c r="DZ70" i="91"/>
  <c r="DY70" i="91"/>
  <c r="DX70" i="91"/>
  <c r="DW70" i="91"/>
  <c r="DV70" i="91"/>
  <c r="DU70" i="91"/>
  <c r="DT70" i="91"/>
  <c r="DS70" i="91"/>
  <c r="DR70" i="91"/>
  <c r="DQ70" i="91"/>
  <c r="DP70" i="91"/>
  <c r="DO70" i="91"/>
  <c r="DN70" i="91"/>
  <c r="DM70" i="91"/>
  <c r="DL70" i="91"/>
  <c r="DK70" i="91"/>
  <c r="DJ70" i="91"/>
  <c r="DI70" i="91"/>
  <c r="DH70" i="91"/>
  <c r="DG70" i="91"/>
  <c r="DF70" i="91"/>
  <c r="DE70" i="91"/>
  <c r="DD70" i="91"/>
  <c r="DC70" i="91"/>
  <c r="DB70" i="91"/>
  <c r="DA70" i="91"/>
  <c r="CZ70" i="91"/>
  <c r="CY70" i="91"/>
  <c r="CX70" i="91"/>
  <c r="CW70" i="91"/>
  <c r="CV70" i="91"/>
  <c r="CU70" i="91"/>
  <c r="CT70" i="91"/>
  <c r="CS70" i="91"/>
  <c r="CR70" i="91"/>
  <c r="CQ70" i="91"/>
  <c r="CP70" i="91"/>
  <c r="CO70" i="91"/>
  <c r="CN70" i="91"/>
  <c r="CM70" i="91"/>
  <c r="CL70" i="91"/>
  <c r="CK70" i="91"/>
  <c r="CJ70" i="91"/>
  <c r="CI70" i="91"/>
  <c r="CH70" i="91"/>
  <c r="CG70" i="91"/>
  <c r="CF70" i="91"/>
  <c r="CE70" i="91"/>
  <c r="CD70" i="91"/>
  <c r="CC70" i="91"/>
  <c r="CB70" i="91"/>
  <c r="CA70" i="91"/>
  <c r="BZ70" i="91"/>
  <c r="BY70" i="91"/>
  <c r="BX70" i="91"/>
  <c r="BW70" i="91"/>
  <c r="BV70" i="91"/>
  <c r="BU70" i="91"/>
  <c r="BT70" i="91"/>
  <c r="BS70" i="91"/>
  <c r="BR70" i="91"/>
  <c r="BQ70" i="91"/>
  <c r="BP70" i="91"/>
  <c r="BO70" i="91"/>
  <c r="BN70" i="91"/>
  <c r="BM70" i="91"/>
  <c r="BL70" i="91"/>
  <c r="BK70" i="91"/>
  <c r="BJ70" i="91"/>
  <c r="BI70" i="91"/>
  <c r="BH70" i="91"/>
  <c r="BG70" i="91"/>
  <c r="BF70" i="91"/>
  <c r="BE70" i="91"/>
  <c r="BD70" i="91"/>
  <c r="BC70" i="91"/>
  <c r="BB70" i="91"/>
  <c r="BA70" i="91"/>
  <c r="AZ70" i="91"/>
  <c r="AY70" i="91"/>
  <c r="AX70" i="91"/>
  <c r="AW70" i="91"/>
  <c r="AV70" i="91"/>
  <c r="AU70" i="91"/>
  <c r="AT70" i="91"/>
  <c r="AS70" i="91"/>
  <c r="AR70" i="91"/>
  <c r="AQ70" i="91"/>
  <c r="AP70" i="91"/>
  <c r="IV69" i="91"/>
  <c r="IU69" i="91"/>
  <c r="IT69" i="91"/>
  <c r="IS69" i="91"/>
  <c r="IR69" i="91"/>
  <c r="IQ69" i="91"/>
  <c r="IP69" i="91"/>
  <c r="IO69" i="91"/>
  <c r="IN69" i="91"/>
  <c r="IM69" i="91"/>
  <c r="IL69" i="91"/>
  <c r="IK69" i="91"/>
  <c r="IJ69" i="91"/>
  <c r="II69" i="91"/>
  <c r="IH69" i="91"/>
  <c r="IG69" i="91"/>
  <c r="IF69" i="91"/>
  <c r="IE69" i="91"/>
  <c r="ID69" i="91"/>
  <c r="IC69" i="91"/>
  <c r="IB69" i="91"/>
  <c r="IA69" i="91"/>
  <c r="HZ69" i="91"/>
  <c r="HY69" i="91"/>
  <c r="HX69" i="91"/>
  <c r="HW69" i="91"/>
  <c r="HV69" i="91"/>
  <c r="HU69" i="91"/>
  <c r="HT69" i="91"/>
  <c r="HS69" i="91"/>
  <c r="HR69" i="91"/>
  <c r="HQ69" i="91"/>
  <c r="HP69" i="91"/>
  <c r="HO69" i="91"/>
  <c r="HN69" i="91"/>
  <c r="HM69" i="91"/>
  <c r="HL69" i="91"/>
  <c r="HK69" i="91"/>
  <c r="HJ69" i="91"/>
  <c r="HI69" i="91"/>
  <c r="HH69" i="91"/>
  <c r="HG69" i="91"/>
  <c r="HF69" i="91"/>
  <c r="HE69" i="91"/>
  <c r="HD69" i="91"/>
  <c r="HC69" i="91"/>
  <c r="HB69" i="91"/>
  <c r="HA69" i="91"/>
  <c r="GZ69" i="91"/>
  <c r="GY69" i="91"/>
  <c r="GX69" i="91"/>
  <c r="GW69" i="91"/>
  <c r="GV69" i="91"/>
  <c r="GU69" i="91"/>
  <c r="GT69" i="91"/>
  <c r="GS69" i="91"/>
  <c r="GR69" i="91"/>
  <c r="GQ69" i="91"/>
  <c r="GP69" i="91"/>
  <c r="GO69" i="91"/>
  <c r="GN69" i="91"/>
  <c r="GM69" i="91"/>
  <c r="GL69" i="91"/>
  <c r="GK69" i="91"/>
  <c r="GJ69" i="91"/>
  <c r="GI69" i="91"/>
  <c r="GH69" i="91"/>
  <c r="GG69" i="91"/>
  <c r="GF69" i="91"/>
  <c r="GE69" i="91"/>
  <c r="GD69" i="91"/>
  <c r="GC69" i="91"/>
  <c r="GB69" i="91"/>
  <c r="GA69" i="91"/>
  <c r="FZ69" i="91"/>
  <c r="FY69" i="91"/>
  <c r="FX69" i="91"/>
  <c r="FW69" i="91"/>
  <c r="FV69" i="91"/>
  <c r="FU69" i="91"/>
  <c r="FT69" i="91"/>
  <c r="FS69" i="91"/>
  <c r="FR69" i="91"/>
  <c r="FQ69" i="91"/>
  <c r="FP69" i="91"/>
  <c r="FO69" i="91"/>
  <c r="FN69" i="91"/>
  <c r="FM69" i="91"/>
  <c r="FL69" i="91"/>
  <c r="FK69" i="91"/>
  <c r="FJ69" i="91"/>
  <c r="FI69" i="91"/>
  <c r="FH69" i="91"/>
  <c r="FG69" i="91"/>
  <c r="FF69" i="91"/>
  <c r="FE69" i="91"/>
  <c r="FD69" i="91"/>
  <c r="FC69" i="91"/>
  <c r="FB69" i="91"/>
  <c r="FA69" i="91"/>
  <c r="EZ69" i="91"/>
  <c r="EY69" i="91"/>
  <c r="EX69" i="91"/>
  <c r="EW69" i="91"/>
  <c r="EV69" i="91"/>
  <c r="EU69" i="91"/>
  <c r="ET69" i="91"/>
  <c r="ES69" i="91"/>
  <c r="ER69" i="91"/>
  <c r="EQ69" i="91"/>
  <c r="EP69" i="91"/>
  <c r="EO69" i="91"/>
  <c r="EN69" i="91"/>
  <c r="EM69" i="91"/>
  <c r="EL69" i="91"/>
  <c r="EK69" i="91"/>
  <c r="EJ69" i="91"/>
  <c r="EI69" i="91"/>
  <c r="EH69" i="91"/>
  <c r="EG69" i="91"/>
  <c r="EF69" i="91"/>
  <c r="EE69" i="91"/>
  <c r="ED69" i="91"/>
  <c r="EC69" i="91"/>
  <c r="EB69" i="91"/>
  <c r="EA69" i="91"/>
  <c r="DZ69" i="91"/>
  <c r="DY69" i="91"/>
  <c r="DX69" i="91"/>
  <c r="DW69" i="91"/>
  <c r="DV69" i="91"/>
  <c r="DU69" i="91"/>
  <c r="DT69" i="91"/>
  <c r="DS69" i="91"/>
  <c r="DR69" i="91"/>
  <c r="DQ69" i="91"/>
  <c r="DP69" i="91"/>
  <c r="DO69" i="91"/>
  <c r="DN69" i="91"/>
  <c r="DM69" i="91"/>
  <c r="DL69" i="91"/>
  <c r="DK69" i="91"/>
  <c r="DJ69" i="91"/>
  <c r="DI69" i="91"/>
  <c r="DH69" i="91"/>
  <c r="DG69" i="91"/>
  <c r="DF69" i="91"/>
  <c r="DE69" i="91"/>
  <c r="DD69" i="91"/>
  <c r="DC69" i="91"/>
  <c r="DB69" i="91"/>
  <c r="DA69" i="91"/>
  <c r="CZ69" i="91"/>
  <c r="CY69" i="91"/>
  <c r="CX69" i="91"/>
  <c r="CW69" i="91"/>
  <c r="CV69" i="91"/>
  <c r="CU69" i="91"/>
  <c r="CT69" i="91"/>
  <c r="CS69" i="91"/>
  <c r="CR69" i="91"/>
  <c r="CQ69" i="91"/>
  <c r="CP69" i="91"/>
  <c r="CO69" i="91"/>
  <c r="CN69" i="91"/>
  <c r="CM69" i="91"/>
  <c r="CL69" i="91"/>
  <c r="CK69" i="91"/>
  <c r="CJ69" i="91"/>
  <c r="CI69" i="91"/>
  <c r="CH69" i="91"/>
  <c r="CG69" i="91"/>
  <c r="CF69" i="91"/>
  <c r="CE69" i="91"/>
  <c r="CD69" i="91"/>
  <c r="CC69" i="91"/>
  <c r="CB69" i="91"/>
  <c r="CA69" i="91"/>
  <c r="BZ69" i="91"/>
  <c r="BY69" i="91"/>
  <c r="BX69" i="91"/>
  <c r="BW69" i="91"/>
  <c r="BV69" i="91"/>
  <c r="BU69" i="91"/>
  <c r="BT69" i="91"/>
  <c r="BS69" i="91"/>
  <c r="BR69" i="91"/>
  <c r="BQ69" i="91"/>
  <c r="BP69" i="91"/>
  <c r="BO69" i="91"/>
  <c r="BN69" i="91"/>
  <c r="BM69" i="91"/>
  <c r="BL69" i="91"/>
  <c r="BK69" i="91"/>
  <c r="BJ69" i="91"/>
  <c r="BI69" i="91"/>
  <c r="BH69" i="91"/>
  <c r="BG69" i="91"/>
  <c r="BF69" i="91"/>
  <c r="BE69" i="91"/>
  <c r="BD69" i="91"/>
  <c r="BC69" i="91"/>
  <c r="BB69" i="91"/>
  <c r="BA69" i="91"/>
  <c r="AZ69" i="91"/>
  <c r="AY69" i="91"/>
  <c r="AX69" i="91"/>
  <c r="AW69" i="91"/>
  <c r="AV69" i="91"/>
  <c r="AU69" i="91"/>
  <c r="AT69" i="91"/>
  <c r="AS69" i="91"/>
  <c r="AR69" i="91"/>
  <c r="AQ69" i="91"/>
  <c r="AP69" i="91"/>
  <c r="IV68" i="91"/>
  <c r="IU68" i="91"/>
  <c r="IT68" i="91"/>
  <c r="IS68" i="91"/>
  <c r="IR68" i="91"/>
  <c r="IQ68" i="91"/>
  <c r="IP68" i="91"/>
  <c r="IO68" i="91"/>
  <c r="IN68" i="91"/>
  <c r="IM68" i="91"/>
  <c r="IL68" i="91"/>
  <c r="IK68" i="91"/>
  <c r="IJ68" i="91"/>
  <c r="II68" i="91"/>
  <c r="IH68" i="91"/>
  <c r="IG68" i="91"/>
  <c r="IF68" i="91"/>
  <c r="IE68" i="91"/>
  <c r="ID68" i="91"/>
  <c r="IC68" i="91"/>
  <c r="IB68" i="91"/>
  <c r="IA68" i="91"/>
  <c r="HZ68" i="91"/>
  <c r="HY68" i="91"/>
  <c r="HX68" i="91"/>
  <c r="HW68" i="91"/>
  <c r="HV68" i="91"/>
  <c r="HU68" i="91"/>
  <c r="HT68" i="91"/>
  <c r="HS68" i="91"/>
  <c r="HR68" i="91"/>
  <c r="HQ68" i="91"/>
  <c r="HP68" i="91"/>
  <c r="HO68" i="91"/>
  <c r="HN68" i="91"/>
  <c r="HM68" i="91"/>
  <c r="HL68" i="91"/>
  <c r="HK68" i="91"/>
  <c r="HJ68" i="91"/>
  <c r="HI68" i="91"/>
  <c r="HH68" i="91"/>
  <c r="HG68" i="91"/>
  <c r="HF68" i="91"/>
  <c r="HE68" i="91"/>
  <c r="HD68" i="91"/>
  <c r="HC68" i="91"/>
  <c r="HB68" i="91"/>
  <c r="HA68" i="91"/>
  <c r="GZ68" i="91"/>
  <c r="GY68" i="91"/>
  <c r="GX68" i="91"/>
  <c r="GW68" i="91"/>
  <c r="GV68" i="91"/>
  <c r="GU68" i="91"/>
  <c r="GT68" i="91"/>
  <c r="GS68" i="91"/>
  <c r="GR68" i="91"/>
  <c r="GQ68" i="91"/>
  <c r="GP68" i="91"/>
  <c r="GO68" i="91"/>
  <c r="GN68" i="91"/>
  <c r="GM68" i="91"/>
  <c r="GL68" i="91"/>
  <c r="GK68" i="91"/>
  <c r="GJ68" i="91"/>
  <c r="GI68" i="91"/>
  <c r="GH68" i="91"/>
  <c r="GG68" i="91"/>
  <c r="GF68" i="91"/>
  <c r="GE68" i="91"/>
  <c r="GD68" i="91"/>
  <c r="GC68" i="91"/>
  <c r="GB68" i="91"/>
  <c r="GA68" i="91"/>
  <c r="FZ68" i="91"/>
  <c r="FY68" i="91"/>
  <c r="FX68" i="91"/>
  <c r="FW68" i="91"/>
  <c r="FV68" i="91"/>
  <c r="FU68" i="91"/>
  <c r="FT68" i="91"/>
  <c r="FS68" i="91"/>
  <c r="FR68" i="91"/>
  <c r="FQ68" i="91"/>
  <c r="FP68" i="91"/>
  <c r="FO68" i="91"/>
  <c r="FN68" i="91"/>
  <c r="FM68" i="91"/>
  <c r="FL68" i="91"/>
  <c r="FK68" i="91"/>
  <c r="FJ68" i="91"/>
  <c r="FI68" i="91"/>
  <c r="FH68" i="91"/>
  <c r="FG68" i="91"/>
  <c r="FF68" i="91"/>
  <c r="FE68" i="91"/>
  <c r="FD68" i="91"/>
  <c r="FC68" i="91"/>
  <c r="FB68" i="91"/>
  <c r="FA68" i="91"/>
  <c r="EZ68" i="91"/>
  <c r="EY68" i="91"/>
  <c r="EX68" i="91"/>
  <c r="EW68" i="91"/>
  <c r="EV68" i="91"/>
  <c r="EU68" i="91"/>
  <c r="ET68" i="91"/>
  <c r="ES68" i="91"/>
  <c r="ER68" i="91"/>
  <c r="EQ68" i="91"/>
  <c r="EP68" i="91"/>
  <c r="EO68" i="91"/>
  <c r="EN68" i="91"/>
  <c r="EM68" i="91"/>
  <c r="EL68" i="91"/>
  <c r="EK68" i="91"/>
  <c r="EJ68" i="91"/>
  <c r="EI68" i="91"/>
  <c r="EH68" i="91"/>
  <c r="EG68" i="91"/>
  <c r="EF68" i="91"/>
  <c r="EE68" i="91"/>
  <c r="ED68" i="91"/>
  <c r="EC68" i="91"/>
  <c r="EB68" i="91"/>
  <c r="EA68" i="91"/>
  <c r="DZ68" i="91"/>
  <c r="DY68" i="91"/>
  <c r="DX68" i="91"/>
  <c r="DW68" i="91"/>
  <c r="DV68" i="91"/>
  <c r="DU68" i="91"/>
  <c r="DT68" i="91"/>
  <c r="DS68" i="91"/>
  <c r="DR68" i="91"/>
  <c r="DQ68" i="91"/>
  <c r="DP68" i="91"/>
  <c r="DO68" i="91"/>
  <c r="DN68" i="91"/>
  <c r="DM68" i="91"/>
  <c r="DL68" i="91"/>
  <c r="DK68" i="91"/>
  <c r="DJ68" i="91"/>
  <c r="DI68" i="91"/>
  <c r="DH68" i="91"/>
  <c r="DG68" i="91"/>
  <c r="DF68" i="91"/>
  <c r="DE68" i="91"/>
  <c r="DD68" i="91"/>
  <c r="DC68" i="91"/>
  <c r="DB68" i="91"/>
  <c r="DA68" i="91"/>
  <c r="CZ68" i="91"/>
  <c r="CY68" i="91"/>
  <c r="CX68" i="91"/>
  <c r="CW68" i="91"/>
  <c r="CV68" i="91"/>
  <c r="CU68" i="91"/>
  <c r="CT68" i="91"/>
  <c r="CS68" i="91"/>
  <c r="CR68" i="91"/>
  <c r="CQ68" i="91"/>
  <c r="CP68" i="91"/>
  <c r="CO68" i="91"/>
  <c r="CN68" i="91"/>
  <c r="CM68" i="91"/>
  <c r="CL68" i="91"/>
  <c r="CK68" i="91"/>
  <c r="CJ68" i="91"/>
  <c r="CI68" i="91"/>
  <c r="CH68" i="91"/>
  <c r="CG68" i="91"/>
  <c r="CF68" i="91"/>
  <c r="CE68" i="91"/>
  <c r="CD68" i="91"/>
  <c r="CC68" i="91"/>
  <c r="CB68" i="91"/>
  <c r="CA68" i="91"/>
  <c r="BZ68" i="91"/>
  <c r="BY68" i="91"/>
  <c r="BX68" i="91"/>
  <c r="BW68" i="91"/>
  <c r="BV68" i="91"/>
  <c r="BU68" i="91"/>
  <c r="BT68" i="91"/>
  <c r="BS68" i="91"/>
  <c r="BR68" i="91"/>
  <c r="BQ68" i="91"/>
  <c r="BP68" i="91"/>
  <c r="BO68" i="91"/>
  <c r="BN68" i="91"/>
  <c r="BM68" i="91"/>
  <c r="BL68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IV67" i="91"/>
  <c r="IU67" i="91"/>
  <c r="IT67" i="91"/>
  <c r="IS67" i="91"/>
  <c r="IR67" i="91"/>
  <c r="IQ67" i="91"/>
  <c r="IP67" i="91"/>
  <c r="IO67" i="91"/>
  <c r="IN67" i="91"/>
  <c r="IM67" i="91"/>
  <c r="IL67" i="91"/>
  <c r="IK67" i="91"/>
  <c r="IJ67" i="91"/>
  <c r="II67" i="91"/>
  <c r="IH67" i="91"/>
  <c r="IG67" i="91"/>
  <c r="IF67" i="91"/>
  <c r="IE67" i="91"/>
  <c r="ID67" i="91"/>
  <c r="IC67" i="91"/>
  <c r="IB67" i="91"/>
  <c r="IA67" i="91"/>
  <c r="HZ67" i="91"/>
  <c r="HY67" i="91"/>
  <c r="HX67" i="91"/>
  <c r="HW67" i="91"/>
  <c r="HV67" i="91"/>
  <c r="HU67" i="91"/>
  <c r="HT67" i="91"/>
  <c r="HS67" i="91"/>
  <c r="HR67" i="91"/>
  <c r="HQ67" i="91"/>
  <c r="HP67" i="91"/>
  <c r="HO67" i="91"/>
  <c r="HN67" i="91"/>
  <c r="HM67" i="91"/>
  <c r="HL67" i="91"/>
  <c r="HK67" i="91"/>
  <c r="HJ67" i="91"/>
  <c r="HI67" i="91"/>
  <c r="HH67" i="91"/>
  <c r="HG67" i="91"/>
  <c r="HF67" i="91"/>
  <c r="HE67" i="91"/>
  <c r="HD67" i="91"/>
  <c r="HC67" i="91"/>
  <c r="HB67" i="91"/>
  <c r="HA67" i="91"/>
  <c r="GZ67" i="91"/>
  <c r="GY67" i="91"/>
  <c r="GX67" i="91"/>
  <c r="GW67" i="91"/>
  <c r="GV67" i="91"/>
  <c r="GU67" i="91"/>
  <c r="GT67" i="91"/>
  <c r="GS67" i="91"/>
  <c r="GR67" i="91"/>
  <c r="GQ67" i="91"/>
  <c r="GP67" i="91"/>
  <c r="GO67" i="91"/>
  <c r="GN67" i="91"/>
  <c r="GM67" i="91"/>
  <c r="GL67" i="91"/>
  <c r="GK67" i="91"/>
  <c r="GJ67" i="91"/>
  <c r="GI67" i="91"/>
  <c r="GH67" i="91"/>
  <c r="GG67" i="91"/>
  <c r="GF67" i="91"/>
  <c r="GE67" i="91"/>
  <c r="GD67" i="91"/>
  <c r="GC67" i="91"/>
  <c r="GB67" i="91"/>
  <c r="GA67" i="91"/>
  <c r="FZ67" i="91"/>
  <c r="FY67" i="91"/>
  <c r="FX67" i="91"/>
  <c r="FW67" i="91"/>
  <c r="FV67" i="91"/>
  <c r="FU67" i="91"/>
  <c r="FT67" i="91"/>
  <c r="FS67" i="91"/>
  <c r="FR67" i="91"/>
  <c r="FQ67" i="91"/>
  <c r="FP67" i="91"/>
  <c r="FO67" i="91"/>
  <c r="FN67" i="91"/>
  <c r="FM67" i="91"/>
  <c r="FL67" i="91"/>
  <c r="FK67" i="91"/>
  <c r="FJ67" i="91"/>
  <c r="FI67" i="91"/>
  <c r="FH67" i="91"/>
  <c r="FG67" i="91"/>
  <c r="FF67" i="91"/>
  <c r="FE67" i="91"/>
  <c r="FD67" i="91"/>
  <c r="FC67" i="91"/>
  <c r="FB67" i="91"/>
  <c r="FA67" i="91"/>
  <c r="EZ67" i="91"/>
  <c r="EY67" i="91"/>
  <c r="EX67" i="91"/>
  <c r="EW67" i="91"/>
  <c r="EV67" i="91"/>
  <c r="EU67" i="91"/>
  <c r="ET67" i="91"/>
  <c r="ES67" i="91"/>
  <c r="ER67" i="91"/>
  <c r="EQ67" i="91"/>
  <c r="EP67" i="91"/>
  <c r="EO67" i="91"/>
  <c r="EN67" i="91"/>
  <c r="EM67" i="91"/>
  <c r="EL67" i="91"/>
  <c r="EK67" i="91"/>
  <c r="EJ67" i="91"/>
  <c r="EI67" i="91"/>
  <c r="EH67" i="91"/>
  <c r="EG67" i="91"/>
  <c r="EF67" i="91"/>
  <c r="EE67" i="91"/>
  <c r="ED67" i="91"/>
  <c r="EC67" i="91"/>
  <c r="EB67" i="91"/>
  <c r="EA67" i="91"/>
  <c r="DZ67" i="91"/>
  <c r="DY67" i="91"/>
  <c r="DX67" i="91"/>
  <c r="DW67" i="91"/>
  <c r="DV67" i="91"/>
  <c r="DU67" i="91"/>
  <c r="DT67" i="91"/>
  <c r="DS67" i="91"/>
  <c r="DR67" i="91"/>
  <c r="DQ67" i="91"/>
  <c r="DP67" i="91"/>
  <c r="DO67" i="91"/>
  <c r="DN67" i="91"/>
  <c r="DM67" i="91"/>
  <c r="DL67" i="91"/>
  <c r="DK67" i="91"/>
  <c r="DJ67" i="91"/>
  <c r="DI67" i="91"/>
  <c r="DH67" i="91"/>
  <c r="DG67" i="91"/>
  <c r="DF67" i="91"/>
  <c r="DE67" i="91"/>
  <c r="DD67" i="91"/>
  <c r="DC67" i="91"/>
  <c r="DB67" i="91"/>
  <c r="DA67" i="91"/>
  <c r="CZ67" i="91"/>
  <c r="CY67" i="91"/>
  <c r="CX67" i="91"/>
  <c r="CW67" i="91"/>
  <c r="CV67" i="91"/>
  <c r="CU67" i="91"/>
  <c r="CT67" i="91"/>
  <c r="CS67" i="91"/>
  <c r="CR67" i="91"/>
  <c r="CQ67" i="91"/>
  <c r="CP67" i="91"/>
  <c r="CO67" i="91"/>
  <c r="CN67" i="91"/>
  <c r="CM67" i="91"/>
  <c r="CL67" i="91"/>
  <c r="CK67" i="91"/>
  <c r="CJ67" i="91"/>
  <c r="CI67" i="91"/>
  <c r="CH67" i="91"/>
  <c r="CG67" i="91"/>
  <c r="CF67" i="91"/>
  <c r="CE67" i="91"/>
  <c r="CD67" i="91"/>
  <c r="CC67" i="91"/>
  <c r="CB67" i="91"/>
  <c r="CA67" i="91"/>
  <c r="BZ67" i="91"/>
  <c r="BY67" i="91"/>
  <c r="BX67" i="91"/>
  <c r="BW67" i="91"/>
  <c r="BV67" i="91"/>
  <c r="BU67" i="91"/>
  <c r="BT67" i="91"/>
  <c r="BS67" i="91"/>
  <c r="BR67" i="91"/>
  <c r="BQ67" i="91"/>
  <c r="BP67" i="91"/>
  <c r="BO67" i="91"/>
  <c r="BN67" i="91"/>
  <c r="BM67" i="91"/>
  <c r="BL67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IV66" i="91"/>
  <c r="IU66" i="91"/>
  <c r="IT66" i="91"/>
  <c r="IS66" i="91"/>
  <c r="IR66" i="91"/>
  <c r="IQ66" i="91"/>
  <c r="IP66" i="91"/>
  <c r="IO66" i="91"/>
  <c r="IN66" i="91"/>
  <c r="IM66" i="91"/>
  <c r="IL66" i="91"/>
  <c r="IK66" i="91"/>
  <c r="IJ66" i="91"/>
  <c r="II66" i="91"/>
  <c r="IH66" i="91"/>
  <c r="IG66" i="91"/>
  <c r="IF66" i="91"/>
  <c r="IE66" i="91"/>
  <c r="ID66" i="91"/>
  <c r="IC66" i="91"/>
  <c r="IB66" i="91"/>
  <c r="IA66" i="91"/>
  <c r="HZ66" i="91"/>
  <c r="HY66" i="91"/>
  <c r="HX66" i="91"/>
  <c r="HW66" i="91"/>
  <c r="HV66" i="91"/>
  <c r="HU66" i="91"/>
  <c r="HT66" i="91"/>
  <c r="HS66" i="91"/>
  <c r="HR66" i="91"/>
  <c r="HQ66" i="91"/>
  <c r="HP66" i="91"/>
  <c r="HO66" i="91"/>
  <c r="HN66" i="91"/>
  <c r="HM66" i="91"/>
  <c r="HL66" i="91"/>
  <c r="HK66" i="91"/>
  <c r="HJ66" i="91"/>
  <c r="HI66" i="91"/>
  <c r="HH66" i="91"/>
  <c r="HG66" i="91"/>
  <c r="HF66" i="91"/>
  <c r="HE66" i="91"/>
  <c r="HD66" i="91"/>
  <c r="HC66" i="91"/>
  <c r="HB66" i="91"/>
  <c r="HA66" i="91"/>
  <c r="GZ66" i="91"/>
  <c r="GY66" i="91"/>
  <c r="GX66" i="91"/>
  <c r="GW66" i="91"/>
  <c r="GV66" i="91"/>
  <c r="GU66" i="91"/>
  <c r="GT66" i="91"/>
  <c r="GS66" i="91"/>
  <c r="GR66" i="91"/>
  <c r="GQ66" i="91"/>
  <c r="GP66" i="91"/>
  <c r="GO66" i="91"/>
  <c r="GN66" i="91"/>
  <c r="GM66" i="91"/>
  <c r="GL66" i="91"/>
  <c r="GK66" i="91"/>
  <c r="GJ66" i="91"/>
  <c r="GI66" i="91"/>
  <c r="GH66" i="91"/>
  <c r="GG66" i="91"/>
  <c r="GF66" i="91"/>
  <c r="GE66" i="91"/>
  <c r="GD66" i="91"/>
  <c r="GC66" i="91"/>
  <c r="GB66" i="91"/>
  <c r="GA66" i="91"/>
  <c r="FZ66" i="91"/>
  <c r="FY66" i="91"/>
  <c r="FX66" i="91"/>
  <c r="FW66" i="91"/>
  <c r="FV66" i="91"/>
  <c r="FU66" i="91"/>
  <c r="FT66" i="91"/>
  <c r="FS66" i="91"/>
  <c r="FR66" i="91"/>
  <c r="FQ66" i="91"/>
  <c r="FP66" i="91"/>
  <c r="FO66" i="91"/>
  <c r="FN66" i="91"/>
  <c r="FM66" i="91"/>
  <c r="FL66" i="91"/>
  <c r="FK66" i="91"/>
  <c r="FJ66" i="91"/>
  <c r="FI66" i="91"/>
  <c r="FH66" i="91"/>
  <c r="FG66" i="91"/>
  <c r="FF66" i="91"/>
  <c r="FE66" i="91"/>
  <c r="FD66" i="91"/>
  <c r="FC66" i="91"/>
  <c r="FB66" i="91"/>
  <c r="FA66" i="91"/>
  <c r="EZ66" i="91"/>
  <c r="EY66" i="91"/>
  <c r="EX66" i="91"/>
  <c r="EW66" i="91"/>
  <c r="EV66" i="91"/>
  <c r="EU66" i="91"/>
  <c r="ET66" i="91"/>
  <c r="ES66" i="91"/>
  <c r="ER66" i="91"/>
  <c r="EQ66" i="91"/>
  <c r="EP66" i="91"/>
  <c r="EO66" i="91"/>
  <c r="EN66" i="91"/>
  <c r="EM66" i="91"/>
  <c r="EL66" i="91"/>
  <c r="EK66" i="91"/>
  <c r="EJ66" i="91"/>
  <c r="EI66" i="91"/>
  <c r="EH66" i="91"/>
  <c r="EG66" i="91"/>
  <c r="EF66" i="91"/>
  <c r="EE66" i="91"/>
  <c r="ED66" i="91"/>
  <c r="EC66" i="91"/>
  <c r="EB66" i="91"/>
  <c r="EA66" i="91"/>
  <c r="DZ66" i="91"/>
  <c r="DY66" i="91"/>
  <c r="DX66" i="91"/>
  <c r="DW66" i="91"/>
  <c r="DV66" i="91"/>
  <c r="DU66" i="91"/>
  <c r="DT66" i="91"/>
  <c r="DS66" i="91"/>
  <c r="DR66" i="91"/>
  <c r="DQ66" i="91"/>
  <c r="DP66" i="91"/>
  <c r="DO66" i="91"/>
  <c r="DN66" i="91"/>
  <c r="DM66" i="91"/>
  <c r="DL66" i="91"/>
  <c r="DK66" i="91"/>
  <c r="DJ66" i="91"/>
  <c r="DI66" i="91"/>
  <c r="DH66" i="91"/>
  <c r="DG66" i="91"/>
  <c r="DF66" i="91"/>
  <c r="DE66" i="91"/>
  <c r="DD66" i="91"/>
  <c r="DC66" i="91"/>
  <c r="DB66" i="91"/>
  <c r="DA66" i="91"/>
  <c r="CZ66" i="91"/>
  <c r="CY66" i="91"/>
  <c r="CX66" i="91"/>
  <c r="CW66" i="91"/>
  <c r="CV66" i="91"/>
  <c r="CU66" i="91"/>
  <c r="CT66" i="91"/>
  <c r="CS66" i="91"/>
  <c r="CR66" i="91"/>
  <c r="CQ66" i="91"/>
  <c r="CP66" i="91"/>
  <c r="CO66" i="91"/>
  <c r="CN66" i="91"/>
  <c r="CM66" i="91"/>
  <c r="CL66" i="91"/>
  <c r="CK66" i="91"/>
  <c r="CJ66" i="91"/>
  <c r="CI66" i="91"/>
  <c r="CH66" i="91"/>
  <c r="CG66" i="91"/>
  <c r="CF66" i="91"/>
  <c r="CE66" i="91"/>
  <c r="CD66" i="91"/>
  <c r="CC66" i="91"/>
  <c r="CB66" i="91"/>
  <c r="CA66" i="91"/>
  <c r="BZ66" i="91"/>
  <c r="BY66" i="91"/>
  <c r="BX66" i="91"/>
  <c r="BW66" i="91"/>
  <c r="BV66" i="91"/>
  <c r="BU66" i="91"/>
  <c r="BT66" i="91"/>
  <c r="BS66" i="91"/>
  <c r="BR66" i="91"/>
  <c r="BQ66" i="91"/>
  <c r="BP66" i="91"/>
  <c r="BO66" i="91"/>
  <c r="BN66" i="91"/>
  <c r="BM66" i="91"/>
  <c r="BL66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IV65" i="91"/>
  <c r="IU65" i="91"/>
  <c r="IT65" i="91"/>
  <c r="IS65" i="91"/>
  <c r="IR65" i="91"/>
  <c r="IQ65" i="91"/>
  <c r="IP65" i="91"/>
  <c r="IO65" i="91"/>
  <c r="IN65" i="91"/>
  <c r="IM65" i="91"/>
  <c r="IL65" i="91"/>
  <c r="IK65" i="91"/>
  <c r="IJ65" i="91"/>
  <c r="II65" i="91"/>
  <c r="IH65" i="91"/>
  <c r="IG65" i="91"/>
  <c r="IF65" i="91"/>
  <c r="IE65" i="91"/>
  <c r="ID65" i="91"/>
  <c r="IC65" i="91"/>
  <c r="IB65" i="91"/>
  <c r="IA65" i="91"/>
  <c r="HZ65" i="91"/>
  <c r="HY65" i="91"/>
  <c r="HX65" i="91"/>
  <c r="HW65" i="91"/>
  <c r="HV65" i="91"/>
  <c r="HU65" i="91"/>
  <c r="HT65" i="91"/>
  <c r="HS65" i="91"/>
  <c r="HR65" i="91"/>
  <c r="HQ65" i="91"/>
  <c r="HP65" i="91"/>
  <c r="HO65" i="91"/>
  <c r="HN65" i="91"/>
  <c r="HM65" i="91"/>
  <c r="HL65" i="91"/>
  <c r="HK65" i="91"/>
  <c r="HJ65" i="91"/>
  <c r="HI65" i="91"/>
  <c r="HH65" i="91"/>
  <c r="HG65" i="91"/>
  <c r="HF65" i="91"/>
  <c r="HE65" i="91"/>
  <c r="HD65" i="91"/>
  <c r="HC65" i="91"/>
  <c r="HB65" i="91"/>
  <c r="HA65" i="91"/>
  <c r="GZ65" i="91"/>
  <c r="GY65" i="91"/>
  <c r="GX65" i="91"/>
  <c r="GW65" i="91"/>
  <c r="GV65" i="91"/>
  <c r="GU65" i="91"/>
  <c r="GT65" i="91"/>
  <c r="GS65" i="91"/>
  <c r="GR65" i="91"/>
  <c r="GQ65" i="91"/>
  <c r="GP65" i="91"/>
  <c r="GO65" i="91"/>
  <c r="GN65" i="91"/>
  <c r="GM65" i="91"/>
  <c r="GL65" i="91"/>
  <c r="GK65" i="91"/>
  <c r="GJ65" i="91"/>
  <c r="GI65" i="91"/>
  <c r="GH65" i="91"/>
  <c r="GG65" i="91"/>
  <c r="GF65" i="91"/>
  <c r="GE65" i="91"/>
  <c r="GD65" i="91"/>
  <c r="GC65" i="91"/>
  <c r="GB65" i="91"/>
  <c r="GA65" i="91"/>
  <c r="FZ65" i="91"/>
  <c r="FY65" i="91"/>
  <c r="FX65" i="91"/>
  <c r="FW65" i="91"/>
  <c r="FV65" i="91"/>
  <c r="FU65" i="91"/>
  <c r="FT65" i="91"/>
  <c r="FS65" i="91"/>
  <c r="FR65" i="91"/>
  <c r="FQ65" i="91"/>
  <c r="FP65" i="91"/>
  <c r="FO65" i="91"/>
  <c r="FN65" i="91"/>
  <c r="FM65" i="91"/>
  <c r="FL65" i="91"/>
  <c r="FK65" i="91"/>
  <c r="FJ65" i="91"/>
  <c r="FI65" i="91"/>
  <c r="FH65" i="91"/>
  <c r="FG65" i="91"/>
  <c r="FF65" i="91"/>
  <c r="FE65" i="91"/>
  <c r="FD65" i="91"/>
  <c r="FC65" i="91"/>
  <c r="FB65" i="91"/>
  <c r="FA65" i="91"/>
  <c r="EZ65" i="91"/>
  <c r="EY65" i="91"/>
  <c r="EX65" i="91"/>
  <c r="EW65" i="91"/>
  <c r="EV65" i="91"/>
  <c r="EU65" i="91"/>
  <c r="ET65" i="91"/>
  <c r="ES65" i="91"/>
  <c r="ER65" i="91"/>
  <c r="EQ65" i="91"/>
  <c r="EP65" i="91"/>
  <c r="EO65" i="91"/>
  <c r="EN65" i="91"/>
  <c r="EM65" i="91"/>
  <c r="EL65" i="91"/>
  <c r="EK65" i="91"/>
  <c r="EJ65" i="91"/>
  <c r="EI65" i="91"/>
  <c r="EH65" i="91"/>
  <c r="EG65" i="91"/>
  <c r="EF65" i="91"/>
  <c r="EE65" i="91"/>
  <c r="ED65" i="91"/>
  <c r="EC65" i="91"/>
  <c r="EB65" i="91"/>
  <c r="EA65" i="91"/>
  <c r="DZ65" i="91"/>
  <c r="DY65" i="91"/>
  <c r="DX65" i="91"/>
  <c r="DW65" i="91"/>
  <c r="DV65" i="91"/>
  <c r="DU65" i="91"/>
  <c r="DT65" i="91"/>
  <c r="DS65" i="91"/>
  <c r="DR65" i="91"/>
  <c r="DQ65" i="91"/>
  <c r="DP65" i="91"/>
  <c r="DO65" i="91"/>
  <c r="DN65" i="91"/>
  <c r="DM65" i="91"/>
  <c r="DL65" i="91"/>
  <c r="DK65" i="91"/>
  <c r="DJ65" i="91"/>
  <c r="DI65" i="91"/>
  <c r="DH65" i="91"/>
  <c r="DG65" i="91"/>
  <c r="DF65" i="91"/>
  <c r="DE65" i="91"/>
  <c r="DD65" i="91"/>
  <c r="DC65" i="91"/>
  <c r="DB65" i="91"/>
  <c r="DA65" i="91"/>
  <c r="CZ65" i="91"/>
  <c r="CY65" i="91"/>
  <c r="CX65" i="91"/>
  <c r="CW65" i="91"/>
  <c r="CV65" i="91"/>
  <c r="CU65" i="91"/>
  <c r="CT65" i="91"/>
  <c r="CS65" i="91"/>
  <c r="CR65" i="91"/>
  <c r="CQ65" i="91"/>
  <c r="CP65" i="91"/>
  <c r="CO65" i="91"/>
  <c r="CN65" i="91"/>
  <c r="CM65" i="91"/>
  <c r="CL65" i="91"/>
  <c r="CK65" i="91"/>
  <c r="CJ65" i="91"/>
  <c r="CI65" i="91"/>
  <c r="CH65" i="91"/>
  <c r="CG65" i="91"/>
  <c r="CF65" i="91"/>
  <c r="CE65" i="91"/>
  <c r="CD65" i="91"/>
  <c r="CC65" i="91"/>
  <c r="CB65" i="91"/>
  <c r="CA65" i="91"/>
  <c r="BZ65" i="91"/>
  <c r="BY65" i="91"/>
  <c r="BX65" i="91"/>
  <c r="BW65" i="91"/>
  <c r="BV65" i="91"/>
  <c r="BU65" i="91"/>
  <c r="BT65" i="91"/>
  <c r="BS65" i="91"/>
  <c r="BR65" i="91"/>
  <c r="BQ65" i="91"/>
  <c r="BP65" i="91"/>
  <c r="BO65" i="91"/>
  <c r="BN65" i="91"/>
  <c r="BM65" i="91"/>
  <c r="BL65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IV64" i="91"/>
  <c r="IU64" i="91"/>
  <c r="IT64" i="91"/>
  <c r="IS64" i="91"/>
  <c r="IR64" i="91"/>
  <c r="IQ64" i="91"/>
  <c r="IP64" i="91"/>
  <c r="IO64" i="91"/>
  <c r="IN64" i="91"/>
  <c r="IM64" i="91"/>
  <c r="IL64" i="91"/>
  <c r="IK64" i="91"/>
  <c r="IJ64" i="91"/>
  <c r="II64" i="91"/>
  <c r="IH64" i="91"/>
  <c r="IG64" i="91"/>
  <c r="IF64" i="91"/>
  <c r="IE64" i="91"/>
  <c r="ID64" i="91"/>
  <c r="IC64" i="91"/>
  <c r="IB64" i="91"/>
  <c r="IA64" i="91"/>
  <c r="HZ64" i="91"/>
  <c r="HY64" i="91"/>
  <c r="HX64" i="91"/>
  <c r="HW64" i="91"/>
  <c r="HV64" i="91"/>
  <c r="HU64" i="91"/>
  <c r="HT64" i="91"/>
  <c r="HS64" i="91"/>
  <c r="HR64" i="91"/>
  <c r="HQ64" i="91"/>
  <c r="HP64" i="91"/>
  <c r="HO64" i="91"/>
  <c r="HN64" i="91"/>
  <c r="HM64" i="91"/>
  <c r="HL64" i="91"/>
  <c r="HK64" i="91"/>
  <c r="HJ64" i="91"/>
  <c r="HI64" i="91"/>
  <c r="HH64" i="91"/>
  <c r="HG64" i="91"/>
  <c r="HF64" i="91"/>
  <c r="HE64" i="91"/>
  <c r="HD64" i="91"/>
  <c r="HC64" i="91"/>
  <c r="HB64" i="91"/>
  <c r="HA64" i="91"/>
  <c r="GZ64" i="91"/>
  <c r="GY64" i="91"/>
  <c r="GX64" i="91"/>
  <c r="GW64" i="91"/>
  <c r="GV64" i="91"/>
  <c r="GU64" i="91"/>
  <c r="GT64" i="91"/>
  <c r="GS64" i="91"/>
  <c r="GR64" i="91"/>
  <c r="GQ64" i="91"/>
  <c r="GP64" i="91"/>
  <c r="GO64" i="91"/>
  <c r="GN64" i="91"/>
  <c r="GM64" i="91"/>
  <c r="GL64" i="91"/>
  <c r="GK64" i="91"/>
  <c r="GJ64" i="91"/>
  <c r="GI64" i="91"/>
  <c r="GH64" i="91"/>
  <c r="GG64" i="91"/>
  <c r="GF64" i="91"/>
  <c r="GE64" i="91"/>
  <c r="GD64" i="91"/>
  <c r="GC64" i="91"/>
  <c r="GB64" i="91"/>
  <c r="GA64" i="91"/>
  <c r="FZ64" i="91"/>
  <c r="FY64" i="91"/>
  <c r="FX64" i="91"/>
  <c r="FW64" i="91"/>
  <c r="FV64" i="91"/>
  <c r="FU64" i="91"/>
  <c r="FT64" i="91"/>
  <c r="FS64" i="91"/>
  <c r="FR64" i="91"/>
  <c r="FQ64" i="91"/>
  <c r="FP64" i="91"/>
  <c r="FO64" i="91"/>
  <c r="FN64" i="91"/>
  <c r="FM64" i="91"/>
  <c r="FL64" i="91"/>
  <c r="FK64" i="91"/>
  <c r="FJ64" i="91"/>
  <c r="FI64" i="91"/>
  <c r="FH64" i="91"/>
  <c r="FG64" i="91"/>
  <c r="FF64" i="91"/>
  <c r="FE64" i="91"/>
  <c r="FD64" i="91"/>
  <c r="FC64" i="91"/>
  <c r="FB64" i="91"/>
  <c r="FA64" i="91"/>
  <c r="EZ64" i="91"/>
  <c r="EY64" i="91"/>
  <c r="EX64" i="91"/>
  <c r="EW64" i="91"/>
  <c r="EV64" i="91"/>
  <c r="EU64" i="91"/>
  <c r="ET64" i="91"/>
  <c r="ES64" i="91"/>
  <c r="ER64" i="91"/>
  <c r="EQ64" i="91"/>
  <c r="EP64" i="91"/>
  <c r="EO64" i="91"/>
  <c r="EN64" i="91"/>
  <c r="EM64" i="91"/>
  <c r="EL64" i="91"/>
  <c r="EK64" i="91"/>
  <c r="EJ64" i="91"/>
  <c r="EI64" i="91"/>
  <c r="EH64" i="91"/>
  <c r="EG64" i="91"/>
  <c r="EF64" i="91"/>
  <c r="EE64" i="91"/>
  <c r="ED64" i="91"/>
  <c r="EC64" i="91"/>
  <c r="EB64" i="91"/>
  <c r="EA64" i="91"/>
  <c r="DZ64" i="91"/>
  <c r="DY64" i="91"/>
  <c r="DX64" i="91"/>
  <c r="DW64" i="91"/>
  <c r="DV64" i="91"/>
  <c r="DU64" i="91"/>
  <c r="DT64" i="91"/>
  <c r="DS64" i="91"/>
  <c r="DR64" i="91"/>
  <c r="DQ64" i="91"/>
  <c r="DP64" i="91"/>
  <c r="DO64" i="91"/>
  <c r="DN64" i="91"/>
  <c r="DM64" i="91"/>
  <c r="DL64" i="91"/>
  <c r="DK64" i="91"/>
  <c r="DJ64" i="91"/>
  <c r="DI64" i="91"/>
  <c r="DH64" i="91"/>
  <c r="DG64" i="91"/>
  <c r="DF64" i="91"/>
  <c r="DE64" i="91"/>
  <c r="DD64" i="91"/>
  <c r="DC64" i="91"/>
  <c r="DB64" i="91"/>
  <c r="DA64" i="91"/>
  <c r="CZ64" i="91"/>
  <c r="CY64" i="91"/>
  <c r="CX64" i="91"/>
  <c r="CW64" i="91"/>
  <c r="CV64" i="91"/>
  <c r="CU64" i="91"/>
  <c r="CT64" i="91"/>
  <c r="CS64" i="91"/>
  <c r="CR64" i="91"/>
  <c r="CQ64" i="91"/>
  <c r="CP64" i="91"/>
  <c r="CO64" i="91"/>
  <c r="CN64" i="91"/>
  <c r="CM64" i="91"/>
  <c r="CL64" i="91"/>
  <c r="CK64" i="91"/>
  <c r="CJ64" i="91"/>
  <c r="CI64" i="91"/>
  <c r="CH64" i="91"/>
  <c r="CG64" i="91"/>
  <c r="CF64" i="91"/>
  <c r="CE64" i="91"/>
  <c r="CD64" i="91"/>
  <c r="CC64" i="91"/>
  <c r="CB64" i="91"/>
  <c r="CA64" i="91"/>
  <c r="BZ64" i="91"/>
  <c r="BY64" i="91"/>
  <c r="BX64" i="91"/>
  <c r="BW64" i="91"/>
  <c r="BV64" i="91"/>
  <c r="BU64" i="91"/>
  <c r="BT64" i="91"/>
  <c r="BS64" i="91"/>
  <c r="BR64" i="91"/>
  <c r="BQ64" i="91"/>
  <c r="BP64" i="91"/>
  <c r="BO64" i="91"/>
  <c r="BN64" i="91"/>
  <c r="BM64" i="91"/>
  <c r="BL64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IV63" i="91"/>
  <c r="IU63" i="91"/>
  <c r="IT63" i="91"/>
  <c r="IS63" i="91"/>
  <c r="IR63" i="91"/>
  <c r="IQ63" i="91"/>
  <c r="IP63" i="91"/>
  <c r="IO63" i="91"/>
  <c r="IN63" i="91"/>
  <c r="IM63" i="91"/>
  <c r="IL63" i="91"/>
  <c r="IK63" i="91"/>
  <c r="IJ63" i="91"/>
  <c r="II63" i="91"/>
  <c r="IH63" i="91"/>
  <c r="IG63" i="91"/>
  <c r="IF63" i="91"/>
  <c r="IE63" i="91"/>
  <c r="ID63" i="91"/>
  <c r="IC63" i="91"/>
  <c r="IB63" i="91"/>
  <c r="IA63" i="91"/>
  <c r="HZ63" i="91"/>
  <c r="HY63" i="91"/>
  <c r="HX63" i="91"/>
  <c r="HW63" i="91"/>
  <c r="HV63" i="91"/>
  <c r="HU63" i="91"/>
  <c r="HT63" i="91"/>
  <c r="HS63" i="91"/>
  <c r="HR63" i="91"/>
  <c r="HQ63" i="91"/>
  <c r="HP63" i="91"/>
  <c r="HO63" i="91"/>
  <c r="HN63" i="91"/>
  <c r="HM63" i="91"/>
  <c r="HL63" i="91"/>
  <c r="HK63" i="91"/>
  <c r="HJ63" i="91"/>
  <c r="HI63" i="91"/>
  <c r="HH63" i="91"/>
  <c r="HG63" i="91"/>
  <c r="HF63" i="91"/>
  <c r="HE63" i="91"/>
  <c r="HD63" i="91"/>
  <c r="HC63" i="91"/>
  <c r="HB63" i="91"/>
  <c r="HA63" i="91"/>
  <c r="GZ63" i="91"/>
  <c r="GY63" i="91"/>
  <c r="GX63" i="91"/>
  <c r="GW63" i="91"/>
  <c r="GV63" i="91"/>
  <c r="GU63" i="91"/>
  <c r="GT63" i="91"/>
  <c r="GS63" i="91"/>
  <c r="GR63" i="91"/>
  <c r="GQ63" i="91"/>
  <c r="GP63" i="91"/>
  <c r="GO63" i="91"/>
  <c r="GN63" i="91"/>
  <c r="GM63" i="91"/>
  <c r="GL63" i="91"/>
  <c r="GK63" i="91"/>
  <c r="GJ63" i="91"/>
  <c r="GI63" i="91"/>
  <c r="GH63" i="91"/>
  <c r="GG63" i="91"/>
  <c r="GF63" i="91"/>
  <c r="GE63" i="91"/>
  <c r="GD63" i="91"/>
  <c r="GC63" i="91"/>
  <c r="GB63" i="91"/>
  <c r="GA63" i="91"/>
  <c r="FZ63" i="91"/>
  <c r="FY63" i="91"/>
  <c r="FX63" i="91"/>
  <c r="FW63" i="91"/>
  <c r="FV63" i="91"/>
  <c r="FU63" i="91"/>
  <c r="FT63" i="91"/>
  <c r="FS63" i="91"/>
  <c r="FR63" i="91"/>
  <c r="FQ63" i="91"/>
  <c r="FP63" i="91"/>
  <c r="FO63" i="91"/>
  <c r="FN63" i="91"/>
  <c r="FM63" i="91"/>
  <c r="FL63" i="91"/>
  <c r="FK63" i="91"/>
  <c r="FJ63" i="91"/>
  <c r="FI63" i="91"/>
  <c r="FH63" i="91"/>
  <c r="FG63" i="91"/>
  <c r="FF63" i="91"/>
  <c r="FE63" i="91"/>
  <c r="FD63" i="91"/>
  <c r="FC63" i="91"/>
  <c r="FB63" i="91"/>
  <c r="FA63" i="91"/>
  <c r="EZ63" i="91"/>
  <c r="EY63" i="91"/>
  <c r="EX63" i="91"/>
  <c r="EW63" i="91"/>
  <c r="EV63" i="91"/>
  <c r="EU63" i="91"/>
  <c r="ET63" i="91"/>
  <c r="ES63" i="91"/>
  <c r="ER63" i="91"/>
  <c r="EQ63" i="91"/>
  <c r="EP63" i="91"/>
  <c r="EO63" i="91"/>
  <c r="EN63" i="91"/>
  <c r="EM63" i="91"/>
  <c r="EL63" i="91"/>
  <c r="EK63" i="91"/>
  <c r="EJ63" i="91"/>
  <c r="EI63" i="91"/>
  <c r="EH63" i="91"/>
  <c r="EG63" i="91"/>
  <c r="EF63" i="91"/>
  <c r="EE63" i="91"/>
  <c r="ED63" i="91"/>
  <c r="EC63" i="91"/>
  <c r="EB63" i="91"/>
  <c r="EA63" i="91"/>
  <c r="DZ63" i="91"/>
  <c r="DY63" i="91"/>
  <c r="DX63" i="91"/>
  <c r="DW63" i="91"/>
  <c r="DV63" i="91"/>
  <c r="DU63" i="91"/>
  <c r="DT63" i="91"/>
  <c r="DS63" i="91"/>
  <c r="DR63" i="91"/>
  <c r="DQ63" i="91"/>
  <c r="DP63" i="91"/>
  <c r="DO63" i="91"/>
  <c r="DN63" i="91"/>
  <c r="DM63" i="91"/>
  <c r="DL63" i="91"/>
  <c r="DK63" i="91"/>
  <c r="DJ63" i="91"/>
  <c r="DI63" i="91"/>
  <c r="DH63" i="91"/>
  <c r="DG63" i="91"/>
  <c r="DF63" i="91"/>
  <c r="DE63" i="91"/>
  <c r="DD63" i="91"/>
  <c r="DC63" i="91"/>
  <c r="DB63" i="91"/>
  <c r="DA63" i="91"/>
  <c r="CZ63" i="91"/>
  <c r="CY63" i="91"/>
  <c r="CX63" i="91"/>
  <c r="CW63" i="91"/>
  <c r="CV63" i="91"/>
  <c r="CU63" i="91"/>
  <c r="CT63" i="91"/>
  <c r="CS63" i="91"/>
  <c r="CR63" i="91"/>
  <c r="CQ63" i="91"/>
  <c r="CP63" i="91"/>
  <c r="CO63" i="91"/>
  <c r="CN63" i="91"/>
  <c r="CM63" i="91"/>
  <c r="CL63" i="91"/>
  <c r="CK63" i="91"/>
  <c r="CJ63" i="91"/>
  <c r="CI63" i="91"/>
  <c r="CH63" i="91"/>
  <c r="CG63" i="91"/>
  <c r="CF63" i="91"/>
  <c r="CE63" i="91"/>
  <c r="CD63" i="91"/>
  <c r="CC63" i="91"/>
  <c r="CB63" i="91"/>
  <c r="CA63" i="91"/>
  <c r="BZ63" i="91"/>
  <c r="BY63" i="91"/>
  <c r="BX63" i="91"/>
  <c r="BW63" i="91"/>
  <c r="BV63" i="91"/>
  <c r="BU63" i="91"/>
  <c r="BT63" i="91"/>
  <c r="BS63" i="91"/>
  <c r="BR63" i="91"/>
  <c r="BQ63" i="91"/>
  <c r="BP63" i="91"/>
  <c r="BO63" i="91"/>
  <c r="BN63" i="91"/>
  <c r="BM63" i="91"/>
  <c r="BL63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IV62" i="91"/>
  <c r="IU62" i="91"/>
  <c r="IT62" i="91"/>
  <c r="IS62" i="91"/>
  <c r="IR62" i="91"/>
  <c r="IQ62" i="91"/>
  <c r="IP62" i="91"/>
  <c r="IO62" i="91"/>
  <c r="IN62" i="91"/>
  <c r="IM62" i="91"/>
  <c r="IL62" i="91"/>
  <c r="IK62" i="91"/>
  <c r="IJ62" i="91"/>
  <c r="II62" i="91"/>
  <c r="IH62" i="91"/>
  <c r="IG62" i="91"/>
  <c r="IF62" i="91"/>
  <c r="IE62" i="91"/>
  <c r="ID62" i="91"/>
  <c r="IC62" i="91"/>
  <c r="IB62" i="91"/>
  <c r="IA62" i="91"/>
  <c r="HZ62" i="91"/>
  <c r="HY62" i="91"/>
  <c r="HX62" i="91"/>
  <c r="HW62" i="91"/>
  <c r="HV62" i="91"/>
  <c r="HU62" i="91"/>
  <c r="HT62" i="91"/>
  <c r="HS62" i="91"/>
  <c r="HR62" i="91"/>
  <c r="HQ62" i="91"/>
  <c r="HP62" i="91"/>
  <c r="HO62" i="91"/>
  <c r="HN62" i="91"/>
  <c r="HM62" i="91"/>
  <c r="HL62" i="91"/>
  <c r="HK62" i="91"/>
  <c r="HJ62" i="91"/>
  <c r="HI62" i="91"/>
  <c r="HH62" i="91"/>
  <c r="HG62" i="91"/>
  <c r="HF62" i="91"/>
  <c r="HE62" i="91"/>
  <c r="HD62" i="91"/>
  <c r="HC62" i="91"/>
  <c r="HB62" i="91"/>
  <c r="HA62" i="91"/>
  <c r="GZ62" i="91"/>
  <c r="GY62" i="91"/>
  <c r="GX62" i="91"/>
  <c r="GW62" i="91"/>
  <c r="GV62" i="91"/>
  <c r="GU62" i="91"/>
  <c r="GT62" i="91"/>
  <c r="GS62" i="91"/>
  <c r="GR62" i="91"/>
  <c r="GQ62" i="91"/>
  <c r="GP62" i="91"/>
  <c r="GO62" i="91"/>
  <c r="GN62" i="91"/>
  <c r="GM62" i="91"/>
  <c r="GL62" i="91"/>
  <c r="GK62" i="91"/>
  <c r="GJ62" i="91"/>
  <c r="GI62" i="91"/>
  <c r="GH62" i="91"/>
  <c r="GG62" i="91"/>
  <c r="GF62" i="91"/>
  <c r="GE62" i="91"/>
  <c r="GD62" i="91"/>
  <c r="GC62" i="91"/>
  <c r="GB62" i="91"/>
  <c r="GA62" i="91"/>
  <c r="FZ62" i="91"/>
  <c r="FY62" i="91"/>
  <c r="FX62" i="91"/>
  <c r="FW62" i="91"/>
  <c r="FV62" i="91"/>
  <c r="FU62" i="91"/>
  <c r="FT62" i="91"/>
  <c r="FS62" i="91"/>
  <c r="FR62" i="91"/>
  <c r="FQ62" i="91"/>
  <c r="FP62" i="91"/>
  <c r="FO62" i="91"/>
  <c r="FN62" i="91"/>
  <c r="FM62" i="91"/>
  <c r="FL62" i="91"/>
  <c r="FK62" i="91"/>
  <c r="FJ62" i="91"/>
  <c r="FI62" i="91"/>
  <c r="FH62" i="91"/>
  <c r="FG62" i="91"/>
  <c r="FF62" i="91"/>
  <c r="FE62" i="91"/>
  <c r="FD62" i="91"/>
  <c r="FC62" i="91"/>
  <c r="FB62" i="91"/>
  <c r="FA62" i="91"/>
  <c r="EZ62" i="91"/>
  <c r="EY62" i="91"/>
  <c r="EX62" i="91"/>
  <c r="EW62" i="91"/>
  <c r="EV62" i="91"/>
  <c r="EU62" i="91"/>
  <c r="ET62" i="91"/>
  <c r="ES62" i="91"/>
  <c r="ER62" i="91"/>
  <c r="EQ62" i="91"/>
  <c r="EP62" i="91"/>
  <c r="EO62" i="91"/>
  <c r="EN62" i="91"/>
  <c r="EM62" i="91"/>
  <c r="EL62" i="91"/>
  <c r="EK62" i="91"/>
  <c r="EJ62" i="91"/>
  <c r="EI62" i="91"/>
  <c r="EH62" i="91"/>
  <c r="EG62" i="91"/>
  <c r="EF62" i="91"/>
  <c r="EE62" i="91"/>
  <c r="ED62" i="91"/>
  <c r="EC62" i="91"/>
  <c r="EB62" i="91"/>
  <c r="EA62" i="91"/>
  <c r="DZ62" i="91"/>
  <c r="DY62" i="91"/>
  <c r="DX62" i="91"/>
  <c r="DW62" i="91"/>
  <c r="DV62" i="91"/>
  <c r="DU62" i="91"/>
  <c r="DT62" i="91"/>
  <c r="DS62" i="91"/>
  <c r="DR62" i="91"/>
  <c r="DQ62" i="91"/>
  <c r="DP62" i="91"/>
  <c r="DO62" i="91"/>
  <c r="DN62" i="91"/>
  <c r="DM62" i="91"/>
  <c r="DL62" i="91"/>
  <c r="DK62" i="91"/>
  <c r="DJ62" i="91"/>
  <c r="DI62" i="91"/>
  <c r="DH62" i="91"/>
  <c r="DG62" i="91"/>
  <c r="DF62" i="91"/>
  <c r="DE62" i="91"/>
  <c r="DD62" i="91"/>
  <c r="DC62" i="91"/>
  <c r="DB62" i="91"/>
  <c r="DA62" i="91"/>
  <c r="CZ62" i="91"/>
  <c r="CY62" i="91"/>
  <c r="CX62" i="91"/>
  <c r="CW62" i="91"/>
  <c r="CV62" i="91"/>
  <c r="CU62" i="91"/>
  <c r="CT62" i="91"/>
  <c r="CS62" i="91"/>
  <c r="CR62" i="91"/>
  <c r="CQ62" i="91"/>
  <c r="CP62" i="91"/>
  <c r="CO62" i="91"/>
  <c r="CN62" i="91"/>
  <c r="CM62" i="91"/>
  <c r="CL62" i="91"/>
  <c r="CK62" i="91"/>
  <c r="CJ62" i="91"/>
  <c r="CI62" i="91"/>
  <c r="CH62" i="91"/>
  <c r="CG62" i="91"/>
  <c r="CF62" i="91"/>
  <c r="CE62" i="91"/>
  <c r="CD62" i="91"/>
  <c r="CC62" i="91"/>
  <c r="CB62" i="91"/>
  <c r="CA62" i="91"/>
  <c r="BZ62" i="91"/>
  <c r="BY62" i="91"/>
  <c r="BX62" i="91"/>
  <c r="BW62" i="91"/>
  <c r="BV62" i="91"/>
  <c r="BU62" i="91"/>
  <c r="BT62" i="91"/>
  <c r="BS62" i="91"/>
  <c r="BR62" i="91"/>
  <c r="BQ62" i="91"/>
  <c r="BP62" i="91"/>
  <c r="BO62" i="91"/>
  <c r="BN62" i="91"/>
  <c r="BM62" i="91"/>
  <c r="BL62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IV61" i="91"/>
  <c r="IU61" i="91"/>
  <c r="IT61" i="91"/>
  <c r="IS61" i="91"/>
  <c r="IR61" i="91"/>
  <c r="IQ61" i="91"/>
  <c r="IP61" i="91"/>
  <c r="IO61" i="91"/>
  <c r="IN61" i="91"/>
  <c r="IM61" i="91"/>
  <c r="IL61" i="91"/>
  <c r="IK61" i="91"/>
  <c r="IJ61" i="91"/>
  <c r="II61" i="91"/>
  <c r="IH61" i="91"/>
  <c r="IG61" i="91"/>
  <c r="IF61" i="91"/>
  <c r="IE61" i="91"/>
  <c r="ID61" i="91"/>
  <c r="IC61" i="91"/>
  <c r="IB61" i="91"/>
  <c r="IA61" i="91"/>
  <c r="HZ61" i="91"/>
  <c r="HY61" i="91"/>
  <c r="HX61" i="91"/>
  <c r="HW61" i="91"/>
  <c r="HV61" i="91"/>
  <c r="HU61" i="91"/>
  <c r="HT61" i="91"/>
  <c r="HS61" i="91"/>
  <c r="HR61" i="91"/>
  <c r="HQ61" i="91"/>
  <c r="HP61" i="91"/>
  <c r="HO61" i="91"/>
  <c r="HN61" i="91"/>
  <c r="HM61" i="91"/>
  <c r="HL61" i="91"/>
  <c r="HK61" i="91"/>
  <c r="HJ61" i="91"/>
  <c r="HI61" i="91"/>
  <c r="HH61" i="91"/>
  <c r="HG61" i="91"/>
  <c r="HF61" i="91"/>
  <c r="HE61" i="91"/>
  <c r="HD61" i="91"/>
  <c r="HC61" i="91"/>
  <c r="HB61" i="91"/>
  <c r="HA61" i="91"/>
  <c r="GZ61" i="91"/>
  <c r="GY61" i="91"/>
  <c r="GX61" i="91"/>
  <c r="GW61" i="91"/>
  <c r="GV61" i="91"/>
  <c r="GU61" i="91"/>
  <c r="GT61" i="91"/>
  <c r="GS61" i="91"/>
  <c r="GR61" i="91"/>
  <c r="GQ61" i="91"/>
  <c r="GP61" i="91"/>
  <c r="GO61" i="91"/>
  <c r="GN61" i="91"/>
  <c r="GM61" i="91"/>
  <c r="GL61" i="91"/>
  <c r="GK61" i="91"/>
  <c r="GJ61" i="91"/>
  <c r="GI61" i="91"/>
  <c r="GH61" i="91"/>
  <c r="GG61" i="91"/>
  <c r="GF61" i="91"/>
  <c r="GE61" i="91"/>
  <c r="GD61" i="91"/>
  <c r="GC61" i="91"/>
  <c r="GB61" i="91"/>
  <c r="GA61" i="91"/>
  <c r="FZ61" i="91"/>
  <c r="FY61" i="91"/>
  <c r="FX61" i="91"/>
  <c r="FW61" i="91"/>
  <c r="FV61" i="91"/>
  <c r="FU61" i="91"/>
  <c r="FT61" i="91"/>
  <c r="FS61" i="91"/>
  <c r="FR61" i="91"/>
  <c r="FQ61" i="91"/>
  <c r="FP61" i="91"/>
  <c r="FO61" i="91"/>
  <c r="FN61" i="91"/>
  <c r="FM61" i="91"/>
  <c r="FL61" i="91"/>
  <c r="FK61" i="91"/>
  <c r="FJ61" i="91"/>
  <c r="FI61" i="91"/>
  <c r="FH61" i="91"/>
  <c r="FG61" i="91"/>
  <c r="FF61" i="91"/>
  <c r="FE61" i="91"/>
  <c r="FD61" i="91"/>
  <c r="FC61" i="91"/>
  <c r="FB61" i="91"/>
  <c r="FA61" i="91"/>
  <c r="EZ61" i="91"/>
  <c r="EY61" i="91"/>
  <c r="EX61" i="91"/>
  <c r="EW61" i="91"/>
  <c r="EV61" i="91"/>
  <c r="EU61" i="91"/>
  <c r="ET61" i="91"/>
  <c r="ES61" i="91"/>
  <c r="ER61" i="91"/>
  <c r="EQ61" i="91"/>
  <c r="EP61" i="91"/>
  <c r="EO61" i="91"/>
  <c r="EN61" i="91"/>
  <c r="EM61" i="91"/>
  <c r="EL61" i="91"/>
  <c r="EK61" i="91"/>
  <c r="EJ61" i="91"/>
  <c r="EI61" i="91"/>
  <c r="EH61" i="91"/>
  <c r="EG61" i="91"/>
  <c r="EF61" i="91"/>
  <c r="EE61" i="91"/>
  <c r="ED61" i="91"/>
  <c r="EC61" i="91"/>
  <c r="EB61" i="91"/>
  <c r="EA61" i="91"/>
  <c r="DZ61" i="91"/>
  <c r="DY61" i="91"/>
  <c r="DX61" i="91"/>
  <c r="DW61" i="91"/>
  <c r="DV61" i="91"/>
  <c r="DU61" i="91"/>
  <c r="DT61" i="91"/>
  <c r="DS61" i="91"/>
  <c r="DR61" i="91"/>
  <c r="DQ61" i="91"/>
  <c r="DP61" i="91"/>
  <c r="DO61" i="91"/>
  <c r="DN61" i="91"/>
  <c r="DM61" i="91"/>
  <c r="DL61" i="91"/>
  <c r="DK61" i="91"/>
  <c r="DJ61" i="91"/>
  <c r="DI61" i="91"/>
  <c r="DH61" i="91"/>
  <c r="DG61" i="91"/>
  <c r="DF61" i="91"/>
  <c r="DE61" i="91"/>
  <c r="DD61" i="91"/>
  <c r="DC61" i="91"/>
  <c r="DB61" i="91"/>
  <c r="DA61" i="91"/>
  <c r="CZ61" i="91"/>
  <c r="CY61" i="91"/>
  <c r="CX61" i="91"/>
  <c r="CW61" i="91"/>
  <c r="CV61" i="91"/>
  <c r="CU61" i="91"/>
  <c r="CT61" i="91"/>
  <c r="CS61" i="91"/>
  <c r="CR61" i="91"/>
  <c r="CQ61" i="91"/>
  <c r="CP61" i="91"/>
  <c r="CO61" i="91"/>
  <c r="CN61" i="91"/>
  <c r="CM61" i="91"/>
  <c r="CL61" i="91"/>
  <c r="CK61" i="91"/>
  <c r="CJ61" i="91"/>
  <c r="CI61" i="91"/>
  <c r="CH61" i="91"/>
  <c r="CG61" i="91"/>
  <c r="CF61" i="91"/>
  <c r="CE61" i="91"/>
  <c r="CD61" i="91"/>
  <c r="CC61" i="91"/>
  <c r="CB61" i="91"/>
  <c r="CA61" i="91"/>
  <c r="BZ61" i="91"/>
  <c r="BY61" i="91"/>
  <c r="BX61" i="91"/>
  <c r="BW61" i="91"/>
  <c r="BV61" i="91"/>
  <c r="BU61" i="91"/>
  <c r="BT61" i="91"/>
  <c r="BS61" i="91"/>
  <c r="BR61" i="91"/>
  <c r="BQ61" i="91"/>
  <c r="BP61" i="91"/>
  <c r="BO61" i="91"/>
  <c r="BN61" i="91"/>
  <c r="BM61" i="91"/>
  <c r="BL61" i="91"/>
  <c r="BK61" i="91"/>
  <c r="BJ61" i="91"/>
  <c r="BI61" i="91"/>
  <c r="BH61" i="91"/>
  <c r="BG61" i="91"/>
  <c r="BF61" i="91"/>
  <c r="BE61" i="91"/>
  <c r="BD61" i="91"/>
  <c r="BC61" i="91"/>
  <c r="BB61" i="91"/>
  <c r="BA61" i="91"/>
  <c r="AZ61" i="91"/>
  <c r="AY61" i="91"/>
  <c r="AX61" i="91"/>
  <c r="AW61" i="91"/>
  <c r="AV61" i="91"/>
  <c r="AU61" i="91"/>
  <c r="AT61" i="91"/>
  <c r="AS61" i="91"/>
  <c r="AR61" i="91"/>
  <c r="AQ61" i="91"/>
  <c r="AP61" i="91"/>
  <c r="IV60" i="91"/>
  <c r="IU60" i="91"/>
  <c r="IT60" i="91"/>
  <c r="IS60" i="91"/>
  <c r="IR60" i="91"/>
  <c r="IQ60" i="91"/>
  <c r="IP60" i="91"/>
  <c r="IO60" i="91"/>
  <c r="IN60" i="91"/>
  <c r="IM60" i="91"/>
  <c r="IL60" i="91"/>
  <c r="IK60" i="91"/>
  <c r="IJ60" i="91"/>
  <c r="II60" i="91"/>
  <c r="IH60" i="91"/>
  <c r="IG60" i="91"/>
  <c r="IF60" i="91"/>
  <c r="IE60" i="91"/>
  <c r="ID60" i="91"/>
  <c r="IC60" i="91"/>
  <c r="IB60" i="91"/>
  <c r="IA60" i="91"/>
  <c r="HZ60" i="91"/>
  <c r="HY60" i="91"/>
  <c r="HX60" i="91"/>
  <c r="HW60" i="91"/>
  <c r="HV60" i="91"/>
  <c r="HU60" i="91"/>
  <c r="HT60" i="91"/>
  <c r="HS60" i="91"/>
  <c r="HR60" i="91"/>
  <c r="HQ60" i="91"/>
  <c r="HP60" i="91"/>
  <c r="HO60" i="91"/>
  <c r="HN60" i="91"/>
  <c r="HM60" i="91"/>
  <c r="HL60" i="91"/>
  <c r="HK60" i="91"/>
  <c r="HJ60" i="91"/>
  <c r="HI60" i="91"/>
  <c r="HH60" i="91"/>
  <c r="HG60" i="91"/>
  <c r="HF60" i="91"/>
  <c r="HE60" i="91"/>
  <c r="HD60" i="91"/>
  <c r="HC60" i="91"/>
  <c r="HB60" i="91"/>
  <c r="HA60" i="91"/>
  <c r="GZ60" i="91"/>
  <c r="GY60" i="91"/>
  <c r="GX60" i="91"/>
  <c r="GW60" i="91"/>
  <c r="GV60" i="91"/>
  <c r="GU60" i="91"/>
  <c r="GT60" i="91"/>
  <c r="GS60" i="91"/>
  <c r="GR60" i="91"/>
  <c r="GQ60" i="91"/>
  <c r="GP60" i="91"/>
  <c r="GO60" i="91"/>
  <c r="GN60" i="91"/>
  <c r="GM60" i="91"/>
  <c r="GL60" i="91"/>
  <c r="GK60" i="91"/>
  <c r="GJ60" i="91"/>
  <c r="GI60" i="91"/>
  <c r="GH60" i="91"/>
  <c r="GG60" i="91"/>
  <c r="GF60" i="91"/>
  <c r="GE60" i="91"/>
  <c r="GD60" i="91"/>
  <c r="GC60" i="91"/>
  <c r="GB60" i="91"/>
  <c r="GA60" i="91"/>
  <c r="FZ60" i="91"/>
  <c r="FY60" i="91"/>
  <c r="FX60" i="91"/>
  <c r="FW60" i="91"/>
  <c r="FV60" i="91"/>
  <c r="FU60" i="91"/>
  <c r="FT60" i="91"/>
  <c r="FS60" i="91"/>
  <c r="FR60" i="91"/>
  <c r="FQ60" i="91"/>
  <c r="FP60" i="91"/>
  <c r="FO60" i="91"/>
  <c r="FN60" i="91"/>
  <c r="FM60" i="91"/>
  <c r="FL60" i="91"/>
  <c r="FK60" i="91"/>
  <c r="FJ60" i="91"/>
  <c r="FI60" i="91"/>
  <c r="FH60" i="91"/>
  <c r="FG60" i="91"/>
  <c r="FF60" i="91"/>
  <c r="FE60" i="91"/>
  <c r="FD60" i="91"/>
  <c r="FC60" i="91"/>
  <c r="FB60" i="91"/>
  <c r="FA60" i="91"/>
  <c r="EZ60" i="91"/>
  <c r="EY60" i="91"/>
  <c r="EX60" i="91"/>
  <c r="EW60" i="91"/>
  <c r="EV60" i="91"/>
  <c r="EU60" i="91"/>
  <c r="ET60" i="91"/>
  <c r="ES60" i="91"/>
  <c r="ER60" i="91"/>
  <c r="EQ60" i="91"/>
  <c r="EP60" i="91"/>
  <c r="EO60" i="91"/>
  <c r="EN60" i="91"/>
  <c r="EM60" i="91"/>
  <c r="EL60" i="91"/>
  <c r="EK60" i="91"/>
  <c r="EJ60" i="91"/>
  <c r="EI60" i="91"/>
  <c r="EH60" i="91"/>
  <c r="EG60" i="91"/>
  <c r="EF60" i="91"/>
  <c r="EE60" i="91"/>
  <c r="ED60" i="91"/>
  <c r="EC60" i="91"/>
  <c r="EB60" i="91"/>
  <c r="EA60" i="91"/>
  <c r="DZ60" i="91"/>
  <c r="DY60" i="91"/>
  <c r="DX60" i="91"/>
  <c r="DW60" i="91"/>
  <c r="DV60" i="91"/>
  <c r="DU60" i="91"/>
  <c r="DT60" i="91"/>
  <c r="DS60" i="91"/>
  <c r="DR60" i="91"/>
  <c r="DQ60" i="91"/>
  <c r="DP60" i="91"/>
  <c r="DO60" i="91"/>
  <c r="DN60" i="91"/>
  <c r="DM60" i="91"/>
  <c r="DL60" i="91"/>
  <c r="DK60" i="91"/>
  <c r="DJ60" i="91"/>
  <c r="DI60" i="91"/>
  <c r="DH60" i="91"/>
  <c r="DG60" i="91"/>
  <c r="DF60" i="91"/>
  <c r="DE60" i="91"/>
  <c r="DD60" i="91"/>
  <c r="DC60" i="91"/>
  <c r="DB60" i="91"/>
  <c r="DA60" i="91"/>
  <c r="CZ60" i="91"/>
  <c r="CY60" i="91"/>
  <c r="CX60" i="91"/>
  <c r="CW60" i="91"/>
  <c r="CV60" i="91"/>
  <c r="CU60" i="91"/>
  <c r="CT60" i="91"/>
  <c r="CS60" i="91"/>
  <c r="CR60" i="91"/>
  <c r="CQ60" i="91"/>
  <c r="CP60" i="91"/>
  <c r="CO60" i="91"/>
  <c r="CN60" i="91"/>
  <c r="CM60" i="91"/>
  <c r="CL60" i="91"/>
  <c r="CK60" i="91"/>
  <c r="CJ60" i="91"/>
  <c r="CI60" i="91"/>
  <c r="CH60" i="91"/>
  <c r="CG60" i="91"/>
  <c r="CF60" i="91"/>
  <c r="CE60" i="91"/>
  <c r="CD60" i="91"/>
  <c r="CC60" i="91"/>
  <c r="CB60" i="91"/>
  <c r="CA60" i="91"/>
  <c r="BZ60" i="91"/>
  <c r="BY60" i="91"/>
  <c r="BX60" i="91"/>
  <c r="BW60" i="91"/>
  <c r="BV60" i="91"/>
  <c r="BU60" i="91"/>
  <c r="BT60" i="91"/>
  <c r="BS60" i="91"/>
  <c r="BR60" i="91"/>
  <c r="BQ60" i="91"/>
  <c r="BP60" i="91"/>
  <c r="BO60" i="91"/>
  <c r="BN60" i="91"/>
  <c r="BM60" i="91"/>
  <c r="BL60" i="91"/>
  <c r="BK60" i="91"/>
  <c r="BJ60" i="91"/>
  <c r="BI60" i="91"/>
  <c r="BH60" i="91"/>
  <c r="BG60" i="91"/>
  <c r="BF60" i="91"/>
  <c r="BE60" i="91"/>
  <c r="BD60" i="91"/>
  <c r="BC60" i="91"/>
  <c r="BB60" i="91"/>
  <c r="BA60" i="91"/>
  <c r="AZ60" i="91"/>
  <c r="AY60" i="91"/>
  <c r="AX60" i="91"/>
  <c r="AW60" i="91"/>
  <c r="AV60" i="91"/>
  <c r="AU60" i="91"/>
  <c r="AT60" i="91"/>
  <c r="AS60" i="91"/>
  <c r="AR60" i="91"/>
  <c r="AQ60" i="91"/>
  <c r="AP60" i="91"/>
  <c r="IV59" i="91"/>
  <c r="IU59" i="91"/>
  <c r="IT59" i="91"/>
  <c r="IS59" i="91"/>
  <c r="IR59" i="91"/>
  <c r="IQ59" i="91"/>
  <c r="IP59" i="91"/>
  <c r="IO59" i="91"/>
  <c r="IN59" i="91"/>
  <c r="IM59" i="91"/>
  <c r="IL59" i="91"/>
  <c r="IK59" i="91"/>
  <c r="IJ59" i="91"/>
  <c r="II59" i="91"/>
  <c r="IH59" i="91"/>
  <c r="IG59" i="91"/>
  <c r="IF59" i="91"/>
  <c r="IE59" i="91"/>
  <c r="ID59" i="91"/>
  <c r="IC59" i="91"/>
  <c r="IB59" i="91"/>
  <c r="IA59" i="91"/>
  <c r="HZ59" i="91"/>
  <c r="HY59" i="91"/>
  <c r="HX59" i="91"/>
  <c r="HW59" i="91"/>
  <c r="HV59" i="91"/>
  <c r="HU59" i="91"/>
  <c r="HT59" i="91"/>
  <c r="HS59" i="91"/>
  <c r="HR59" i="91"/>
  <c r="HQ59" i="91"/>
  <c r="HP59" i="91"/>
  <c r="HO59" i="91"/>
  <c r="HN59" i="91"/>
  <c r="HM59" i="91"/>
  <c r="HL59" i="91"/>
  <c r="HK59" i="91"/>
  <c r="HJ59" i="91"/>
  <c r="HI59" i="91"/>
  <c r="HH59" i="91"/>
  <c r="HG59" i="91"/>
  <c r="HF59" i="91"/>
  <c r="HE59" i="91"/>
  <c r="HD59" i="91"/>
  <c r="HC59" i="91"/>
  <c r="HB59" i="91"/>
  <c r="HA59" i="91"/>
  <c r="GZ59" i="91"/>
  <c r="GY59" i="91"/>
  <c r="GX59" i="91"/>
  <c r="GW59" i="91"/>
  <c r="GV59" i="91"/>
  <c r="GU59" i="91"/>
  <c r="GT59" i="91"/>
  <c r="GS59" i="91"/>
  <c r="GR59" i="91"/>
  <c r="GQ59" i="91"/>
  <c r="GP59" i="91"/>
  <c r="GO59" i="91"/>
  <c r="GN59" i="91"/>
  <c r="GM59" i="91"/>
  <c r="GL59" i="91"/>
  <c r="GK59" i="91"/>
  <c r="GJ59" i="91"/>
  <c r="GI59" i="91"/>
  <c r="GH59" i="91"/>
  <c r="GG59" i="91"/>
  <c r="GF59" i="91"/>
  <c r="GE59" i="91"/>
  <c r="GD59" i="91"/>
  <c r="GC59" i="91"/>
  <c r="GB59" i="91"/>
  <c r="GA59" i="91"/>
  <c r="FZ59" i="91"/>
  <c r="FY59" i="91"/>
  <c r="FX59" i="91"/>
  <c r="FW59" i="91"/>
  <c r="FV59" i="91"/>
  <c r="FU59" i="91"/>
  <c r="FT59" i="91"/>
  <c r="FS59" i="91"/>
  <c r="FR59" i="91"/>
  <c r="FQ59" i="91"/>
  <c r="FP59" i="91"/>
  <c r="FO59" i="91"/>
  <c r="FN59" i="91"/>
  <c r="FM59" i="91"/>
  <c r="FL59" i="91"/>
  <c r="FK59" i="91"/>
  <c r="FJ59" i="91"/>
  <c r="FI59" i="91"/>
  <c r="FH59" i="91"/>
  <c r="FG59" i="91"/>
  <c r="FF59" i="91"/>
  <c r="FE59" i="91"/>
  <c r="FD59" i="91"/>
  <c r="FC59" i="91"/>
  <c r="FB59" i="91"/>
  <c r="FA59" i="91"/>
  <c r="EZ59" i="91"/>
  <c r="EY59" i="91"/>
  <c r="EX59" i="91"/>
  <c r="EW59" i="91"/>
  <c r="EV59" i="91"/>
  <c r="EU59" i="91"/>
  <c r="ET59" i="91"/>
  <c r="ES59" i="91"/>
  <c r="ER59" i="91"/>
  <c r="EQ59" i="91"/>
  <c r="EP59" i="91"/>
  <c r="EO59" i="91"/>
  <c r="EN59" i="91"/>
  <c r="EM59" i="91"/>
  <c r="EL59" i="91"/>
  <c r="EK59" i="91"/>
  <c r="EJ59" i="91"/>
  <c r="EI59" i="91"/>
  <c r="EH59" i="91"/>
  <c r="EG59" i="91"/>
  <c r="EF59" i="91"/>
  <c r="EE59" i="91"/>
  <c r="ED59" i="91"/>
  <c r="EC59" i="91"/>
  <c r="EB59" i="91"/>
  <c r="EA59" i="91"/>
  <c r="DZ59" i="91"/>
  <c r="DY59" i="91"/>
  <c r="DX59" i="91"/>
  <c r="DW59" i="91"/>
  <c r="DV59" i="91"/>
  <c r="DU59" i="91"/>
  <c r="DT59" i="91"/>
  <c r="DS59" i="91"/>
  <c r="DR59" i="91"/>
  <c r="DQ59" i="91"/>
  <c r="DP59" i="91"/>
  <c r="DO59" i="91"/>
  <c r="DN59" i="91"/>
  <c r="DM59" i="91"/>
  <c r="DL59" i="91"/>
  <c r="DK59" i="91"/>
  <c r="DJ59" i="91"/>
  <c r="DI59" i="91"/>
  <c r="DH59" i="91"/>
  <c r="DG59" i="91"/>
  <c r="DF59" i="91"/>
  <c r="DE59" i="91"/>
  <c r="DD59" i="91"/>
  <c r="DC59" i="91"/>
  <c r="DB59" i="91"/>
  <c r="DA59" i="91"/>
  <c r="CZ59" i="91"/>
  <c r="CY59" i="91"/>
  <c r="CX59" i="91"/>
  <c r="CW59" i="91"/>
  <c r="CV59" i="91"/>
  <c r="CU59" i="91"/>
  <c r="CT59" i="91"/>
  <c r="CS59" i="91"/>
  <c r="CR59" i="91"/>
  <c r="CQ59" i="91"/>
  <c r="CP59" i="91"/>
  <c r="CO59" i="91"/>
  <c r="CN59" i="91"/>
  <c r="CM59" i="91"/>
  <c r="CL59" i="91"/>
  <c r="CK59" i="91"/>
  <c r="CJ59" i="91"/>
  <c r="CI59" i="91"/>
  <c r="CH59" i="91"/>
  <c r="CG59" i="91"/>
  <c r="CF59" i="91"/>
  <c r="CE59" i="91"/>
  <c r="CD59" i="91"/>
  <c r="CC59" i="91"/>
  <c r="CB59" i="91"/>
  <c r="CA59" i="91"/>
  <c r="BZ59" i="91"/>
  <c r="BY59" i="91"/>
  <c r="BX59" i="91"/>
  <c r="BW59" i="91"/>
  <c r="BV59" i="91"/>
  <c r="BU59" i="91"/>
  <c r="BT59" i="91"/>
  <c r="BS59" i="91"/>
  <c r="BR59" i="91"/>
  <c r="BQ59" i="91"/>
  <c r="BP59" i="91"/>
  <c r="BO59" i="91"/>
  <c r="BN59" i="91"/>
  <c r="BM59" i="91"/>
  <c r="BL59" i="91"/>
  <c r="BK59" i="91"/>
  <c r="BJ59" i="91"/>
  <c r="BI59" i="91"/>
  <c r="BH59" i="91"/>
  <c r="BG59" i="91"/>
  <c r="BF59" i="91"/>
  <c r="BE59" i="91"/>
  <c r="BD59" i="91"/>
  <c r="BC59" i="91"/>
  <c r="BB59" i="91"/>
  <c r="BA59" i="91"/>
  <c r="AZ59" i="91"/>
  <c r="AY59" i="91"/>
  <c r="AX59" i="91"/>
  <c r="AW59" i="91"/>
  <c r="AV59" i="91"/>
  <c r="AU59" i="91"/>
  <c r="AT59" i="91"/>
  <c r="AS59" i="91"/>
  <c r="AR59" i="91"/>
  <c r="AQ59" i="91"/>
  <c r="AP59" i="91"/>
  <c r="IV58" i="91"/>
  <c r="IU58" i="91"/>
  <c r="IT58" i="91"/>
  <c r="IS58" i="91"/>
  <c r="IR58" i="91"/>
  <c r="IQ58" i="91"/>
  <c r="IP58" i="91"/>
  <c r="IO58" i="91"/>
  <c r="IN58" i="91"/>
  <c r="IM58" i="91"/>
  <c r="IL58" i="91"/>
  <c r="IK58" i="91"/>
  <c r="IJ58" i="91"/>
  <c r="II58" i="91"/>
  <c r="IH58" i="91"/>
  <c r="IG58" i="91"/>
  <c r="IF58" i="91"/>
  <c r="IE58" i="91"/>
  <c r="ID58" i="91"/>
  <c r="IC58" i="91"/>
  <c r="IB58" i="91"/>
  <c r="IA58" i="91"/>
  <c r="HZ58" i="91"/>
  <c r="HY58" i="91"/>
  <c r="HX58" i="91"/>
  <c r="HW58" i="91"/>
  <c r="HV58" i="91"/>
  <c r="HU58" i="91"/>
  <c r="HT58" i="91"/>
  <c r="HS58" i="91"/>
  <c r="HR58" i="91"/>
  <c r="HQ58" i="91"/>
  <c r="HP58" i="91"/>
  <c r="HO58" i="91"/>
  <c r="HN58" i="91"/>
  <c r="HM58" i="91"/>
  <c r="HL58" i="91"/>
  <c r="HK58" i="91"/>
  <c r="HJ58" i="91"/>
  <c r="HI58" i="91"/>
  <c r="HH58" i="91"/>
  <c r="HG58" i="91"/>
  <c r="HF58" i="91"/>
  <c r="HE58" i="91"/>
  <c r="HD58" i="91"/>
  <c r="HC58" i="91"/>
  <c r="HB58" i="91"/>
  <c r="HA58" i="91"/>
  <c r="GZ58" i="91"/>
  <c r="GY58" i="91"/>
  <c r="GX58" i="91"/>
  <c r="GW58" i="91"/>
  <c r="GV58" i="91"/>
  <c r="GU58" i="91"/>
  <c r="GT58" i="91"/>
  <c r="GS58" i="91"/>
  <c r="GR58" i="91"/>
  <c r="GQ58" i="91"/>
  <c r="GP58" i="91"/>
  <c r="GO58" i="91"/>
  <c r="GN58" i="91"/>
  <c r="GM58" i="91"/>
  <c r="GL58" i="91"/>
  <c r="GK58" i="91"/>
  <c r="GJ58" i="91"/>
  <c r="GI58" i="91"/>
  <c r="GH58" i="91"/>
  <c r="GG58" i="91"/>
  <c r="GF58" i="91"/>
  <c r="GE58" i="91"/>
  <c r="GD58" i="91"/>
  <c r="GC58" i="91"/>
  <c r="GB58" i="91"/>
  <c r="GA58" i="91"/>
  <c r="FZ58" i="91"/>
  <c r="FY58" i="91"/>
  <c r="FX58" i="91"/>
  <c r="FW58" i="91"/>
  <c r="FV58" i="91"/>
  <c r="FU58" i="91"/>
  <c r="FT58" i="91"/>
  <c r="FS58" i="91"/>
  <c r="FR58" i="91"/>
  <c r="FQ58" i="91"/>
  <c r="FP58" i="91"/>
  <c r="FO58" i="91"/>
  <c r="FN58" i="91"/>
  <c r="FM58" i="91"/>
  <c r="FL58" i="91"/>
  <c r="FK58" i="91"/>
  <c r="FJ58" i="91"/>
  <c r="FI58" i="91"/>
  <c r="FH58" i="91"/>
  <c r="FG58" i="91"/>
  <c r="FF58" i="91"/>
  <c r="FE58" i="91"/>
  <c r="FD58" i="91"/>
  <c r="FC58" i="91"/>
  <c r="FB58" i="91"/>
  <c r="FA58" i="91"/>
  <c r="EZ58" i="91"/>
  <c r="EY58" i="91"/>
  <c r="EX58" i="91"/>
  <c r="EW58" i="91"/>
  <c r="EV58" i="91"/>
  <c r="EU58" i="91"/>
  <c r="ET58" i="91"/>
  <c r="ES58" i="91"/>
  <c r="ER58" i="91"/>
  <c r="EQ58" i="91"/>
  <c r="EP58" i="91"/>
  <c r="EO58" i="91"/>
  <c r="EN58" i="91"/>
  <c r="EM58" i="91"/>
  <c r="EL58" i="91"/>
  <c r="EK58" i="91"/>
  <c r="EJ58" i="91"/>
  <c r="EI58" i="91"/>
  <c r="EH58" i="91"/>
  <c r="EG58" i="91"/>
  <c r="EF58" i="91"/>
  <c r="EE58" i="91"/>
  <c r="ED58" i="91"/>
  <c r="EC58" i="91"/>
  <c r="EB58" i="91"/>
  <c r="EA58" i="91"/>
  <c r="DZ58" i="91"/>
  <c r="DY58" i="91"/>
  <c r="DX58" i="91"/>
  <c r="DW58" i="91"/>
  <c r="DV58" i="91"/>
  <c r="DU58" i="91"/>
  <c r="DT58" i="91"/>
  <c r="DS58" i="91"/>
  <c r="DR58" i="91"/>
  <c r="DQ58" i="91"/>
  <c r="DP58" i="91"/>
  <c r="DO58" i="91"/>
  <c r="DN58" i="91"/>
  <c r="DM58" i="91"/>
  <c r="DL58" i="91"/>
  <c r="DK58" i="91"/>
  <c r="DJ58" i="91"/>
  <c r="DI58" i="91"/>
  <c r="DH58" i="91"/>
  <c r="DG58" i="91"/>
  <c r="DF58" i="91"/>
  <c r="DE58" i="91"/>
  <c r="DD58" i="91"/>
  <c r="DC58" i="91"/>
  <c r="DB58" i="91"/>
  <c r="DA58" i="91"/>
  <c r="CZ58" i="91"/>
  <c r="CY58" i="91"/>
  <c r="CX58" i="91"/>
  <c r="CW58" i="91"/>
  <c r="CV58" i="91"/>
  <c r="CU58" i="91"/>
  <c r="CT58" i="91"/>
  <c r="CS58" i="91"/>
  <c r="CR58" i="91"/>
  <c r="CQ58" i="91"/>
  <c r="CP58" i="91"/>
  <c r="CO58" i="91"/>
  <c r="CN58" i="91"/>
  <c r="CM58" i="91"/>
  <c r="CL58" i="91"/>
  <c r="CK58" i="91"/>
  <c r="CJ58" i="91"/>
  <c r="CI58" i="91"/>
  <c r="CH58" i="91"/>
  <c r="CG58" i="91"/>
  <c r="CF58" i="91"/>
  <c r="CE58" i="91"/>
  <c r="CD58" i="91"/>
  <c r="CC58" i="91"/>
  <c r="CB58" i="91"/>
  <c r="CA58" i="91"/>
  <c r="BZ58" i="91"/>
  <c r="BY58" i="91"/>
  <c r="BX58" i="91"/>
  <c r="BW58" i="91"/>
  <c r="BV58" i="91"/>
  <c r="BU58" i="91"/>
  <c r="BT58" i="91"/>
  <c r="BS58" i="91"/>
  <c r="BR58" i="91"/>
  <c r="BQ58" i="91"/>
  <c r="BP58" i="91"/>
  <c r="BO58" i="91"/>
  <c r="BN58" i="91"/>
  <c r="BM58" i="91"/>
  <c r="BL58" i="91"/>
  <c r="BK58" i="91"/>
  <c r="BJ58" i="91"/>
  <c r="BI58" i="91"/>
  <c r="BH58" i="91"/>
  <c r="BG58" i="91"/>
  <c r="BF58" i="91"/>
  <c r="BE58" i="91"/>
  <c r="BD58" i="91"/>
  <c r="BC58" i="91"/>
  <c r="BB58" i="91"/>
  <c r="BA58" i="91"/>
  <c r="AZ58" i="91"/>
  <c r="AY58" i="91"/>
  <c r="AX58" i="91"/>
  <c r="AW58" i="91"/>
  <c r="AV58" i="91"/>
  <c r="AU58" i="91"/>
  <c r="AT58" i="91"/>
  <c r="AS58" i="91"/>
  <c r="AR58" i="91"/>
  <c r="AQ58" i="91"/>
  <c r="AP58" i="91"/>
  <c r="IV52" i="91"/>
  <c r="IU52" i="91"/>
  <c r="IT52" i="91"/>
  <c r="IS52" i="91"/>
  <c r="IR52" i="91"/>
  <c r="IQ52" i="91"/>
  <c r="IP52" i="91"/>
  <c r="IO52" i="91"/>
  <c r="IN52" i="91"/>
  <c r="IM52" i="91"/>
  <c r="IL52" i="91"/>
  <c r="IK52" i="91"/>
  <c r="IJ52" i="91"/>
  <c r="II52" i="91"/>
  <c r="IH52" i="91"/>
  <c r="IG52" i="91"/>
  <c r="IF52" i="91"/>
  <c r="IE52" i="91"/>
  <c r="ID52" i="91"/>
  <c r="IC52" i="91"/>
  <c r="IB52" i="91"/>
  <c r="IA52" i="91"/>
  <c r="HZ52" i="91"/>
  <c r="HY52" i="91"/>
  <c r="HX52" i="91"/>
  <c r="HW52" i="91"/>
  <c r="HV52" i="91"/>
  <c r="HU52" i="91"/>
  <c r="HT52" i="91"/>
  <c r="HS52" i="91"/>
  <c r="HR52" i="91"/>
  <c r="HQ52" i="91"/>
  <c r="HP52" i="91"/>
  <c r="HO52" i="91"/>
  <c r="HN52" i="91"/>
  <c r="HM52" i="91"/>
  <c r="HL52" i="91"/>
  <c r="HK52" i="91"/>
  <c r="HJ52" i="91"/>
  <c r="HI52" i="91"/>
  <c r="HH52" i="91"/>
  <c r="HG52" i="91"/>
  <c r="HF52" i="91"/>
  <c r="HE52" i="91"/>
  <c r="HD52" i="91"/>
  <c r="HC52" i="91"/>
  <c r="HB52" i="91"/>
  <c r="HA52" i="91"/>
  <c r="GZ52" i="91"/>
  <c r="GY52" i="91"/>
  <c r="GX52" i="91"/>
  <c r="GW52" i="91"/>
  <c r="GV52" i="91"/>
  <c r="GU52" i="91"/>
  <c r="GT52" i="91"/>
  <c r="GS52" i="91"/>
  <c r="GR52" i="91"/>
  <c r="GQ52" i="91"/>
  <c r="GP52" i="91"/>
  <c r="GO52" i="91"/>
  <c r="GN52" i="91"/>
  <c r="GM52" i="91"/>
  <c r="GL52" i="91"/>
  <c r="GK52" i="91"/>
  <c r="GJ52" i="91"/>
  <c r="GI52" i="91"/>
  <c r="GH52" i="91"/>
  <c r="GG52" i="91"/>
  <c r="GF52" i="91"/>
  <c r="GE52" i="91"/>
  <c r="GD52" i="91"/>
  <c r="GC52" i="91"/>
  <c r="GB52" i="91"/>
  <c r="GA52" i="91"/>
  <c r="FZ52" i="91"/>
  <c r="FY52" i="91"/>
  <c r="FX52" i="91"/>
  <c r="FW52" i="91"/>
  <c r="FV52" i="91"/>
  <c r="FU52" i="91"/>
  <c r="FT52" i="91"/>
  <c r="FS52" i="91"/>
  <c r="FR52" i="91"/>
  <c r="FQ52" i="91"/>
  <c r="FP52" i="91"/>
  <c r="FO52" i="91"/>
  <c r="FN52" i="91"/>
  <c r="FM52" i="91"/>
  <c r="FL52" i="91"/>
  <c r="FK52" i="91"/>
  <c r="FJ52" i="91"/>
  <c r="FI52" i="91"/>
  <c r="FH52" i="91"/>
  <c r="FG52" i="91"/>
  <c r="FF52" i="91"/>
  <c r="FE52" i="91"/>
  <c r="FD52" i="91"/>
  <c r="FC52" i="91"/>
  <c r="FB52" i="91"/>
  <c r="FA52" i="91"/>
  <c r="EZ52" i="91"/>
  <c r="EY52" i="91"/>
  <c r="EX52" i="91"/>
  <c r="EW52" i="91"/>
  <c r="EV52" i="91"/>
  <c r="EU52" i="91"/>
  <c r="ET52" i="91"/>
  <c r="ES52" i="91"/>
  <c r="ER52" i="91"/>
  <c r="EQ52" i="91"/>
  <c r="EP52" i="91"/>
  <c r="EO52" i="91"/>
  <c r="EN52" i="91"/>
  <c r="EM52" i="91"/>
  <c r="EL52" i="91"/>
  <c r="EK52" i="91"/>
  <c r="EJ52" i="91"/>
  <c r="EI52" i="91"/>
  <c r="EH52" i="91"/>
  <c r="EG52" i="91"/>
  <c r="EF52" i="91"/>
  <c r="EE52" i="91"/>
  <c r="ED52" i="91"/>
  <c r="EC52" i="91"/>
  <c r="EB52" i="91"/>
  <c r="EA52" i="91"/>
  <c r="DZ52" i="91"/>
  <c r="DY52" i="91"/>
  <c r="DX52" i="91"/>
  <c r="DW52" i="91"/>
  <c r="DV52" i="91"/>
  <c r="DU52" i="91"/>
  <c r="DT52" i="91"/>
  <c r="DS52" i="91"/>
  <c r="DR52" i="91"/>
  <c r="DQ52" i="91"/>
  <c r="DP52" i="91"/>
  <c r="DO52" i="91"/>
  <c r="DN52" i="91"/>
  <c r="DM52" i="91"/>
  <c r="DL52" i="91"/>
  <c r="DK52" i="91"/>
  <c r="DJ52" i="91"/>
  <c r="DI52" i="91"/>
  <c r="DH52" i="91"/>
  <c r="DG52" i="91"/>
  <c r="DF52" i="91"/>
  <c r="DE52" i="91"/>
  <c r="DD52" i="91"/>
  <c r="DC52" i="91"/>
  <c r="DB52" i="91"/>
  <c r="DA52" i="91"/>
  <c r="CZ52" i="91"/>
  <c r="CY52" i="91"/>
  <c r="CX52" i="91"/>
  <c r="CW52" i="91"/>
  <c r="CV52" i="91"/>
  <c r="CU52" i="91"/>
  <c r="CT52" i="91"/>
  <c r="CS52" i="91"/>
  <c r="CR52" i="91"/>
  <c r="CQ52" i="91"/>
  <c r="CP52" i="91"/>
  <c r="CO52" i="91"/>
  <c r="CN52" i="91"/>
  <c r="CM52" i="91"/>
  <c r="CL52" i="91"/>
  <c r="CK52" i="91"/>
  <c r="CJ52" i="91"/>
  <c r="CI52" i="91"/>
  <c r="CH52" i="91"/>
  <c r="CG52" i="91"/>
  <c r="CF52" i="91"/>
  <c r="CE52" i="91"/>
  <c r="CD52" i="91"/>
  <c r="CC52" i="91"/>
  <c r="CB52" i="91"/>
  <c r="CA52" i="91"/>
  <c r="BZ52" i="91"/>
  <c r="BY52" i="91"/>
  <c r="BX52" i="91"/>
  <c r="BW52" i="91"/>
  <c r="BV52" i="91"/>
  <c r="BU52" i="91"/>
  <c r="BT52" i="91"/>
  <c r="BS52" i="91"/>
  <c r="BR52" i="91"/>
  <c r="BQ52" i="91"/>
  <c r="BP52" i="91"/>
  <c r="BO52" i="91"/>
  <c r="BN52" i="91"/>
  <c r="BM52" i="91"/>
  <c r="BL52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IV51" i="91"/>
  <c r="IU51" i="91"/>
  <c r="IT51" i="91"/>
  <c r="IS51" i="91"/>
  <c r="IR51" i="91"/>
  <c r="IQ51" i="91"/>
  <c r="IP51" i="91"/>
  <c r="IO51" i="91"/>
  <c r="IN51" i="91"/>
  <c r="IM51" i="91"/>
  <c r="IL51" i="91"/>
  <c r="IK51" i="91"/>
  <c r="IJ51" i="91"/>
  <c r="II51" i="91"/>
  <c r="IH51" i="91"/>
  <c r="IG51" i="91"/>
  <c r="IF51" i="91"/>
  <c r="IE51" i="91"/>
  <c r="ID51" i="91"/>
  <c r="IC51" i="91"/>
  <c r="IB51" i="91"/>
  <c r="IA51" i="91"/>
  <c r="HZ51" i="91"/>
  <c r="HY51" i="91"/>
  <c r="HX51" i="91"/>
  <c r="HW51" i="91"/>
  <c r="HV51" i="91"/>
  <c r="HU51" i="91"/>
  <c r="HT51" i="91"/>
  <c r="HS51" i="91"/>
  <c r="HR51" i="91"/>
  <c r="HQ51" i="91"/>
  <c r="HP51" i="91"/>
  <c r="HO51" i="91"/>
  <c r="HN51" i="91"/>
  <c r="HM51" i="91"/>
  <c r="HL51" i="91"/>
  <c r="HK51" i="91"/>
  <c r="HJ51" i="91"/>
  <c r="HI51" i="91"/>
  <c r="HH51" i="91"/>
  <c r="HG51" i="91"/>
  <c r="HF51" i="91"/>
  <c r="HE51" i="91"/>
  <c r="HD51" i="91"/>
  <c r="HC51" i="91"/>
  <c r="HB51" i="91"/>
  <c r="HA51" i="91"/>
  <c r="GZ51" i="91"/>
  <c r="GY51" i="91"/>
  <c r="GX51" i="91"/>
  <c r="GW51" i="91"/>
  <c r="GV51" i="91"/>
  <c r="GU51" i="91"/>
  <c r="GT51" i="91"/>
  <c r="GS51" i="91"/>
  <c r="GR51" i="91"/>
  <c r="GQ51" i="91"/>
  <c r="GP51" i="91"/>
  <c r="GO51" i="91"/>
  <c r="GN51" i="91"/>
  <c r="GM51" i="91"/>
  <c r="GL51" i="91"/>
  <c r="GK51" i="91"/>
  <c r="GJ51" i="91"/>
  <c r="GI51" i="91"/>
  <c r="GH51" i="91"/>
  <c r="GG51" i="91"/>
  <c r="GF51" i="91"/>
  <c r="GE51" i="91"/>
  <c r="GD51" i="91"/>
  <c r="GC51" i="91"/>
  <c r="GB51" i="91"/>
  <c r="GA51" i="91"/>
  <c r="FZ51" i="91"/>
  <c r="FY51" i="91"/>
  <c r="FX51" i="91"/>
  <c r="FW51" i="91"/>
  <c r="FV51" i="91"/>
  <c r="FU51" i="91"/>
  <c r="FT51" i="91"/>
  <c r="FS51" i="91"/>
  <c r="FR51" i="91"/>
  <c r="FQ51" i="91"/>
  <c r="FP51" i="91"/>
  <c r="FO51" i="91"/>
  <c r="FN51" i="91"/>
  <c r="FM51" i="91"/>
  <c r="FL51" i="91"/>
  <c r="FK51" i="91"/>
  <c r="FJ51" i="91"/>
  <c r="FI51" i="91"/>
  <c r="FH51" i="91"/>
  <c r="FG51" i="91"/>
  <c r="FF51" i="91"/>
  <c r="FE51" i="91"/>
  <c r="FD51" i="91"/>
  <c r="FC51" i="91"/>
  <c r="FB51" i="91"/>
  <c r="FA51" i="91"/>
  <c r="EZ51" i="91"/>
  <c r="EY51" i="91"/>
  <c r="EX51" i="91"/>
  <c r="EW51" i="91"/>
  <c r="EV51" i="91"/>
  <c r="EU51" i="91"/>
  <c r="ET51" i="91"/>
  <c r="ES51" i="91"/>
  <c r="ER51" i="91"/>
  <c r="EQ51" i="91"/>
  <c r="EP51" i="91"/>
  <c r="EO51" i="91"/>
  <c r="EN51" i="91"/>
  <c r="EM51" i="91"/>
  <c r="EL51" i="91"/>
  <c r="EK51" i="91"/>
  <c r="EJ51" i="91"/>
  <c r="EI51" i="91"/>
  <c r="EH51" i="91"/>
  <c r="EG51" i="91"/>
  <c r="EF51" i="91"/>
  <c r="EE51" i="91"/>
  <c r="ED51" i="91"/>
  <c r="EC51" i="91"/>
  <c r="EB51" i="91"/>
  <c r="EA51" i="91"/>
  <c r="DZ51" i="91"/>
  <c r="DY51" i="91"/>
  <c r="DX51" i="91"/>
  <c r="DW51" i="91"/>
  <c r="DV51" i="91"/>
  <c r="DU51" i="91"/>
  <c r="DT51" i="91"/>
  <c r="DS51" i="91"/>
  <c r="DR51" i="91"/>
  <c r="DQ51" i="91"/>
  <c r="DP51" i="91"/>
  <c r="DO51" i="91"/>
  <c r="DN51" i="91"/>
  <c r="DM51" i="91"/>
  <c r="DL51" i="91"/>
  <c r="DK51" i="91"/>
  <c r="DJ51" i="91"/>
  <c r="DI51" i="91"/>
  <c r="DH51" i="91"/>
  <c r="DG51" i="91"/>
  <c r="DF51" i="91"/>
  <c r="DE51" i="91"/>
  <c r="DD51" i="91"/>
  <c r="DC51" i="91"/>
  <c r="DB51" i="91"/>
  <c r="DA51" i="91"/>
  <c r="CZ51" i="91"/>
  <c r="CY51" i="91"/>
  <c r="CX51" i="91"/>
  <c r="CW51" i="91"/>
  <c r="CV51" i="91"/>
  <c r="CU51" i="91"/>
  <c r="CT51" i="91"/>
  <c r="CS51" i="91"/>
  <c r="CR51" i="91"/>
  <c r="CQ51" i="91"/>
  <c r="CP51" i="91"/>
  <c r="CO51" i="91"/>
  <c r="CN51" i="91"/>
  <c r="CM51" i="91"/>
  <c r="CL51" i="91"/>
  <c r="CK51" i="91"/>
  <c r="CJ51" i="91"/>
  <c r="CI51" i="91"/>
  <c r="CH51" i="91"/>
  <c r="CG51" i="91"/>
  <c r="CF51" i="91"/>
  <c r="CE51" i="91"/>
  <c r="CD51" i="91"/>
  <c r="CC51" i="91"/>
  <c r="CB51" i="91"/>
  <c r="CA51" i="91"/>
  <c r="BZ51" i="91"/>
  <c r="BY51" i="91"/>
  <c r="BX51" i="91"/>
  <c r="BW51" i="91"/>
  <c r="BV51" i="91"/>
  <c r="BU51" i="91"/>
  <c r="BT51" i="91"/>
  <c r="BS51" i="91"/>
  <c r="BR51" i="91"/>
  <c r="BQ51" i="91"/>
  <c r="BP51" i="91"/>
  <c r="BO51" i="91"/>
  <c r="BN51" i="91"/>
  <c r="BM51" i="91"/>
  <c r="BL51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IV50" i="91"/>
  <c r="IU50" i="91"/>
  <c r="IT50" i="91"/>
  <c r="IS50" i="91"/>
  <c r="IR50" i="91"/>
  <c r="IQ50" i="91"/>
  <c r="IP50" i="91"/>
  <c r="IO50" i="91"/>
  <c r="IN50" i="91"/>
  <c r="IM50" i="91"/>
  <c r="IL50" i="91"/>
  <c r="IK50" i="91"/>
  <c r="IJ50" i="91"/>
  <c r="II50" i="91"/>
  <c r="IH50" i="91"/>
  <c r="IG50" i="91"/>
  <c r="IF50" i="91"/>
  <c r="IE50" i="91"/>
  <c r="ID50" i="91"/>
  <c r="IC50" i="91"/>
  <c r="IB50" i="91"/>
  <c r="IA50" i="91"/>
  <c r="HZ50" i="91"/>
  <c r="HY50" i="91"/>
  <c r="HX50" i="91"/>
  <c r="HW50" i="91"/>
  <c r="HV50" i="91"/>
  <c r="HU50" i="91"/>
  <c r="HT50" i="91"/>
  <c r="HS50" i="91"/>
  <c r="HR50" i="91"/>
  <c r="HQ50" i="91"/>
  <c r="HP50" i="91"/>
  <c r="HO50" i="91"/>
  <c r="HN50" i="91"/>
  <c r="HM50" i="91"/>
  <c r="HL50" i="91"/>
  <c r="HK50" i="91"/>
  <c r="HJ50" i="91"/>
  <c r="HI50" i="91"/>
  <c r="HH50" i="91"/>
  <c r="HG50" i="91"/>
  <c r="HF50" i="91"/>
  <c r="HE50" i="91"/>
  <c r="HD50" i="91"/>
  <c r="HC50" i="91"/>
  <c r="HB50" i="91"/>
  <c r="HA50" i="91"/>
  <c r="GZ50" i="91"/>
  <c r="GY50" i="91"/>
  <c r="GX50" i="91"/>
  <c r="GW50" i="91"/>
  <c r="GV50" i="91"/>
  <c r="GU50" i="91"/>
  <c r="GT50" i="91"/>
  <c r="GS50" i="91"/>
  <c r="GR50" i="91"/>
  <c r="GQ50" i="91"/>
  <c r="GP50" i="91"/>
  <c r="GO50" i="91"/>
  <c r="GN50" i="91"/>
  <c r="GM50" i="91"/>
  <c r="GL50" i="91"/>
  <c r="GK50" i="91"/>
  <c r="GJ50" i="91"/>
  <c r="GI50" i="91"/>
  <c r="GH50" i="91"/>
  <c r="GG50" i="91"/>
  <c r="GF50" i="91"/>
  <c r="GE50" i="91"/>
  <c r="GD50" i="91"/>
  <c r="GC50" i="91"/>
  <c r="GB50" i="91"/>
  <c r="GA50" i="91"/>
  <c r="FZ50" i="91"/>
  <c r="FY50" i="91"/>
  <c r="FX50" i="91"/>
  <c r="FW50" i="91"/>
  <c r="FV50" i="91"/>
  <c r="FU50" i="91"/>
  <c r="FT50" i="91"/>
  <c r="FS50" i="91"/>
  <c r="FR50" i="91"/>
  <c r="FQ50" i="91"/>
  <c r="FP50" i="91"/>
  <c r="FO50" i="91"/>
  <c r="FN50" i="91"/>
  <c r="FM50" i="91"/>
  <c r="FL50" i="91"/>
  <c r="FK50" i="91"/>
  <c r="FJ50" i="91"/>
  <c r="FI50" i="91"/>
  <c r="FH50" i="91"/>
  <c r="FG50" i="91"/>
  <c r="FF50" i="91"/>
  <c r="FE50" i="91"/>
  <c r="FD50" i="91"/>
  <c r="FC50" i="91"/>
  <c r="FB50" i="91"/>
  <c r="FA50" i="91"/>
  <c r="EZ50" i="91"/>
  <c r="EY50" i="91"/>
  <c r="EX50" i="91"/>
  <c r="EW50" i="91"/>
  <c r="EV50" i="91"/>
  <c r="EU50" i="91"/>
  <c r="ET50" i="91"/>
  <c r="ES50" i="91"/>
  <c r="ER50" i="91"/>
  <c r="EQ50" i="91"/>
  <c r="EP50" i="91"/>
  <c r="EO50" i="91"/>
  <c r="EN50" i="91"/>
  <c r="EM50" i="91"/>
  <c r="EL50" i="91"/>
  <c r="EK50" i="91"/>
  <c r="EJ50" i="91"/>
  <c r="EI50" i="91"/>
  <c r="EH50" i="91"/>
  <c r="EG50" i="91"/>
  <c r="EF50" i="91"/>
  <c r="EE50" i="91"/>
  <c r="ED50" i="91"/>
  <c r="EC50" i="91"/>
  <c r="EB50" i="91"/>
  <c r="EA50" i="91"/>
  <c r="DZ50" i="91"/>
  <c r="DY50" i="91"/>
  <c r="DX50" i="91"/>
  <c r="DW50" i="91"/>
  <c r="DV50" i="91"/>
  <c r="DU50" i="91"/>
  <c r="DT50" i="91"/>
  <c r="DS50" i="91"/>
  <c r="DR50" i="91"/>
  <c r="DQ50" i="91"/>
  <c r="DP50" i="91"/>
  <c r="DO50" i="91"/>
  <c r="DN50" i="91"/>
  <c r="DM50" i="91"/>
  <c r="DL50" i="91"/>
  <c r="DK50" i="91"/>
  <c r="DJ50" i="91"/>
  <c r="DI50" i="91"/>
  <c r="DH50" i="91"/>
  <c r="DG50" i="91"/>
  <c r="DF50" i="91"/>
  <c r="DE50" i="91"/>
  <c r="DD50" i="91"/>
  <c r="DC50" i="91"/>
  <c r="DB50" i="91"/>
  <c r="DA50" i="91"/>
  <c r="CZ50" i="91"/>
  <c r="CY50" i="91"/>
  <c r="CX50" i="91"/>
  <c r="CW50" i="91"/>
  <c r="CV50" i="91"/>
  <c r="CU50" i="91"/>
  <c r="CT50" i="91"/>
  <c r="CS50" i="91"/>
  <c r="CR50" i="91"/>
  <c r="CQ50" i="91"/>
  <c r="CP50" i="91"/>
  <c r="CO50" i="91"/>
  <c r="CN50" i="91"/>
  <c r="CM50" i="91"/>
  <c r="CL50" i="91"/>
  <c r="CK50" i="91"/>
  <c r="CJ50" i="91"/>
  <c r="CI50" i="91"/>
  <c r="CH50" i="91"/>
  <c r="CG50" i="91"/>
  <c r="CF50" i="91"/>
  <c r="CE50" i="91"/>
  <c r="CD50" i="91"/>
  <c r="CC50" i="91"/>
  <c r="CB50" i="91"/>
  <c r="CA50" i="91"/>
  <c r="BZ50" i="91"/>
  <c r="BY50" i="91"/>
  <c r="BX50" i="91"/>
  <c r="BW50" i="91"/>
  <c r="BV50" i="91"/>
  <c r="BU50" i="91"/>
  <c r="BT50" i="91"/>
  <c r="BS50" i="91"/>
  <c r="BR50" i="91"/>
  <c r="BQ50" i="91"/>
  <c r="BP50" i="91"/>
  <c r="BO50" i="91"/>
  <c r="BN50" i="91"/>
  <c r="BM50" i="91"/>
  <c r="BL50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IV49" i="91"/>
  <c r="IU49" i="91"/>
  <c r="IT49" i="91"/>
  <c r="IS49" i="91"/>
  <c r="IR49" i="91"/>
  <c r="IQ49" i="91"/>
  <c r="IP49" i="91"/>
  <c r="IO49" i="91"/>
  <c r="IN49" i="91"/>
  <c r="IM49" i="91"/>
  <c r="IL49" i="91"/>
  <c r="IK49" i="91"/>
  <c r="IJ49" i="91"/>
  <c r="II49" i="91"/>
  <c r="IH49" i="91"/>
  <c r="IG49" i="91"/>
  <c r="IF49" i="91"/>
  <c r="IE49" i="91"/>
  <c r="ID49" i="91"/>
  <c r="IC49" i="91"/>
  <c r="IB49" i="91"/>
  <c r="IA49" i="91"/>
  <c r="HZ49" i="91"/>
  <c r="HY49" i="91"/>
  <c r="HX49" i="91"/>
  <c r="HW49" i="91"/>
  <c r="HV49" i="91"/>
  <c r="HU49" i="91"/>
  <c r="HT49" i="91"/>
  <c r="HS49" i="91"/>
  <c r="HR49" i="91"/>
  <c r="HQ49" i="91"/>
  <c r="HP49" i="91"/>
  <c r="HO49" i="91"/>
  <c r="HN49" i="91"/>
  <c r="HM49" i="91"/>
  <c r="HL49" i="91"/>
  <c r="HK49" i="91"/>
  <c r="HJ49" i="91"/>
  <c r="HI49" i="91"/>
  <c r="HH49" i="91"/>
  <c r="HG49" i="91"/>
  <c r="HF49" i="91"/>
  <c r="HE49" i="91"/>
  <c r="HD49" i="91"/>
  <c r="HC49" i="91"/>
  <c r="HB49" i="91"/>
  <c r="HA49" i="91"/>
  <c r="GZ49" i="91"/>
  <c r="GY49" i="91"/>
  <c r="GX49" i="91"/>
  <c r="GW49" i="91"/>
  <c r="GV49" i="91"/>
  <c r="GU49" i="91"/>
  <c r="GT49" i="91"/>
  <c r="GS49" i="91"/>
  <c r="GR49" i="91"/>
  <c r="GQ49" i="91"/>
  <c r="GP49" i="91"/>
  <c r="GO49" i="91"/>
  <c r="GN49" i="91"/>
  <c r="GM49" i="91"/>
  <c r="GL49" i="91"/>
  <c r="GK49" i="91"/>
  <c r="GJ49" i="91"/>
  <c r="GI49" i="91"/>
  <c r="GH49" i="91"/>
  <c r="GG49" i="91"/>
  <c r="GF49" i="91"/>
  <c r="GE49" i="91"/>
  <c r="GD49" i="91"/>
  <c r="GC49" i="91"/>
  <c r="GB49" i="91"/>
  <c r="GA49" i="91"/>
  <c r="FZ49" i="91"/>
  <c r="FY49" i="91"/>
  <c r="FX49" i="91"/>
  <c r="FW49" i="91"/>
  <c r="FV49" i="91"/>
  <c r="FU49" i="91"/>
  <c r="FT49" i="91"/>
  <c r="FS49" i="91"/>
  <c r="FR49" i="91"/>
  <c r="FQ49" i="91"/>
  <c r="FP49" i="91"/>
  <c r="FO49" i="91"/>
  <c r="FN49" i="91"/>
  <c r="FM49" i="91"/>
  <c r="FL49" i="91"/>
  <c r="FK49" i="91"/>
  <c r="FJ49" i="91"/>
  <c r="FI49" i="91"/>
  <c r="FH49" i="91"/>
  <c r="FG49" i="91"/>
  <c r="FF49" i="91"/>
  <c r="FE49" i="91"/>
  <c r="FD49" i="91"/>
  <c r="FC49" i="91"/>
  <c r="FB49" i="91"/>
  <c r="FA49" i="91"/>
  <c r="EZ49" i="91"/>
  <c r="EY49" i="91"/>
  <c r="EX49" i="91"/>
  <c r="EW49" i="91"/>
  <c r="EV49" i="91"/>
  <c r="EU49" i="91"/>
  <c r="ET49" i="91"/>
  <c r="ES49" i="91"/>
  <c r="ER49" i="91"/>
  <c r="EQ49" i="91"/>
  <c r="EP49" i="91"/>
  <c r="EO49" i="91"/>
  <c r="EN49" i="91"/>
  <c r="EM49" i="91"/>
  <c r="EL49" i="91"/>
  <c r="EK49" i="91"/>
  <c r="EJ49" i="91"/>
  <c r="EI49" i="91"/>
  <c r="EH49" i="91"/>
  <c r="EG49" i="91"/>
  <c r="EF49" i="91"/>
  <c r="EE49" i="91"/>
  <c r="ED49" i="91"/>
  <c r="EC49" i="91"/>
  <c r="EB49" i="91"/>
  <c r="EA49" i="91"/>
  <c r="DZ49" i="91"/>
  <c r="DY49" i="91"/>
  <c r="DX49" i="91"/>
  <c r="DW49" i="91"/>
  <c r="DV49" i="91"/>
  <c r="DU49" i="91"/>
  <c r="DT49" i="91"/>
  <c r="DS49" i="91"/>
  <c r="DR49" i="91"/>
  <c r="DQ49" i="91"/>
  <c r="DP49" i="91"/>
  <c r="DO49" i="91"/>
  <c r="DN49" i="91"/>
  <c r="DM49" i="91"/>
  <c r="DL49" i="91"/>
  <c r="DK49" i="91"/>
  <c r="DJ49" i="91"/>
  <c r="DI49" i="91"/>
  <c r="DH49" i="91"/>
  <c r="DG49" i="91"/>
  <c r="DF49" i="91"/>
  <c r="DE49" i="91"/>
  <c r="DD49" i="91"/>
  <c r="DC49" i="91"/>
  <c r="DB49" i="91"/>
  <c r="DA49" i="91"/>
  <c r="CZ49" i="91"/>
  <c r="CY49" i="91"/>
  <c r="CX49" i="91"/>
  <c r="CW49" i="91"/>
  <c r="CV49" i="91"/>
  <c r="CU49" i="91"/>
  <c r="CT49" i="91"/>
  <c r="CS49" i="91"/>
  <c r="CR49" i="91"/>
  <c r="CQ49" i="91"/>
  <c r="CP49" i="91"/>
  <c r="CO49" i="91"/>
  <c r="CN49" i="91"/>
  <c r="CM49" i="91"/>
  <c r="CL49" i="91"/>
  <c r="CK49" i="91"/>
  <c r="CJ49" i="91"/>
  <c r="CI49" i="91"/>
  <c r="CH49" i="91"/>
  <c r="CG49" i="91"/>
  <c r="CF49" i="91"/>
  <c r="CE49" i="91"/>
  <c r="CD49" i="91"/>
  <c r="CC49" i="91"/>
  <c r="CB49" i="91"/>
  <c r="CA49" i="91"/>
  <c r="BZ49" i="91"/>
  <c r="BY49" i="91"/>
  <c r="BX49" i="91"/>
  <c r="BW49" i="91"/>
  <c r="BV49" i="91"/>
  <c r="BU49" i="91"/>
  <c r="BT49" i="91"/>
  <c r="BS49" i="91"/>
  <c r="BR49" i="91"/>
  <c r="BQ49" i="91"/>
  <c r="BP49" i="91"/>
  <c r="BO49" i="91"/>
  <c r="BN49" i="91"/>
  <c r="BM49" i="91"/>
  <c r="BL49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IV48" i="91"/>
  <c r="IU48" i="91"/>
  <c r="IT48" i="91"/>
  <c r="IS48" i="91"/>
  <c r="IR48" i="91"/>
  <c r="IQ48" i="91"/>
  <c r="IP48" i="91"/>
  <c r="IO48" i="91"/>
  <c r="IN48" i="91"/>
  <c r="IM48" i="91"/>
  <c r="IL48" i="91"/>
  <c r="IK48" i="91"/>
  <c r="IJ48" i="91"/>
  <c r="II48" i="91"/>
  <c r="IH48" i="91"/>
  <c r="IG48" i="91"/>
  <c r="IF48" i="91"/>
  <c r="IE48" i="91"/>
  <c r="ID48" i="91"/>
  <c r="IC48" i="91"/>
  <c r="IB48" i="91"/>
  <c r="IA48" i="91"/>
  <c r="HZ48" i="91"/>
  <c r="HY48" i="91"/>
  <c r="HX48" i="91"/>
  <c r="HW48" i="91"/>
  <c r="HV48" i="91"/>
  <c r="HU48" i="91"/>
  <c r="HT48" i="91"/>
  <c r="HS48" i="91"/>
  <c r="HR48" i="91"/>
  <c r="HQ48" i="91"/>
  <c r="HP48" i="91"/>
  <c r="HO48" i="91"/>
  <c r="HN48" i="91"/>
  <c r="HM48" i="91"/>
  <c r="HL48" i="91"/>
  <c r="HK48" i="91"/>
  <c r="HJ48" i="91"/>
  <c r="HI48" i="91"/>
  <c r="HH48" i="91"/>
  <c r="HG48" i="91"/>
  <c r="HF48" i="91"/>
  <c r="HE48" i="91"/>
  <c r="HD48" i="91"/>
  <c r="HC48" i="91"/>
  <c r="HB48" i="91"/>
  <c r="HA48" i="91"/>
  <c r="GZ48" i="91"/>
  <c r="GY48" i="91"/>
  <c r="GX48" i="91"/>
  <c r="GW48" i="91"/>
  <c r="GV48" i="91"/>
  <c r="GU48" i="91"/>
  <c r="GT48" i="91"/>
  <c r="GS48" i="91"/>
  <c r="GR48" i="91"/>
  <c r="GQ48" i="91"/>
  <c r="GP48" i="91"/>
  <c r="GO48" i="91"/>
  <c r="GN48" i="91"/>
  <c r="GM48" i="91"/>
  <c r="GL48" i="91"/>
  <c r="GK48" i="91"/>
  <c r="GJ48" i="91"/>
  <c r="GI48" i="91"/>
  <c r="GH48" i="91"/>
  <c r="GG48" i="91"/>
  <c r="GF48" i="91"/>
  <c r="GE48" i="91"/>
  <c r="GD48" i="91"/>
  <c r="GC48" i="91"/>
  <c r="GB48" i="91"/>
  <c r="GA48" i="91"/>
  <c r="FZ48" i="91"/>
  <c r="FY48" i="91"/>
  <c r="FX48" i="91"/>
  <c r="FW48" i="91"/>
  <c r="FV48" i="91"/>
  <c r="FU48" i="91"/>
  <c r="FT48" i="91"/>
  <c r="FS48" i="91"/>
  <c r="FR48" i="91"/>
  <c r="FQ48" i="91"/>
  <c r="FP48" i="91"/>
  <c r="FO48" i="91"/>
  <c r="FN48" i="91"/>
  <c r="FM48" i="91"/>
  <c r="FL48" i="91"/>
  <c r="FK48" i="91"/>
  <c r="FJ48" i="91"/>
  <c r="FI48" i="91"/>
  <c r="FH48" i="91"/>
  <c r="FG48" i="91"/>
  <c r="FF48" i="91"/>
  <c r="FE48" i="91"/>
  <c r="FD48" i="91"/>
  <c r="FC48" i="91"/>
  <c r="FB48" i="91"/>
  <c r="FA48" i="91"/>
  <c r="EZ48" i="91"/>
  <c r="EY48" i="91"/>
  <c r="EX48" i="91"/>
  <c r="EW48" i="91"/>
  <c r="EV48" i="91"/>
  <c r="EU48" i="91"/>
  <c r="ET48" i="91"/>
  <c r="ES48" i="91"/>
  <c r="ER48" i="91"/>
  <c r="EQ48" i="91"/>
  <c r="EP48" i="91"/>
  <c r="EO48" i="91"/>
  <c r="EN48" i="91"/>
  <c r="EM48" i="91"/>
  <c r="EL48" i="91"/>
  <c r="EK48" i="91"/>
  <c r="EJ48" i="91"/>
  <c r="EI48" i="91"/>
  <c r="EH48" i="91"/>
  <c r="EG48" i="91"/>
  <c r="EF48" i="91"/>
  <c r="EE48" i="91"/>
  <c r="ED48" i="91"/>
  <c r="EC48" i="91"/>
  <c r="EB48" i="91"/>
  <c r="EA48" i="91"/>
  <c r="DZ48" i="91"/>
  <c r="DY48" i="91"/>
  <c r="DX48" i="91"/>
  <c r="DW48" i="91"/>
  <c r="DV48" i="91"/>
  <c r="DU48" i="91"/>
  <c r="DT48" i="91"/>
  <c r="DS48" i="91"/>
  <c r="DR48" i="91"/>
  <c r="DQ48" i="91"/>
  <c r="DP48" i="91"/>
  <c r="DO48" i="91"/>
  <c r="DN48" i="91"/>
  <c r="DM48" i="91"/>
  <c r="DL48" i="91"/>
  <c r="DK48" i="91"/>
  <c r="DJ48" i="91"/>
  <c r="DI48" i="91"/>
  <c r="DH48" i="91"/>
  <c r="DG48" i="91"/>
  <c r="DF48" i="91"/>
  <c r="DE48" i="91"/>
  <c r="DD48" i="91"/>
  <c r="DC48" i="91"/>
  <c r="DB48" i="91"/>
  <c r="DA48" i="91"/>
  <c r="CZ48" i="91"/>
  <c r="CY48" i="91"/>
  <c r="CX48" i="91"/>
  <c r="CW48" i="91"/>
  <c r="CV48" i="91"/>
  <c r="CU48" i="91"/>
  <c r="CT48" i="91"/>
  <c r="CS48" i="91"/>
  <c r="CR48" i="91"/>
  <c r="CQ48" i="91"/>
  <c r="CP48" i="91"/>
  <c r="CO48" i="91"/>
  <c r="CN48" i="91"/>
  <c r="CM48" i="91"/>
  <c r="CL48" i="91"/>
  <c r="CK48" i="91"/>
  <c r="CJ48" i="91"/>
  <c r="CI48" i="91"/>
  <c r="CH48" i="91"/>
  <c r="CG48" i="91"/>
  <c r="CF48" i="91"/>
  <c r="CE48" i="91"/>
  <c r="CD48" i="91"/>
  <c r="CC48" i="91"/>
  <c r="CB48" i="91"/>
  <c r="CA48" i="91"/>
  <c r="BZ48" i="91"/>
  <c r="BY48" i="91"/>
  <c r="BX48" i="91"/>
  <c r="BW48" i="91"/>
  <c r="BV48" i="91"/>
  <c r="BU48" i="91"/>
  <c r="BT48" i="91"/>
  <c r="BS48" i="91"/>
  <c r="BR48" i="91"/>
  <c r="BQ48" i="91"/>
  <c r="BP48" i="91"/>
  <c r="BO48" i="91"/>
  <c r="BN48" i="91"/>
  <c r="BM48" i="91"/>
  <c r="BL48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IV47" i="91"/>
  <c r="IU47" i="91"/>
  <c r="IT47" i="91"/>
  <c r="IS47" i="91"/>
  <c r="IR47" i="91"/>
  <c r="IQ47" i="91"/>
  <c r="IP47" i="91"/>
  <c r="IO47" i="91"/>
  <c r="IN47" i="91"/>
  <c r="IM47" i="91"/>
  <c r="IL47" i="91"/>
  <c r="IK47" i="91"/>
  <c r="IJ47" i="91"/>
  <c r="II47" i="91"/>
  <c r="IH47" i="91"/>
  <c r="IG47" i="91"/>
  <c r="IF47" i="91"/>
  <c r="IE47" i="91"/>
  <c r="ID47" i="91"/>
  <c r="IC47" i="91"/>
  <c r="IB47" i="91"/>
  <c r="IA47" i="91"/>
  <c r="HZ47" i="91"/>
  <c r="HY47" i="91"/>
  <c r="HX47" i="91"/>
  <c r="HW47" i="91"/>
  <c r="HV47" i="91"/>
  <c r="HU47" i="91"/>
  <c r="HT47" i="91"/>
  <c r="HS47" i="91"/>
  <c r="HR47" i="91"/>
  <c r="HQ47" i="91"/>
  <c r="HP47" i="91"/>
  <c r="HO47" i="91"/>
  <c r="HN47" i="91"/>
  <c r="HM47" i="91"/>
  <c r="HL47" i="91"/>
  <c r="HK47" i="91"/>
  <c r="HJ47" i="91"/>
  <c r="HI47" i="91"/>
  <c r="HH47" i="91"/>
  <c r="HG47" i="91"/>
  <c r="HF47" i="91"/>
  <c r="HE47" i="91"/>
  <c r="HD47" i="91"/>
  <c r="HC47" i="91"/>
  <c r="HB47" i="91"/>
  <c r="HA47" i="91"/>
  <c r="GZ47" i="91"/>
  <c r="GY47" i="91"/>
  <c r="GX47" i="91"/>
  <c r="GW47" i="91"/>
  <c r="GV47" i="91"/>
  <c r="GU47" i="91"/>
  <c r="GT47" i="91"/>
  <c r="GS47" i="91"/>
  <c r="GR47" i="91"/>
  <c r="GQ47" i="91"/>
  <c r="GP47" i="91"/>
  <c r="GO47" i="91"/>
  <c r="GN47" i="91"/>
  <c r="GM47" i="91"/>
  <c r="GL47" i="91"/>
  <c r="GK47" i="91"/>
  <c r="GJ47" i="91"/>
  <c r="GI47" i="91"/>
  <c r="GH47" i="91"/>
  <c r="GG47" i="91"/>
  <c r="GF47" i="91"/>
  <c r="GE47" i="91"/>
  <c r="GD47" i="91"/>
  <c r="GC47" i="91"/>
  <c r="GB47" i="91"/>
  <c r="GA47" i="91"/>
  <c r="FZ47" i="91"/>
  <c r="FY47" i="91"/>
  <c r="FX47" i="91"/>
  <c r="FW47" i="91"/>
  <c r="FV47" i="91"/>
  <c r="FU47" i="91"/>
  <c r="FT47" i="91"/>
  <c r="FS47" i="91"/>
  <c r="FR47" i="91"/>
  <c r="FQ47" i="91"/>
  <c r="FP47" i="91"/>
  <c r="FO47" i="91"/>
  <c r="FN47" i="91"/>
  <c r="FM47" i="91"/>
  <c r="FL47" i="91"/>
  <c r="FK47" i="91"/>
  <c r="FJ47" i="91"/>
  <c r="FI47" i="91"/>
  <c r="FH47" i="91"/>
  <c r="FG47" i="91"/>
  <c r="FF47" i="91"/>
  <c r="FE47" i="91"/>
  <c r="FD47" i="91"/>
  <c r="FC47" i="91"/>
  <c r="FB47" i="91"/>
  <c r="FA47" i="91"/>
  <c r="EZ47" i="91"/>
  <c r="EY47" i="91"/>
  <c r="EX47" i="91"/>
  <c r="EW47" i="91"/>
  <c r="EV47" i="91"/>
  <c r="EU47" i="91"/>
  <c r="ET47" i="91"/>
  <c r="ES47" i="91"/>
  <c r="ER47" i="91"/>
  <c r="EQ47" i="91"/>
  <c r="EP47" i="91"/>
  <c r="EO47" i="91"/>
  <c r="EN47" i="91"/>
  <c r="EM47" i="91"/>
  <c r="EL47" i="91"/>
  <c r="EK47" i="91"/>
  <c r="EJ47" i="91"/>
  <c r="EI47" i="91"/>
  <c r="EH47" i="91"/>
  <c r="EG47" i="91"/>
  <c r="EF47" i="91"/>
  <c r="EE47" i="91"/>
  <c r="ED47" i="91"/>
  <c r="EC47" i="91"/>
  <c r="EB47" i="91"/>
  <c r="EA47" i="91"/>
  <c r="DZ47" i="91"/>
  <c r="DY47" i="91"/>
  <c r="DX47" i="91"/>
  <c r="DW47" i="91"/>
  <c r="DV47" i="91"/>
  <c r="DU47" i="91"/>
  <c r="DT47" i="91"/>
  <c r="DS47" i="91"/>
  <c r="DR47" i="91"/>
  <c r="DQ47" i="91"/>
  <c r="DP47" i="91"/>
  <c r="DO47" i="91"/>
  <c r="DN47" i="91"/>
  <c r="DM47" i="91"/>
  <c r="DL47" i="91"/>
  <c r="DK47" i="91"/>
  <c r="DJ47" i="91"/>
  <c r="DI47" i="91"/>
  <c r="DH47" i="91"/>
  <c r="DG47" i="91"/>
  <c r="DF47" i="91"/>
  <c r="DE47" i="91"/>
  <c r="DD47" i="91"/>
  <c r="DC47" i="91"/>
  <c r="DB47" i="91"/>
  <c r="DA47" i="91"/>
  <c r="CZ47" i="91"/>
  <c r="CY47" i="91"/>
  <c r="CX47" i="91"/>
  <c r="CW47" i="91"/>
  <c r="CV47" i="91"/>
  <c r="CU47" i="91"/>
  <c r="CT47" i="91"/>
  <c r="CS47" i="91"/>
  <c r="CR47" i="91"/>
  <c r="CQ47" i="91"/>
  <c r="CP47" i="91"/>
  <c r="CO47" i="91"/>
  <c r="CN47" i="91"/>
  <c r="CM47" i="91"/>
  <c r="CL47" i="91"/>
  <c r="CK47" i="91"/>
  <c r="CJ47" i="91"/>
  <c r="CI47" i="91"/>
  <c r="CH47" i="91"/>
  <c r="CG47" i="91"/>
  <c r="CF47" i="91"/>
  <c r="CE47" i="91"/>
  <c r="CD47" i="91"/>
  <c r="CC47" i="91"/>
  <c r="CB47" i="91"/>
  <c r="CA47" i="91"/>
  <c r="BZ47" i="91"/>
  <c r="BY47" i="91"/>
  <c r="BX47" i="91"/>
  <c r="BW47" i="91"/>
  <c r="BV47" i="91"/>
  <c r="BU47" i="91"/>
  <c r="BT47" i="91"/>
  <c r="BS47" i="91"/>
  <c r="BR47" i="91"/>
  <c r="BQ47" i="91"/>
  <c r="BP47" i="91"/>
  <c r="BO47" i="91"/>
  <c r="BN47" i="91"/>
  <c r="BM47" i="91"/>
  <c r="BL47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IV46" i="91"/>
  <c r="IU46" i="91"/>
  <c r="IT46" i="91"/>
  <c r="IS46" i="91"/>
  <c r="IR46" i="91"/>
  <c r="IQ46" i="91"/>
  <c r="IP46" i="91"/>
  <c r="IO46" i="91"/>
  <c r="IN46" i="91"/>
  <c r="IM46" i="91"/>
  <c r="IL46" i="91"/>
  <c r="IK46" i="91"/>
  <c r="IJ46" i="91"/>
  <c r="II46" i="91"/>
  <c r="IH46" i="91"/>
  <c r="IG46" i="91"/>
  <c r="IF46" i="91"/>
  <c r="IE46" i="91"/>
  <c r="ID46" i="91"/>
  <c r="IC46" i="91"/>
  <c r="IB46" i="91"/>
  <c r="IA46" i="91"/>
  <c r="HZ46" i="91"/>
  <c r="HY46" i="91"/>
  <c r="HX46" i="91"/>
  <c r="HW46" i="91"/>
  <c r="HV46" i="91"/>
  <c r="HU46" i="91"/>
  <c r="HT46" i="91"/>
  <c r="HS46" i="91"/>
  <c r="HR46" i="91"/>
  <c r="HQ46" i="91"/>
  <c r="HP46" i="91"/>
  <c r="HO46" i="91"/>
  <c r="HN46" i="91"/>
  <c r="HM46" i="91"/>
  <c r="HL46" i="91"/>
  <c r="HK46" i="91"/>
  <c r="HJ46" i="91"/>
  <c r="HI46" i="91"/>
  <c r="HH46" i="91"/>
  <c r="HG46" i="91"/>
  <c r="HF46" i="91"/>
  <c r="HE46" i="91"/>
  <c r="HD46" i="91"/>
  <c r="HC46" i="91"/>
  <c r="HB46" i="91"/>
  <c r="HA46" i="91"/>
  <c r="GZ46" i="91"/>
  <c r="GY46" i="91"/>
  <c r="GX46" i="91"/>
  <c r="GW46" i="91"/>
  <c r="GV46" i="91"/>
  <c r="GU46" i="91"/>
  <c r="GT46" i="91"/>
  <c r="GS46" i="91"/>
  <c r="GR46" i="91"/>
  <c r="GQ46" i="91"/>
  <c r="GP46" i="91"/>
  <c r="GO46" i="91"/>
  <c r="GN46" i="91"/>
  <c r="GM46" i="91"/>
  <c r="GL46" i="91"/>
  <c r="GK46" i="91"/>
  <c r="GJ46" i="91"/>
  <c r="GI46" i="91"/>
  <c r="GH46" i="91"/>
  <c r="GG46" i="91"/>
  <c r="GF46" i="91"/>
  <c r="GE46" i="91"/>
  <c r="GD46" i="91"/>
  <c r="GC46" i="91"/>
  <c r="GB46" i="91"/>
  <c r="GA46" i="91"/>
  <c r="FZ46" i="91"/>
  <c r="FY46" i="91"/>
  <c r="FX46" i="91"/>
  <c r="FW46" i="91"/>
  <c r="FV46" i="91"/>
  <c r="FU46" i="91"/>
  <c r="FT46" i="91"/>
  <c r="FS46" i="91"/>
  <c r="FR46" i="91"/>
  <c r="FQ46" i="91"/>
  <c r="FP46" i="91"/>
  <c r="FO46" i="91"/>
  <c r="FN46" i="91"/>
  <c r="FM46" i="91"/>
  <c r="FL46" i="91"/>
  <c r="FK46" i="91"/>
  <c r="FJ46" i="91"/>
  <c r="FI46" i="91"/>
  <c r="FH46" i="91"/>
  <c r="FG46" i="91"/>
  <c r="FF46" i="91"/>
  <c r="FE46" i="91"/>
  <c r="FD46" i="91"/>
  <c r="FC46" i="91"/>
  <c r="FB46" i="91"/>
  <c r="FA46" i="91"/>
  <c r="EZ46" i="91"/>
  <c r="EY46" i="91"/>
  <c r="EX46" i="91"/>
  <c r="EW46" i="91"/>
  <c r="EV46" i="91"/>
  <c r="EU46" i="91"/>
  <c r="ET46" i="91"/>
  <c r="ES46" i="91"/>
  <c r="ER46" i="91"/>
  <c r="EQ46" i="91"/>
  <c r="EP46" i="91"/>
  <c r="EO46" i="91"/>
  <c r="EN46" i="91"/>
  <c r="EM46" i="91"/>
  <c r="EL46" i="91"/>
  <c r="EK46" i="91"/>
  <c r="EJ46" i="91"/>
  <c r="EI46" i="91"/>
  <c r="EH46" i="91"/>
  <c r="EG46" i="91"/>
  <c r="EF46" i="91"/>
  <c r="EE46" i="91"/>
  <c r="ED46" i="91"/>
  <c r="EC46" i="91"/>
  <c r="EB46" i="91"/>
  <c r="EA46" i="91"/>
  <c r="DZ46" i="91"/>
  <c r="DY46" i="91"/>
  <c r="DX46" i="91"/>
  <c r="DW46" i="91"/>
  <c r="DV46" i="91"/>
  <c r="DU46" i="91"/>
  <c r="DT46" i="91"/>
  <c r="DS46" i="91"/>
  <c r="DR46" i="91"/>
  <c r="DQ46" i="91"/>
  <c r="DP46" i="91"/>
  <c r="DO46" i="91"/>
  <c r="DN46" i="91"/>
  <c r="DM46" i="91"/>
  <c r="DL46" i="91"/>
  <c r="DK46" i="91"/>
  <c r="DJ46" i="91"/>
  <c r="DI46" i="91"/>
  <c r="DH46" i="91"/>
  <c r="DG46" i="91"/>
  <c r="DF46" i="91"/>
  <c r="DE46" i="91"/>
  <c r="DD46" i="91"/>
  <c r="DC46" i="91"/>
  <c r="DB46" i="91"/>
  <c r="DA46" i="91"/>
  <c r="CZ46" i="91"/>
  <c r="CY46" i="91"/>
  <c r="CX46" i="91"/>
  <c r="CW46" i="91"/>
  <c r="CV46" i="91"/>
  <c r="CU46" i="91"/>
  <c r="CT46" i="91"/>
  <c r="CS46" i="91"/>
  <c r="CR46" i="91"/>
  <c r="CQ46" i="91"/>
  <c r="CP46" i="91"/>
  <c r="CO46" i="91"/>
  <c r="CN46" i="91"/>
  <c r="CM46" i="91"/>
  <c r="CL46" i="91"/>
  <c r="CK46" i="91"/>
  <c r="CJ46" i="91"/>
  <c r="CI46" i="91"/>
  <c r="CH46" i="91"/>
  <c r="CG46" i="91"/>
  <c r="CF46" i="91"/>
  <c r="CE46" i="91"/>
  <c r="CD46" i="91"/>
  <c r="CC46" i="91"/>
  <c r="CB46" i="91"/>
  <c r="CA46" i="91"/>
  <c r="BZ46" i="91"/>
  <c r="BY46" i="91"/>
  <c r="BX46" i="91"/>
  <c r="BW46" i="91"/>
  <c r="BV46" i="91"/>
  <c r="BU46" i="91"/>
  <c r="BT46" i="91"/>
  <c r="BS46" i="91"/>
  <c r="BR46" i="91"/>
  <c r="BQ46" i="91"/>
  <c r="BP46" i="91"/>
  <c r="BO46" i="91"/>
  <c r="BN46" i="91"/>
  <c r="BM46" i="91"/>
  <c r="BL46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IV45" i="91"/>
  <c r="IU45" i="91"/>
  <c r="IT45" i="91"/>
  <c r="IS45" i="91"/>
  <c r="IR45" i="91"/>
  <c r="IQ45" i="91"/>
  <c r="IP45" i="91"/>
  <c r="IO45" i="91"/>
  <c r="IN45" i="91"/>
  <c r="IM45" i="91"/>
  <c r="IL45" i="91"/>
  <c r="IK45" i="91"/>
  <c r="IJ45" i="91"/>
  <c r="II45" i="91"/>
  <c r="IH45" i="91"/>
  <c r="IG45" i="91"/>
  <c r="IF45" i="91"/>
  <c r="IE45" i="91"/>
  <c r="ID45" i="91"/>
  <c r="IC45" i="91"/>
  <c r="IB45" i="91"/>
  <c r="IA45" i="91"/>
  <c r="HZ45" i="91"/>
  <c r="HY45" i="91"/>
  <c r="HX45" i="91"/>
  <c r="HW45" i="91"/>
  <c r="HV45" i="91"/>
  <c r="HU45" i="91"/>
  <c r="HT45" i="91"/>
  <c r="HS45" i="91"/>
  <c r="HR45" i="91"/>
  <c r="HQ45" i="91"/>
  <c r="HP45" i="91"/>
  <c r="HO45" i="91"/>
  <c r="HN45" i="91"/>
  <c r="HM45" i="91"/>
  <c r="HL45" i="91"/>
  <c r="HK45" i="91"/>
  <c r="HJ45" i="91"/>
  <c r="HI45" i="91"/>
  <c r="HH45" i="91"/>
  <c r="HG45" i="91"/>
  <c r="HF45" i="91"/>
  <c r="HE45" i="91"/>
  <c r="HD45" i="91"/>
  <c r="HC45" i="91"/>
  <c r="HB45" i="91"/>
  <c r="HA45" i="91"/>
  <c r="GZ45" i="91"/>
  <c r="GY45" i="91"/>
  <c r="GX45" i="91"/>
  <c r="GW45" i="91"/>
  <c r="GV45" i="91"/>
  <c r="GU45" i="91"/>
  <c r="GT45" i="91"/>
  <c r="GS45" i="91"/>
  <c r="GR45" i="91"/>
  <c r="GQ45" i="91"/>
  <c r="GP45" i="91"/>
  <c r="GO45" i="91"/>
  <c r="GN45" i="91"/>
  <c r="GM45" i="91"/>
  <c r="GL45" i="91"/>
  <c r="GK45" i="91"/>
  <c r="GJ45" i="91"/>
  <c r="GI45" i="91"/>
  <c r="GH45" i="91"/>
  <c r="GG45" i="91"/>
  <c r="GF45" i="91"/>
  <c r="GE45" i="91"/>
  <c r="GD45" i="91"/>
  <c r="GC45" i="91"/>
  <c r="GB45" i="91"/>
  <c r="GA45" i="91"/>
  <c r="FZ45" i="91"/>
  <c r="FY45" i="91"/>
  <c r="FX45" i="91"/>
  <c r="FW45" i="91"/>
  <c r="FV45" i="91"/>
  <c r="FU45" i="91"/>
  <c r="FT45" i="91"/>
  <c r="FS45" i="91"/>
  <c r="FR45" i="91"/>
  <c r="FQ45" i="91"/>
  <c r="FP45" i="91"/>
  <c r="FO45" i="91"/>
  <c r="FN45" i="91"/>
  <c r="FM45" i="91"/>
  <c r="FL45" i="91"/>
  <c r="FK45" i="91"/>
  <c r="FJ45" i="91"/>
  <c r="FI45" i="91"/>
  <c r="FH45" i="91"/>
  <c r="FG45" i="91"/>
  <c r="FF45" i="91"/>
  <c r="FE45" i="91"/>
  <c r="FD45" i="91"/>
  <c r="FC45" i="91"/>
  <c r="FB45" i="91"/>
  <c r="FA45" i="91"/>
  <c r="EZ45" i="91"/>
  <c r="EY45" i="91"/>
  <c r="EX45" i="91"/>
  <c r="EW45" i="91"/>
  <c r="EV45" i="91"/>
  <c r="EU45" i="91"/>
  <c r="ET45" i="91"/>
  <c r="ES45" i="91"/>
  <c r="ER45" i="91"/>
  <c r="EQ45" i="91"/>
  <c r="EP45" i="91"/>
  <c r="EO45" i="91"/>
  <c r="EN45" i="91"/>
  <c r="EM45" i="91"/>
  <c r="EL45" i="91"/>
  <c r="EK45" i="91"/>
  <c r="EJ45" i="91"/>
  <c r="EI45" i="91"/>
  <c r="EH45" i="91"/>
  <c r="EG45" i="91"/>
  <c r="EF45" i="91"/>
  <c r="EE45" i="91"/>
  <c r="ED45" i="91"/>
  <c r="EC45" i="91"/>
  <c r="EB45" i="91"/>
  <c r="EA45" i="91"/>
  <c r="DZ45" i="91"/>
  <c r="DY45" i="91"/>
  <c r="DX45" i="91"/>
  <c r="DW45" i="91"/>
  <c r="DV45" i="91"/>
  <c r="DU45" i="91"/>
  <c r="DT45" i="91"/>
  <c r="DS45" i="91"/>
  <c r="DR45" i="91"/>
  <c r="DQ45" i="91"/>
  <c r="DP45" i="91"/>
  <c r="DO45" i="91"/>
  <c r="DN45" i="91"/>
  <c r="DM45" i="91"/>
  <c r="DL45" i="91"/>
  <c r="DK45" i="91"/>
  <c r="DJ45" i="91"/>
  <c r="DI45" i="91"/>
  <c r="DH45" i="91"/>
  <c r="DG45" i="91"/>
  <c r="DF45" i="91"/>
  <c r="DE45" i="91"/>
  <c r="DD45" i="91"/>
  <c r="DC45" i="91"/>
  <c r="DB45" i="91"/>
  <c r="DA45" i="91"/>
  <c r="CZ45" i="91"/>
  <c r="CY45" i="91"/>
  <c r="CX45" i="91"/>
  <c r="CW45" i="91"/>
  <c r="CV45" i="91"/>
  <c r="CU45" i="91"/>
  <c r="CT45" i="91"/>
  <c r="CS45" i="91"/>
  <c r="CR45" i="91"/>
  <c r="CQ45" i="91"/>
  <c r="CP45" i="91"/>
  <c r="CO45" i="91"/>
  <c r="CN45" i="91"/>
  <c r="CM45" i="91"/>
  <c r="CL45" i="91"/>
  <c r="CK45" i="91"/>
  <c r="CJ45" i="91"/>
  <c r="CI45" i="91"/>
  <c r="CH45" i="91"/>
  <c r="CG45" i="91"/>
  <c r="CF45" i="91"/>
  <c r="CE45" i="91"/>
  <c r="CD45" i="91"/>
  <c r="CC45" i="91"/>
  <c r="CB45" i="91"/>
  <c r="CA45" i="91"/>
  <c r="BZ45" i="91"/>
  <c r="BY45" i="91"/>
  <c r="BX45" i="91"/>
  <c r="BW45" i="91"/>
  <c r="BV45" i="91"/>
  <c r="BU45" i="91"/>
  <c r="BT45" i="91"/>
  <c r="BS45" i="91"/>
  <c r="BR45" i="91"/>
  <c r="BQ45" i="91"/>
  <c r="BP45" i="91"/>
  <c r="BO45" i="91"/>
  <c r="BN45" i="91"/>
  <c r="BM45" i="91"/>
  <c r="BL45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IV44" i="91"/>
  <c r="IU44" i="91"/>
  <c r="IT44" i="91"/>
  <c r="IS44" i="91"/>
  <c r="IR44" i="91"/>
  <c r="IQ44" i="91"/>
  <c r="IP44" i="91"/>
  <c r="IO44" i="91"/>
  <c r="IN44" i="91"/>
  <c r="IM44" i="91"/>
  <c r="IL44" i="91"/>
  <c r="IK44" i="91"/>
  <c r="IJ44" i="91"/>
  <c r="II44" i="91"/>
  <c r="IH44" i="91"/>
  <c r="IG44" i="91"/>
  <c r="IF44" i="91"/>
  <c r="IE44" i="91"/>
  <c r="ID44" i="91"/>
  <c r="IC44" i="91"/>
  <c r="IB44" i="91"/>
  <c r="IA44" i="91"/>
  <c r="HZ44" i="91"/>
  <c r="HY44" i="91"/>
  <c r="HX44" i="91"/>
  <c r="HW44" i="91"/>
  <c r="HV44" i="91"/>
  <c r="HU44" i="91"/>
  <c r="HT44" i="91"/>
  <c r="HS44" i="91"/>
  <c r="HR44" i="91"/>
  <c r="HQ44" i="91"/>
  <c r="HP44" i="91"/>
  <c r="HO44" i="91"/>
  <c r="HN44" i="91"/>
  <c r="HM44" i="91"/>
  <c r="HL44" i="91"/>
  <c r="HK44" i="91"/>
  <c r="HJ44" i="91"/>
  <c r="HI44" i="91"/>
  <c r="HH44" i="91"/>
  <c r="HG44" i="91"/>
  <c r="HF44" i="91"/>
  <c r="HE44" i="91"/>
  <c r="HD44" i="91"/>
  <c r="HC44" i="91"/>
  <c r="HB44" i="91"/>
  <c r="HA44" i="91"/>
  <c r="GZ44" i="91"/>
  <c r="GY44" i="91"/>
  <c r="GX44" i="91"/>
  <c r="GW44" i="91"/>
  <c r="GV44" i="91"/>
  <c r="GU44" i="91"/>
  <c r="GT44" i="91"/>
  <c r="GS44" i="91"/>
  <c r="GR44" i="91"/>
  <c r="GQ44" i="91"/>
  <c r="GP44" i="91"/>
  <c r="GO44" i="91"/>
  <c r="GN44" i="91"/>
  <c r="GM44" i="91"/>
  <c r="GL44" i="91"/>
  <c r="GK44" i="91"/>
  <c r="GJ44" i="91"/>
  <c r="GI44" i="91"/>
  <c r="GH44" i="91"/>
  <c r="GG44" i="91"/>
  <c r="GF44" i="91"/>
  <c r="GE44" i="91"/>
  <c r="GD44" i="91"/>
  <c r="GC44" i="91"/>
  <c r="GB44" i="91"/>
  <c r="GA44" i="91"/>
  <c r="FZ44" i="91"/>
  <c r="FY44" i="91"/>
  <c r="FX44" i="91"/>
  <c r="FW44" i="91"/>
  <c r="FV44" i="91"/>
  <c r="FU44" i="91"/>
  <c r="FT44" i="91"/>
  <c r="FS44" i="91"/>
  <c r="FR44" i="91"/>
  <c r="FQ44" i="91"/>
  <c r="FP44" i="91"/>
  <c r="FO44" i="91"/>
  <c r="FN44" i="91"/>
  <c r="FM44" i="91"/>
  <c r="FL44" i="91"/>
  <c r="FK44" i="91"/>
  <c r="FJ44" i="91"/>
  <c r="FI44" i="91"/>
  <c r="FH44" i="91"/>
  <c r="FG44" i="91"/>
  <c r="FF44" i="91"/>
  <c r="FE44" i="91"/>
  <c r="FD44" i="91"/>
  <c r="FC44" i="91"/>
  <c r="FB44" i="91"/>
  <c r="FA44" i="91"/>
  <c r="EZ44" i="91"/>
  <c r="EY44" i="91"/>
  <c r="EX44" i="91"/>
  <c r="EW44" i="91"/>
  <c r="EV44" i="91"/>
  <c r="EU44" i="91"/>
  <c r="ET44" i="91"/>
  <c r="ES44" i="91"/>
  <c r="ER44" i="91"/>
  <c r="EQ44" i="91"/>
  <c r="EP44" i="91"/>
  <c r="EO44" i="91"/>
  <c r="EN44" i="91"/>
  <c r="EM44" i="91"/>
  <c r="EL44" i="91"/>
  <c r="EK44" i="91"/>
  <c r="EJ44" i="91"/>
  <c r="EI44" i="91"/>
  <c r="EH44" i="91"/>
  <c r="EG44" i="91"/>
  <c r="EF44" i="91"/>
  <c r="EE44" i="91"/>
  <c r="ED44" i="91"/>
  <c r="EC44" i="91"/>
  <c r="EB44" i="91"/>
  <c r="EA44" i="91"/>
  <c r="DZ44" i="91"/>
  <c r="DY44" i="91"/>
  <c r="DX44" i="91"/>
  <c r="DW44" i="91"/>
  <c r="DV44" i="91"/>
  <c r="DU44" i="91"/>
  <c r="DT44" i="91"/>
  <c r="DS44" i="91"/>
  <c r="DR44" i="91"/>
  <c r="DQ44" i="91"/>
  <c r="DP44" i="91"/>
  <c r="DO44" i="91"/>
  <c r="DN44" i="91"/>
  <c r="DM44" i="91"/>
  <c r="DL44" i="91"/>
  <c r="DK44" i="91"/>
  <c r="DJ44" i="91"/>
  <c r="DI44" i="91"/>
  <c r="DH44" i="91"/>
  <c r="DG44" i="91"/>
  <c r="DF44" i="91"/>
  <c r="DE44" i="91"/>
  <c r="DD44" i="91"/>
  <c r="DC44" i="91"/>
  <c r="DB44" i="91"/>
  <c r="DA44" i="91"/>
  <c r="CZ44" i="91"/>
  <c r="CY44" i="91"/>
  <c r="CX44" i="91"/>
  <c r="CW44" i="91"/>
  <c r="CV44" i="91"/>
  <c r="CU44" i="91"/>
  <c r="CT44" i="91"/>
  <c r="CS44" i="91"/>
  <c r="CR44" i="91"/>
  <c r="CQ44" i="91"/>
  <c r="CP44" i="91"/>
  <c r="CO44" i="91"/>
  <c r="CN44" i="91"/>
  <c r="CM44" i="91"/>
  <c r="CL44" i="91"/>
  <c r="CK44" i="91"/>
  <c r="CJ44" i="91"/>
  <c r="CI44" i="91"/>
  <c r="CH44" i="91"/>
  <c r="CG44" i="91"/>
  <c r="CF44" i="91"/>
  <c r="CE44" i="91"/>
  <c r="CD44" i="91"/>
  <c r="CC44" i="91"/>
  <c r="CB44" i="91"/>
  <c r="CA44" i="91"/>
  <c r="BZ44" i="91"/>
  <c r="BY44" i="91"/>
  <c r="BX44" i="91"/>
  <c r="BW44" i="91"/>
  <c r="BV44" i="91"/>
  <c r="BU44" i="91"/>
  <c r="BT44" i="91"/>
  <c r="BS44" i="91"/>
  <c r="BR44" i="91"/>
  <c r="BQ44" i="91"/>
  <c r="BP44" i="91"/>
  <c r="BO44" i="91"/>
  <c r="BN44" i="91"/>
  <c r="BM44" i="91"/>
  <c r="BL44" i="91"/>
  <c r="BK44" i="91"/>
  <c r="BJ44" i="91"/>
  <c r="BI44" i="91"/>
  <c r="BH44" i="91"/>
  <c r="BG44" i="91"/>
  <c r="BF44" i="91"/>
  <c r="BE44" i="91"/>
  <c r="BD44" i="91"/>
  <c r="BC44" i="91"/>
  <c r="BB44" i="91"/>
  <c r="BA44" i="91"/>
  <c r="AZ44" i="91"/>
  <c r="AY44" i="91"/>
  <c r="AX44" i="91"/>
  <c r="AW44" i="91"/>
  <c r="AV44" i="91"/>
  <c r="AU44" i="91"/>
  <c r="AT44" i="91"/>
  <c r="AS44" i="91"/>
  <c r="AR44" i="91"/>
  <c r="AQ44" i="91"/>
  <c r="AP44" i="91"/>
  <c r="IV43" i="91"/>
  <c r="IU43" i="91"/>
  <c r="IT43" i="91"/>
  <c r="IS43" i="91"/>
  <c r="IR43" i="91"/>
  <c r="IQ43" i="91"/>
  <c r="IP43" i="91"/>
  <c r="IO43" i="91"/>
  <c r="IN43" i="91"/>
  <c r="IM43" i="91"/>
  <c r="IL43" i="91"/>
  <c r="IK43" i="91"/>
  <c r="IJ43" i="91"/>
  <c r="II43" i="91"/>
  <c r="IH43" i="91"/>
  <c r="IG43" i="91"/>
  <c r="IF43" i="91"/>
  <c r="IE43" i="91"/>
  <c r="ID43" i="91"/>
  <c r="IC43" i="91"/>
  <c r="IB43" i="91"/>
  <c r="IA43" i="91"/>
  <c r="HZ43" i="91"/>
  <c r="HY43" i="91"/>
  <c r="HX43" i="91"/>
  <c r="HW43" i="91"/>
  <c r="HV43" i="91"/>
  <c r="HU43" i="91"/>
  <c r="HT43" i="91"/>
  <c r="HS43" i="91"/>
  <c r="HR43" i="91"/>
  <c r="HQ43" i="91"/>
  <c r="HP43" i="91"/>
  <c r="HO43" i="91"/>
  <c r="HN43" i="91"/>
  <c r="HM43" i="91"/>
  <c r="HL43" i="91"/>
  <c r="HK43" i="91"/>
  <c r="HJ43" i="91"/>
  <c r="HI43" i="91"/>
  <c r="HH43" i="91"/>
  <c r="HG43" i="91"/>
  <c r="HF43" i="91"/>
  <c r="HE43" i="91"/>
  <c r="HD43" i="91"/>
  <c r="HC43" i="91"/>
  <c r="HB43" i="91"/>
  <c r="HA43" i="91"/>
  <c r="GZ43" i="91"/>
  <c r="GY43" i="91"/>
  <c r="GX43" i="91"/>
  <c r="GW43" i="91"/>
  <c r="GV43" i="91"/>
  <c r="GU43" i="91"/>
  <c r="GT43" i="91"/>
  <c r="GS43" i="91"/>
  <c r="GR43" i="91"/>
  <c r="GQ43" i="91"/>
  <c r="GP43" i="91"/>
  <c r="GO43" i="91"/>
  <c r="GN43" i="91"/>
  <c r="GM43" i="91"/>
  <c r="GL43" i="91"/>
  <c r="GK43" i="91"/>
  <c r="GJ43" i="91"/>
  <c r="GI43" i="91"/>
  <c r="GH43" i="91"/>
  <c r="GG43" i="91"/>
  <c r="GF43" i="91"/>
  <c r="GE43" i="91"/>
  <c r="GD43" i="91"/>
  <c r="GC43" i="91"/>
  <c r="GB43" i="91"/>
  <c r="GA43" i="91"/>
  <c r="FZ43" i="91"/>
  <c r="FY43" i="91"/>
  <c r="FX43" i="91"/>
  <c r="FW43" i="91"/>
  <c r="FV43" i="91"/>
  <c r="FU43" i="91"/>
  <c r="FT43" i="91"/>
  <c r="FS43" i="91"/>
  <c r="FR43" i="91"/>
  <c r="FQ43" i="91"/>
  <c r="FP43" i="91"/>
  <c r="FO43" i="91"/>
  <c r="FN43" i="91"/>
  <c r="FM43" i="91"/>
  <c r="FL43" i="91"/>
  <c r="FK43" i="91"/>
  <c r="FJ43" i="91"/>
  <c r="FI43" i="91"/>
  <c r="FH43" i="91"/>
  <c r="FG43" i="91"/>
  <c r="FF43" i="91"/>
  <c r="FE43" i="91"/>
  <c r="FD43" i="91"/>
  <c r="FC43" i="91"/>
  <c r="FB43" i="91"/>
  <c r="FA43" i="91"/>
  <c r="EZ43" i="91"/>
  <c r="EY43" i="91"/>
  <c r="EX43" i="91"/>
  <c r="EW43" i="91"/>
  <c r="EV43" i="91"/>
  <c r="EU43" i="91"/>
  <c r="ET43" i="91"/>
  <c r="ES43" i="91"/>
  <c r="ER43" i="91"/>
  <c r="EQ43" i="91"/>
  <c r="EP43" i="91"/>
  <c r="EO43" i="91"/>
  <c r="EN43" i="91"/>
  <c r="EM43" i="91"/>
  <c r="EL43" i="91"/>
  <c r="EK43" i="91"/>
  <c r="EJ43" i="91"/>
  <c r="EI43" i="91"/>
  <c r="EH43" i="91"/>
  <c r="EG43" i="91"/>
  <c r="EF43" i="91"/>
  <c r="EE43" i="91"/>
  <c r="ED43" i="91"/>
  <c r="EC43" i="91"/>
  <c r="EB43" i="91"/>
  <c r="EA43" i="91"/>
  <c r="DZ43" i="91"/>
  <c r="DY43" i="91"/>
  <c r="DX43" i="91"/>
  <c r="DW43" i="91"/>
  <c r="DV43" i="91"/>
  <c r="DU43" i="91"/>
  <c r="DT43" i="91"/>
  <c r="DS43" i="91"/>
  <c r="DR43" i="91"/>
  <c r="DQ43" i="91"/>
  <c r="DP43" i="91"/>
  <c r="DO43" i="91"/>
  <c r="DN43" i="91"/>
  <c r="DM43" i="91"/>
  <c r="DL43" i="91"/>
  <c r="DK43" i="91"/>
  <c r="DJ43" i="91"/>
  <c r="DI43" i="91"/>
  <c r="DH43" i="91"/>
  <c r="DG43" i="91"/>
  <c r="DF43" i="91"/>
  <c r="DE43" i="91"/>
  <c r="DD43" i="91"/>
  <c r="DC43" i="91"/>
  <c r="DB43" i="91"/>
  <c r="DA43" i="91"/>
  <c r="CZ43" i="91"/>
  <c r="CY43" i="91"/>
  <c r="CX43" i="91"/>
  <c r="CW43" i="91"/>
  <c r="CV43" i="91"/>
  <c r="CU43" i="91"/>
  <c r="CT43" i="91"/>
  <c r="CS43" i="91"/>
  <c r="CR43" i="91"/>
  <c r="CQ43" i="91"/>
  <c r="CP43" i="91"/>
  <c r="CO43" i="91"/>
  <c r="CN43" i="91"/>
  <c r="CM43" i="91"/>
  <c r="CL43" i="91"/>
  <c r="CK43" i="91"/>
  <c r="CJ43" i="91"/>
  <c r="CI43" i="91"/>
  <c r="CH43" i="91"/>
  <c r="CG43" i="91"/>
  <c r="CF43" i="91"/>
  <c r="CE43" i="91"/>
  <c r="CD43" i="91"/>
  <c r="CC43" i="91"/>
  <c r="CB43" i="91"/>
  <c r="CA43" i="91"/>
  <c r="BZ43" i="91"/>
  <c r="BY43" i="91"/>
  <c r="BX43" i="91"/>
  <c r="BW43" i="91"/>
  <c r="BV43" i="91"/>
  <c r="BU43" i="91"/>
  <c r="BT43" i="91"/>
  <c r="BS43" i="91"/>
  <c r="BR43" i="91"/>
  <c r="BQ43" i="91"/>
  <c r="BP43" i="91"/>
  <c r="BO43" i="91"/>
  <c r="BN43" i="91"/>
  <c r="BM43" i="91"/>
  <c r="BL43" i="91"/>
  <c r="BK43" i="91"/>
  <c r="BJ43" i="91"/>
  <c r="BI43" i="91"/>
  <c r="BH43" i="91"/>
  <c r="BG43" i="91"/>
  <c r="BF43" i="91"/>
  <c r="BE43" i="91"/>
  <c r="BD43" i="91"/>
  <c r="BC43" i="91"/>
  <c r="BB43" i="91"/>
  <c r="BA43" i="91"/>
  <c r="AZ43" i="91"/>
  <c r="AY43" i="91"/>
  <c r="AX43" i="91"/>
  <c r="AW43" i="91"/>
  <c r="AV43" i="91"/>
  <c r="AU43" i="91"/>
  <c r="AT43" i="91"/>
  <c r="AS43" i="91"/>
  <c r="AR43" i="91"/>
  <c r="AQ43" i="91"/>
  <c r="AP43" i="91"/>
  <c r="IV42" i="91"/>
  <c r="IU42" i="91"/>
  <c r="IT42" i="91"/>
  <c r="IS42" i="91"/>
  <c r="IR42" i="91"/>
  <c r="IQ42" i="91"/>
  <c r="IP42" i="91"/>
  <c r="IO42" i="91"/>
  <c r="IN42" i="91"/>
  <c r="IM42" i="91"/>
  <c r="IL42" i="91"/>
  <c r="IK42" i="91"/>
  <c r="IJ42" i="91"/>
  <c r="II42" i="91"/>
  <c r="IH42" i="91"/>
  <c r="IG42" i="91"/>
  <c r="IF42" i="91"/>
  <c r="IE42" i="91"/>
  <c r="ID42" i="91"/>
  <c r="IC42" i="91"/>
  <c r="IB42" i="91"/>
  <c r="IA42" i="91"/>
  <c r="HZ42" i="91"/>
  <c r="HY42" i="91"/>
  <c r="HX42" i="91"/>
  <c r="HW42" i="91"/>
  <c r="HV42" i="91"/>
  <c r="HU42" i="91"/>
  <c r="HT42" i="91"/>
  <c r="HS42" i="91"/>
  <c r="HR42" i="91"/>
  <c r="HQ42" i="91"/>
  <c r="HP42" i="91"/>
  <c r="HO42" i="91"/>
  <c r="HN42" i="91"/>
  <c r="HM42" i="91"/>
  <c r="HL42" i="91"/>
  <c r="HK42" i="91"/>
  <c r="HJ42" i="91"/>
  <c r="HI42" i="91"/>
  <c r="HH42" i="91"/>
  <c r="HG42" i="91"/>
  <c r="HF42" i="91"/>
  <c r="HE42" i="91"/>
  <c r="HD42" i="91"/>
  <c r="HC42" i="91"/>
  <c r="HB42" i="91"/>
  <c r="HA42" i="91"/>
  <c r="GZ42" i="91"/>
  <c r="GY42" i="91"/>
  <c r="GX42" i="91"/>
  <c r="GW42" i="91"/>
  <c r="GV42" i="91"/>
  <c r="GU42" i="91"/>
  <c r="GT42" i="91"/>
  <c r="GS42" i="91"/>
  <c r="GR42" i="91"/>
  <c r="GQ42" i="91"/>
  <c r="GP42" i="91"/>
  <c r="GO42" i="91"/>
  <c r="GN42" i="91"/>
  <c r="GM42" i="91"/>
  <c r="GL42" i="91"/>
  <c r="GK42" i="91"/>
  <c r="GJ42" i="91"/>
  <c r="GI42" i="91"/>
  <c r="GH42" i="91"/>
  <c r="GG42" i="91"/>
  <c r="GF42" i="91"/>
  <c r="GE42" i="91"/>
  <c r="GD42" i="91"/>
  <c r="GC42" i="91"/>
  <c r="GB42" i="91"/>
  <c r="GA42" i="91"/>
  <c r="FZ42" i="91"/>
  <c r="FY42" i="91"/>
  <c r="FX42" i="91"/>
  <c r="FW42" i="91"/>
  <c r="FV42" i="91"/>
  <c r="FU42" i="91"/>
  <c r="FT42" i="91"/>
  <c r="FS42" i="91"/>
  <c r="FR42" i="91"/>
  <c r="FQ42" i="91"/>
  <c r="FP42" i="91"/>
  <c r="FO42" i="91"/>
  <c r="FN42" i="91"/>
  <c r="FM42" i="91"/>
  <c r="FL42" i="91"/>
  <c r="FK42" i="91"/>
  <c r="FJ42" i="91"/>
  <c r="FI42" i="91"/>
  <c r="FH42" i="91"/>
  <c r="FG42" i="91"/>
  <c r="FF42" i="91"/>
  <c r="FE42" i="91"/>
  <c r="FD42" i="91"/>
  <c r="FC42" i="91"/>
  <c r="FB42" i="91"/>
  <c r="FA42" i="91"/>
  <c r="EZ42" i="91"/>
  <c r="EY42" i="91"/>
  <c r="EX42" i="91"/>
  <c r="EW42" i="91"/>
  <c r="EV42" i="91"/>
  <c r="EU42" i="91"/>
  <c r="ET42" i="91"/>
  <c r="ES42" i="91"/>
  <c r="ER42" i="91"/>
  <c r="EQ42" i="91"/>
  <c r="EP42" i="91"/>
  <c r="EO42" i="91"/>
  <c r="EN42" i="91"/>
  <c r="EM42" i="91"/>
  <c r="EL42" i="91"/>
  <c r="EK42" i="91"/>
  <c r="EJ42" i="91"/>
  <c r="EI42" i="91"/>
  <c r="EH42" i="91"/>
  <c r="EG42" i="91"/>
  <c r="EF42" i="91"/>
  <c r="EE42" i="91"/>
  <c r="ED42" i="91"/>
  <c r="EC42" i="91"/>
  <c r="EB42" i="91"/>
  <c r="EA42" i="91"/>
  <c r="DZ42" i="91"/>
  <c r="DY42" i="91"/>
  <c r="DX42" i="91"/>
  <c r="DW42" i="91"/>
  <c r="DV42" i="91"/>
  <c r="DU42" i="91"/>
  <c r="DT42" i="91"/>
  <c r="DS42" i="91"/>
  <c r="DR42" i="91"/>
  <c r="DQ42" i="91"/>
  <c r="DP42" i="91"/>
  <c r="DO42" i="91"/>
  <c r="DN42" i="91"/>
  <c r="DM42" i="91"/>
  <c r="DL42" i="91"/>
  <c r="DK42" i="91"/>
  <c r="DJ42" i="91"/>
  <c r="DI42" i="91"/>
  <c r="DH42" i="91"/>
  <c r="DG42" i="91"/>
  <c r="DF42" i="91"/>
  <c r="DE42" i="91"/>
  <c r="DD42" i="91"/>
  <c r="DC42" i="91"/>
  <c r="DB42" i="91"/>
  <c r="DA42" i="91"/>
  <c r="CZ42" i="91"/>
  <c r="CY42" i="91"/>
  <c r="CX42" i="91"/>
  <c r="CW42" i="91"/>
  <c r="CV42" i="91"/>
  <c r="CU42" i="91"/>
  <c r="CT42" i="91"/>
  <c r="CS42" i="91"/>
  <c r="CR42" i="91"/>
  <c r="CQ42" i="91"/>
  <c r="CP42" i="91"/>
  <c r="CO42" i="91"/>
  <c r="CN42" i="91"/>
  <c r="CM42" i="91"/>
  <c r="CL42" i="91"/>
  <c r="CK42" i="91"/>
  <c r="CJ42" i="91"/>
  <c r="CI42" i="91"/>
  <c r="CH42" i="91"/>
  <c r="CG42" i="91"/>
  <c r="CF42" i="91"/>
  <c r="CE42" i="91"/>
  <c r="CD42" i="91"/>
  <c r="CC42" i="91"/>
  <c r="CB42" i="91"/>
  <c r="CA42" i="91"/>
  <c r="BZ42" i="91"/>
  <c r="BY42" i="91"/>
  <c r="BX42" i="91"/>
  <c r="BW42" i="91"/>
  <c r="BV42" i="91"/>
  <c r="BU42" i="91"/>
  <c r="BT42" i="91"/>
  <c r="BS42" i="91"/>
  <c r="BR42" i="91"/>
  <c r="BQ42" i="91"/>
  <c r="BP42" i="91"/>
  <c r="BO42" i="91"/>
  <c r="BN42" i="91"/>
  <c r="BM42" i="91"/>
  <c r="BL42" i="91"/>
  <c r="BK42" i="91"/>
  <c r="BJ42" i="91"/>
  <c r="BI42" i="91"/>
  <c r="BH42" i="91"/>
  <c r="BG42" i="91"/>
  <c r="BF42" i="91"/>
  <c r="BE42" i="91"/>
  <c r="BD42" i="91"/>
  <c r="BC42" i="91"/>
  <c r="BB42" i="91"/>
  <c r="BA42" i="91"/>
  <c r="AZ42" i="91"/>
  <c r="AY42" i="91"/>
  <c r="AX42" i="91"/>
  <c r="AW42" i="91"/>
  <c r="AV42" i="91"/>
  <c r="AU42" i="91"/>
  <c r="AT42" i="91"/>
  <c r="AS42" i="91"/>
  <c r="AR42" i="91"/>
  <c r="AQ42" i="91"/>
  <c r="AP42" i="91"/>
  <c r="IV41" i="91"/>
  <c r="IU41" i="91"/>
  <c r="IT41" i="91"/>
  <c r="IS41" i="91"/>
  <c r="IR41" i="91"/>
  <c r="IQ41" i="91"/>
  <c r="IP41" i="91"/>
  <c r="IO41" i="91"/>
  <c r="IN41" i="91"/>
  <c r="IM41" i="91"/>
  <c r="IL41" i="91"/>
  <c r="IK41" i="91"/>
  <c r="IJ41" i="91"/>
  <c r="II41" i="91"/>
  <c r="IH41" i="91"/>
  <c r="IG41" i="91"/>
  <c r="IF41" i="91"/>
  <c r="IE41" i="91"/>
  <c r="ID41" i="91"/>
  <c r="IC41" i="91"/>
  <c r="IB41" i="91"/>
  <c r="IA41" i="91"/>
  <c r="HZ41" i="91"/>
  <c r="HY41" i="91"/>
  <c r="HX41" i="91"/>
  <c r="HW41" i="91"/>
  <c r="HV41" i="91"/>
  <c r="HU41" i="91"/>
  <c r="HT41" i="91"/>
  <c r="HS41" i="91"/>
  <c r="HR41" i="91"/>
  <c r="HQ41" i="91"/>
  <c r="HP41" i="91"/>
  <c r="HO41" i="91"/>
  <c r="HN41" i="91"/>
  <c r="HM41" i="91"/>
  <c r="HL41" i="91"/>
  <c r="HK41" i="91"/>
  <c r="HJ41" i="91"/>
  <c r="HI41" i="91"/>
  <c r="HH41" i="91"/>
  <c r="HG41" i="91"/>
  <c r="HF41" i="91"/>
  <c r="HE41" i="91"/>
  <c r="HD41" i="91"/>
  <c r="HC41" i="91"/>
  <c r="HB41" i="91"/>
  <c r="HA41" i="91"/>
  <c r="GZ41" i="91"/>
  <c r="GY41" i="91"/>
  <c r="GX41" i="91"/>
  <c r="GW41" i="91"/>
  <c r="GV41" i="91"/>
  <c r="GU41" i="91"/>
  <c r="GT41" i="91"/>
  <c r="GS41" i="91"/>
  <c r="GR41" i="91"/>
  <c r="GQ41" i="91"/>
  <c r="GP41" i="91"/>
  <c r="GO41" i="91"/>
  <c r="GN41" i="91"/>
  <c r="GM41" i="91"/>
  <c r="GL41" i="91"/>
  <c r="GK41" i="91"/>
  <c r="GJ41" i="91"/>
  <c r="GI41" i="91"/>
  <c r="GH41" i="91"/>
  <c r="GG41" i="91"/>
  <c r="GF41" i="91"/>
  <c r="GE41" i="91"/>
  <c r="GD41" i="91"/>
  <c r="GC41" i="91"/>
  <c r="GB41" i="91"/>
  <c r="GA41" i="91"/>
  <c r="FZ41" i="91"/>
  <c r="FY41" i="91"/>
  <c r="FX41" i="91"/>
  <c r="FW41" i="91"/>
  <c r="FV41" i="91"/>
  <c r="FU41" i="91"/>
  <c r="FT41" i="91"/>
  <c r="FS41" i="91"/>
  <c r="FR41" i="91"/>
  <c r="FQ41" i="91"/>
  <c r="FP41" i="91"/>
  <c r="FO41" i="91"/>
  <c r="FN41" i="91"/>
  <c r="FM41" i="91"/>
  <c r="FL41" i="91"/>
  <c r="FK41" i="91"/>
  <c r="FJ41" i="91"/>
  <c r="FI41" i="91"/>
  <c r="FH41" i="91"/>
  <c r="FG41" i="91"/>
  <c r="FF41" i="91"/>
  <c r="FE41" i="91"/>
  <c r="FD41" i="91"/>
  <c r="FC41" i="91"/>
  <c r="FB41" i="91"/>
  <c r="FA41" i="91"/>
  <c r="EZ41" i="91"/>
  <c r="EY41" i="91"/>
  <c r="EX41" i="91"/>
  <c r="EW41" i="91"/>
  <c r="EV41" i="91"/>
  <c r="EU41" i="91"/>
  <c r="ET41" i="91"/>
  <c r="ES41" i="91"/>
  <c r="ER41" i="91"/>
  <c r="EQ41" i="91"/>
  <c r="EP41" i="91"/>
  <c r="EO41" i="91"/>
  <c r="EN41" i="91"/>
  <c r="EM41" i="91"/>
  <c r="EL41" i="91"/>
  <c r="EK41" i="91"/>
  <c r="EJ41" i="91"/>
  <c r="EI41" i="91"/>
  <c r="EH41" i="91"/>
  <c r="EG41" i="91"/>
  <c r="EF41" i="91"/>
  <c r="EE41" i="91"/>
  <c r="ED41" i="91"/>
  <c r="EC41" i="91"/>
  <c r="EB41" i="91"/>
  <c r="EA41" i="91"/>
  <c r="DZ41" i="91"/>
  <c r="DY41" i="91"/>
  <c r="DX41" i="91"/>
  <c r="DW41" i="91"/>
  <c r="DV41" i="91"/>
  <c r="DU41" i="91"/>
  <c r="DT41" i="91"/>
  <c r="DS41" i="91"/>
  <c r="DR41" i="91"/>
  <c r="DQ41" i="91"/>
  <c r="DP41" i="91"/>
  <c r="DO41" i="91"/>
  <c r="DN41" i="91"/>
  <c r="DM41" i="91"/>
  <c r="DL41" i="91"/>
  <c r="DK41" i="91"/>
  <c r="DJ41" i="91"/>
  <c r="DI41" i="91"/>
  <c r="DH41" i="91"/>
  <c r="DG41" i="91"/>
  <c r="DF41" i="91"/>
  <c r="DE41" i="91"/>
  <c r="DD41" i="91"/>
  <c r="DC41" i="91"/>
  <c r="DB41" i="91"/>
  <c r="DA41" i="91"/>
  <c r="CZ41" i="91"/>
  <c r="CY41" i="91"/>
  <c r="CX41" i="91"/>
  <c r="CW41" i="91"/>
  <c r="CV41" i="91"/>
  <c r="CU41" i="91"/>
  <c r="CT41" i="91"/>
  <c r="CS41" i="91"/>
  <c r="CR41" i="91"/>
  <c r="CQ41" i="91"/>
  <c r="CP41" i="91"/>
  <c r="CO41" i="91"/>
  <c r="CN41" i="91"/>
  <c r="CM41" i="91"/>
  <c r="CL41" i="91"/>
  <c r="CK41" i="91"/>
  <c r="CJ41" i="91"/>
  <c r="CI41" i="91"/>
  <c r="CH41" i="91"/>
  <c r="CG41" i="91"/>
  <c r="CF41" i="91"/>
  <c r="CE41" i="91"/>
  <c r="CD41" i="91"/>
  <c r="CC41" i="91"/>
  <c r="CB41" i="91"/>
  <c r="CA41" i="91"/>
  <c r="BZ41" i="91"/>
  <c r="BY41" i="91"/>
  <c r="BX41" i="91"/>
  <c r="BW41" i="91"/>
  <c r="BV41" i="91"/>
  <c r="BU41" i="91"/>
  <c r="BT41" i="91"/>
  <c r="BS41" i="91"/>
  <c r="BR41" i="91"/>
  <c r="BQ41" i="91"/>
  <c r="BP41" i="91"/>
  <c r="BO41" i="91"/>
  <c r="BN41" i="91"/>
  <c r="BM41" i="91"/>
  <c r="BL41" i="91"/>
  <c r="BK41" i="91"/>
  <c r="BJ41" i="91"/>
  <c r="BI41" i="91"/>
  <c r="BH41" i="91"/>
  <c r="BG41" i="91"/>
  <c r="BF41" i="91"/>
  <c r="BE41" i="91"/>
  <c r="BD41" i="91"/>
  <c r="BC41" i="91"/>
  <c r="BB41" i="91"/>
  <c r="BA41" i="91"/>
  <c r="AZ41" i="91"/>
  <c r="AY41" i="91"/>
  <c r="AX41" i="91"/>
  <c r="AW41" i="91"/>
  <c r="AV41" i="91"/>
  <c r="AU41" i="91"/>
  <c r="AT41" i="91"/>
  <c r="AS41" i="91"/>
  <c r="AR41" i="91"/>
  <c r="AQ41" i="91"/>
  <c r="AP41" i="91"/>
  <c r="IV40" i="91"/>
  <c r="IU40" i="91"/>
  <c r="IT40" i="91"/>
  <c r="IS40" i="91"/>
  <c r="IR40" i="91"/>
  <c r="IQ40" i="91"/>
  <c r="IP40" i="91"/>
  <c r="IO40" i="91"/>
  <c r="IN40" i="91"/>
  <c r="IM40" i="91"/>
  <c r="IL40" i="91"/>
  <c r="IK40" i="91"/>
  <c r="IJ40" i="91"/>
  <c r="II40" i="91"/>
  <c r="IH40" i="91"/>
  <c r="IG40" i="91"/>
  <c r="IF40" i="91"/>
  <c r="IE40" i="91"/>
  <c r="ID40" i="91"/>
  <c r="IC40" i="91"/>
  <c r="IB40" i="91"/>
  <c r="IA40" i="91"/>
  <c r="HZ40" i="91"/>
  <c r="HY40" i="91"/>
  <c r="HX40" i="91"/>
  <c r="HW40" i="91"/>
  <c r="HV40" i="91"/>
  <c r="HU40" i="91"/>
  <c r="HT40" i="91"/>
  <c r="HS40" i="91"/>
  <c r="HR40" i="91"/>
  <c r="HQ40" i="91"/>
  <c r="HP40" i="91"/>
  <c r="HO40" i="91"/>
  <c r="HN40" i="91"/>
  <c r="HM40" i="91"/>
  <c r="HL40" i="91"/>
  <c r="HK40" i="91"/>
  <c r="HJ40" i="91"/>
  <c r="HI40" i="91"/>
  <c r="HH40" i="91"/>
  <c r="HG40" i="91"/>
  <c r="HF40" i="91"/>
  <c r="HE40" i="91"/>
  <c r="HD40" i="91"/>
  <c r="HC40" i="91"/>
  <c r="HB40" i="91"/>
  <c r="HA40" i="91"/>
  <c r="GZ40" i="91"/>
  <c r="GY40" i="91"/>
  <c r="GX40" i="91"/>
  <c r="GW40" i="91"/>
  <c r="GV40" i="91"/>
  <c r="GU40" i="91"/>
  <c r="GT40" i="91"/>
  <c r="GS40" i="91"/>
  <c r="GR40" i="91"/>
  <c r="GQ40" i="91"/>
  <c r="GP40" i="91"/>
  <c r="GO40" i="91"/>
  <c r="GN40" i="91"/>
  <c r="GM40" i="91"/>
  <c r="GL40" i="91"/>
  <c r="GK40" i="91"/>
  <c r="GJ40" i="91"/>
  <c r="GI40" i="91"/>
  <c r="GH40" i="91"/>
  <c r="GG40" i="91"/>
  <c r="GF40" i="91"/>
  <c r="GE40" i="91"/>
  <c r="GD40" i="91"/>
  <c r="GC40" i="91"/>
  <c r="GB40" i="91"/>
  <c r="GA40" i="91"/>
  <c r="FZ40" i="91"/>
  <c r="FY40" i="91"/>
  <c r="FX40" i="91"/>
  <c r="FW40" i="91"/>
  <c r="FV40" i="91"/>
  <c r="FU40" i="91"/>
  <c r="FT40" i="91"/>
  <c r="FS40" i="91"/>
  <c r="FR40" i="91"/>
  <c r="FQ40" i="91"/>
  <c r="FP40" i="91"/>
  <c r="FO40" i="91"/>
  <c r="FN40" i="91"/>
  <c r="FM40" i="91"/>
  <c r="FL40" i="91"/>
  <c r="FK40" i="91"/>
  <c r="FJ40" i="91"/>
  <c r="FI40" i="91"/>
  <c r="FH40" i="91"/>
  <c r="FG40" i="91"/>
  <c r="FF40" i="91"/>
  <c r="FE40" i="91"/>
  <c r="FD40" i="91"/>
  <c r="FC40" i="91"/>
  <c r="FB40" i="91"/>
  <c r="FA40" i="91"/>
  <c r="EZ40" i="91"/>
  <c r="EY40" i="91"/>
  <c r="EX40" i="91"/>
  <c r="EW40" i="91"/>
  <c r="EV40" i="91"/>
  <c r="EU40" i="91"/>
  <c r="ET40" i="91"/>
  <c r="ES40" i="91"/>
  <c r="ER40" i="91"/>
  <c r="EQ40" i="91"/>
  <c r="EP40" i="91"/>
  <c r="EO40" i="91"/>
  <c r="EN40" i="91"/>
  <c r="EM40" i="91"/>
  <c r="EL40" i="91"/>
  <c r="EK40" i="91"/>
  <c r="EJ40" i="91"/>
  <c r="EI40" i="91"/>
  <c r="EH40" i="91"/>
  <c r="EG40" i="91"/>
  <c r="EF40" i="91"/>
  <c r="EE40" i="91"/>
  <c r="ED40" i="91"/>
  <c r="EC40" i="91"/>
  <c r="EB40" i="91"/>
  <c r="EA40" i="91"/>
  <c r="DZ40" i="91"/>
  <c r="DY40" i="91"/>
  <c r="DX40" i="91"/>
  <c r="DW40" i="91"/>
  <c r="DV40" i="91"/>
  <c r="DU40" i="91"/>
  <c r="DT40" i="91"/>
  <c r="DS40" i="91"/>
  <c r="DR40" i="91"/>
  <c r="DQ40" i="91"/>
  <c r="DP40" i="91"/>
  <c r="DO40" i="91"/>
  <c r="DN40" i="91"/>
  <c r="DM40" i="91"/>
  <c r="DL40" i="91"/>
  <c r="DK40" i="91"/>
  <c r="DJ40" i="91"/>
  <c r="DI40" i="91"/>
  <c r="DH40" i="91"/>
  <c r="DG40" i="91"/>
  <c r="DF40" i="91"/>
  <c r="DE40" i="91"/>
  <c r="DD40" i="91"/>
  <c r="DC40" i="91"/>
  <c r="DB40" i="91"/>
  <c r="DA40" i="91"/>
  <c r="CZ40" i="91"/>
  <c r="CY40" i="91"/>
  <c r="CX40" i="91"/>
  <c r="CW40" i="91"/>
  <c r="CV40" i="91"/>
  <c r="CU40" i="91"/>
  <c r="CT40" i="91"/>
  <c r="CS40" i="91"/>
  <c r="CR40" i="91"/>
  <c r="CQ40" i="91"/>
  <c r="CP40" i="91"/>
  <c r="CO40" i="91"/>
  <c r="CN40" i="91"/>
  <c r="CM40" i="91"/>
  <c r="CL40" i="91"/>
  <c r="CK40" i="91"/>
  <c r="CJ40" i="91"/>
  <c r="CI40" i="91"/>
  <c r="CH40" i="91"/>
  <c r="CG40" i="91"/>
  <c r="CF40" i="91"/>
  <c r="CE40" i="91"/>
  <c r="CD40" i="91"/>
  <c r="CC40" i="91"/>
  <c r="CB40" i="91"/>
  <c r="CA40" i="91"/>
  <c r="BZ40" i="91"/>
  <c r="BY40" i="91"/>
  <c r="BX40" i="91"/>
  <c r="BW40" i="91"/>
  <c r="BV40" i="91"/>
  <c r="BU40" i="91"/>
  <c r="BT40" i="91"/>
  <c r="BS40" i="91"/>
  <c r="BR40" i="91"/>
  <c r="BQ40" i="91"/>
  <c r="BP40" i="91"/>
  <c r="BO40" i="91"/>
  <c r="BN40" i="91"/>
  <c r="BM40" i="91"/>
  <c r="BL40" i="91"/>
  <c r="BK40" i="91"/>
  <c r="BJ40" i="91"/>
  <c r="BI40" i="91"/>
  <c r="BH40" i="91"/>
  <c r="BG40" i="91"/>
  <c r="BF40" i="91"/>
  <c r="BE40" i="91"/>
  <c r="BD40" i="91"/>
  <c r="BC40" i="91"/>
  <c r="BB40" i="91"/>
  <c r="BA40" i="91"/>
  <c r="AZ40" i="91"/>
  <c r="AY40" i="91"/>
  <c r="AX40" i="91"/>
  <c r="AW40" i="91"/>
  <c r="AV40" i="91"/>
  <c r="AU40" i="91"/>
  <c r="AT40" i="91"/>
  <c r="AS40" i="91"/>
  <c r="AR40" i="91"/>
  <c r="AQ40" i="91"/>
  <c r="AP40" i="91"/>
  <c r="IV39" i="91"/>
  <c r="IU39" i="91"/>
  <c r="IT39" i="91"/>
  <c r="IS39" i="91"/>
  <c r="IR39" i="91"/>
  <c r="IQ39" i="91"/>
  <c r="IP39" i="91"/>
  <c r="IO39" i="91"/>
  <c r="IN39" i="91"/>
  <c r="IM39" i="91"/>
  <c r="IL39" i="91"/>
  <c r="IK39" i="91"/>
  <c r="IJ39" i="91"/>
  <c r="II39" i="91"/>
  <c r="IH39" i="91"/>
  <c r="IG39" i="91"/>
  <c r="IF39" i="91"/>
  <c r="IE39" i="91"/>
  <c r="ID39" i="91"/>
  <c r="IC39" i="91"/>
  <c r="IB39" i="91"/>
  <c r="IA39" i="91"/>
  <c r="HZ39" i="91"/>
  <c r="HY39" i="91"/>
  <c r="HX39" i="91"/>
  <c r="HW39" i="91"/>
  <c r="HV39" i="91"/>
  <c r="HU39" i="91"/>
  <c r="HT39" i="91"/>
  <c r="HS39" i="91"/>
  <c r="HR39" i="91"/>
  <c r="HQ39" i="91"/>
  <c r="HP39" i="91"/>
  <c r="HO39" i="91"/>
  <c r="HN39" i="91"/>
  <c r="HM39" i="91"/>
  <c r="HL39" i="91"/>
  <c r="HK39" i="91"/>
  <c r="HJ39" i="91"/>
  <c r="HI39" i="91"/>
  <c r="HH39" i="91"/>
  <c r="HG39" i="91"/>
  <c r="HF39" i="91"/>
  <c r="HE39" i="91"/>
  <c r="HD39" i="91"/>
  <c r="HC39" i="91"/>
  <c r="HB39" i="91"/>
  <c r="HA39" i="91"/>
  <c r="GZ39" i="91"/>
  <c r="GY39" i="91"/>
  <c r="GX39" i="91"/>
  <c r="GW39" i="91"/>
  <c r="GV39" i="91"/>
  <c r="GU39" i="91"/>
  <c r="GT39" i="91"/>
  <c r="GS39" i="91"/>
  <c r="GR39" i="91"/>
  <c r="GQ39" i="91"/>
  <c r="GP39" i="91"/>
  <c r="GO39" i="91"/>
  <c r="GN39" i="91"/>
  <c r="GM39" i="91"/>
  <c r="GL39" i="91"/>
  <c r="GK39" i="91"/>
  <c r="GJ39" i="91"/>
  <c r="GI39" i="91"/>
  <c r="GH39" i="91"/>
  <c r="GG39" i="91"/>
  <c r="GF39" i="91"/>
  <c r="GE39" i="91"/>
  <c r="GD39" i="91"/>
  <c r="GC39" i="91"/>
  <c r="GB39" i="91"/>
  <c r="GA39" i="91"/>
  <c r="FZ39" i="91"/>
  <c r="FY39" i="91"/>
  <c r="FX39" i="91"/>
  <c r="FW39" i="91"/>
  <c r="FV39" i="91"/>
  <c r="FU39" i="91"/>
  <c r="FT39" i="91"/>
  <c r="FS39" i="91"/>
  <c r="FR39" i="91"/>
  <c r="FQ39" i="91"/>
  <c r="FP39" i="91"/>
  <c r="FO39" i="91"/>
  <c r="FN39" i="91"/>
  <c r="FM39" i="91"/>
  <c r="FL39" i="91"/>
  <c r="FK39" i="91"/>
  <c r="FJ39" i="91"/>
  <c r="FI39" i="91"/>
  <c r="FH39" i="91"/>
  <c r="FG39" i="91"/>
  <c r="FF39" i="91"/>
  <c r="FE39" i="91"/>
  <c r="FD39" i="91"/>
  <c r="FC39" i="91"/>
  <c r="FB39" i="91"/>
  <c r="FA39" i="91"/>
  <c r="EZ39" i="91"/>
  <c r="EY39" i="91"/>
  <c r="EX39" i="91"/>
  <c r="EW39" i="91"/>
  <c r="EV39" i="91"/>
  <c r="EU39" i="91"/>
  <c r="ET39" i="91"/>
  <c r="ES39" i="91"/>
  <c r="ER39" i="91"/>
  <c r="EQ39" i="91"/>
  <c r="EP39" i="91"/>
  <c r="EO39" i="91"/>
  <c r="EN39" i="91"/>
  <c r="EM39" i="91"/>
  <c r="EL39" i="91"/>
  <c r="EK39" i="91"/>
  <c r="EJ39" i="91"/>
  <c r="EI39" i="91"/>
  <c r="EH39" i="91"/>
  <c r="EG39" i="91"/>
  <c r="EF39" i="91"/>
  <c r="EE39" i="91"/>
  <c r="ED39" i="91"/>
  <c r="EC39" i="91"/>
  <c r="EB39" i="91"/>
  <c r="EA39" i="91"/>
  <c r="DZ39" i="91"/>
  <c r="DY39" i="91"/>
  <c r="DX39" i="91"/>
  <c r="DW39" i="91"/>
  <c r="DV39" i="91"/>
  <c r="DU39" i="91"/>
  <c r="DT39" i="91"/>
  <c r="DS39" i="91"/>
  <c r="DR39" i="91"/>
  <c r="DQ39" i="91"/>
  <c r="DP39" i="91"/>
  <c r="DO39" i="91"/>
  <c r="DN39" i="91"/>
  <c r="DM39" i="91"/>
  <c r="DL39" i="91"/>
  <c r="DK39" i="91"/>
  <c r="DJ39" i="91"/>
  <c r="DI39" i="91"/>
  <c r="DH39" i="91"/>
  <c r="DG39" i="91"/>
  <c r="DF39" i="91"/>
  <c r="DE39" i="91"/>
  <c r="DD39" i="91"/>
  <c r="DC39" i="91"/>
  <c r="DB39" i="91"/>
  <c r="DA39" i="91"/>
  <c r="CZ39" i="91"/>
  <c r="CY39" i="91"/>
  <c r="CX39" i="91"/>
  <c r="CW39" i="91"/>
  <c r="CV39" i="91"/>
  <c r="CU39" i="91"/>
  <c r="CT39" i="91"/>
  <c r="CS39" i="91"/>
  <c r="CR39" i="91"/>
  <c r="CQ39" i="91"/>
  <c r="CP39" i="91"/>
  <c r="CO39" i="91"/>
  <c r="CN39" i="91"/>
  <c r="CM39" i="91"/>
  <c r="CL39" i="91"/>
  <c r="CK39" i="91"/>
  <c r="CJ39" i="91"/>
  <c r="CI39" i="91"/>
  <c r="CH39" i="91"/>
  <c r="CG39" i="91"/>
  <c r="CF39" i="91"/>
  <c r="CE39" i="91"/>
  <c r="CD39" i="91"/>
  <c r="CC39" i="91"/>
  <c r="CB39" i="91"/>
  <c r="CA39" i="91"/>
  <c r="BZ39" i="91"/>
  <c r="BY39" i="91"/>
  <c r="BX39" i="91"/>
  <c r="BW39" i="91"/>
  <c r="BV39" i="91"/>
  <c r="BU39" i="91"/>
  <c r="BT39" i="91"/>
  <c r="BS39" i="91"/>
  <c r="BR39" i="91"/>
  <c r="BQ39" i="91"/>
  <c r="BP39" i="91"/>
  <c r="BO39" i="91"/>
  <c r="BN39" i="91"/>
  <c r="BM39" i="91"/>
  <c r="BL39" i="91"/>
  <c r="BK39" i="91"/>
  <c r="BJ39" i="91"/>
  <c r="BI39" i="91"/>
  <c r="BH39" i="91"/>
  <c r="BG39" i="91"/>
  <c r="BF39" i="91"/>
  <c r="BE39" i="91"/>
  <c r="BD39" i="91"/>
  <c r="BC39" i="91"/>
  <c r="BB39" i="91"/>
  <c r="BA39" i="91"/>
  <c r="AZ39" i="91"/>
  <c r="AY39" i="91"/>
  <c r="AX39" i="91"/>
  <c r="AW39" i="91"/>
  <c r="AV39" i="91"/>
  <c r="AU39" i="91"/>
  <c r="AT39" i="91"/>
  <c r="AS39" i="91"/>
  <c r="AR39" i="91"/>
  <c r="AQ39" i="91"/>
  <c r="AP39" i="91"/>
  <c r="IV38" i="91"/>
  <c r="IU38" i="91"/>
  <c r="IT38" i="91"/>
  <c r="IS38" i="91"/>
  <c r="IR38" i="91"/>
  <c r="IQ38" i="91"/>
  <c r="IP38" i="91"/>
  <c r="IO38" i="91"/>
  <c r="IN38" i="91"/>
  <c r="IM38" i="91"/>
  <c r="IL38" i="91"/>
  <c r="IK38" i="91"/>
  <c r="IJ38" i="91"/>
  <c r="II38" i="91"/>
  <c r="IH38" i="91"/>
  <c r="IG38" i="91"/>
  <c r="IF38" i="91"/>
  <c r="IE38" i="91"/>
  <c r="ID38" i="91"/>
  <c r="IC38" i="91"/>
  <c r="IB38" i="91"/>
  <c r="IA38" i="91"/>
  <c r="HZ38" i="91"/>
  <c r="HY38" i="91"/>
  <c r="HX38" i="91"/>
  <c r="HW38" i="91"/>
  <c r="HV38" i="91"/>
  <c r="HU38" i="91"/>
  <c r="HT38" i="91"/>
  <c r="HS38" i="91"/>
  <c r="HR38" i="91"/>
  <c r="HQ38" i="91"/>
  <c r="HP38" i="91"/>
  <c r="HO38" i="91"/>
  <c r="HN38" i="91"/>
  <c r="HM38" i="91"/>
  <c r="HL38" i="91"/>
  <c r="HK38" i="91"/>
  <c r="HJ38" i="91"/>
  <c r="HI38" i="91"/>
  <c r="HH38" i="91"/>
  <c r="HG38" i="91"/>
  <c r="HF38" i="91"/>
  <c r="HE38" i="91"/>
  <c r="HD38" i="91"/>
  <c r="HC38" i="91"/>
  <c r="HB38" i="91"/>
  <c r="HA38" i="91"/>
  <c r="GZ38" i="91"/>
  <c r="GY38" i="91"/>
  <c r="GX38" i="91"/>
  <c r="GW38" i="91"/>
  <c r="GV38" i="91"/>
  <c r="GU38" i="91"/>
  <c r="GT38" i="91"/>
  <c r="GS38" i="91"/>
  <c r="GR38" i="91"/>
  <c r="GQ38" i="91"/>
  <c r="GP38" i="91"/>
  <c r="GO38" i="91"/>
  <c r="GN38" i="91"/>
  <c r="GM38" i="91"/>
  <c r="GL38" i="91"/>
  <c r="GK38" i="91"/>
  <c r="GJ38" i="91"/>
  <c r="GI38" i="91"/>
  <c r="GH38" i="91"/>
  <c r="GG38" i="91"/>
  <c r="GF38" i="91"/>
  <c r="GE38" i="91"/>
  <c r="GD38" i="91"/>
  <c r="GC38" i="91"/>
  <c r="GB38" i="91"/>
  <c r="GA38" i="91"/>
  <c r="FZ38" i="91"/>
  <c r="FY38" i="91"/>
  <c r="FX38" i="91"/>
  <c r="FW38" i="91"/>
  <c r="FV38" i="91"/>
  <c r="FU38" i="91"/>
  <c r="FT38" i="91"/>
  <c r="FS38" i="91"/>
  <c r="FR38" i="91"/>
  <c r="FQ38" i="91"/>
  <c r="FP38" i="91"/>
  <c r="FO38" i="91"/>
  <c r="FN38" i="91"/>
  <c r="FM38" i="91"/>
  <c r="FL38" i="91"/>
  <c r="FK38" i="91"/>
  <c r="FJ38" i="91"/>
  <c r="FI38" i="91"/>
  <c r="FH38" i="91"/>
  <c r="FG38" i="91"/>
  <c r="FF38" i="91"/>
  <c r="FE38" i="91"/>
  <c r="FD38" i="91"/>
  <c r="FC38" i="91"/>
  <c r="FB38" i="91"/>
  <c r="FA38" i="91"/>
  <c r="EZ38" i="91"/>
  <c r="EY38" i="91"/>
  <c r="EX38" i="91"/>
  <c r="EW38" i="91"/>
  <c r="EV38" i="91"/>
  <c r="EU38" i="91"/>
  <c r="ET38" i="91"/>
  <c r="ES38" i="91"/>
  <c r="ER38" i="91"/>
  <c r="EQ38" i="91"/>
  <c r="EP38" i="91"/>
  <c r="EO38" i="91"/>
  <c r="EN38" i="91"/>
  <c r="EM38" i="91"/>
  <c r="EL38" i="91"/>
  <c r="EK38" i="91"/>
  <c r="EJ38" i="91"/>
  <c r="EI38" i="91"/>
  <c r="EH38" i="91"/>
  <c r="EG38" i="91"/>
  <c r="EF38" i="91"/>
  <c r="EE38" i="91"/>
  <c r="ED38" i="91"/>
  <c r="EC38" i="91"/>
  <c r="EB38" i="91"/>
  <c r="EA38" i="91"/>
  <c r="DZ38" i="91"/>
  <c r="DY38" i="91"/>
  <c r="DX38" i="91"/>
  <c r="DW38" i="91"/>
  <c r="DV38" i="91"/>
  <c r="DU38" i="91"/>
  <c r="DT38" i="91"/>
  <c r="DS38" i="91"/>
  <c r="DR38" i="91"/>
  <c r="DQ38" i="91"/>
  <c r="DP38" i="91"/>
  <c r="DO38" i="91"/>
  <c r="DN38" i="91"/>
  <c r="DM38" i="91"/>
  <c r="DL38" i="91"/>
  <c r="DK38" i="91"/>
  <c r="DJ38" i="91"/>
  <c r="DI38" i="91"/>
  <c r="DH38" i="91"/>
  <c r="DG38" i="91"/>
  <c r="DF38" i="91"/>
  <c r="DE38" i="91"/>
  <c r="DD38" i="91"/>
  <c r="DC38" i="91"/>
  <c r="DB38" i="91"/>
  <c r="DA38" i="91"/>
  <c r="CZ38" i="91"/>
  <c r="CY38" i="91"/>
  <c r="CX38" i="91"/>
  <c r="CW38" i="91"/>
  <c r="CV38" i="91"/>
  <c r="CU38" i="91"/>
  <c r="CT38" i="91"/>
  <c r="CS38" i="91"/>
  <c r="CR38" i="91"/>
  <c r="CQ38" i="91"/>
  <c r="CP38" i="91"/>
  <c r="CO38" i="91"/>
  <c r="CN38" i="91"/>
  <c r="CM38" i="91"/>
  <c r="CL38" i="91"/>
  <c r="CK38" i="91"/>
  <c r="CJ38" i="91"/>
  <c r="CI38" i="91"/>
  <c r="CH38" i="91"/>
  <c r="CG38" i="91"/>
  <c r="CF38" i="91"/>
  <c r="CE38" i="91"/>
  <c r="CD38" i="91"/>
  <c r="CC38" i="91"/>
  <c r="CB38" i="91"/>
  <c r="CA38" i="91"/>
  <c r="BZ38" i="91"/>
  <c r="BY38" i="91"/>
  <c r="BX38" i="91"/>
  <c r="BW38" i="91"/>
  <c r="BV38" i="91"/>
  <c r="BU38" i="91"/>
  <c r="BT38" i="91"/>
  <c r="BS38" i="91"/>
  <c r="BR38" i="91"/>
  <c r="BQ38" i="91"/>
  <c r="BP38" i="91"/>
  <c r="BO38" i="91"/>
  <c r="BN38" i="91"/>
  <c r="BM38" i="91"/>
  <c r="BL38" i="91"/>
  <c r="BK38" i="91"/>
  <c r="BJ38" i="91"/>
  <c r="BI38" i="91"/>
  <c r="BH38" i="91"/>
  <c r="BG38" i="91"/>
  <c r="BF38" i="91"/>
  <c r="BE38" i="91"/>
  <c r="BD38" i="91"/>
  <c r="BC38" i="91"/>
  <c r="BB38" i="91"/>
  <c r="BA38" i="91"/>
  <c r="AZ38" i="91"/>
  <c r="AY38" i="91"/>
  <c r="AX38" i="91"/>
  <c r="AW38" i="91"/>
  <c r="AV38" i="91"/>
  <c r="AU38" i="91"/>
  <c r="AT38" i="91"/>
  <c r="AS38" i="91"/>
  <c r="AR38" i="91"/>
  <c r="AQ38" i="91"/>
  <c r="AP38" i="91"/>
  <c r="IV37" i="91"/>
  <c r="IU37" i="91"/>
  <c r="IT37" i="91"/>
  <c r="IS37" i="91"/>
  <c r="IR37" i="91"/>
  <c r="IQ37" i="91"/>
  <c r="IP37" i="91"/>
  <c r="IO37" i="91"/>
  <c r="IN37" i="91"/>
  <c r="IM37" i="91"/>
  <c r="IL37" i="91"/>
  <c r="IK37" i="91"/>
  <c r="IJ37" i="91"/>
  <c r="II37" i="91"/>
  <c r="IH37" i="91"/>
  <c r="IG37" i="91"/>
  <c r="IF37" i="91"/>
  <c r="IE37" i="91"/>
  <c r="ID37" i="91"/>
  <c r="IC37" i="91"/>
  <c r="IB37" i="91"/>
  <c r="IA37" i="91"/>
  <c r="HZ37" i="91"/>
  <c r="HY37" i="91"/>
  <c r="HX37" i="91"/>
  <c r="HW37" i="91"/>
  <c r="HV37" i="91"/>
  <c r="HU37" i="91"/>
  <c r="HT37" i="91"/>
  <c r="HS37" i="91"/>
  <c r="HR37" i="91"/>
  <c r="HQ37" i="91"/>
  <c r="HP37" i="91"/>
  <c r="HO37" i="91"/>
  <c r="HN37" i="91"/>
  <c r="HM37" i="91"/>
  <c r="HL37" i="91"/>
  <c r="HK37" i="91"/>
  <c r="HJ37" i="91"/>
  <c r="HI37" i="91"/>
  <c r="HH37" i="91"/>
  <c r="HG37" i="91"/>
  <c r="HF37" i="91"/>
  <c r="HE37" i="91"/>
  <c r="HD37" i="91"/>
  <c r="HC37" i="91"/>
  <c r="HB37" i="91"/>
  <c r="HA37" i="91"/>
  <c r="GZ37" i="91"/>
  <c r="GY37" i="91"/>
  <c r="GX37" i="91"/>
  <c r="GW37" i="91"/>
  <c r="GV37" i="91"/>
  <c r="GU37" i="91"/>
  <c r="GT37" i="91"/>
  <c r="GS37" i="91"/>
  <c r="GR37" i="91"/>
  <c r="GQ37" i="91"/>
  <c r="GP37" i="91"/>
  <c r="GO37" i="91"/>
  <c r="GN37" i="91"/>
  <c r="GM37" i="91"/>
  <c r="GL37" i="91"/>
  <c r="GK37" i="91"/>
  <c r="GJ37" i="91"/>
  <c r="GI37" i="91"/>
  <c r="GH37" i="91"/>
  <c r="GG37" i="91"/>
  <c r="GF37" i="91"/>
  <c r="GE37" i="91"/>
  <c r="GD37" i="91"/>
  <c r="GC37" i="91"/>
  <c r="GB37" i="91"/>
  <c r="GA37" i="91"/>
  <c r="FZ37" i="91"/>
  <c r="FY37" i="91"/>
  <c r="FX37" i="91"/>
  <c r="FW37" i="91"/>
  <c r="FV37" i="91"/>
  <c r="FU37" i="91"/>
  <c r="FT37" i="91"/>
  <c r="FS37" i="91"/>
  <c r="FR37" i="91"/>
  <c r="FQ37" i="91"/>
  <c r="FP37" i="91"/>
  <c r="FO37" i="91"/>
  <c r="FN37" i="91"/>
  <c r="FM37" i="91"/>
  <c r="FL37" i="91"/>
  <c r="FK37" i="91"/>
  <c r="FJ37" i="91"/>
  <c r="FI37" i="91"/>
  <c r="FH37" i="91"/>
  <c r="FG37" i="91"/>
  <c r="FF37" i="91"/>
  <c r="FE37" i="91"/>
  <c r="FD37" i="91"/>
  <c r="FC37" i="91"/>
  <c r="FB37" i="91"/>
  <c r="FA37" i="91"/>
  <c r="EZ37" i="91"/>
  <c r="EY37" i="91"/>
  <c r="EX37" i="91"/>
  <c r="EW37" i="91"/>
  <c r="EV37" i="91"/>
  <c r="EU37" i="91"/>
  <c r="ET37" i="91"/>
  <c r="ES37" i="91"/>
  <c r="ER37" i="91"/>
  <c r="EQ37" i="91"/>
  <c r="EP37" i="91"/>
  <c r="EO37" i="91"/>
  <c r="EN37" i="91"/>
  <c r="EM37" i="91"/>
  <c r="EL37" i="91"/>
  <c r="EK37" i="91"/>
  <c r="EJ37" i="91"/>
  <c r="EI37" i="91"/>
  <c r="EH37" i="91"/>
  <c r="EG37" i="91"/>
  <c r="EF37" i="91"/>
  <c r="EE37" i="91"/>
  <c r="ED37" i="91"/>
  <c r="EC37" i="91"/>
  <c r="EB37" i="91"/>
  <c r="EA37" i="91"/>
  <c r="DZ37" i="91"/>
  <c r="DY37" i="91"/>
  <c r="DX37" i="91"/>
  <c r="DW37" i="91"/>
  <c r="DV37" i="91"/>
  <c r="DU37" i="91"/>
  <c r="DT37" i="91"/>
  <c r="DS37" i="91"/>
  <c r="DR37" i="91"/>
  <c r="DQ37" i="91"/>
  <c r="DP37" i="91"/>
  <c r="DO37" i="91"/>
  <c r="DN37" i="91"/>
  <c r="DM37" i="91"/>
  <c r="DL37" i="91"/>
  <c r="DK37" i="91"/>
  <c r="DJ37" i="91"/>
  <c r="DI37" i="91"/>
  <c r="DH37" i="91"/>
  <c r="DG37" i="91"/>
  <c r="DF37" i="91"/>
  <c r="DE37" i="91"/>
  <c r="DD37" i="91"/>
  <c r="DC37" i="91"/>
  <c r="DB37" i="91"/>
  <c r="DA37" i="91"/>
  <c r="CZ37" i="91"/>
  <c r="CY37" i="91"/>
  <c r="CX37" i="91"/>
  <c r="CW37" i="91"/>
  <c r="CV37" i="91"/>
  <c r="CU37" i="91"/>
  <c r="CT37" i="91"/>
  <c r="CS37" i="91"/>
  <c r="CR37" i="91"/>
  <c r="CQ37" i="91"/>
  <c r="CP37" i="91"/>
  <c r="CO37" i="91"/>
  <c r="CN37" i="91"/>
  <c r="CM37" i="91"/>
  <c r="CL37" i="91"/>
  <c r="CK37" i="91"/>
  <c r="CJ37" i="91"/>
  <c r="CI37" i="91"/>
  <c r="CH37" i="91"/>
  <c r="CG37" i="91"/>
  <c r="CF37" i="91"/>
  <c r="CE37" i="91"/>
  <c r="CD37" i="91"/>
  <c r="CC37" i="91"/>
  <c r="CB37" i="91"/>
  <c r="CA37" i="91"/>
  <c r="BZ37" i="91"/>
  <c r="BY37" i="91"/>
  <c r="BX37" i="91"/>
  <c r="BW37" i="91"/>
  <c r="BV37" i="91"/>
  <c r="BU37" i="91"/>
  <c r="BT37" i="91"/>
  <c r="BS37" i="91"/>
  <c r="BR37" i="91"/>
  <c r="BQ37" i="91"/>
  <c r="BP37" i="91"/>
  <c r="BO37" i="91"/>
  <c r="BN37" i="91"/>
  <c r="BM37" i="91"/>
  <c r="BL37" i="91"/>
  <c r="BK37" i="91"/>
  <c r="BJ37" i="91"/>
  <c r="BI37" i="91"/>
  <c r="BH37" i="91"/>
  <c r="BG37" i="91"/>
  <c r="BF37" i="91"/>
  <c r="BE37" i="91"/>
  <c r="BD37" i="91"/>
  <c r="BC37" i="91"/>
  <c r="BB37" i="91"/>
  <c r="BA37" i="91"/>
  <c r="AZ37" i="91"/>
  <c r="AY37" i="91"/>
  <c r="AX37" i="91"/>
  <c r="AW37" i="91"/>
  <c r="AV37" i="91"/>
  <c r="AU37" i="91"/>
  <c r="AT37" i="91"/>
  <c r="AS37" i="91"/>
  <c r="AR37" i="91"/>
  <c r="AQ37" i="91"/>
  <c r="AP37" i="91"/>
  <c r="IV36" i="91"/>
  <c r="IU36" i="91"/>
  <c r="IT36" i="91"/>
  <c r="IS36" i="91"/>
  <c r="IR36" i="91"/>
  <c r="IQ36" i="91"/>
  <c r="IP36" i="91"/>
  <c r="IO36" i="91"/>
  <c r="IN36" i="91"/>
  <c r="IM36" i="91"/>
  <c r="IL36" i="91"/>
  <c r="IK36" i="91"/>
  <c r="IJ36" i="91"/>
  <c r="II36" i="91"/>
  <c r="IH36" i="91"/>
  <c r="IG36" i="91"/>
  <c r="IF36" i="91"/>
  <c r="IE36" i="91"/>
  <c r="ID36" i="91"/>
  <c r="IC36" i="91"/>
  <c r="IB36" i="91"/>
  <c r="IA36" i="91"/>
  <c r="HZ36" i="91"/>
  <c r="HY36" i="91"/>
  <c r="HX36" i="91"/>
  <c r="HW36" i="91"/>
  <c r="HV36" i="91"/>
  <c r="HU36" i="91"/>
  <c r="HT36" i="91"/>
  <c r="HS36" i="91"/>
  <c r="HR36" i="91"/>
  <c r="HQ36" i="91"/>
  <c r="HP36" i="91"/>
  <c r="HO36" i="91"/>
  <c r="HN36" i="91"/>
  <c r="HM36" i="91"/>
  <c r="HL36" i="91"/>
  <c r="HK36" i="91"/>
  <c r="HJ36" i="91"/>
  <c r="HI36" i="91"/>
  <c r="HH36" i="91"/>
  <c r="HG36" i="91"/>
  <c r="HF36" i="91"/>
  <c r="HE36" i="91"/>
  <c r="HD36" i="91"/>
  <c r="HC36" i="91"/>
  <c r="HB36" i="91"/>
  <c r="HA36" i="91"/>
  <c r="GZ36" i="91"/>
  <c r="GY36" i="91"/>
  <c r="GX36" i="91"/>
  <c r="GW36" i="91"/>
  <c r="GV36" i="91"/>
  <c r="GU36" i="91"/>
  <c r="GT36" i="91"/>
  <c r="GS36" i="91"/>
  <c r="GR36" i="91"/>
  <c r="GQ36" i="91"/>
  <c r="GP36" i="91"/>
  <c r="GO36" i="91"/>
  <c r="GN36" i="91"/>
  <c r="GM36" i="91"/>
  <c r="GL36" i="91"/>
  <c r="GK36" i="91"/>
  <c r="GJ36" i="91"/>
  <c r="GI36" i="91"/>
  <c r="GH36" i="91"/>
  <c r="GG36" i="91"/>
  <c r="GF36" i="91"/>
  <c r="GE36" i="91"/>
  <c r="GD36" i="91"/>
  <c r="GC36" i="91"/>
  <c r="GB36" i="91"/>
  <c r="GA36" i="91"/>
  <c r="FZ36" i="91"/>
  <c r="FY36" i="91"/>
  <c r="FX36" i="91"/>
  <c r="FW36" i="91"/>
  <c r="FV36" i="91"/>
  <c r="FU36" i="91"/>
  <c r="FT36" i="91"/>
  <c r="FS36" i="91"/>
  <c r="FR36" i="91"/>
  <c r="FQ36" i="91"/>
  <c r="FP36" i="91"/>
  <c r="FO36" i="91"/>
  <c r="FN36" i="91"/>
  <c r="FM36" i="91"/>
  <c r="FL36" i="91"/>
  <c r="FK36" i="91"/>
  <c r="FJ36" i="91"/>
  <c r="FI36" i="91"/>
  <c r="FH36" i="91"/>
  <c r="FG36" i="91"/>
  <c r="FF36" i="91"/>
  <c r="FE36" i="91"/>
  <c r="FD36" i="91"/>
  <c r="FC36" i="91"/>
  <c r="FB36" i="91"/>
  <c r="FA36" i="91"/>
  <c r="EZ36" i="91"/>
  <c r="EY36" i="91"/>
  <c r="EX36" i="91"/>
  <c r="EW36" i="91"/>
  <c r="EV36" i="91"/>
  <c r="EU36" i="91"/>
  <c r="ET36" i="91"/>
  <c r="ES36" i="91"/>
  <c r="ER36" i="91"/>
  <c r="EQ36" i="91"/>
  <c r="EP36" i="91"/>
  <c r="EO36" i="91"/>
  <c r="EN36" i="91"/>
  <c r="EM36" i="91"/>
  <c r="EL36" i="91"/>
  <c r="EK36" i="91"/>
  <c r="EJ36" i="91"/>
  <c r="EI36" i="91"/>
  <c r="EH36" i="91"/>
  <c r="EG36" i="91"/>
  <c r="EF36" i="91"/>
  <c r="EE36" i="91"/>
  <c r="ED36" i="91"/>
  <c r="EC36" i="91"/>
  <c r="EB36" i="91"/>
  <c r="EA36" i="91"/>
  <c r="DZ36" i="91"/>
  <c r="DY36" i="91"/>
  <c r="DX36" i="91"/>
  <c r="DW36" i="91"/>
  <c r="DV36" i="91"/>
  <c r="DU36" i="91"/>
  <c r="DT36" i="91"/>
  <c r="DS36" i="91"/>
  <c r="DR36" i="91"/>
  <c r="DQ36" i="91"/>
  <c r="DP36" i="91"/>
  <c r="DO36" i="91"/>
  <c r="DN36" i="91"/>
  <c r="DM36" i="91"/>
  <c r="DL36" i="91"/>
  <c r="DK36" i="91"/>
  <c r="DJ36" i="91"/>
  <c r="DI36" i="91"/>
  <c r="DH36" i="91"/>
  <c r="DG36" i="91"/>
  <c r="DF36" i="91"/>
  <c r="DE36" i="91"/>
  <c r="DD36" i="91"/>
  <c r="DC36" i="91"/>
  <c r="DB36" i="91"/>
  <c r="DA36" i="91"/>
  <c r="CZ36" i="91"/>
  <c r="CY36" i="91"/>
  <c r="CX36" i="91"/>
  <c r="CW36" i="91"/>
  <c r="CV36" i="91"/>
  <c r="CU36" i="91"/>
  <c r="CT36" i="91"/>
  <c r="CS36" i="91"/>
  <c r="CR36" i="91"/>
  <c r="CQ36" i="91"/>
  <c r="CP36" i="91"/>
  <c r="CO36" i="91"/>
  <c r="CN36" i="91"/>
  <c r="CM36" i="91"/>
  <c r="CL36" i="91"/>
  <c r="CK36" i="91"/>
  <c r="CJ36" i="91"/>
  <c r="CI36" i="91"/>
  <c r="CH36" i="91"/>
  <c r="CG36" i="91"/>
  <c r="CF36" i="91"/>
  <c r="CE36" i="91"/>
  <c r="CD36" i="91"/>
  <c r="CC36" i="91"/>
  <c r="CB36" i="91"/>
  <c r="CA36" i="91"/>
  <c r="BZ36" i="91"/>
  <c r="BY36" i="91"/>
  <c r="BX36" i="91"/>
  <c r="BW36" i="91"/>
  <c r="BV36" i="91"/>
  <c r="BU36" i="91"/>
  <c r="BT36" i="91"/>
  <c r="BS36" i="91"/>
  <c r="BR36" i="91"/>
  <c r="BQ36" i="91"/>
  <c r="BP36" i="91"/>
  <c r="BO36" i="91"/>
  <c r="BN36" i="91"/>
  <c r="BM36" i="91"/>
  <c r="BL36" i="91"/>
  <c r="BK36" i="91"/>
  <c r="BJ36" i="91"/>
  <c r="BI36" i="91"/>
  <c r="BH36" i="91"/>
  <c r="BG36" i="91"/>
  <c r="BF36" i="91"/>
  <c r="BE36" i="91"/>
  <c r="BD36" i="91"/>
  <c r="BC36" i="91"/>
  <c r="BB36" i="91"/>
  <c r="BA36" i="91"/>
  <c r="AZ36" i="91"/>
  <c r="AY36" i="91"/>
  <c r="AX36" i="91"/>
  <c r="AW36" i="91"/>
  <c r="AV36" i="91"/>
  <c r="AU36" i="91"/>
  <c r="AT36" i="91"/>
  <c r="AS36" i="91"/>
  <c r="AR36" i="91"/>
  <c r="AQ36" i="91"/>
  <c r="AP36" i="91"/>
  <c r="IV35" i="91"/>
  <c r="IU35" i="91"/>
  <c r="IT35" i="91"/>
  <c r="IS35" i="91"/>
  <c r="IR35" i="91"/>
  <c r="IQ35" i="91"/>
  <c r="IP35" i="91"/>
  <c r="IO35" i="91"/>
  <c r="IN35" i="91"/>
  <c r="IM35" i="91"/>
  <c r="IL35" i="91"/>
  <c r="IK35" i="91"/>
  <c r="IJ35" i="91"/>
  <c r="II35" i="91"/>
  <c r="IH35" i="91"/>
  <c r="IG35" i="91"/>
  <c r="IF35" i="91"/>
  <c r="IE35" i="91"/>
  <c r="ID35" i="91"/>
  <c r="IC35" i="91"/>
  <c r="IB35" i="91"/>
  <c r="IA35" i="91"/>
  <c r="HZ35" i="91"/>
  <c r="HY35" i="91"/>
  <c r="HX35" i="91"/>
  <c r="HW35" i="91"/>
  <c r="HV35" i="91"/>
  <c r="HU35" i="91"/>
  <c r="HT35" i="91"/>
  <c r="HS35" i="91"/>
  <c r="HR35" i="91"/>
  <c r="HQ35" i="91"/>
  <c r="HP35" i="91"/>
  <c r="HO35" i="91"/>
  <c r="HN35" i="91"/>
  <c r="HM35" i="91"/>
  <c r="HL35" i="91"/>
  <c r="HK35" i="91"/>
  <c r="HJ35" i="91"/>
  <c r="HI35" i="91"/>
  <c r="HH35" i="91"/>
  <c r="HG35" i="91"/>
  <c r="HF35" i="91"/>
  <c r="HE35" i="91"/>
  <c r="HD35" i="91"/>
  <c r="HC35" i="91"/>
  <c r="HB35" i="91"/>
  <c r="HA35" i="91"/>
  <c r="GZ35" i="91"/>
  <c r="GY35" i="91"/>
  <c r="GX35" i="91"/>
  <c r="GW35" i="91"/>
  <c r="GV35" i="91"/>
  <c r="GU35" i="91"/>
  <c r="GT35" i="91"/>
  <c r="GS35" i="91"/>
  <c r="GR35" i="91"/>
  <c r="GQ35" i="91"/>
  <c r="GP35" i="91"/>
  <c r="GO35" i="91"/>
  <c r="GN35" i="91"/>
  <c r="GM35" i="91"/>
  <c r="GL35" i="91"/>
  <c r="GK35" i="91"/>
  <c r="GJ35" i="91"/>
  <c r="GI35" i="91"/>
  <c r="GH35" i="91"/>
  <c r="GG35" i="91"/>
  <c r="GF35" i="91"/>
  <c r="GE35" i="91"/>
  <c r="GD35" i="91"/>
  <c r="GC35" i="91"/>
  <c r="GB35" i="91"/>
  <c r="GA35" i="91"/>
  <c r="FZ35" i="91"/>
  <c r="FY35" i="91"/>
  <c r="FX35" i="91"/>
  <c r="FW35" i="91"/>
  <c r="FV35" i="91"/>
  <c r="FU35" i="91"/>
  <c r="FT35" i="91"/>
  <c r="FS35" i="91"/>
  <c r="FR35" i="91"/>
  <c r="FQ35" i="91"/>
  <c r="FP35" i="91"/>
  <c r="FO35" i="91"/>
  <c r="FN35" i="91"/>
  <c r="FM35" i="91"/>
  <c r="FL35" i="91"/>
  <c r="FK35" i="91"/>
  <c r="FJ35" i="91"/>
  <c r="FI35" i="91"/>
  <c r="FH35" i="91"/>
  <c r="FG35" i="91"/>
  <c r="FF35" i="91"/>
  <c r="FE35" i="91"/>
  <c r="FD35" i="91"/>
  <c r="FC35" i="91"/>
  <c r="FB35" i="91"/>
  <c r="FA35" i="91"/>
  <c r="EZ35" i="91"/>
  <c r="EY35" i="91"/>
  <c r="EX35" i="91"/>
  <c r="EW35" i="91"/>
  <c r="EV35" i="91"/>
  <c r="EU35" i="91"/>
  <c r="ET35" i="91"/>
  <c r="ES35" i="91"/>
  <c r="ER35" i="91"/>
  <c r="EQ35" i="91"/>
  <c r="EP35" i="91"/>
  <c r="EO35" i="91"/>
  <c r="EN35" i="91"/>
  <c r="EM35" i="91"/>
  <c r="EL35" i="91"/>
  <c r="EK35" i="91"/>
  <c r="EJ35" i="91"/>
  <c r="EI35" i="91"/>
  <c r="EH35" i="91"/>
  <c r="EG35" i="91"/>
  <c r="EF35" i="91"/>
  <c r="EE35" i="91"/>
  <c r="ED35" i="91"/>
  <c r="EC35" i="91"/>
  <c r="EB35" i="91"/>
  <c r="EA35" i="91"/>
  <c r="DZ35" i="91"/>
  <c r="DY35" i="91"/>
  <c r="DX35" i="91"/>
  <c r="DW35" i="91"/>
  <c r="DV35" i="91"/>
  <c r="DU35" i="91"/>
  <c r="DT35" i="91"/>
  <c r="DS35" i="91"/>
  <c r="DR35" i="91"/>
  <c r="DQ35" i="91"/>
  <c r="DP35" i="91"/>
  <c r="DO35" i="91"/>
  <c r="DN35" i="91"/>
  <c r="DM35" i="91"/>
  <c r="DL35" i="91"/>
  <c r="DK35" i="91"/>
  <c r="DJ35" i="91"/>
  <c r="DI35" i="91"/>
  <c r="DH35" i="91"/>
  <c r="DG35" i="91"/>
  <c r="DF35" i="91"/>
  <c r="DE35" i="91"/>
  <c r="DD35" i="91"/>
  <c r="DC35" i="91"/>
  <c r="DB35" i="91"/>
  <c r="DA35" i="91"/>
  <c r="CZ35" i="91"/>
  <c r="CY35" i="91"/>
  <c r="CX35" i="91"/>
  <c r="CW35" i="91"/>
  <c r="CV35" i="91"/>
  <c r="CU35" i="91"/>
  <c r="CT35" i="91"/>
  <c r="CS35" i="91"/>
  <c r="CR35" i="91"/>
  <c r="CQ35" i="91"/>
  <c r="CP35" i="91"/>
  <c r="CO35" i="91"/>
  <c r="CN35" i="91"/>
  <c r="CM35" i="91"/>
  <c r="CL35" i="91"/>
  <c r="CK35" i="91"/>
  <c r="CJ35" i="91"/>
  <c r="CI35" i="91"/>
  <c r="CH35" i="91"/>
  <c r="CG35" i="91"/>
  <c r="CF35" i="91"/>
  <c r="CE35" i="91"/>
  <c r="CD35" i="91"/>
  <c r="CC35" i="91"/>
  <c r="CB35" i="91"/>
  <c r="CA35" i="91"/>
  <c r="BZ35" i="91"/>
  <c r="BY35" i="91"/>
  <c r="BX35" i="91"/>
  <c r="BW35" i="91"/>
  <c r="BV35" i="91"/>
  <c r="BU35" i="91"/>
  <c r="BT35" i="91"/>
  <c r="BS35" i="91"/>
  <c r="BR35" i="91"/>
  <c r="BQ35" i="91"/>
  <c r="BP35" i="91"/>
  <c r="BO35" i="91"/>
  <c r="BN35" i="91"/>
  <c r="BM35" i="91"/>
  <c r="BL35" i="91"/>
  <c r="BK35" i="91"/>
  <c r="BJ35" i="91"/>
  <c r="BI35" i="91"/>
  <c r="BH35" i="91"/>
  <c r="BG35" i="91"/>
  <c r="BF35" i="91"/>
  <c r="BE35" i="91"/>
  <c r="BD35" i="91"/>
  <c r="BC35" i="91"/>
  <c r="BB35" i="91"/>
  <c r="BA35" i="91"/>
  <c r="AZ35" i="91"/>
  <c r="AY35" i="91"/>
  <c r="AX35" i="91"/>
  <c r="AW35" i="91"/>
  <c r="AV35" i="91"/>
  <c r="AU35" i="91"/>
  <c r="AT35" i="91"/>
  <c r="AS35" i="91"/>
  <c r="AR35" i="91"/>
  <c r="AQ35" i="91"/>
  <c r="AP35" i="91"/>
  <c r="IV34" i="91"/>
  <c r="IU34" i="91"/>
  <c r="IT34" i="91"/>
  <c r="IS34" i="91"/>
  <c r="IR34" i="91"/>
  <c r="IQ34" i="91"/>
  <c r="IP34" i="91"/>
  <c r="IO34" i="91"/>
  <c r="IN34" i="91"/>
  <c r="IM34" i="91"/>
  <c r="IL34" i="91"/>
  <c r="IK34" i="91"/>
  <c r="IJ34" i="91"/>
  <c r="II34" i="91"/>
  <c r="IH34" i="91"/>
  <c r="IG34" i="91"/>
  <c r="IF34" i="91"/>
  <c r="IE34" i="91"/>
  <c r="ID34" i="91"/>
  <c r="IC34" i="91"/>
  <c r="IB34" i="91"/>
  <c r="IA34" i="91"/>
  <c r="HZ34" i="91"/>
  <c r="HY34" i="91"/>
  <c r="HX34" i="91"/>
  <c r="HW34" i="91"/>
  <c r="HV34" i="91"/>
  <c r="HU34" i="91"/>
  <c r="HT34" i="91"/>
  <c r="HS34" i="91"/>
  <c r="HR34" i="91"/>
  <c r="HQ34" i="91"/>
  <c r="HP34" i="91"/>
  <c r="HO34" i="91"/>
  <c r="HN34" i="91"/>
  <c r="HM34" i="91"/>
  <c r="HL34" i="91"/>
  <c r="HK34" i="91"/>
  <c r="HJ34" i="91"/>
  <c r="HI34" i="91"/>
  <c r="HH34" i="91"/>
  <c r="HG34" i="91"/>
  <c r="HF34" i="91"/>
  <c r="HE34" i="91"/>
  <c r="HD34" i="91"/>
  <c r="HC34" i="91"/>
  <c r="HB34" i="91"/>
  <c r="HA34" i="91"/>
  <c r="GZ34" i="91"/>
  <c r="GY34" i="91"/>
  <c r="GX34" i="91"/>
  <c r="GW34" i="91"/>
  <c r="GV34" i="91"/>
  <c r="GU34" i="91"/>
  <c r="GT34" i="91"/>
  <c r="GS34" i="91"/>
  <c r="GR34" i="91"/>
  <c r="GQ34" i="91"/>
  <c r="GP34" i="91"/>
  <c r="GO34" i="91"/>
  <c r="GN34" i="91"/>
  <c r="GM34" i="91"/>
  <c r="GL34" i="91"/>
  <c r="GK34" i="91"/>
  <c r="GJ34" i="91"/>
  <c r="GI34" i="91"/>
  <c r="GH34" i="91"/>
  <c r="GG34" i="91"/>
  <c r="GF34" i="91"/>
  <c r="GE34" i="91"/>
  <c r="GD34" i="91"/>
  <c r="GC34" i="91"/>
  <c r="GB34" i="91"/>
  <c r="GA34" i="91"/>
  <c r="FZ34" i="91"/>
  <c r="FY34" i="91"/>
  <c r="FX34" i="91"/>
  <c r="FW34" i="91"/>
  <c r="FV34" i="91"/>
  <c r="FU34" i="91"/>
  <c r="FT34" i="91"/>
  <c r="FS34" i="91"/>
  <c r="FR34" i="91"/>
  <c r="FQ34" i="91"/>
  <c r="FP34" i="91"/>
  <c r="FO34" i="91"/>
  <c r="FN34" i="91"/>
  <c r="FM34" i="91"/>
  <c r="FL34" i="91"/>
  <c r="FK34" i="91"/>
  <c r="FJ34" i="91"/>
  <c r="FI34" i="91"/>
  <c r="FH34" i="91"/>
  <c r="FG34" i="91"/>
  <c r="FF34" i="91"/>
  <c r="FE34" i="91"/>
  <c r="FD34" i="91"/>
  <c r="FC34" i="91"/>
  <c r="FB34" i="91"/>
  <c r="FA34" i="91"/>
  <c r="EZ34" i="91"/>
  <c r="EY34" i="91"/>
  <c r="EX34" i="91"/>
  <c r="EW34" i="91"/>
  <c r="EV34" i="91"/>
  <c r="EU34" i="91"/>
  <c r="ET34" i="91"/>
  <c r="ES34" i="91"/>
  <c r="ER34" i="91"/>
  <c r="EQ34" i="91"/>
  <c r="EP34" i="91"/>
  <c r="EO34" i="91"/>
  <c r="EN34" i="91"/>
  <c r="EM34" i="91"/>
  <c r="EL34" i="91"/>
  <c r="EK34" i="91"/>
  <c r="EJ34" i="91"/>
  <c r="EI34" i="91"/>
  <c r="EH34" i="91"/>
  <c r="EG34" i="91"/>
  <c r="EF34" i="91"/>
  <c r="EE34" i="91"/>
  <c r="ED34" i="91"/>
  <c r="EC34" i="91"/>
  <c r="EB34" i="91"/>
  <c r="EA34" i="91"/>
  <c r="DZ34" i="91"/>
  <c r="DY34" i="91"/>
  <c r="DX34" i="91"/>
  <c r="DW34" i="91"/>
  <c r="DV34" i="91"/>
  <c r="DU34" i="91"/>
  <c r="DT34" i="91"/>
  <c r="DS34" i="91"/>
  <c r="DR34" i="91"/>
  <c r="DQ34" i="91"/>
  <c r="DP34" i="91"/>
  <c r="DO34" i="91"/>
  <c r="DN34" i="91"/>
  <c r="DM34" i="91"/>
  <c r="DL34" i="91"/>
  <c r="DK34" i="91"/>
  <c r="DJ34" i="91"/>
  <c r="DI34" i="91"/>
  <c r="DH34" i="91"/>
  <c r="DG34" i="91"/>
  <c r="DF34" i="91"/>
  <c r="DE34" i="91"/>
  <c r="DD34" i="91"/>
  <c r="DC34" i="91"/>
  <c r="DB34" i="91"/>
  <c r="DA34" i="91"/>
  <c r="CZ34" i="91"/>
  <c r="CY34" i="91"/>
  <c r="CX34" i="91"/>
  <c r="CW34" i="91"/>
  <c r="CV34" i="91"/>
  <c r="CU34" i="91"/>
  <c r="CT34" i="91"/>
  <c r="CS34" i="91"/>
  <c r="CR34" i="91"/>
  <c r="CQ34" i="91"/>
  <c r="CP34" i="91"/>
  <c r="CO34" i="91"/>
  <c r="CN34" i="91"/>
  <c r="CM34" i="91"/>
  <c r="CL34" i="91"/>
  <c r="CK34" i="91"/>
  <c r="CJ34" i="91"/>
  <c r="CI34" i="91"/>
  <c r="CH34" i="91"/>
  <c r="CG34" i="91"/>
  <c r="CF34" i="91"/>
  <c r="CE34" i="91"/>
  <c r="CD34" i="91"/>
  <c r="CC34" i="91"/>
  <c r="CB34" i="91"/>
  <c r="CA34" i="91"/>
  <c r="BZ34" i="91"/>
  <c r="BY34" i="91"/>
  <c r="BX34" i="91"/>
  <c r="BW34" i="91"/>
  <c r="BV34" i="91"/>
  <c r="BU34" i="91"/>
  <c r="BT34" i="91"/>
  <c r="BS34" i="91"/>
  <c r="BR34" i="91"/>
  <c r="BQ34" i="91"/>
  <c r="BP34" i="91"/>
  <c r="BO34" i="91"/>
  <c r="BN34" i="91"/>
  <c r="BM34" i="91"/>
  <c r="BL34" i="91"/>
  <c r="BK34" i="91"/>
  <c r="BJ34" i="91"/>
  <c r="BI34" i="91"/>
  <c r="BH34" i="91"/>
  <c r="BG34" i="91"/>
  <c r="BF34" i="91"/>
  <c r="BE34" i="91"/>
  <c r="BD34" i="91"/>
  <c r="BC34" i="91"/>
  <c r="BB34" i="91"/>
  <c r="BA34" i="91"/>
  <c r="AZ34" i="91"/>
  <c r="AY34" i="91"/>
  <c r="AX34" i="91"/>
  <c r="AW34" i="91"/>
  <c r="AV34" i="91"/>
  <c r="AU34" i="91"/>
  <c r="AT34" i="91"/>
  <c r="AS34" i="91"/>
  <c r="AR34" i="91"/>
  <c r="AQ34" i="91"/>
  <c r="AP34" i="91"/>
  <c r="IV33" i="91"/>
  <c r="IU33" i="91"/>
  <c r="IT33" i="91"/>
  <c r="IS33" i="91"/>
  <c r="IR33" i="91"/>
  <c r="IQ33" i="91"/>
  <c r="IP33" i="91"/>
  <c r="IO33" i="91"/>
  <c r="IN33" i="91"/>
  <c r="IM33" i="91"/>
  <c r="IL33" i="91"/>
  <c r="IK33" i="91"/>
  <c r="IJ33" i="91"/>
  <c r="II33" i="91"/>
  <c r="IH33" i="91"/>
  <c r="IG33" i="91"/>
  <c r="IF33" i="91"/>
  <c r="IE33" i="91"/>
  <c r="ID33" i="91"/>
  <c r="IC33" i="91"/>
  <c r="IB33" i="91"/>
  <c r="IA33" i="91"/>
  <c r="HZ33" i="91"/>
  <c r="HY33" i="91"/>
  <c r="HX33" i="91"/>
  <c r="HW33" i="91"/>
  <c r="HV33" i="91"/>
  <c r="HU33" i="91"/>
  <c r="HT33" i="91"/>
  <c r="HS33" i="91"/>
  <c r="HR33" i="91"/>
  <c r="HQ33" i="91"/>
  <c r="HP33" i="91"/>
  <c r="HO33" i="91"/>
  <c r="HN33" i="91"/>
  <c r="HM33" i="91"/>
  <c r="HL33" i="91"/>
  <c r="HK33" i="91"/>
  <c r="HJ33" i="91"/>
  <c r="HI33" i="91"/>
  <c r="HH33" i="91"/>
  <c r="HG33" i="91"/>
  <c r="HF33" i="91"/>
  <c r="HE33" i="91"/>
  <c r="HD33" i="91"/>
  <c r="HC33" i="91"/>
  <c r="HB33" i="91"/>
  <c r="HA33" i="91"/>
  <c r="GZ33" i="91"/>
  <c r="GY33" i="91"/>
  <c r="GX33" i="91"/>
  <c r="GW33" i="91"/>
  <c r="GV33" i="91"/>
  <c r="GU33" i="91"/>
  <c r="GT33" i="91"/>
  <c r="GS33" i="91"/>
  <c r="GR33" i="91"/>
  <c r="GQ33" i="91"/>
  <c r="GP33" i="91"/>
  <c r="GO33" i="91"/>
  <c r="GN33" i="91"/>
  <c r="GM33" i="91"/>
  <c r="GL33" i="91"/>
  <c r="GK33" i="91"/>
  <c r="GJ33" i="91"/>
  <c r="GI33" i="91"/>
  <c r="GH33" i="91"/>
  <c r="GG33" i="91"/>
  <c r="GF33" i="91"/>
  <c r="GE33" i="91"/>
  <c r="GD33" i="91"/>
  <c r="GC33" i="91"/>
  <c r="GB33" i="91"/>
  <c r="GA33" i="91"/>
  <c r="FZ33" i="91"/>
  <c r="FY33" i="91"/>
  <c r="FX33" i="91"/>
  <c r="FW33" i="91"/>
  <c r="FV33" i="91"/>
  <c r="FU33" i="91"/>
  <c r="FT33" i="91"/>
  <c r="FS33" i="91"/>
  <c r="FR33" i="91"/>
  <c r="FQ33" i="91"/>
  <c r="FP33" i="91"/>
  <c r="FO33" i="91"/>
  <c r="FN33" i="91"/>
  <c r="FM33" i="91"/>
  <c r="FL33" i="91"/>
  <c r="FK33" i="91"/>
  <c r="FJ33" i="91"/>
  <c r="FI33" i="91"/>
  <c r="FH33" i="91"/>
  <c r="FG33" i="91"/>
  <c r="FF33" i="91"/>
  <c r="FE33" i="91"/>
  <c r="FD33" i="91"/>
  <c r="FC33" i="91"/>
  <c r="FB33" i="91"/>
  <c r="FA33" i="91"/>
  <c r="EZ33" i="91"/>
  <c r="EY33" i="91"/>
  <c r="EX33" i="91"/>
  <c r="EW33" i="91"/>
  <c r="EV33" i="91"/>
  <c r="EU33" i="91"/>
  <c r="ET33" i="91"/>
  <c r="ES33" i="91"/>
  <c r="ER33" i="91"/>
  <c r="EQ33" i="91"/>
  <c r="EP33" i="91"/>
  <c r="EO33" i="91"/>
  <c r="EN33" i="91"/>
  <c r="EM33" i="91"/>
  <c r="EL33" i="91"/>
  <c r="EK33" i="91"/>
  <c r="EJ33" i="91"/>
  <c r="EI33" i="91"/>
  <c r="EH33" i="91"/>
  <c r="EG33" i="91"/>
  <c r="EF33" i="91"/>
  <c r="EE33" i="91"/>
  <c r="ED33" i="91"/>
  <c r="EC33" i="91"/>
  <c r="EB33" i="91"/>
  <c r="EA33" i="91"/>
  <c r="DZ33" i="91"/>
  <c r="DY33" i="91"/>
  <c r="DX33" i="91"/>
  <c r="DW33" i="91"/>
  <c r="DV33" i="91"/>
  <c r="DU33" i="91"/>
  <c r="DT33" i="91"/>
  <c r="DS33" i="91"/>
  <c r="DR33" i="91"/>
  <c r="DQ33" i="91"/>
  <c r="DP33" i="91"/>
  <c r="DO33" i="91"/>
  <c r="DN33" i="91"/>
  <c r="DM33" i="91"/>
  <c r="DL33" i="91"/>
  <c r="DK33" i="91"/>
  <c r="DJ33" i="91"/>
  <c r="DI33" i="91"/>
  <c r="DH33" i="91"/>
  <c r="DG33" i="91"/>
  <c r="DF33" i="91"/>
  <c r="DE33" i="91"/>
  <c r="DD33" i="91"/>
  <c r="DC33" i="91"/>
  <c r="DB33" i="91"/>
  <c r="DA33" i="91"/>
  <c r="CZ33" i="91"/>
  <c r="CY33" i="91"/>
  <c r="CX33" i="91"/>
  <c r="CW33" i="91"/>
  <c r="CV33" i="91"/>
  <c r="CU33" i="91"/>
  <c r="CT33" i="91"/>
  <c r="CS33" i="91"/>
  <c r="CR33" i="91"/>
  <c r="CQ33" i="91"/>
  <c r="CP33" i="91"/>
  <c r="CO33" i="91"/>
  <c r="CN33" i="91"/>
  <c r="CM33" i="91"/>
  <c r="CL33" i="91"/>
  <c r="CK33" i="91"/>
  <c r="CJ33" i="91"/>
  <c r="CI33" i="91"/>
  <c r="CH33" i="91"/>
  <c r="CG33" i="91"/>
  <c r="CF33" i="91"/>
  <c r="CE33" i="91"/>
  <c r="CD33" i="91"/>
  <c r="CC33" i="91"/>
  <c r="CB33" i="91"/>
  <c r="CA33" i="91"/>
  <c r="BZ33" i="91"/>
  <c r="BY33" i="91"/>
  <c r="BX33" i="91"/>
  <c r="BW33" i="91"/>
  <c r="BV33" i="91"/>
  <c r="BU33" i="91"/>
  <c r="BT33" i="91"/>
  <c r="BS33" i="91"/>
  <c r="BR33" i="91"/>
  <c r="BQ33" i="91"/>
  <c r="BP33" i="91"/>
  <c r="BO33" i="91"/>
  <c r="BN33" i="91"/>
  <c r="BM33" i="91"/>
  <c r="BL33" i="91"/>
  <c r="BK33" i="91"/>
  <c r="BJ33" i="91"/>
  <c r="BI33" i="91"/>
  <c r="BH33" i="91"/>
  <c r="BG33" i="91"/>
  <c r="BF33" i="91"/>
  <c r="BE33" i="91"/>
  <c r="BD33" i="91"/>
  <c r="BC33" i="91"/>
  <c r="BB33" i="91"/>
  <c r="BA33" i="91"/>
  <c r="AZ33" i="91"/>
  <c r="AY33" i="91"/>
  <c r="AX33" i="91"/>
  <c r="AW33" i="91"/>
  <c r="AV33" i="91"/>
  <c r="AU33" i="91"/>
  <c r="AT33" i="91"/>
  <c r="AS33" i="91"/>
  <c r="AR33" i="91"/>
  <c r="AQ33" i="91"/>
  <c r="AP33" i="91"/>
  <c r="IV32" i="91"/>
  <c r="IU32" i="91"/>
  <c r="IT32" i="91"/>
  <c r="IS32" i="91"/>
  <c r="IR32" i="91"/>
  <c r="IQ32" i="91"/>
  <c r="IP32" i="91"/>
  <c r="IO32" i="91"/>
  <c r="IN32" i="91"/>
  <c r="IM32" i="91"/>
  <c r="IL32" i="91"/>
  <c r="IK32" i="91"/>
  <c r="IJ32" i="91"/>
  <c r="II32" i="91"/>
  <c r="IH32" i="91"/>
  <c r="IG32" i="91"/>
  <c r="IF32" i="91"/>
  <c r="IE32" i="91"/>
  <c r="ID32" i="91"/>
  <c r="IC32" i="91"/>
  <c r="IB32" i="91"/>
  <c r="IA32" i="91"/>
  <c r="HZ32" i="91"/>
  <c r="HY32" i="91"/>
  <c r="HX32" i="91"/>
  <c r="HW32" i="91"/>
  <c r="HV32" i="91"/>
  <c r="HU32" i="91"/>
  <c r="HT32" i="91"/>
  <c r="HS32" i="91"/>
  <c r="HR32" i="91"/>
  <c r="HQ32" i="91"/>
  <c r="HP32" i="91"/>
  <c r="HO32" i="91"/>
  <c r="HN32" i="91"/>
  <c r="HM32" i="91"/>
  <c r="HL32" i="91"/>
  <c r="HK32" i="91"/>
  <c r="HJ32" i="91"/>
  <c r="HI32" i="91"/>
  <c r="HH32" i="91"/>
  <c r="HG32" i="91"/>
  <c r="HF32" i="91"/>
  <c r="HE32" i="91"/>
  <c r="HD32" i="91"/>
  <c r="HC32" i="91"/>
  <c r="HB32" i="91"/>
  <c r="HA32" i="91"/>
  <c r="GZ32" i="91"/>
  <c r="GY32" i="91"/>
  <c r="GX32" i="91"/>
  <c r="GW32" i="91"/>
  <c r="GV32" i="91"/>
  <c r="GU32" i="91"/>
  <c r="GT32" i="91"/>
  <c r="GS32" i="91"/>
  <c r="GR32" i="91"/>
  <c r="GQ32" i="91"/>
  <c r="GP32" i="91"/>
  <c r="GO32" i="91"/>
  <c r="GN32" i="91"/>
  <c r="GM32" i="91"/>
  <c r="GL32" i="91"/>
  <c r="GK32" i="91"/>
  <c r="GJ32" i="91"/>
  <c r="GI32" i="91"/>
  <c r="GH32" i="91"/>
  <c r="GG32" i="91"/>
  <c r="GF32" i="91"/>
  <c r="GE32" i="91"/>
  <c r="GD32" i="91"/>
  <c r="GC32" i="91"/>
  <c r="GB32" i="91"/>
  <c r="GA32" i="91"/>
  <c r="FZ32" i="91"/>
  <c r="FY32" i="91"/>
  <c r="FX32" i="91"/>
  <c r="FW32" i="91"/>
  <c r="FV32" i="91"/>
  <c r="FU32" i="91"/>
  <c r="FT32" i="91"/>
  <c r="FS32" i="91"/>
  <c r="FR32" i="91"/>
  <c r="FQ32" i="91"/>
  <c r="FP32" i="91"/>
  <c r="FO32" i="91"/>
  <c r="FN32" i="91"/>
  <c r="FM32" i="91"/>
  <c r="FL32" i="91"/>
  <c r="FK32" i="91"/>
  <c r="FJ32" i="91"/>
  <c r="FI32" i="91"/>
  <c r="FH32" i="91"/>
  <c r="FG32" i="91"/>
  <c r="FF32" i="91"/>
  <c r="FE32" i="91"/>
  <c r="FD32" i="91"/>
  <c r="FC32" i="91"/>
  <c r="FB32" i="91"/>
  <c r="FA32" i="91"/>
  <c r="EZ32" i="91"/>
  <c r="EY32" i="91"/>
  <c r="EX32" i="91"/>
  <c r="EW32" i="91"/>
  <c r="EV32" i="91"/>
  <c r="EU32" i="91"/>
  <c r="ET32" i="91"/>
  <c r="ES32" i="91"/>
  <c r="ER32" i="91"/>
  <c r="EQ32" i="91"/>
  <c r="EP32" i="91"/>
  <c r="EO32" i="91"/>
  <c r="EN32" i="91"/>
  <c r="EM32" i="91"/>
  <c r="EL32" i="91"/>
  <c r="EK32" i="91"/>
  <c r="EJ32" i="91"/>
  <c r="EI32" i="91"/>
  <c r="EH32" i="91"/>
  <c r="EG32" i="91"/>
  <c r="EF32" i="91"/>
  <c r="EE32" i="91"/>
  <c r="ED32" i="91"/>
  <c r="EC32" i="91"/>
  <c r="EB32" i="91"/>
  <c r="EA32" i="91"/>
  <c r="DZ32" i="91"/>
  <c r="DY32" i="91"/>
  <c r="DX32" i="91"/>
  <c r="DW32" i="91"/>
  <c r="DV32" i="91"/>
  <c r="DU32" i="91"/>
  <c r="DT32" i="91"/>
  <c r="DS32" i="91"/>
  <c r="DR32" i="91"/>
  <c r="DQ32" i="91"/>
  <c r="DP32" i="91"/>
  <c r="DO32" i="91"/>
  <c r="DN32" i="91"/>
  <c r="DM32" i="91"/>
  <c r="DL32" i="91"/>
  <c r="DK32" i="91"/>
  <c r="DJ32" i="91"/>
  <c r="DI32" i="91"/>
  <c r="DH32" i="91"/>
  <c r="DG32" i="91"/>
  <c r="DF32" i="91"/>
  <c r="DE32" i="91"/>
  <c r="DD32" i="91"/>
  <c r="DC32" i="91"/>
  <c r="DB32" i="91"/>
  <c r="DA32" i="91"/>
  <c r="CZ32" i="91"/>
  <c r="CY32" i="91"/>
  <c r="CX32" i="91"/>
  <c r="CW32" i="91"/>
  <c r="CV32" i="91"/>
  <c r="CU32" i="91"/>
  <c r="CT32" i="91"/>
  <c r="CS32" i="91"/>
  <c r="CR32" i="91"/>
  <c r="CQ32" i="91"/>
  <c r="CP32" i="91"/>
  <c r="CO32" i="91"/>
  <c r="CN32" i="91"/>
  <c r="CM32" i="91"/>
  <c r="CL32" i="91"/>
  <c r="CK32" i="91"/>
  <c r="CJ32" i="91"/>
  <c r="CI32" i="91"/>
  <c r="CH32" i="91"/>
  <c r="CG32" i="91"/>
  <c r="CF32" i="91"/>
  <c r="CE32" i="91"/>
  <c r="CD32" i="91"/>
  <c r="CC32" i="91"/>
  <c r="CB32" i="91"/>
  <c r="CA32" i="91"/>
  <c r="BZ32" i="91"/>
  <c r="BY32" i="91"/>
  <c r="BX32" i="91"/>
  <c r="BW32" i="91"/>
  <c r="BV32" i="91"/>
  <c r="BU32" i="91"/>
  <c r="BT32" i="91"/>
  <c r="BS32" i="91"/>
  <c r="BR32" i="91"/>
  <c r="BQ32" i="91"/>
  <c r="BP32" i="91"/>
  <c r="BO32" i="91"/>
  <c r="BN32" i="91"/>
  <c r="BM32" i="91"/>
  <c r="BL32" i="91"/>
  <c r="BK32" i="91"/>
  <c r="BJ32" i="91"/>
  <c r="BI32" i="91"/>
  <c r="BH32" i="91"/>
  <c r="BG32" i="91"/>
  <c r="BF32" i="91"/>
  <c r="BE32" i="91"/>
  <c r="BD32" i="91"/>
  <c r="BC32" i="91"/>
  <c r="BB32" i="91"/>
  <c r="BA32" i="91"/>
  <c r="AZ32" i="91"/>
  <c r="AY32" i="91"/>
  <c r="AX32" i="91"/>
  <c r="AW32" i="91"/>
  <c r="AV32" i="91"/>
  <c r="AU32" i="91"/>
  <c r="AT32" i="91"/>
  <c r="AS32" i="91"/>
  <c r="AR32" i="91"/>
  <c r="AQ32" i="91"/>
  <c r="AP32" i="91"/>
  <c r="IV31" i="91"/>
  <c r="IU31" i="91"/>
  <c r="IT31" i="91"/>
  <c r="IS31" i="91"/>
  <c r="IR31" i="91"/>
  <c r="IQ31" i="91"/>
  <c r="IP31" i="91"/>
  <c r="IO31" i="91"/>
  <c r="IN31" i="91"/>
  <c r="IM31" i="91"/>
  <c r="IL31" i="91"/>
  <c r="IK31" i="91"/>
  <c r="IJ31" i="91"/>
  <c r="II31" i="91"/>
  <c r="IH31" i="91"/>
  <c r="IG31" i="91"/>
  <c r="IF31" i="91"/>
  <c r="IE31" i="91"/>
  <c r="ID31" i="91"/>
  <c r="IC31" i="91"/>
  <c r="IB31" i="91"/>
  <c r="IA31" i="91"/>
  <c r="HZ31" i="91"/>
  <c r="HY31" i="91"/>
  <c r="HX31" i="91"/>
  <c r="HW31" i="91"/>
  <c r="HV31" i="91"/>
  <c r="HU31" i="91"/>
  <c r="HT31" i="91"/>
  <c r="HS31" i="91"/>
  <c r="HR31" i="91"/>
  <c r="HQ31" i="91"/>
  <c r="HP31" i="91"/>
  <c r="HO31" i="91"/>
  <c r="HN31" i="91"/>
  <c r="HM31" i="91"/>
  <c r="HL31" i="91"/>
  <c r="HK31" i="91"/>
  <c r="HJ31" i="91"/>
  <c r="HI31" i="91"/>
  <c r="HH31" i="91"/>
  <c r="HG31" i="91"/>
  <c r="HF31" i="91"/>
  <c r="HE31" i="91"/>
  <c r="HD31" i="91"/>
  <c r="HC31" i="91"/>
  <c r="HB31" i="91"/>
  <c r="HA31" i="91"/>
  <c r="GZ31" i="91"/>
  <c r="GY31" i="91"/>
  <c r="GX31" i="91"/>
  <c r="GW31" i="91"/>
  <c r="GV31" i="91"/>
  <c r="GU31" i="91"/>
  <c r="GT31" i="91"/>
  <c r="GS31" i="91"/>
  <c r="GR31" i="91"/>
  <c r="GQ31" i="91"/>
  <c r="GP31" i="91"/>
  <c r="GO31" i="91"/>
  <c r="GN31" i="91"/>
  <c r="GM31" i="91"/>
  <c r="GL31" i="91"/>
  <c r="GK31" i="91"/>
  <c r="GJ31" i="91"/>
  <c r="GI31" i="91"/>
  <c r="GH31" i="91"/>
  <c r="GG31" i="91"/>
  <c r="GF31" i="91"/>
  <c r="GE31" i="91"/>
  <c r="GD31" i="91"/>
  <c r="GC31" i="91"/>
  <c r="GB31" i="91"/>
  <c r="GA31" i="91"/>
  <c r="FZ31" i="91"/>
  <c r="FY31" i="91"/>
  <c r="FX31" i="91"/>
  <c r="FW31" i="91"/>
  <c r="FV31" i="91"/>
  <c r="FU31" i="91"/>
  <c r="FT31" i="91"/>
  <c r="FS31" i="91"/>
  <c r="FR31" i="91"/>
  <c r="FQ31" i="91"/>
  <c r="FP31" i="91"/>
  <c r="FO31" i="91"/>
  <c r="FN31" i="91"/>
  <c r="FM31" i="91"/>
  <c r="FL31" i="91"/>
  <c r="FK31" i="91"/>
  <c r="FJ31" i="91"/>
  <c r="FI31" i="91"/>
  <c r="FH31" i="91"/>
  <c r="FG31" i="91"/>
  <c r="FF31" i="91"/>
  <c r="FE31" i="91"/>
  <c r="FD31" i="91"/>
  <c r="FC31" i="91"/>
  <c r="FB31" i="91"/>
  <c r="FA31" i="91"/>
  <c r="EZ31" i="91"/>
  <c r="EY31" i="91"/>
  <c r="EX31" i="91"/>
  <c r="EW31" i="91"/>
  <c r="EV31" i="91"/>
  <c r="EU31" i="91"/>
  <c r="ET31" i="91"/>
  <c r="ES31" i="91"/>
  <c r="ER31" i="91"/>
  <c r="EQ31" i="91"/>
  <c r="EP31" i="91"/>
  <c r="EO31" i="91"/>
  <c r="EN31" i="91"/>
  <c r="EM31" i="91"/>
  <c r="EL31" i="91"/>
  <c r="EK31" i="91"/>
  <c r="EJ31" i="91"/>
  <c r="EI31" i="91"/>
  <c r="EH31" i="91"/>
  <c r="EG31" i="91"/>
  <c r="EF31" i="91"/>
  <c r="EE31" i="91"/>
  <c r="ED31" i="91"/>
  <c r="EC31" i="91"/>
  <c r="EB31" i="91"/>
  <c r="EA31" i="91"/>
  <c r="DZ31" i="91"/>
  <c r="DY31" i="91"/>
  <c r="DX31" i="91"/>
  <c r="DW31" i="91"/>
  <c r="DV31" i="91"/>
  <c r="DU31" i="91"/>
  <c r="DT31" i="91"/>
  <c r="DS31" i="91"/>
  <c r="DR31" i="91"/>
  <c r="DQ31" i="91"/>
  <c r="DP31" i="91"/>
  <c r="DO31" i="91"/>
  <c r="DN31" i="91"/>
  <c r="DM31" i="91"/>
  <c r="DL31" i="91"/>
  <c r="DK31" i="91"/>
  <c r="DJ31" i="91"/>
  <c r="DI31" i="91"/>
  <c r="DH31" i="91"/>
  <c r="DG31" i="91"/>
  <c r="DF31" i="91"/>
  <c r="DE31" i="91"/>
  <c r="DD31" i="91"/>
  <c r="DC31" i="91"/>
  <c r="DB31" i="91"/>
  <c r="DA31" i="91"/>
  <c r="CZ31" i="91"/>
  <c r="CY31" i="91"/>
  <c r="CX31" i="91"/>
  <c r="CW31" i="91"/>
  <c r="CV31" i="91"/>
  <c r="CU31" i="91"/>
  <c r="CT31" i="91"/>
  <c r="CS31" i="91"/>
  <c r="CR31" i="91"/>
  <c r="CQ31" i="91"/>
  <c r="CP31" i="91"/>
  <c r="CO31" i="91"/>
  <c r="CN31" i="91"/>
  <c r="CM31" i="91"/>
  <c r="CL31" i="91"/>
  <c r="CK31" i="91"/>
  <c r="CJ31" i="91"/>
  <c r="CI31" i="91"/>
  <c r="CH31" i="91"/>
  <c r="CG31" i="91"/>
  <c r="CF31" i="91"/>
  <c r="CE31" i="91"/>
  <c r="CD31" i="91"/>
  <c r="CC31" i="91"/>
  <c r="CB31" i="91"/>
  <c r="CA31" i="91"/>
  <c r="BZ31" i="91"/>
  <c r="BY31" i="91"/>
  <c r="BX31" i="91"/>
  <c r="BW31" i="91"/>
  <c r="BV31" i="91"/>
  <c r="BU31" i="91"/>
  <c r="BT31" i="91"/>
  <c r="BS31" i="91"/>
  <c r="BR31" i="91"/>
  <c r="BQ31" i="91"/>
  <c r="BP31" i="91"/>
  <c r="BO31" i="91"/>
  <c r="BN31" i="91"/>
  <c r="BM31" i="91"/>
  <c r="BL31" i="91"/>
  <c r="BK31" i="91"/>
  <c r="BJ31" i="91"/>
  <c r="BI31" i="91"/>
  <c r="BH31" i="91"/>
  <c r="BG31" i="91"/>
  <c r="BF31" i="91"/>
  <c r="BE31" i="91"/>
  <c r="BD31" i="91"/>
  <c r="BC31" i="91"/>
  <c r="BB31" i="91"/>
  <c r="BA31" i="91"/>
  <c r="AZ31" i="91"/>
  <c r="AY31" i="91"/>
  <c r="AX31" i="91"/>
  <c r="AW31" i="91"/>
  <c r="AV31" i="91"/>
  <c r="AU31" i="91"/>
  <c r="AT31" i="91"/>
  <c r="AS31" i="91"/>
  <c r="AR31" i="91"/>
  <c r="AQ31" i="91"/>
  <c r="AP31" i="91"/>
  <c r="IV30" i="91"/>
  <c r="IU30" i="91"/>
  <c r="IT30" i="91"/>
  <c r="IS30" i="91"/>
  <c r="IR30" i="91"/>
  <c r="IQ30" i="91"/>
  <c r="IP30" i="91"/>
  <c r="IO30" i="91"/>
  <c r="IN30" i="91"/>
  <c r="IM30" i="91"/>
  <c r="IL30" i="91"/>
  <c r="IK30" i="91"/>
  <c r="IJ30" i="91"/>
  <c r="II30" i="91"/>
  <c r="IH30" i="91"/>
  <c r="IG30" i="91"/>
  <c r="IF30" i="91"/>
  <c r="IE30" i="91"/>
  <c r="ID30" i="91"/>
  <c r="IC30" i="91"/>
  <c r="IB30" i="91"/>
  <c r="IA30" i="91"/>
  <c r="HZ30" i="91"/>
  <c r="HY30" i="91"/>
  <c r="HX30" i="91"/>
  <c r="HW30" i="91"/>
  <c r="HV30" i="91"/>
  <c r="HU30" i="91"/>
  <c r="HT30" i="91"/>
  <c r="HS30" i="91"/>
  <c r="HR30" i="91"/>
  <c r="HQ30" i="91"/>
  <c r="HP30" i="91"/>
  <c r="HO30" i="91"/>
  <c r="HN30" i="91"/>
  <c r="HM30" i="91"/>
  <c r="HL30" i="91"/>
  <c r="HK30" i="91"/>
  <c r="HJ30" i="91"/>
  <c r="HI30" i="91"/>
  <c r="HH30" i="91"/>
  <c r="HG30" i="91"/>
  <c r="HF30" i="91"/>
  <c r="HE30" i="91"/>
  <c r="HD30" i="91"/>
  <c r="HC30" i="91"/>
  <c r="HB30" i="91"/>
  <c r="HA30" i="91"/>
  <c r="GZ30" i="91"/>
  <c r="GY30" i="91"/>
  <c r="GX30" i="91"/>
  <c r="GW30" i="91"/>
  <c r="GV30" i="91"/>
  <c r="GU30" i="91"/>
  <c r="GT30" i="91"/>
  <c r="GS30" i="91"/>
  <c r="GR30" i="91"/>
  <c r="GQ30" i="91"/>
  <c r="GP30" i="91"/>
  <c r="GO30" i="91"/>
  <c r="GN30" i="91"/>
  <c r="GM30" i="91"/>
  <c r="GL30" i="91"/>
  <c r="GK30" i="91"/>
  <c r="GJ30" i="91"/>
  <c r="GI30" i="91"/>
  <c r="GH30" i="91"/>
  <c r="GG30" i="91"/>
  <c r="GF30" i="91"/>
  <c r="GE30" i="91"/>
  <c r="GD30" i="91"/>
  <c r="GC30" i="91"/>
  <c r="GB30" i="91"/>
  <c r="GA30" i="91"/>
  <c r="FZ30" i="91"/>
  <c r="FY30" i="91"/>
  <c r="FX30" i="91"/>
  <c r="FW30" i="91"/>
  <c r="FV30" i="91"/>
  <c r="FU30" i="91"/>
  <c r="FT30" i="91"/>
  <c r="FS30" i="91"/>
  <c r="FR30" i="91"/>
  <c r="FQ30" i="91"/>
  <c r="FP30" i="91"/>
  <c r="FO30" i="91"/>
  <c r="FN30" i="91"/>
  <c r="FM30" i="91"/>
  <c r="FL30" i="91"/>
  <c r="FK30" i="91"/>
  <c r="FJ30" i="91"/>
  <c r="FI30" i="91"/>
  <c r="FH30" i="91"/>
  <c r="FG30" i="91"/>
  <c r="FF30" i="91"/>
  <c r="FE30" i="91"/>
  <c r="FD30" i="91"/>
  <c r="FC30" i="91"/>
  <c r="FB30" i="91"/>
  <c r="FA30" i="91"/>
  <c r="EZ30" i="91"/>
  <c r="EY30" i="91"/>
  <c r="EX30" i="91"/>
  <c r="EW30" i="91"/>
  <c r="EV30" i="91"/>
  <c r="EU30" i="91"/>
  <c r="ET30" i="91"/>
  <c r="ES30" i="91"/>
  <c r="ER30" i="91"/>
  <c r="EQ30" i="91"/>
  <c r="EP30" i="91"/>
  <c r="EO30" i="91"/>
  <c r="EN30" i="91"/>
  <c r="EM30" i="91"/>
  <c r="EL30" i="91"/>
  <c r="EK30" i="91"/>
  <c r="EJ30" i="91"/>
  <c r="EI30" i="91"/>
  <c r="EH30" i="91"/>
  <c r="EG30" i="91"/>
  <c r="EF30" i="91"/>
  <c r="EE30" i="91"/>
  <c r="ED30" i="91"/>
  <c r="EC30" i="91"/>
  <c r="EB30" i="91"/>
  <c r="EA30" i="91"/>
  <c r="DZ30" i="91"/>
  <c r="DY30" i="91"/>
  <c r="DX30" i="91"/>
  <c r="DW30" i="91"/>
  <c r="DV30" i="91"/>
  <c r="DU30" i="91"/>
  <c r="DT30" i="91"/>
  <c r="DS30" i="91"/>
  <c r="DR30" i="91"/>
  <c r="DQ30" i="91"/>
  <c r="DP30" i="91"/>
  <c r="DO30" i="91"/>
  <c r="DN30" i="91"/>
  <c r="DM30" i="91"/>
  <c r="DL30" i="91"/>
  <c r="DK30" i="91"/>
  <c r="DJ30" i="91"/>
  <c r="DI30" i="91"/>
  <c r="DH30" i="91"/>
  <c r="DG30" i="91"/>
  <c r="DF30" i="91"/>
  <c r="DE30" i="91"/>
  <c r="DD30" i="91"/>
  <c r="DC30" i="91"/>
  <c r="DB30" i="91"/>
  <c r="DA30" i="91"/>
  <c r="CZ30" i="91"/>
  <c r="CY30" i="91"/>
  <c r="CX30" i="91"/>
  <c r="CW30" i="91"/>
  <c r="CV30" i="91"/>
  <c r="CU30" i="91"/>
  <c r="CT30" i="91"/>
  <c r="CS30" i="91"/>
  <c r="CR30" i="91"/>
  <c r="CQ30" i="91"/>
  <c r="CP30" i="91"/>
  <c r="CO30" i="91"/>
  <c r="CN30" i="91"/>
  <c r="CM30" i="91"/>
  <c r="CL30" i="91"/>
  <c r="CK30" i="91"/>
  <c r="CJ30" i="91"/>
  <c r="CI30" i="91"/>
  <c r="CH30" i="91"/>
  <c r="CG30" i="91"/>
  <c r="CF30" i="91"/>
  <c r="CE30" i="91"/>
  <c r="CD30" i="91"/>
  <c r="CC30" i="91"/>
  <c r="CB30" i="91"/>
  <c r="CA30" i="91"/>
  <c r="BZ30" i="91"/>
  <c r="BY30" i="91"/>
  <c r="BX30" i="91"/>
  <c r="BW30" i="91"/>
  <c r="BV30" i="91"/>
  <c r="BU30" i="91"/>
  <c r="BT30" i="91"/>
  <c r="BS30" i="91"/>
  <c r="BR30" i="91"/>
  <c r="BQ30" i="91"/>
  <c r="BP30" i="91"/>
  <c r="BO30" i="91"/>
  <c r="BN30" i="91"/>
  <c r="BM30" i="91"/>
  <c r="BL30" i="91"/>
  <c r="BK30" i="91"/>
  <c r="BJ30" i="91"/>
  <c r="BI30" i="91"/>
  <c r="BH30" i="91"/>
  <c r="BG30" i="91"/>
  <c r="BF30" i="91"/>
  <c r="BE30" i="91"/>
  <c r="BD30" i="91"/>
  <c r="BC30" i="91"/>
  <c r="BB30" i="91"/>
  <c r="BA30" i="91"/>
  <c r="AZ30" i="91"/>
  <c r="AY30" i="91"/>
  <c r="AX30" i="91"/>
  <c r="AW30" i="91"/>
  <c r="AV30" i="91"/>
  <c r="AU30" i="91"/>
  <c r="AT30" i="91"/>
  <c r="AS30" i="91"/>
  <c r="AR30" i="91"/>
  <c r="AQ30" i="91"/>
  <c r="AP30" i="91"/>
  <c r="IV29" i="91"/>
  <c r="IU29" i="91"/>
  <c r="IT29" i="91"/>
  <c r="IS29" i="91"/>
  <c r="IR29" i="91"/>
  <c r="IQ29" i="91"/>
  <c r="IP29" i="91"/>
  <c r="IO29" i="91"/>
  <c r="IN29" i="91"/>
  <c r="IM29" i="91"/>
  <c r="IL29" i="91"/>
  <c r="IK29" i="91"/>
  <c r="IJ29" i="91"/>
  <c r="II29" i="91"/>
  <c r="IH29" i="91"/>
  <c r="IG29" i="91"/>
  <c r="IF29" i="91"/>
  <c r="IE29" i="91"/>
  <c r="ID29" i="91"/>
  <c r="IC29" i="91"/>
  <c r="IB29" i="91"/>
  <c r="IA29" i="91"/>
  <c r="HZ29" i="91"/>
  <c r="HY29" i="91"/>
  <c r="HX29" i="91"/>
  <c r="HW29" i="91"/>
  <c r="HV29" i="91"/>
  <c r="HU29" i="91"/>
  <c r="HT29" i="91"/>
  <c r="HS29" i="91"/>
  <c r="HR29" i="91"/>
  <c r="HQ29" i="91"/>
  <c r="HP29" i="91"/>
  <c r="HO29" i="91"/>
  <c r="HN29" i="91"/>
  <c r="HM29" i="91"/>
  <c r="HL29" i="91"/>
  <c r="HK29" i="91"/>
  <c r="HJ29" i="91"/>
  <c r="HI29" i="91"/>
  <c r="HH29" i="91"/>
  <c r="HG29" i="91"/>
  <c r="HF29" i="91"/>
  <c r="HE29" i="91"/>
  <c r="HD29" i="91"/>
  <c r="HC29" i="91"/>
  <c r="HB29" i="91"/>
  <c r="HA29" i="91"/>
  <c r="GZ29" i="91"/>
  <c r="GY29" i="91"/>
  <c r="GX29" i="91"/>
  <c r="GW29" i="91"/>
  <c r="GV29" i="91"/>
  <c r="GU29" i="91"/>
  <c r="GT29" i="91"/>
  <c r="GS29" i="91"/>
  <c r="GR29" i="91"/>
  <c r="GQ29" i="91"/>
  <c r="GP29" i="91"/>
  <c r="GO29" i="91"/>
  <c r="GN29" i="91"/>
  <c r="GM29" i="91"/>
  <c r="GL29" i="91"/>
  <c r="GK29" i="91"/>
  <c r="GJ29" i="91"/>
  <c r="GI29" i="91"/>
  <c r="GH29" i="91"/>
  <c r="GG29" i="91"/>
  <c r="GF29" i="91"/>
  <c r="GE29" i="91"/>
  <c r="GD29" i="91"/>
  <c r="GC29" i="91"/>
  <c r="GB29" i="91"/>
  <c r="GA29" i="91"/>
  <c r="FZ29" i="91"/>
  <c r="FY29" i="91"/>
  <c r="FX29" i="91"/>
  <c r="FW29" i="91"/>
  <c r="FV29" i="91"/>
  <c r="FU29" i="91"/>
  <c r="FT29" i="91"/>
  <c r="FS29" i="91"/>
  <c r="FR29" i="91"/>
  <c r="FQ29" i="91"/>
  <c r="FP29" i="91"/>
  <c r="FO29" i="91"/>
  <c r="FN29" i="91"/>
  <c r="FM29" i="91"/>
  <c r="FL29" i="91"/>
  <c r="FK29" i="91"/>
  <c r="FJ29" i="91"/>
  <c r="FI29" i="91"/>
  <c r="FH29" i="91"/>
  <c r="FG29" i="91"/>
  <c r="FF29" i="91"/>
  <c r="FE29" i="91"/>
  <c r="FD29" i="91"/>
  <c r="FC29" i="91"/>
  <c r="FB29" i="91"/>
  <c r="FA29" i="91"/>
  <c r="EZ29" i="91"/>
  <c r="EY29" i="91"/>
  <c r="EX29" i="91"/>
  <c r="EW29" i="91"/>
  <c r="EV29" i="91"/>
  <c r="EU29" i="91"/>
  <c r="ET29" i="91"/>
  <c r="ES29" i="91"/>
  <c r="ER29" i="91"/>
  <c r="EQ29" i="91"/>
  <c r="EP29" i="91"/>
  <c r="EO29" i="91"/>
  <c r="EN29" i="91"/>
  <c r="EM29" i="91"/>
  <c r="EL29" i="91"/>
  <c r="EK29" i="91"/>
  <c r="EJ29" i="91"/>
  <c r="EI29" i="91"/>
  <c r="EH29" i="91"/>
  <c r="EG29" i="91"/>
  <c r="EF29" i="91"/>
  <c r="EE29" i="91"/>
  <c r="ED29" i="91"/>
  <c r="EC29" i="91"/>
  <c r="EB29" i="91"/>
  <c r="EA29" i="91"/>
  <c r="DZ29" i="91"/>
  <c r="DY29" i="91"/>
  <c r="DX29" i="91"/>
  <c r="DW29" i="91"/>
  <c r="DV29" i="91"/>
  <c r="DU29" i="91"/>
  <c r="DT29" i="91"/>
  <c r="DS29" i="91"/>
  <c r="DR29" i="91"/>
  <c r="DQ29" i="91"/>
  <c r="DP29" i="91"/>
  <c r="DO29" i="91"/>
  <c r="DN29" i="91"/>
  <c r="DM29" i="91"/>
  <c r="DL29" i="91"/>
  <c r="DK29" i="91"/>
  <c r="DJ29" i="91"/>
  <c r="DI29" i="91"/>
  <c r="DH29" i="91"/>
  <c r="DG29" i="91"/>
  <c r="DF29" i="91"/>
  <c r="DE29" i="91"/>
  <c r="DD29" i="91"/>
  <c r="DC29" i="91"/>
  <c r="DB29" i="91"/>
  <c r="DA29" i="91"/>
  <c r="CZ29" i="91"/>
  <c r="CY29" i="91"/>
  <c r="CX29" i="91"/>
  <c r="CW29" i="91"/>
  <c r="CV29" i="91"/>
  <c r="CU29" i="91"/>
  <c r="CT29" i="91"/>
  <c r="CS29" i="91"/>
  <c r="CR29" i="91"/>
  <c r="CQ29" i="91"/>
  <c r="CP29" i="91"/>
  <c r="CO29" i="91"/>
  <c r="CN29" i="91"/>
  <c r="CM29" i="91"/>
  <c r="CL29" i="91"/>
  <c r="CK29" i="91"/>
  <c r="CJ29" i="91"/>
  <c r="CI29" i="91"/>
  <c r="CH29" i="91"/>
  <c r="CG29" i="91"/>
  <c r="CF29" i="91"/>
  <c r="CE29" i="91"/>
  <c r="CD29" i="91"/>
  <c r="CC29" i="91"/>
  <c r="CB29" i="91"/>
  <c r="CA29" i="91"/>
  <c r="BZ29" i="91"/>
  <c r="BY29" i="91"/>
  <c r="BX29" i="91"/>
  <c r="BW29" i="91"/>
  <c r="BV29" i="91"/>
  <c r="BU29" i="91"/>
  <c r="BT29" i="91"/>
  <c r="BS29" i="91"/>
  <c r="BR29" i="91"/>
  <c r="BQ29" i="91"/>
  <c r="BP29" i="91"/>
  <c r="BO29" i="91"/>
  <c r="BN29" i="91"/>
  <c r="BM29" i="91"/>
  <c r="BL29" i="91"/>
  <c r="BK29" i="91"/>
  <c r="BJ29" i="91"/>
  <c r="BI29" i="91"/>
  <c r="BH29" i="91"/>
  <c r="BG29" i="91"/>
  <c r="BF29" i="91"/>
  <c r="BE29" i="91"/>
  <c r="BD29" i="91"/>
  <c r="BC29" i="91"/>
  <c r="BB29" i="91"/>
  <c r="BA29" i="91"/>
  <c r="AZ29" i="91"/>
  <c r="AY29" i="91"/>
  <c r="AX29" i="91"/>
  <c r="AW29" i="91"/>
  <c r="AV29" i="91"/>
  <c r="AU29" i="91"/>
  <c r="AT29" i="91"/>
  <c r="AS29" i="91"/>
  <c r="AR29" i="91"/>
  <c r="AQ29" i="91"/>
  <c r="AP29" i="91"/>
  <c r="IV28" i="91"/>
  <c r="IU28" i="91"/>
  <c r="IT28" i="91"/>
  <c r="IS28" i="91"/>
  <c r="IR28" i="91"/>
  <c r="IQ28" i="91"/>
  <c r="IP28" i="91"/>
  <c r="IO28" i="91"/>
  <c r="IN28" i="91"/>
  <c r="IM28" i="91"/>
  <c r="IL28" i="91"/>
  <c r="IK28" i="91"/>
  <c r="IJ28" i="91"/>
  <c r="II28" i="91"/>
  <c r="IH28" i="91"/>
  <c r="IG28" i="91"/>
  <c r="IF28" i="91"/>
  <c r="IE28" i="91"/>
  <c r="ID28" i="91"/>
  <c r="IC28" i="91"/>
  <c r="IB28" i="91"/>
  <c r="IA28" i="91"/>
  <c r="HZ28" i="91"/>
  <c r="HY28" i="91"/>
  <c r="HX28" i="91"/>
  <c r="HW28" i="91"/>
  <c r="HV28" i="91"/>
  <c r="HU28" i="91"/>
  <c r="HT28" i="91"/>
  <c r="HS28" i="91"/>
  <c r="HR28" i="91"/>
  <c r="HQ28" i="91"/>
  <c r="HP28" i="91"/>
  <c r="HO28" i="91"/>
  <c r="HN28" i="91"/>
  <c r="HM28" i="91"/>
  <c r="HL28" i="91"/>
  <c r="HK28" i="91"/>
  <c r="HJ28" i="91"/>
  <c r="HI28" i="91"/>
  <c r="HH28" i="91"/>
  <c r="HG28" i="91"/>
  <c r="HF28" i="91"/>
  <c r="HE28" i="91"/>
  <c r="HD28" i="91"/>
  <c r="HC28" i="91"/>
  <c r="HB28" i="91"/>
  <c r="HA28" i="91"/>
  <c r="GZ28" i="91"/>
  <c r="GY28" i="91"/>
  <c r="GX28" i="91"/>
  <c r="GW28" i="91"/>
  <c r="GV28" i="91"/>
  <c r="GU28" i="91"/>
  <c r="GT28" i="91"/>
  <c r="GS28" i="91"/>
  <c r="GR28" i="91"/>
  <c r="GQ28" i="91"/>
  <c r="GP28" i="91"/>
  <c r="GO28" i="91"/>
  <c r="GN28" i="91"/>
  <c r="GM28" i="91"/>
  <c r="GL28" i="91"/>
  <c r="GK28" i="91"/>
  <c r="GJ28" i="91"/>
  <c r="GI28" i="91"/>
  <c r="GH28" i="91"/>
  <c r="GG28" i="91"/>
  <c r="GF28" i="91"/>
  <c r="GE28" i="91"/>
  <c r="GD28" i="91"/>
  <c r="GC28" i="91"/>
  <c r="GB28" i="91"/>
  <c r="GA28" i="91"/>
  <c r="FZ28" i="91"/>
  <c r="FY28" i="91"/>
  <c r="FX28" i="91"/>
  <c r="FW28" i="91"/>
  <c r="FV28" i="91"/>
  <c r="FU28" i="91"/>
  <c r="FT28" i="91"/>
  <c r="FS28" i="91"/>
  <c r="FR28" i="91"/>
  <c r="FQ28" i="91"/>
  <c r="FP28" i="91"/>
  <c r="FO28" i="91"/>
  <c r="FN28" i="91"/>
  <c r="FM28" i="91"/>
  <c r="FL28" i="91"/>
  <c r="FK28" i="91"/>
  <c r="FJ28" i="91"/>
  <c r="FI28" i="91"/>
  <c r="FH28" i="91"/>
  <c r="FG28" i="91"/>
  <c r="FF28" i="91"/>
  <c r="FE28" i="91"/>
  <c r="FD28" i="91"/>
  <c r="FC28" i="91"/>
  <c r="FB28" i="91"/>
  <c r="FA28" i="91"/>
  <c r="EZ28" i="91"/>
  <c r="EY28" i="91"/>
  <c r="EX28" i="91"/>
  <c r="EW28" i="91"/>
  <c r="EV28" i="91"/>
  <c r="EU28" i="91"/>
  <c r="ET28" i="91"/>
  <c r="ES28" i="91"/>
  <c r="ER28" i="91"/>
  <c r="EQ28" i="91"/>
  <c r="EP28" i="91"/>
  <c r="EO28" i="91"/>
  <c r="EN28" i="91"/>
  <c r="EM28" i="91"/>
  <c r="EL28" i="91"/>
  <c r="EK28" i="91"/>
  <c r="EJ28" i="91"/>
  <c r="EI28" i="91"/>
  <c r="EH28" i="91"/>
  <c r="EG28" i="91"/>
  <c r="EF28" i="91"/>
  <c r="EE28" i="91"/>
  <c r="ED28" i="91"/>
  <c r="EC28" i="91"/>
  <c r="EB28" i="91"/>
  <c r="EA28" i="91"/>
  <c r="DZ28" i="91"/>
  <c r="DY28" i="91"/>
  <c r="DX28" i="91"/>
  <c r="DW28" i="91"/>
  <c r="DV28" i="91"/>
  <c r="DU28" i="91"/>
  <c r="DT28" i="91"/>
  <c r="DS28" i="91"/>
  <c r="DR28" i="91"/>
  <c r="DQ28" i="91"/>
  <c r="DP28" i="91"/>
  <c r="DO28" i="91"/>
  <c r="DN28" i="91"/>
  <c r="DM28" i="91"/>
  <c r="DL28" i="91"/>
  <c r="DK28" i="91"/>
  <c r="DJ28" i="91"/>
  <c r="DI28" i="91"/>
  <c r="DH28" i="91"/>
  <c r="DG28" i="91"/>
  <c r="DF28" i="91"/>
  <c r="DE28" i="91"/>
  <c r="DD28" i="91"/>
  <c r="DC28" i="91"/>
  <c r="DB28" i="91"/>
  <c r="DA28" i="91"/>
  <c r="CZ28" i="91"/>
  <c r="CY28" i="91"/>
  <c r="CX28" i="91"/>
  <c r="CW28" i="91"/>
  <c r="CV28" i="91"/>
  <c r="CU28" i="91"/>
  <c r="CT28" i="91"/>
  <c r="CS28" i="91"/>
  <c r="CR28" i="91"/>
  <c r="CQ28" i="91"/>
  <c r="CP28" i="91"/>
  <c r="CO28" i="91"/>
  <c r="CN28" i="91"/>
  <c r="CM28" i="91"/>
  <c r="CL28" i="91"/>
  <c r="CK28" i="91"/>
  <c r="CJ28" i="91"/>
  <c r="CI28" i="91"/>
  <c r="CH28" i="91"/>
  <c r="CG28" i="91"/>
  <c r="CF28" i="91"/>
  <c r="CE28" i="91"/>
  <c r="CD28" i="91"/>
  <c r="CC28" i="91"/>
  <c r="CB28" i="91"/>
  <c r="CA28" i="91"/>
  <c r="BZ28" i="91"/>
  <c r="BY28" i="91"/>
  <c r="BX28" i="91"/>
  <c r="BW28" i="91"/>
  <c r="BV28" i="91"/>
  <c r="BU28" i="91"/>
  <c r="BT28" i="91"/>
  <c r="BS28" i="91"/>
  <c r="BR28" i="91"/>
  <c r="BQ28" i="91"/>
  <c r="BP28" i="91"/>
  <c r="BO28" i="91"/>
  <c r="BN28" i="91"/>
  <c r="BM28" i="91"/>
  <c r="BL28" i="91"/>
  <c r="BK28" i="91"/>
  <c r="BJ28" i="91"/>
  <c r="BI28" i="91"/>
  <c r="BH28" i="91"/>
  <c r="BG28" i="91"/>
  <c r="BF28" i="91"/>
  <c r="BE28" i="91"/>
  <c r="BD28" i="91"/>
  <c r="BC28" i="91"/>
  <c r="BB28" i="91"/>
  <c r="BA28" i="91"/>
  <c r="AZ28" i="91"/>
  <c r="AY28" i="91"/>
  <c r="AX28" i="91"/>
  <c r="AW28" i="91"/>
  <c r="AV28" i="91"/>
  <c r="AU28" i="91"/>
  <c r="AT28" i="91"/>
  <c r="AS28" i="91"/>
  <c r="AR28" i="91"/>
  <c r="AQ28" i="91"/>
  <c r="AP28" i="91"/>
  <c r="IV27" i="91"/>
  <c r="IU27" i="91"/>
  <c r="IT27" i="91"/>
  <c r="IS27" i="91"/>
  <c r="IR27" i="91"/>
  <c r="IQ27" i="91"/>
  <c r="IP27" i="91"/>
  <c r="IO27" i="91"/>
  <c r="IN27" i="91"/>
  <c r="IM27" i="91"/>
  <c r="IL27" i="91"/>
  <c r="IK27" i="91"/>
  <c r="IJ27" i="91"/>
  <c r="II27" i="91"/>
  <c r="IH27" i="91"/>
  <c r="IG27" i="91"/>
  <c r="IF27" i="91"/>
  <c r="IE27" i="91"/>
  <c r="ID27" i="91"/>
  <c r="IC27" i="91"/>
  <c r="IB27" i="91"/>
  <c r="IA27" i="91"/>
  <c r="HZ27" i="91"/>
  <c r="HY27" i="91"/>
  <c r="HX27" i="91"/>
  <c r="HW27" i="91"/>
  <c r="HV27" i="91"/>
  <c r="HU27" i="91"/>
  <c r="HT27" i="91"/>
  <c r="HS27" i="91"/>
  <c r="HR27" i="91"/>
  <c r="HQ27" i="91"/>
  <c r="HP27" i="91"/>
  <c r="HO27" i="91"/>
  <c r="HN27" i="91"/>
  <c r="HM27" i="91"/>
  <c r="HL27" i="91"/>
  <c r="HK27" i="91"/>
  <c r="HJ27" i="91"/>
  <c r="HI27" i="91"/>
  <c r="HH27" i="91"/>
  <c r="HG27" i="91"/>
  <c r="HF27" i="91"/>
  <c r="HE27" i="91"/>
  <c r="HD27" i="91"/>
  <c r="HC27" i="91"/>
  <c r="HB27" i="91"/>
  <c r="HA27" i="91"/>
  <c r="GZ27" i="91"/>
  <c r="GY27" i="91"/>
  <c r="GX27" i="91"/>
  <c r="GW27" i="91"/>
  <c r="GV27" i="91"/>
  <c r="GU27" i="91"/>
  <c r="GT27" i="91"/>
  <c r="GS27" i="91"/>
  <c r="GR27" i="91"/>
  <c r="GQ27" i="91"/>
  <c r="GP27" i="91"/>
  <c r="GO27" i="91"/>
  <c r="GN27" i="91"/>
  <c r="GM27" i="91"/>
  <c r="GL27" i="91"/>
  <c r="GK27" i="91"/>
  <c r="GJ27" i="91"/>
  <c r="GI27" i="91"/>
  <c r="GH27" i="91"/>
  <c r="GG27" i="91"/>
  <c r="GF27" i="91"/>
  <c r="GE27" i="91"/>
  <c r="GD27" i="91"/>
  <c r="GC27" i="91"/>
  <c r="GB27" i="91"/>
  <c r="GA27" i="91"/>
  <c r="FZ27" i="91"/>
  <c r="FY27" i="91"/>
  <c r="FX27" i="91"/>
  <c r="FW27" i="91"/>
  <c r="FV27" i="91"/>
  <c r="FU27" i="91"/>
  <c r="FT27" i="91"/>
  <c r="FS27" i="91"/>
  <c r="FR27" i="91"/>
  <c r="FQ27" i="91"/>
  <c r="FP27" i="91"/>
  <c r="FO27" i="91"/>
  <c r="FN27" i="91"/>
  <c r="FM27" i="91"/>
  <c r="FL27" i="91"/>
  <c r="FK27" i="91"/>
  <c r="FJ27" i="91"/>
  <c r="FI27" i="91"/>
  <c r="FH27" i="91"/>
  <c r="FG27" i="91"/>
  <c r="FF27" i="91"/>
  <c r="FE27" i="91"/>
  <c r="FD27" i="91"/>
  <c r="FC27" i="91"/>
  <c r="FB27" i="91"/>
  <c r="FA27" i="91"/>
  <c r="EZ27" i="91"/>
  <c r="EY27" i="91"/>
  <c r="EX27" i="91"/>
  <c r="EW27" i="91"/>
  <c r="EV27" i="91"/>
  <c r="EU27" i="91"/>
  <c r="ET27" i="91"/>
  <c r="ES27" i="91"/>
  <c r="ER27" i="91"/>
  <c r="EQ27" i="91"/>
  <c r="EP27" i="91"/>
  <c r="EO27" i="91"/>
  <c r="EN27" i="91"/>
  <c r="EM27" i="91"/>
  <c r="EL27" i="91"/>
  <c r="EK27" i="91"/>
  <c r="EJ27" i="91"/>
  <c r="EI27" i="91"/>
  <c r="EH27" i="91"/>
  <c r="EG27" i="91"/>
  <c r="EF27" i="91"/>
  <c r="EE27" i="91"/>
  <c r="ED27" i="91"/>
  <c r="EC27" i="91"/>
  <c r="EB27" i="91"/>
  <c r="EA27" i="91"/>
  <c r="DZ27" i="91"/>
  <c r="DY27" i="91"/>
  <c r="DX27" i="91"/>
  <c r="DW27" i="91"/>
  <c r="DV27" i="91"/>
  <c r="DU27" i="91"/>
  <c r="DT27" i="91"/>
  <c r="DS27" i="91"/>
  <c r="DR27" i="91"/>
  <c r="DQ27" i="91"/>
  <c r="DP27" i="91"/>
  <c r="DO27" i="91"/>
  <c r="DN27" i="91"/>
  <c r="DM27" i="91"/>
  <c r="DL27" i="91"/>
  <c r="DK27" i="91"/>
  <c r="DJ27" i="91"/>
  <c r="DI27" i="91"/>
  <c r="DH27" i="91"/>
  <c r="DG27" i="91"/>
  <c r="DF27" i="91"/>
  <c r="DE27" i="91"/>
  <c r="DD27" i="91"/>
  <c r="DC27" i="91"/>
  <c r="DB27" i="91"/>
  <c r="DA27" i="91"/>
  <c r="CZ27" i="91"/>
  <c r="CY27" i="91"/>
  <c r="CX27" i="91"/>
  <c r="CW27" i="91"/>
  <c r="CV27" i="91"/>
  <c r="CU27" i="91"/>
  <c r="CT27" i="91"/>
  <c r="CS27" i="91"/>
  <c r="CR27" i="91"/>
  <c r="CQ27" i="91"/>
  <c r="CP27" i="91"/>
  <c r="CO27" i="91"/>
  <c r="CN27" i="91"/>
  <c r="CM27" i="91"/>
  <c r="CL27" i="91"/>
  <c r="CK27" i="91"/>
  <c r="CJ27" i="91"/>
  <c r="CI27" i="91"/>
  <c r="CH27" i="91"/>
  <c r="CG27" i="91"/>
  <c r="CF27" i="91"/>
  <c r="CE27" i="91"/>
  <c r="CD27" i="91"/>
  <c r="CC27" i="91"/>
  <c r="CB27" i="91"/>
  <c r="CA27" i="91"/>
  <c r="BZ27" i="91"/>
  <c r="BY27" i="91"/>
  <c r="BX27" i="91"/>
  <c r="BW27" i="91"/>
  <c r="BV27" i="91"/>
  <c r="BU27" i="91"/>
  <c r="BT27" i="91"/>
  <c r="BS27" i="91"/>
  <c r="BR27" i="91"/>
  <c r="BQ27" i="91"/>
  <c r="BP27" i="91"/>
  <c r="BO27" i="91"/>
  <c r="BN27" i="91"/>
  <c r="BM27" i="91"/>
  <c r="BL27" i="91"/>
  <c r="BK27" i="91"/>
  <c r="BJ27" i="91"/>
  <c r="BI27" i="91"/>
  <c r="BH27" i="91"/>
  <c r="BG27" i="91"/>
  <c r="BF27" i="91"/>
  <c r="BE27" i="91"/>
  <c r="BD27" i="91"/>
  <c r="BC27" i="91"/>
  <c r="BB27" i="91"/>
  <c r="BA27" i="91"/>
  <c r="AZ27" i="91"/>
  <c r="AY27" i="91"/>
  <c r="AX27" i="91"/>
  <c r="AW27" i="91"/>
  <c r="AV27" i="91"/>
  <c r="AU27" i="91"/>
  <c r="AT27" i="91"/>
  <c r="AS27" i="91"/>
  <c r="AR27" i="91"/>
  <c r="AQ27" i="91"/>
  <c r="AP27" i="91"/>
  <c r="IV26" i="91"/>
  <c r="IU26" i="91"/>
  <c r="IT26" i="91"/>
  <c r="IS26" i="91"/>
  <c r="IR26" i="91"/>
  <c r="IQ26" i="91"/>
  <c r="IP26" i="91"/>
  <c r="IO26" i="91"/>
  <c r="IN26" i="91"/>
  <c r="IM26" i="91"/>
  <c r="IL26" i="91"/>
  <c r="IK26" i="91"/>
  <c r="IJ26" i="91"/>
  <c r="II26" i="91"/>
  <c r="IH26" i="91"/>
  <c r="IG26" i="91"/>
  <c r="IF26" i="91"/>
  <c r="IE26" i="91"/>
  <c r="ID26" i="91"/>
  <c r="IC26" i="91"/>
  <c r="IB26" i="91"/>
  <c r="IA26" i="91"/>
  <c r="HZ26" i="91"/>
  <c r="HY26" i="91"/>
  <c r="HX26" i="91"/>
  <c r="HW26" i="91"/>
  <c r="HV26" i="91"/>
  <c r="HU26" i="91"/>
  <c r="HT26" i="91"/>
  <c r="HS26" i="91"/>
  <c r="HR26" i="91"/>
  <c r="HQ26" i="91"/>
  <c r="HP26" i="91"/>
  <c r="HO26" i="91"/>
  <c r="HN26" i="91"/>
  <c r="HM26" i="91"/>
  <c r="HL26" i="91"/>
  <c r="HK26" i="91"/>
  <c r="HJ26" i="91"/>
  <c r="HI26" i="91"/>
  <c r="HH26" i="91"/>
  <c r="HG26" i="91"/>
  <c r="HF26" i="91"/>
  <c r="HE26" i="91"/>
  <c r="HD26" i="91"/>
  <c r="HC26" i="91"/>
  <c r="HB26" i="91"/>
  <c r="HA26" i="91"/>
  <c r="GZ26" i="91"/>
  <c r="GY26" i="91"/>
  <c r="GX26" i="91"/>
  <c r="GW26" i="91"/>
  <c r="GV26" i="91"/>
  <c r="GU26" i="91"/>
  <c r="GT26" i="91"/>
  <c r="GS26" i="91"/>
  <c r="GR26" i="91"/>
  <c r="GQ26" i="91"/>
  <c r="GP26" i="91"/>
  <c r="GO26" i="91"/>
  <c r="GN26" i="91"/>
  <c r="GM26" i="91"/>
  <c r="GL26" i="91"/>
  <c r="GK26" i="91"/>
  <c r="GJ26" i="91"/>
  <c r="GI26" i="91"/>
  <c r="GH26" i="91"/>
  <c r="GG26" i="91"/>
  <c r="GF26" i="91"/>
  <c r="GE26" i="91"/>
  <c r="GD26" i="91"/>
  <c r="GC26" i="91"/>
  <c r="GB26" i="91"/>
  <c r="GA26" i="91"/>
  <c r="FZ26" i="91"/>
  <c r="FY26" i="91"/>
  <c r="FX26" i="91"/>
  <c r="FW26" i="91"/>
  <c r="FV26" i="91"/>
  <c r="FU26" i="91"/>
  <c r="FT26" i="91"/>
  <c r="FS26" i="91"/>
  <c r="FR26" i="91"/>
  <c r="FQ26" i="91"/>
  <c r="FP26" i="91"/>
  <c r="FO26" i="91"/>
  <c r="FN26" i="91"/>
  <c r="FM26" i="91"/>
  <c r="FL26" i="91"/>
  <c r="FK26" i="91"/>
  <c r="FJ26" i="91"/>
  <c r="FI26" i="91"/>
  <c r="FH26" i="91"/>
  <c r="FG26" i="91"/>
  <c r="FF26" i="91"/>
  <c r="FE26" i="91"/>
  <c r="FD26" i="91"/>
  <c r="FC26" i="91"/>
  <c r="FB26" i="91"/>
  <c r="FA26" i="91"/>
  <c r="EZ26" i="91"/>
  <c r="EY26" i="91"/>
  <c r="EX26" i="91"/>
  <c r="EW26" i="91"/>
  <c r="EV26" i="91"/>
  <c r="EU26" i="91"/>
  <c r="ET26" i="91"/>
  <c r="ES26" i="91"/>
  <c r="ER26" i="91"/>
  <c r="EQ26" i="91"/>
  <c r="EP26" i="91"/>
  <c r="EO26" i="91"/>
  <c r="EN26" i="91"/>
  <c r="EM26" i="91"/>
  <c r="EL26" i="91"/>
  <c r="EK26" i="91"/>
  <c r="EJ26" i="91"/>
  <c r="EI26" i="91"/>
  <c r="EH26" i="91"/>
  <c r="EG26" i="91"/>
  <c r="EF26" i="91"/>
  <c r="EE26" i="91"/>
  <c r="ED26" i="91"/>
  <c r="EC26" i="91"/>
  <c r="EB26" i="91"/>
  <c r="EA26" i="91"/>
  <c r="DZ26" i="91"/>
  <c r="DY26" i="91"/>
  <c r="DX26" i="91"/>
  <c r="DW26" i="91"/>
  <c r="DV26" i="91"/>
  <c r="DU26" i="91"/>
  <c r="DT26" i="91"/>
  <c r="DS26" i="91"/>
  <c r="DR26" i="91"/>
  <c r="DQ26" i="91"/>
  <c r="DP26" i="91"/>
  <c r="DO26" i="91"/>
  <c r="DN26" i="91"/>
  <c r="DM26" i="91"/>
  <c r="DL26" i="91"/>
  <c r="DK26" i="91"/>
  <c r="DJ26" i="91"/>
  <c r="DI26" i="91"/>
  <c r="DH26" i="91"/>
  <c r="DG26" i="91"/>
  <c r="DF26" i="91"/>
  <c r="DE26" i="91"/>
  <c r="DD26" i="91"/>
  <c r="DC26" i="91"/>
  <c r="DB26" i="91"/>
  <c r="DA26" i="91"/>
  <c r="CZ26" i="91"/>
  <c r="CY26" i="91"/>
  <c r="CX26" i="91"/>
  <c r="CW26" i="91"/>
  <c r="CV26" i="91"/>
  <c r="CU26" i="91"/>
  <c r="CT26" i="91"/>
  <c r="CS26" i="91"/>
  <c r="CR26" i="91"/>
  <c r="CQ26" i="91"/>
  <c r="CP26" i="91"/>
  <c r="CO26" i="91"/>
  <c r="CN26" i="91"/>
  <c r="CM26" i="91"/>
  <c r="CL26" i="91"/>
  <c r="CK26" i="91"/>
  <c r="CJ26" i="91"/>
  <c r="CI26" i="91"/>
  <c r="CH26" i="91"/>
  <c r="CG26" i="91"/>
  <c r="CF26" i="91"/>
  <c r="CE26" i="91"/>
  <c r="CD26" i="91"/>
  <c r="CC26" i="91"/>
  <c r="CB26" i="91"/>
  <c r="CA26" i="91"/>
  <c r="BZ26" i="91"/>
  <c r="BY26" i="91"/>
  <c r="BX26" i="91"/>
  <c r="BW26" i="91"/>
  <c r="BV26" i="91"/>
  <c r="BU26" i="91"/>
  <c r="BT26" i="91"/>
  <c r="BS26" i="91"/>
  <c r="BR26" i="91"/>
  <c r="BQ26" i="91"/>
  <c r="BP26" i="91"/>
  <c r="BO26" i="91"/>
  <c r="BN26" i="91"/>
  <c r="BM26" i="91"/>
  <c r="BL26" i="91"/>
  <c r="BK26" i="91"/>
  <c r="BJ26" i="91"/>
  <c r="BI26" i="91"/>
  <c r="BH26" i="91"/>
  <c r="BG26" i="91"/>
  <c r="BF26" i="91"/>
  <c r="BE26" i="91"/>
  <c r="BD26" i="91"/>
  <c r="BC26" i="91"/>
  <c r="BB26" i="91"/>
  <c r="BA26" i="91"/>
  <c r="AZ26" i="91"/>
  <c r="AY26" i="91"/>
  <c r="AX26" i="91"/>
  <c r="AW26" i="91"/>
  <c r="AV26" i="91"/>
  <c r="AU26" i="91"/>
  <c r="AT26" i="91"/>
  <c r="AS26" i="91"/>
  <c r="AR26" i="91"/>
  <c r="AQ26" i="91"/>
  <c r="AP26" i="91"/>
  <c r="IV25" i="91"/>
  <c r="IU25" i="91"/>
  <c r="IT25" i="91"/>
  <c r="IS25" i="91"/>
  <c r="IR25" i="91"/>
  <c r="IQ25" i="91"/>
  <c r="IP25" i="91"/>
  <c r="IO25" i="91"/>
  <c r="IN25" i="91"/>
  <c r="IM25" i="91"/>
  <c r="IL25" i="91"/>
  <c r="IK25" i="91"/>
  <c r="IJ25" i="91"/>
  <c r="II25" i="91"/>
  <c r="IH25" i="91"/>
  <c r="IG25" i="91"/>
  <c r="IF25" i="91"/>
  <c r="IE25" i="91"/>
  <c r="ID25" i="91"/>
  <c r="IC25" i="91"/>
  <c r="IB25" i="91"/>
  <c r="IA25" i="91"/>
  <c r="HZ25" i="91"/>
  <c r="HY25" i="91"/>
  <c r="HX25" i="91"/>
  <c r="HW25" i="91"/>
  <c r="HV25" i="91"/>
  <c r="HU25" i="91"/>
  <c r="HT25" i="91"/>
  <c r="HS25" i="91"/>
  <c r="HR25" i="91"/>
  <c r="HQ25" i="91"/>
  <c r="HP25" i="91"/>
  <c r="HO25" i="91"/>
  <c r="HN25" i="91"/>
  <c r="HM25" i="91"/>
  <c r="HL25" i="91"/>
  <c r="HK25" i="91"/>
  <c r="HJ25" i="91"/>
  <c r="HI25" i="91"/>
  <c r="HH25" i="91"/>
  <c r="HG25" i="91"/>
  <c r="HF25" i="91"/>
  <c r="HE25" i="91"/>
  <c r="HD25" i="91"/>
  <c r="HC25" i="91"/>
  <c r="HB25" i="91"/>
  <c r="HA25" i="91"/>
  <c r="GZ25" i="91"/>
  <c r="GY25" i="91"/>
  <c r="GX25" i="91"/>
  <c r="GW25" i="91"/>
  <c r="GV25" i="91"/>
  <c r="GU25" i="91"/>
  <c r="GT25" i="91"/>
  <c r="GS25" i="91"/>
  <c r="GR25" i="91"/>
  <c r="GQ25" i="91"/>
  <c r="GP25" i="91"/>
  <c r="GO25" i="91"/>
  <c r="GN25" i="91"/>
  <c r="GM25" i="91"/>
  <c r="GL25" i="91"/>
  <c r="GK25" i="91"/>
  <c r="GJ25" i="91"/>
  <c r="GI25" i="91"/>
  <c r="GH25" i="91"/>
  <c r="GG25" i="91"/>
  <c r="GF25" i="91"/>
  <c r="GE25" i="91"/>
  <c r="GD25" i="91"/>
  <c r="GC25" i="91"/>
  <c r="GB25" i="91"/>
  <c r="GA25" i="91"/>
  <c r="FZ25" i="91"/>
  <c r="FY25" i="91"/>
  <c r="FX25" i="91"/>
  <c r="FW25" i="91"/>
  <c r="FV25" i="91"/>
  <c r="FU25" i="91"/>
  <c r="FT25" i="91"/>
  <c r="FS25" i="91"/>
  <c r="FR25" i="91"/>
  <c r="FQ25" i="91"/>
  <c r="FP25" i="91"/>
  <c r="FO25" i="91"/>
  <c r="FN25" i="91"/>
  <c r="FM25" i="91"/>
  <c r="FL25" i="91"/>
  <c r="FK25" i="91"/>
  <c r="FJ25" i="91"/>
  <c r="FI25" i="91"/>
  <c r="FH25" i="91"/>
  <c r="FG25" i="91"/>
  <c r="FF25" i="91"/>
  <c r="FE25" i="91"/>
  <c r="FD25" i="91"/>
  <c r="FC25" i="91"/>
  <c r="FB25" i="91"/>
  <c r="FA25" i="91"/>
  <c r="EZ25" i="91"/>
  <c r="EY25" i="91"/>
  <c r="EX25" i="91"/>
  <c r="EW25" i="91"/>
  <c r="EV25" i="91"/>
  <c r="EU25" i="91"/>
  <c r="ET25" i="91"/>
  <c r="ES25" i="91"/>
  <c r="ER25" i="91"/>
  <c r="EQ25" i="91"/>
  <c r="EP25" i="91"/>
  <c r="EO25" i="91"/>
  <c r="EN25" i="91"/>
  <c r="EM25" i="91"/>
  <c r="EL25" i="91"/>
  <c r="EK25" i="91"/>
  <c r="EJ25" i="91"/>
  <c r="EI25" i="91"/>
  <c r="EH25" i="91"/>
  <c r="EG25" i="91"/>
  <c r="EF25" i="91"/>
  <c r="EE25" i="91"/>
  <c r="ED25" i="91"/>
  <c r="EC25" i="91"/>
  <c r="EB25" i="91"/>
  <c r="EA25" i="91"/>
  <c r="DZ25" i="91"/>
  <c r="DY25" i="91"/>
  <c r="DX25" i="91"/>
  <c r="DW25" i="91"/>
  <c r="DV25" i="91"/>
  <c r="DU25" i="91"/>
  <c r="DT25" i="91"/>
  <c r="DS25" i="91"/>
  <c r="DR25" i="91"/>
  <c r="DQ25" i="91"/>
  <c r="DP25" i="91"/>
  <c r="DO25" i="91"/>
  <c r="DN25" i="91"/>
  <c r="DM25" i="91"/>
  <c r="DL25" i="91"/>
  <c r="DK25" i="91"/>
  <c r="DJ25" i="91"/>
  <c r="DI25" i="91"/>
  <c r="DH25" i="91"/>
  <c r="DG25" i="91"/>
  <c r="DF25" i="91"/>
  <c r="DE25" i="91"/>
  <c r="DD25" i="91"/>
  <c r="DC25" i="91"/>
  <c r="DB25" i="91"/>
  <c r="DA25" i="91"/>
  <c r="CZ25" i="91"/>
  <c r="CY25" i="91"/>
  <c r="CX25" i="91"/>
  <c r="CW25" i="91"/>
  <c r="CV25" i="91"/>
  <c r="CU25" i="91"/>
  <c r="CT25" i="91"/>
  <c r="CS25" i="91"/>
  <c r="CR25" i="91"/>
  <c r="CQ25" i="91"/>
  <c r="CP25" i="91"/>
  <c r="CO25" i="91"/>
  <c r="CN25" i="91"/>
  <c r="CM25" i="91"/>
  <c r="CL25" i="91"/>
  <c r="CK25" i="91"/>
  <c r="CJ25" i="91"/>
  <c r="CI25" i="91"/>
  <c r="CH25" i="91"/>
  <c r="CG25" i="91"/>
  <c r="CF25" i="91"/>
  <c r="CE25" i="91"/>
  <c r="CD25" i="91"/>
  <c r="CC25" i="91"/>
  <c r="CB25" i="91"/>
  <c r="CA25" i="91"/>
  <c r="BZ25" i="91"/>
  <c r="BY25" i="91"/>
  <c r="BX25" i="91"/>
  <c r="BW25" i="91"/>
  <c r="BV25" i="91"/>
  <c r="BU25" i="91"/>
  <c r="BT25" i="91"/>
  <c r="BS25" i="91"/>
  <c r="BR25" i="91"/>
  <c r="BQ25" i="91"/>
  <c r="BP25" i="91"/>
  <c r="BO25" i="91"/>
  <c r="BN25" i="91"/>
  <c r="BM25" i="91"/>
  <c r="BL25" i="91"/>
  <c r="BK25" i="91"/>
  <c r="BJ25" i="91"/>
  <c r="BI25" i="91"/>
  <c r="BH25" i="91"/>
  <c r="BG25" i="91"/>
  <c r="BF25" i="91"/>
  <c r="BE25" i="91"/>
  <c r="BD25" i="91"/>
  <c r="BC25" i="91"/>
  <c r="BB25" i="91"/>
  <c r="BA25" i="91"/>
  <c r="AZ25" i="91"/>
  <c r="AY25" i="91"/>
  <c r="AX25" i="91"/>
  <c r="AW25" i="91"/>
  <c r="AV25" i="91"/>
  <c r="AU25" i="91"/>
  <c r="AT25" i="91"/>
  <c r="AS25" i="91"/>
  <c r="AR25" i="91"/>
  <c r="AQ25" i="91"/>
  <c r="AP25" i="91"/>
  <c r="IV24" i="91"/>
  <c r="IU24" i="91"/>
  <c r="IT24" i="91"/>
  <c r="IS24" i="91"/>
  <c r="IR24" i="91"/>
  <c r="IQ24" i="91"/>
  <c r="IP24" i="91"/>
  <c r="IO24" i="91"/>
  <c r="IN24" i="91"/>
  <c r="IM24" i="91"/>
  <c r="IL24" i="91"/>
  <c r="IK24" i="91"/>
  <c r="IJ24" i="91"/>
  <c r="II24" i="91"/>
  <c r="IH24" i="91"/>
  <c r="IG24" i="91"/>
  <c r="IF24" i="91"/>
  <c r="IE24" i="91"/>
  <c r="ID24" i="91"/>
  <c r="IC24" i="91"/>
  <c r="IB24" i="91"/>
  <c r="IA24" i="91"/>
  <c r="HZ24" i="91"/>
  <c r="HY24" i="91"/>
  <c r="HX24" i="91"/>
  <c r="HW24" i="91"/>
  <c r="HV24" i="91"/>
  <c r="HU24" i="91"/>
  <c r="HT24" i="91"/>
  <c r="HS24" i="91"/>
  <c r="HR24" i="91"/>
  <c r="HQ24" i="91"/>
  <c r="HP24" i="91"/>
  <c r="HO24" i="91"/>
  <c r="HN24" i="91"/>
  <c r="HM24" i="91"/>
  <c r="HL24" i="91"/>
  <c r="HK24" i="91"/>
  <c r="HJ24" i="91"/>
  <c r="HI24" i="91"/>
  <c r="HH24" i="91"/>
  <c r="HG24" i="91"/>
  <c r="HF24" i="91"/>
  <c r="HE24" i="91"/>
  <c r="HD24" i="91"/>
  <c r="HC24" i="91"/>
  <c r="HB24" i="91"/>
  <c r="HA24" i="91"/>
  <c r="GZ24" i="91"/>
  <c r="GY24" i="91"/>
  <c r="GX24" i="91"/>
  <c r="GW24" i="91"/>
  <c r="GV24" i="91"/>
  <c r="GU24" i="91"/>
  <c r="GT24" i="91"/>
  <c r="GS24" i="91"/>
  <c r="GR24" i="91"/>
  <c r="GQ24" i="91"/>
  <c r="GP24" i="91"/>
  <c r="GO24" i="91"/>
  <c r="GN24" i="91"/>
  <c r="GM24" i="91"/>
  <c r="GL24" i="91"/>
  <c r="GK24" i="91"/>
  <c r="GJ24" i="91"/>
  <c r="GI24" i="91"/>
  <c r="GH24" i="91"/>
  <c r="GG24" i="91"/>
  <c r="GF24" i="91"/>
  <c r="GE24" i="91"/>
  <c r="GD24" i="91"/>
  <c r="GC24" i="91"/>
  <c r="GB24" i="91"/>
  <c r="GA24" i="91"/>
  <c r="FZ24" i="91"/>
  <c r="FY24" i="91"/>
  <c r="FX24" i="91"/>
  <c r="FW24" i="91"/>
  <c r="FV24" i="91"/>
  <c r="FU24" i="91"/>
  <c r="FT24" i="91"/>
  <c r="FS24" i="91"/>
  <c r="FR24" i="91"/>
  <c r="FQ24" i="91"/>
  <c r="FP24" i="91"/>
  <c r="FO24" i="91"/>
  <c r="FN24" i="91"/>
  <c r="FM24" i="91"/>
  <c r="FL24" i="91"/>
  <c r="FK24" i="91"/>
  <c r="FJ24" i="91"/>
  <c r="FI24" i="91"/>
  <c r="FH24" i="91"/>
  <c r="FG24" i="91"/>
  <c r="FF24" i="91"/>
  <c r="FE24" i="91"/>
  <c r="FD24" i="91"/>
  <c r="FC24" i="91"/>
  <c r="FB24" i="91"/>
  <c r="FA24" i="91"/>
  <c r="EZ24" i="91"/>
  <c r="EY24" i="91"/>
  <c r="EX24" i="91"/>
  <c r="EW24" i="91"/>
  <c r="EV24" i="91"/>
  <c r="EU24" i="91"/>
  <c r="ET24" i="91"/>
  <c r="ES24" i="91"/>
  <c r="ER24" i="91"/>
  <c r="EQ24" i="91"/>
  <c r="EP24" i="91"/>
  <c r="EO24" i="91"/>
  <c r="EN24" i="91"/>
  <c r="EM24" i="91"/>
  <c r="EL24" i="91"/>
  <c r="EK24" i="91"/>
  <c r="EJ24" i="91"/>
  <c r="EI24" i="91"/>
  <c r="EH24" i="91"/>
  <c r="EG24" i="91"/>
  <c r="EF24" i="91"/>
  <c r="EE24" i="91"/>
  <c r="ED24" i="91"/>
  <c r="EC24" i="91"/>
  <c r="EB24" i="91"/>
  <c r="EA24" i="91"/>
  <c r="DZ24" i="91"/>
  <c r="DY24" i="91"/>
  <c r="DX24" i="91"/>
  <c r="DW24" i="91"/>
  <c r="DV24" i="91"/>
  <c r="DU24" i="91"/>
  <c r="DT24" i="91"/>
  <c r="DS24" i="91"/>
  <c r="DR24" i="91"/>
  <c r="DQ24" i="91"/>
  <c r="DP24" i="91"/>
  <c r="DO24" i="91"/>
  <c r="DN24" i="91"/>
  <c r="DM24" i="91"/>
  <c r="DL24" i="91"/>
  <c r="DK24" i="91"/>
  <c r="DJ24" i="91"/>
  <c r="DI24" i="91"/>
  <c r="DH24" i="91"/>
  <c r="DG24" i="91"/>
  <c r="DF24" i="91"/>
  <c r="DE24" i="91"/>
  <c r="DD24" i="91"/>
  <c r="DC24" i="91"/>
  <c r="DB24" i="91"/>
  <c r="DA24" i="91"/>
  <c r="CZ24" i="91"/>
  <c r="CY24" i="91"/>
  <c r="CX24" i="91"/>
  <c r="CW24" i="91"/>
  <c r="CV24" i="91"/>
  <c r="CU24" i="91"/>
  <c r="CT24" i="91"/>
  <c r="CS24" i="91"/>
  <c r="CR24" i="91"/>
  <c r="CQ24" i="91"/>
  <c r="CP24" i="91"/>
  <c r="CO24" i="91"/>
  <c r="CN24" i="91"/>
  <c r="CM24" i="91"/>
  <c r="CL24" i="91"/>
  <c r="CK24" i="91"/>
  <c r="CJ24" i="91"/>
  <c r="CI24" i="91"/>
  <c r="CH24" i="91"/>
  <c r="CG24" i="91"/>
  <c r="CF24" i="91"/>
  <c r="CE24" i="91"/>
  <c r="CD24" i="91"/>
  <c r="CC24" i="91"/>
  <c r="CB24" i="91"/>
  <c r="CA24" i="91"/>
  <c r="BZ24" i="91"/>
  <c r="BY24" i="91"/>
  <c r="BX24" i="91"/>
  <c r="BW24" i="91"/>
  <c r="BV24" i="91"/>
  <c r="BU24" i="91"/>
  <c r="BT24" i="91"/>
  <c r="BS24" i="91"/>
  <c r="BR24" i="91"/>
  <c r="BQ24" i="91"/>
  <c r="BP24" i="91"/>
  <c r="BO24" i="91"/>
  <c r="BN24" i="91"/>
  <c r="BM24" i="91"/>
  <c r="BL24" i="91"/>
  <c r="BK24" i="91"/>
  <c r="BJ24" i="91"/>
  <c r="BI24" i="91"/>
  <c r="BH24" i="91"/>
  <c r="BG24" i="91"/>
  <c r="BF24" i="91"/>
  <c r="BE24" i="91"/>
  <c r="BD24" i="91"/>
  <c r="BC24" i="91"/>
  <c r="BB24" i="91"/>
  <c r="BA24" i="91"/>
  <c r="AZ24" i="91"/>
  <c r="AY24" i="91"/>
  <c r="AX24" i="91"/>
  <c r="AW24" i="91"/>
  <c r="AV24" i="91"/>
  <c r="AU24" i="91"/>
  <c r="AT24" i="91"/>
  <c r="AS24" i="91"/>
  <c r="AR24" i="91"/>
  <c r="AQ24" i="91"/>
  <c r="AP24" i="91"/>
  <c r="IV23" i="91"/>
  <c r="IU23" i="91"/>
  <c r="IT23" i="91"/>
  <c r="IS23" i="91"/>
  <c r="IR23" i="91"/>
  <c r="IQ23" i="91"/>
  <c r="IP23" i="91"/>
  <c r="IO23" i="91"/>
  <c r="IN23" i="91"/>
  <c r="IM23" i="91"/>
  <c r="IL23" i="91"/>
  <c r="IK23" i="91"/>
  <c r="IJ23" i="91"/>
  <c r="II23" i="91"/>
  <c r="IH23" i="91"/>
  <c r="IG23" i="91"/>
  <c r="IF23" i="91"/>
  <c r="IE23" i="91"/>
  <c r="ID23" i="91"/>
  <c r="IC23" i="91"/>
  <c r="IB23" i="91"/>
  <c r="IA23" i="91"/>
  <c r="HZ23" i="91"/>
  <c r="HY23" i="91"/>
  <c r="HX23" i="91"/>
  <c r="HW23" i="91"/>
  <c r="HV23" i="91"/>
  <c r="HU23" i="91"/>
  <c r="HT23" i="91"/>
  <c r="HS23" i="91"/>
  <c r="HR23" i="91"/>
  <c r="HQ23" i="91"/>
  <c r="HP23" i="91"/>
  <c r="HO23" i="91"/>
  <c r="HN23" i="91"/>
  <c r="HM23" i="91"/>
  <c r="HL23" i="91"/>
  <c r="HK23" i="91"/>
  <c r="HJ23" i="91"/>
  <c r="HI23" i="91"/>
  <c r="HH23" i="91"/>
  <c r="HG23" i="91"/>
  <c r="HF23" i="91"/>
  <c r="HE23" i="91"/>
  <c r="HD23" i="91"/>
  <c r="HC23" i="91"/>
  <c r="HB23" i="91"/>
  <c r="HA23" i="91"/>
  <c r="GZ23" i="91"/>
  <c r="GY23" i="91"/>
  <c r="GX23" i="91"/>
  <c r="GW23" i="91"/>
  <c r="GV23" i="91"/>
  <c r="GU23" i="91"/>
  <c r="GT23" i="91"/>
  <c r="GS23" i="91"/>
  <c r="GR23" i="91"/>
  <c r="GQ23" i="91"/>
  <c r="GP23" i="91"/>
  <c r="GO23" i="91"/>
  <c r="GN23" i="91"/>
  <c r="GM23" i="91"/>
  <c r="GL23" i="91"/>
  <c r="GK23" i="91"/>
  <c r="GJ23" i="91"/>
  <c r="GI23" i="91"/>
  <c r="GH23" i="91"/>
  <c r="GG23" i="91"/>
  <c r="GF23" i="91"/>
  <c r="GE23" i="91"/>
  <c r="GD23" i="91"/>
  <c r="GC23" i="91"/>
  <c r="GB23" i="91"/>
  <c r="GA23" i="91"/>
  <c r="FZ23" i="91"/>
  <c r="FY23" i="91"/>
  <c r="FX23" i="91"/>
  <c r="FW23" i="91"/>
  <c r="FV23" i="91"/>
  <c r="FU23" i="91"/>
  <c r="FT23" i="91"/>
  <c r="FS23" i="91"/>
  <c r="FR23" i="91"/>
  <c r="FQ23" i="91"/>
  <c r="FP23" i="91"/>
  <c r="FO23" i="91"/>
  <c r="FN23" i="91"/>
  <c r="FM23" i="91"/>
  <c r="FL23" i="91"/>
  <c r="FK23" i="91"/>
  <c r="FJ23" i="91"/>
  <c r="FI23" i="91"/>
  <c r="FH23" i="91"/>
  <c r="FG23" i="91"/>
  <c r="FF23" i="91"/>
  <c r="FE23" i="91"/>
  <c r="FD23" i="91"/>
  <c r="FC23" i="91"/>
  <c r="FB23" i="91"/>
  <c r="FA23" i="91"/>
  <c r="EZ23" i="91"/>
  <c r="EY23" i="91"/>
  <c r="EX23" i="91"/>
  <c r="EW23" i="91"/>
  <c r="EV23" i="91"/>
  <c r="EU23" i="91"/>
  <c r="ET23" i="91"/>
  <c r="ES23" i="91"/>
  <c r="ER23" i="91"/>
  <c r="EQ23" i="91"/>
  <c r="EP23" i="91"/>
  <c r="EO23" i="91"/>
  <c r="EN23" i="91"/>
  <c r="EM23" i="91"/>
  <c r="EL23" i="91"/>
  <c r="EK23" i="91"/>
  <c r="EJ23" i="91"/>
  <c r="EI23" i="91"/>
  <c r="EH23" i="91"/>
  <c r="EG23" i="91"/>
  <c r="EF23" i="91"/>
  <c r="EE23" i="91"/>
  <c r="ED23" i="91"/>
  <c r="EC23" i="91"/>
  <c r="EB23" i="91"/>
  <c r="EA23" i="91"/>
  <c r="DZ23" i="91"/>
  <c r="DY23" i="91"/>
  <c r="DX23" i="91"/>
  <c r="DW23" i="91"/>
  <c r="DV23" i="91"/>
  <c r="DU23" i="91"/>
  <c r="DT23" i="91"/>
  <c r="DS23" i="91"/>
  <c r="DR23" i="91"/>
  <c r="DQ23" i="91"/>
  <c r="DP23" i="91"/>
  <c r="DO23" i="91"/>
  <c r="DN23" i="91"/>
  <c r="DM23" i="91"/>
  <c r="DL23" i="91"/>
  <c r="DK23" i="91"/>
  <c r="DJ23" i="91"/>
  <c r="DI23" i="91"/>
  <c r="DH23" i="91"/>
  <c r="DG23" i="91"/>
  <c r="DF23" i="91"/>
  <c r="DE23" i="91"/>
  <c r="DD23" i="91"/>
  <c r="DC23" i="91"/>
  <c r="DB23" i="91"/>
  <c r="DA23" i="91"/>
  <c r="CZ23" i="91"/>
  <c r="CY23" i="91"/>
  <c r="CX23" i="91"/>
  <c r="CW23" i="91"/>
  <c r="CV23" i="91"/>
  <c r="CU23" i="91"/>
  <c r="CT23" i="91"/>
  <c r="CS23" i="91"/>
  <c r="CR23" i="91"/>
  <c r="CQ23" i="91"/>
  <c r="CP23" i="91"/>
  <c r="CO23" i="91"/>
  <c r="CN23" i="91"/>
  <c r="CM23" i="91"/>
  <c r="CL23" i="91"/>
  <c r="CK23" i="91"/>
  <c r="CJ23" i="91"/>
  <c r="CI23" i="91"/>
  <c r="CH23" i="91"/>
  <c r="CG23" i="91"/>
  <c r="CF23" i="91"/>
  <c r="CE23" i="91"/>
  <c r="CD23" i="91"/>
  <c r="CC23" i="91"/>
  <c r="CB23" i="91"/>
  <c r="CA23" i="91"/>
  <c r="BZ23" i="91"/>
  <c r="BY23" i="91"/>
  <c r="BX23" i="91"/>
  <c r="BW23" i="91"/>
  <c r="BV23" i="91"/>
  <c r="BU23" i="91"/>
  <c r="BT23" i="91"/>
  <c r="BS23" i="91"/>
  <c r="BR23" i="91"/>
  <c r="BQ23" i="91"/>
  <c r="BP23" i="91"/>
  <c r="BO23" i="91"/>
  <c r="BN23" i="91"/>
  <c r="BM23" i="91"/>
  <c r="BL23" i="91"/>
  <c r="BK23" i="91"/>
  <c r="BJ23" i="91"/>
  <c r="BI23" i="91"/>
  <c r="BH23" i="91"/>
  <c r="BG23" i="91"/>
  <c r="BF23" i="91"/>
  <c r="BE23" i="91"/>
  <c r="BD23" i="91"/>
  <c r="BC23" i="91"/>
  <c r="BB23" i="91"/>
  <c r="BA23" i="91"/>
  <c r="AZ23" i="91"/>
  <c r="AY23" i="91"/>
  <c r="AX23" i="91"/>
  <c r="AW23" i="91"/>
  <c r="AV23" i="91"/>
  <c r="AU23" i="91"/>
  <c r="AT23" i="91"/>
  <c r="AS23" i="91"/>
  <c r="AR23" i="91"/>
  <c r="AQ23" i="91"/>
  <c r="AP23" i="91"/>
  <c r="IV22" i="91"/>
  <c r="IU22" i="91"/>
  <c r="IT22" i="91"/>
  <c r="IS22" i="91"/>
  <c r="IR22" i="91"/>
  <c r="IQ22" i="91"/>
  <c r="IP22" i="91"/>
  <c r="IO22" i="91"/>
  <c r="IN22" i="91"/>
  <c r="IM22" i="91"/>
  <c r="IL22" i="91"/>
  <c r="IK22" i="91"/>
  <c r="IJ22" i="91"/>
  <c r="II22" i="91"/>
  <c r="IH22" i="91"/>
  <c r="IG22" i="91"/>
  <c r="IF22" i="91"/>
  <c r="IE22" i="91"/>
  <c r="ID22" i="91"/>
  <c r="IC22" i="91"/>
  <c r="IB22" i="91"/>
  <c r="IA22" i="91"/>
  <c r="HZ22" i="91"/>
  <c r="HY22" i="91"/>
  <c r="HX22" i="91"/>
  <c r="HW22" i="91"/>
  <c r="HV22" i="91"/>
  <c r="HU22" i="91"/>
  <c r="HT22" i="91"/>
  <c r="HS22" i="91"/>
  <c r="HR22" i="91"/>
  <c r="HQ22" i="91"/>
  <c r="HP22" i="91"/>
  <c r="HO22" i="91"/>
  <c r="HN22" i="91"/>
  <c r="HM22" i="91"/>
  <c r="HL22" i="91"/>
  <c r="HK22" i="91"/>
  <c r="HJ22" i="91"/>
  <c r="HI22" i="91"/>
  <c r="HH22" i="91"/>
  <c r="HG22" i="91"/>
  <c r="HF22" i="91"/>
  <c r="HE22" i="91"/>
  <c r="HD22" i="91"/>
  <c r="HC22" i="91"/>
  <c r="HB22" i="91"/>
  <c r="HA22" i="91"/>
  <c r="GZ22" i="91"/>
  <c r="GY22" i="91"/>
  <c r="GX22" i="91"/>
  <c r="GW22" i="91"/>
  <c r="GV22" i="91"/>
  <c r="GU22" i="91"/>
  <c r="GT22" i="91"/>
  <c r="GS22" i="91"/>
  <c r="GR22" i="91"/>
  <c r="GQ22" i="91"/>
  <c r="GP22" i="91"/>
  <c r="GO22" i="91"/>
  <c r="GN22" i="91"/>
  <c r="GM22" i="91"/>
  <c r="GL22" i="91"/>
  <c r="GK22" i="91"/>
  <c r="GJ22" i="91"/>
  <c r="GI22" i="91"/>
  <c r="GH22" i="91"/>
  <c r="GG22" i="91"/>
  <c r="GF22" i="91"/>
  <c r="GE22" i="91"/>
  <c r="GD22" i="91"/>
  <c r="GC22" i="91"/>
  <c r="GB22" i="91"/>
  <c r="GA22" i="91"/>
  <c r="FZ22" i="91"/>
  <c r="FY22" i="91"/>
  <c r="FX22" i="91"/>
  <c r="FW22" i="91"/>
  <c r="FV22" i="91"/>
  <c r="FU22" i="91"/>
  <c r="FT22" i="91"/>
  <c r="FS22" i="91"/>
  <c r="FR22" i="91"/>
  <c r="FQ22" i="91"/>
  <c r="FP22" i="91"/>
  <c r="FO22" i="91"/>
  <c r="FN22" i="91"/>
  <c r="FM22" i="91"/>
  <c r="FL22" i="91"/>
  <c r="FK22" i="91"/>
  <c r="FJ22" i="91"/>
  <c r="FI22" i="91"/>
  <c r="FH22" i="91"/>
  <c r="FG22" i="91"/>
  <c r="FF22" i="91"/>
  <c r="FE22" i="91"/>
  <c r="FD22" i="91"/>
  <c r="FC22" i="91"/>
  <c r="FB22" i="91"/>
  <c r="FA22" i="91"/>
  <c r="EZ22" i="91"/>
  <c r="EY22" i="91"/>
  <c r="EX22" i="91"/>
  <c r="EW22" i="91"/>
  <c r="EV22" i="91"/>
  <c r="EU22" i="91"/>
  <c r="ET22" i="91"/>
  <c r="ES22" i="91"/>
  <c r="ER22" i="91"/>
  <c r="EQ22" i="91"/>
  <c r="EP22" i="91"/>
  <c r="EO22" i="91"/>
  <c r="EN22" i="91"/>
  <c r="EM22" i="91"/>
  <c r="EL22" i="91"/>
  <c r="EK22" i="91"/>
  <c r="EJ22" i="91"/>
  <c r="EI22" i="91"/>
  <c r="EH22" i="91"/>
  <c r="EG22" i="91"/>
  <c r="EF22" i="91"/>
  <c r="EE22" i="91"/>
  <c r="ED22" i="91"/>
  <c r="EC22" i="91"/>
  <c r="EB22" i="91"/>
  <c r="EA22" i="91"/>
  <c r="DZ22" i="91"/>
  <c r="DY22" i="91"/>
  <c r="DX22" i="91"/>
  <c r="DW22" i="91"/>
  <c r="DV22" i="91"/>
  <c r="DU22" i="91"/>
  <c r="DT22" i="91"/>
  <c r="DS22" i="91"/>
  <c r="DR22" i="91"/>
  <c r="DQ22" i="91"/>
  <c r="DP22" i="91"/>
  <c r="DO22" i="91"/>
  <c r="DN22" i="91"/>
  <c r="DM22" i="91"/>
  <c r="DL22" i="91"/>
  <c r="DK22" i="91"/>
  <c r="DJ22" i="91"/>
  <c r="DI22" i="91"/>
  <c r="DH22" i="91"/>
  <c r="DG22" i="91"/>
  <c r="DF22" i="91"/>
  <c r="DE22" i="91"/>
  <c r="DD22" i="91"/>
  <c r="DC22" i="91"/>
  <c r="DB22" i="91"/>
  <c r="DA22" i="91"/>
  <c r="CZ22" i="91"/>
  <c r="CY22" i="91"/>
  <c r="CX22" i="91"/>
  <c r="CW22" i="91"/>
  <c r="CV22" i="91"/>
  <c r="CU22" i="91"/>
  <c r="CT22" i="91"/>
  <c r="CS22" i="91"/>
  <c r="CR22" i="91"/>
  <c r="CQ22" i="91"/>
  <c r="CP22" i="91"/>
  <c r="CO22" i="91"/>
  <c r="CN22" i="91"/>
  <c r="CM22" i="91"/>
  <c r="CL22" i="91"/>
  <c r="CK22" i="91"/>
  <c r="CJ22" i="91"/>
  <c r="CI22" i="91"/>
  <c r="CH22" i="91"/>
  <c r="CG22" i="91"/>
  <c r="CF22" i="91"/>
  <c r="CE22" i="91"/>
  <c r="CD22" i="91"/>
  <c r="CC22" i="91"/>
  <c r="CB22" i="91"/>
  <c r="CA22" i="91"/>
  <c r="BZ22" i="91"/>
  <c r="BY22" i="91"/>
  <c r="BX22" i="91"/>
  <c r="BW22" i="91"/>
  <c r="BV22" i="91"/>
  <c r="BU22" i="91"/>
  <c r="BT22" i="91"/>
  <c r="BS22" i="91"/>
  <c r="BR22" i="91"/>
  <c r="BQ22" i="91"/>
  <c r="BP22" i="91"/>
  <c r="BO22" i="91"/>
  <c r="BN22" i="91"/>
  <c r="BM22" i="91"/>
  <c r="BL22" i="91"/>
  <c r="BK22" i="91"/>
  <c r="BJ22" i="91"/>
  <c r="BI22" i="91"/>
  <c r="BH22" i="91"/>
  <c r="BG22" i="91"/>
  <c r="BF22" i="91"/>
  <c r="BE22" i="91"/>
  <c r="BD22" i="91"/>
  <c r="BC22" i="91"/>
  <c r="BB22" i="91"/>
  <c r="BA22" i="91"/>
  <c r="AZ22" i="91"/>
  <c r="AY22" i="91"/>
  <c r="AX22" i="91"/>
  <c r="AW22" i="91"/>
  <c r="AV22" i="91"/>
  <c r="AU22" i="91"/>
  <c r="AT22" i="91"/>
  <c r="AS22" i="91"/>
  <c r="AR22" i="91"/>
  <c r="AQ22" i="91"/>
  <c r="AP22" i="91"/>
  <c r="IV21" i="91"/>
  <c r="IU21" i="91"/>
  <c r="IT21" i="91"/>
  <c r="IS21" i="91"/>
  <c r="IR21" i="91"/>
  <c r="IQ21" i="91"/>
  <c r="IP21" i="91"/>
  <c r="IO21" i="91"/>
  <c r="IN21" i="91"/>
  <c r="IM21" i="91"/>
  <c r="IL21" i="91"/>
  <c r="IK21" i="91"/>
  <c r="IJ21" i="91"/>
  <c r="II21" i="91"/>
  <c r="IH21" i="91"/>
  <c r="IG21" i="91"/>
  <c r="IF21" i="91"/>
  <c r="IE21" i="91"/>
  <c r="ID21" i="91"/>
  <c r="IC21" i="91"/>
  <c r="IB21" i="91"/>
  <c r="IA21" i="91"/>
  <c r="HZ21" i="91"/>
  <c r="HY21" i="91"/>
  <c r="HX21" i="91"/>
  <c r="HW21" i="91"/>
  <c r="HV21" i="91"/>
  <c r="HU21" i="91"/>
  <c r="HT21" i="91"/>
  <c r="HS21" i="91"/>
  <c r="HR21" i="91"/>
  <c r="HQ21" i="91"/>
  <c r="HP21" i="91"/>
  <c r="HO21" i="91"/>
  <c r="HN21" i="91"/>
  <c r="HM21" i="91"/>
  <c r="HL21" i="91"/>
  <c r="HK21" i="91"/>
  <c r="HJ21" i="91"/>
  <c r="HI21" i="91"/>
  <c r="HH21" i="91"/>
  <c r="HG21" i="91"/>
  <c r="HF21" i="91"/>
  <c r="HE21" i="91"/>
  <c r="HD21" i="91"/>
  <c r="HC21" i="91"/>
  <c r="HB21" i="91"/>
  <c r="HA21" i="91"/>
  <c r="GZ21" i="91"/>
  <c r="GY21" i="91"/>
  <c r="GX21" i="91"/>
  <c r="GW21" i="91"/>
  <c r="GV21" i="91"/>
  <c r="GU21" i="91"/>
  <c r="GT21" i="91"/>
  <c r="GS21" i="91"/>
  <c r="GR21" i="91"/>
  <c r="GQ21" i="91"/>
  <c r="GP21" i="91"/>
  <c r="GO21" i="91"/>
  <c r="GN21" i="91"/>
  <c r="GM21" i="91"/>
  <c r="GL21" i="91"/>
  <c r="GK21" i="91"/>
  <c r="GJ21" i="91"/>
  <c r="GI21" i="91"/>
  <c r="GH21" i="91"/>
  <c r="GG21" i="91"/>
  <c r="GF21" i="91"/>
  <c r="GE21" i="91"/>
  <c r="GD21" i="91"/>
  <c r="GC21" i="91"/>
  <c r="GB21" i="91"/>
  <c r="GA21" i="91"/>
  <c r="FZ21" i="91"/>
  <c r="FY21" i="91"/>
  <c r="FX21" i="91"/>
  <c r="FW21" i="91"/>
  <c r="FV21" i="91"/>
  <c r="FU21" i="91"/>
  <c r="FT21" i="91"/>
  <c r="FS21" i="91"/>
  <c r="FR21" i="91"/>
  <c r="FQ21" i="91"/>
  <c r="FP21" i="91"/>
  <c r="FO21" i="91"/>
  <c r="FN21" i="91"/>
  <c r="FM21" i="91"/>
  <c r="FL21" i="91"/>
  <c r="FK21" i="91"/>
  <c r="FJ21" i="91"/>
  <c r="FI21" i="91"/>
  <c r="FH21" i="91"/>
  <c r="FG21" i="91"/>
  <c r="FF21" i="91"/>
  <c r="FE21" i="91"/>
  <c r="FD21" i="91"/>
  <c r="FC21" i="91"/>
  <c r="FB21" i="91"/>
  <c r="FA21" i="91"/>
  <c r="EZ21" i="91"/>
  <c r="EY21" i="91"/>
  <c r="EX21" i="91"/>
  <c r="EW21" i="91"/>
  <c r="EV21" i="91"/>
  <c r="EU21" i="91"/>
  <c r="ET21" i="91"/>
  <c r="ES21" i="91"/>
  <c r="ER21" i="91"/>
  <c r="EQ21" i="91"/>
  <c r="EP21" i="91"/>
  <c r="EO21" i="91"/>
  <c r="EN21" i="91"/>
  <c r="EM21" i="91"/>
  <c r="EL21" i="91"/>
  <c r="EK21" i="91"/>
  <c r="EJ21" i="91"/>
  <c r="EI21" i="91"/>
  <c r="EH21" i="91"/>
  <c r="EG21" i="91"/>
  <c r="EF21" i="91"/>
  <c r="EE21" i="91"/>
  <c r="ED21" i="91"/>
  <c r="EC21" i="91"/>
  <c r="EB21" i="91"/>
  <c r="EA21" i="91"/>
  <c r="DZ21" i="91"/>
  <c r="DY21" i="91"/>
  <c r="DX21" i="91"/>
  <c r="DW21" i="91"/>
  <c r="DV21" i="91"/>
  <c r="DU21" i="91"/>
  <c r="DT21" i="91"/>
  <c r="DS21" i="91"/>
  <c r="DR21" i="91"/>
  <c r="DQ21" i="91"/>
  <c r="DP21" i="91"/>
  <c r="DO21" i="91"/>
  <c r="DN21" i="91"/>
  <c r="DM21" i="91"/>
  <c r="DL21" i="91"/>
  <c r="DK21" i="91"/>
  <c r="DJ21" i="91"/>
  <c r="DI21" i="91"/>
  <c r="DH21" i="91"/>
  <c r="DG21" i="91"/>
  <c r="DF21" i="91"/>
  <c r="DE21" i="91"/>
  <c r="DD21" i="91"/>
  <c r="DC21" i="91"/>
  <c r="DB21" i="91"/>
  <c r="DA21" i="91"/>
  <c r="CZ21" i="91"/>
  <c r="CY21" i="91"/>
  <c r="CX21" i="91"/>
  <c r="CW21" i="91"/>
  <c r="CV21" i="91"/>
  <c r="CU21" i="91"/>
  <c r="CT21" i="91"/>
  <c r="CS21" i="91"/>
  <c r="CR21" i="91"/>
  <c r="CQ21" i="91"/>
  <c r="CP21" i="91"/>
  <c r="CO21" i="91"/>
  <c r="CN21" i="91"/>
  <c r="CM21" i="91"/>
  <c r="CL21" i="91"/>
  <c r="CK21" i="91"/>
  <c r="CJ21" i="91"/>
  <c r="CI21" i="91"/>
  <c r="CH21" i="91"/>
  <c r="CG21" i="91"/>
  <c r="CF21" i="91"/>
  <c r="CE21" i="91"/>
  <c r="CD21" i="91"/>
  <c r="CC21" i="91"/>
  <c r="CB21" i="91"/>
  <c r="CA21" i="91"/>
  <c r="BZ21" i="91"/>
  <c r="BY21" i="91"/>
  <c r="BX21" i="91"/>
  <c r="BW21" i="91"/>
  <c r="BV21" i="91"/>
  <c r="BU21" i="91"/>
  <c r="BT21" i="91"/>
  <c r="BS21" i="91"/>
  <c r="BR21" i="91"/>
  <c r="BQ21" i="91"/>
  <c r="BP21" i="91"/>
  <c r="BO21" i="91"/>
  <c r="BN21" i="91"/>
  <c r="BM21" i="91"/>
  <c r="BL21" i="91"/>
  <c r="BK21" i="91"/>
  <c r="BJ21" i="91"/>
  <c r="BI21" i="91"/>
  <c r="BH21" i="91"/>
  <c r="BG21" i="91"/>
  <c r="BF21" i="91"/>
  <c r="BE21" i="91"/>
  <c r="BD21" i="91"/>
  <c r="BC21" i="91"/>
  <c r="BB21" i="91"/>
  <c r="BA21" i="91"/>
  <c r="AZ21" i="91"/>
  <c r="AY21" i="91"/>
  <c r="AX21" i="91"/>
  <c r="AW21" i="91"/>
  <c r="AV21" i="91"/>
  <c r="AU21" i="91"/>
  <c r="AT21" i="91"/>
  <c r="AS21" i="91"/>
  <c r="AR21" i="91"/>
  <c r="AQ21" i="91"/>
  <c r="AP21" i="91"/>
  <c r="IV20" i="91"/>
  <c r="IU20" i="91"/>
  <c r="IT20" i="91"/>
  <c r="IS20" i="91"/>
  <c r="IR20" i="91"/>
  <c r="IQ20" i="91"/>
  <c r="IP20" i="91"/>
  <c r="IO20" i="91"/>
  <c r="IN20" i="91"/>
  <c r="IM20" i="91"/>
  <c r="IL20" i="91"/>
  <c r="IK20" i="91"/>
  <c r="IJ20" i="91"/>
  <c r="II20" i="91"/>
  <c r="IH20" i="91"/>
  <c r="IG20" i="91"/>
  <c r="IF20" i="91"/>
  <c r="IE20" i="91"/>
  <c r="ID20" i="91"/>
  <c r="IC20" i="91"/>
  <c r="IB20" i="91"/>
  <c r="IA20" i="91"/>
  <c r="HZ20" i="91"/>
  <c r="HY20" i="91"/>
  <c r="HX20" i="91"/>
  <c r="HW20" i="91"/>
  <c r="HV20" i="91"/>
  <c r="HU20" i="91"/>
  <c r="HT20" i="91"/>
  <c r="HS20" i="91"/>
  <c r="HR20" i="91"/>
  <c r="HQ20" i="91"/>
  <c r="HP20" i="91"/>
  <c r="HO20" i="91"/>
  <c r="HN20" i="91"/>
  <c r="HM20" i="91"/>
  <c r="HL20" i="91"/>
  <c r="HK20" i="91"/>
  <c r="HJ20" i="91"/>
  <c r="HI20" i="91"/>
  <c r="HH20" i="91"/>
  <c r="HG20" i="91"/>
  <c r="HF20" i="91"/>
  <c r="HE20" i="91"/>
  <c r="HD20" i="91"/>
  <c r="HC20" i="91"/>
  <c r="HB20" i="91"/>
  <c r="HA20" i="91"/>
  <c r="GZ20" i="91"/>
  <c r="GY20" i="91"/>
  <c r="GX20" i="91"/>
  <c r="GW20" i="91"/>
  <c r="GV20" i="91"/>
  <c r="GU20" i="91"/>
  <c r="GT20" i="91"/>
  <c r="GS20" i="91"/>
  <c r="GR20" i="91"/>
  <c r="GQ20" i="91"/>
  <c r="GP20" i="91"/>
  <c r="GO20" i="91"/>
  <c r="GN20" i="91"/>
  <c r="GM20" i="91"/>
  <c r="GL20" i="91"/>
  <c r="GK20" i="91"/>
  <c r="GJ20" i="91"/>
  <c r="GI20" i="91"/>
  <c r="GH20" i="91"/>
  <c r="GG20" i="91"/>
  <c r="GF20" i="91"/>
  <c r="GE20" i="91"/>
  <c r="GD20" i="91"/>
  <c r="GC20" i="91"/>
  <c r="GB20" i="91"/>
  <c r="GA20" i="91"/>
  <c r="FZ20" i="91"/>
  <c r="FY20" i="91"/>
  <c r="FX20" i="91"/>
  <c r="FW20" i="91"/>
  <c r="FV20" i="91"/>
  <c r="FU20" i="91"/>
  <c r="FT20" i="91"/>
  <c r="FS20" i="91"/>
  <c r="FR20" i="91"/>
  <c r="FQ20" i="91"/>
  <c r="FP20" i="91"/>
  <c r="FO20" i="91"/>
  <c r="FN20" i="91"/>
  <c r="FM20" i="91"/>
  <c r="FL20" i="91"/>
  <c r="FK20" i="91"/>
  <c r="FJ20" i="91"/>
  <c r="FI20" i="91"/>
  <c r="FH20" i="91"/>
  <c r="FG20" i="91"/>
  <c r="FF20" i="91"/>
  <c r="FE20" i="91"/>
  <c r="FD20" i="91"/>
  <c r="FC20" i="91"/>
  <c r="FB20" i="91"/>
  <c r="FA20" i="91"/>
  <c r="EZ20" i="91"/>
  <c r="EY20" i="91"/>
  <c r="EX20" i="91"/>
  <c r="EW20" i="91"/>
  <c r="EV20" i="91"/>
  <c r="EU20" i="91"/>
  <c r="ET20" i="91"/>
  <c r="ES20" i="91"/>
  <c r="ER20" i="91"/>
  <c r="EQ20" i="91"/>
  <c r="EP20" i="91"/>
  <c r="EO20" i="91"/>
  <c r="EN20" i="91"/>
  <c r="EM20" i="91"/>
  <c r="EL20" i="91"/>
  <c r="EK20" i="91"/>
  <c r="EJ20" i="91"/>
  <c r="EI20" i="91"/>
  <c r="EH20" i="91"/>
  <c r="EG20" i="91"/>
  <c r="EF20" i="91"/>
  <c r="EE20" i="91"/>
  <c r="ED20" i="91"/>
  <c r="EC20" i="91"/>
  <c r="EB20" i="91"/>
  <c r="EA20" i="91"/>
  <c r="DZ20" i="91"/>
  <c r="DY20" i="91"/>
  <c r="DX20" i="91"/>
  <c r="DW20" i="91"/>
  <c r="DV20" i="91"/>
  <c r="DU20" i="91"/>
  <c r="DT20" i="91"/>
  <c r="DS20" i="91"/>
  <c r="DR20" i="91"/>
  <c r="DQ20" i="91"/>
  <c r="DP20" i="91"/>
  <c r="DO20" i="91"/>
  <c r="DN20" i="91"/>
  <c r="DM20" i="91"/>
  <c r="DL20" i="91"/>
  <c r="DK20" i="91"/>
  <c r="DJ20" i="91"/>
  <c r="DI20" i="91"/>
  <c r="DH20" i="91"/>
  <c r="DG20" i="91"/>
  <c r="DF20" i="91"/>
  <c r="DE20" i="91"/>
  <c r="DD20" i="91"/>
  <c r="DC20" i="91"/>
  <c r="DB20" i="91"/>
  <c r="DA20" i="91"/>
  <c r="CZ20" i="91"/>
  <c r="CY20" i="91"/>
  <c r="CX20" i="91"/>
  <c r="CW20" i="91"/>
  <c r="CV20" i="91"/>
  <c r="CU20" i="91"/>
  <c r="CT20" i="91"/>
  <c r="CS20" i="91"/>
  <c r="CR20" i="91"/>
  <c r="CQ20" i="91"/>
  <c r="CP20" i="91"/>
  <c r="CO20" i="91"/>
  <c r="CN20" i="91"/>
  <c r="CM20" i="91"/>
  <c r="CL20" i="91"/>
  <c r="CK20" i="91"/>
  <c r="CJ20" i="91"/>
  <c r="CI20" i="91"/>
  <c r="CH20" i="91"/>
  <c r="CG20" i="91"/>
  <c r="CF20" i="91"/>
  <c r="CE20" i="91"/>
  <c r="CD20" i="91"/>
  <c r="CC20" i="91"/>
  <c r="CB20" i="91"/>
  <c r="CA20" i="91"/>
  <c r="BZ20" i="91"/>
  <c r="BY20" i="91"/>
  <c r="BX20" i="91"/>
  <c r="BW20" i="91"/>
  <c r="BV20" i="91"/>
  <c r="BU20" i="91"/>
  <c r="BT20" i="91"/>
  <c r="BS20" i="91"/>
  <c r="BR20" i="91"/>
  <c r="BQ20" i="91"/>
  <c r="BP20" i="91"/>
  <c r="BO20" i="91"/>
  <c r="BN20" i="91"/>
  <c r="BM20" i="91"/>
  <c r="BL20" i="91"/>
  <c r="BK20" i="91"/>
  <c r="BJ20" i="91"/>
  <c r="BI20" i="91"/>
  <c r="BH20" i="91"/>
  <c r="BG20" i="91"/>
  <c r="BF20" i="91"/>
  <c r="BE20" i="91"/>
  <c r="BD20" i="91"/>
  <c r="BC20" i="91"/>
  <c r="BB20" i="91"/>
  <c r="BA20" i="91"/>
  <c r="AZ20" i="91"/>
  <c r="AY20" i="91"/>
  <c r="AX20" i="91"/>
  <c r="AW20" i="91"/>
  <c r="AV20" i="91"/>
  <c r="AU20" i="91"/>
  <c r="AT20" i="91"/>
  <c r="AS20" i="91"/>
  <c r="AR20" i="91"/>
  <c r="AQ20" i="91"/>
  <c r="AP20" i="91"/>
  <c r="IV19" i="91"/>
  <c r="IU19" i="91"/>
  <c r="IT19" i="91"/>
  <c r="IS19" i="91"/>
  <c r="IR19" i="91"/>
  <c r="IQ19" i="91"/>
  <c r="IP19" i="91"/>
  <c r="IO19" i="91"/>
  <c r="IN19" i="91"/>
  <c r="IM19" i="91"/>
  <c r="IL19" i="91"/>
  <c r="IK19" i="91"/>
  <c r="IJ19" i="91"/>
  <c r="II19" i="91"/>
  <c r="IH19" i="91"/>
  <c r="IG19" i="91"/>
  <c r="IF19" i="91"/>
  <c r="IE19" i="91"/>
  <c r="ID19" i="91"/>
  <c r="IC19" i="91"/>
  <c r="IB19" i="91"/>
  <c r="IA19" i="91"/>
  <c r="HZ19" i="91"/>
  <c r="HY19" i="91"/>
  <c r="HX19" i="91"/>
  <c r="HW19" i="91"/>
  <c r="HV19" i="91"/>
  <c r="HU19" i="91"/>
  <c r="HT19" i="91"/>
  <c r="HS19" i="91"/>
  <c r="HR19" i="91"/>
  <c r="HQ19" i="91"/>
  <c r="HP19" i="91"/>
  <c r="HO19" i="91"/>
  <c r="HN19" i="91"/>
  <c r="HM19" i="91"/>
  <c r="HL19" i="91"/>
  <c r="HK19" i="91"/>
  <c r="HJ19" i="91"/>
  <c r="HI19" i="91"/>
  <c r="HH19" i="91"/>
  <c r="HG19" i="91"/>
  <c r="HF19" i="91"/>
  <c r="HE19" i="91"/>
  <c r="HD19" i="91"/>
  <c r="HC19" i="91"/>
  <c r="HB19" i="91"/>
  <c r="HA19" i="91"/>
  <c r="GZ19" i="91"/>
  <c r="GY19" i="91"/>
  <c r="GX19" i="91"/>
  <c r="GW19" i="91"/>
  <c r="GV19" i="91"/>
  <c r="GU19" i="91"/>
  <c r="GT19" i="91"/>
  <c r="GS19" i="91"/>
  <c r="GR19" i="91"/>
  <c r="GQ19" i="91"/>
  <c r="GP19" i="91"/>
  <c r="GO19" i="91"/>
  <c r="GN19" i="91"/>
  <c r="GM19" i="91"/>
  <c r="GL19" i="91"/>
  <c r="GK19" i="91"/>
  <c r="GJ19" i="91"/>
  <c r="GI19" i="91"/>
  <c r="GH19" i="91"/>
  <c r="GG19" i="91"/>
  <c r="GF19" i="91"/>
  <c r="GE19" i="91"/>
  <c r="GD19" i="91"/>
  <c r="GC19" i="91"/>
  <c r="GB19" i="91"/>
  <c r="GA19" i="91"/>
  <c r="FZ19" i="91"/>
  <c r="FY19" i="91"/>
  <c r="FX19" i="91"/>
  <c r="FW19" i="91"/>
  <c r="FV19" i="91"/>
  <c r="FU19" i="91"/>
  <c r="FT19" i="91"/>
  <c r="FS19" i="91"/>
  <c r="FR19" i="91"/>
  <c r="FQ19" i="91"/>
  <c r="FP19" i="91"/>
  <c r="FO19" i="91"/>
  <c r="FN19" i="91"/>
  <c r="FM19" i="91"/>
  <c r="FL19" i="91"/>
  <c r="FK19" i="91"/>
  <c r="FJ19" i="91"/>
  <c r="FI19" i="91"/>
  <c r="FH19" i="91"/>
  <c r="FG19" i="91"/>
  <c r="FF19" i="91"/>
  <c r="FE19" i="91"/>
  <c r="FD19" i="91"/>
  <c r="FC19" i="91"/>
  <c r="FB19" i="91"/>
  <c r="FA19" i="91"/>
  <c r="EZ19" i="91"/>
  <c r="EY19" i="91"/>
  <c r="EX19" i="91"/>
  <c r="EW19" i="91"/>
  <c r="EV19" i="91"/>
  <c r="EU19" i="91"/>
  <c r="ET19" i="91"/>
  <c r="ES19" i="91"/>
  <c r="ER19" i="91"/>
  <c r="EQ19" i="91"/>
  <c r="EP19" i="91"/>
  <c r="EO19" i="91"/>
  <c r="EN19" i="91"/>
  <c r="EM19" i="91"/>
  <c r="EL19" i="91"/>
  <c r="EK19" i="91"/>
  <c r="EJ19" i="91"/>
  <c r="EI19" i="91"/>
  <c r="EH19" i="91"/>
  <c r="EG19" i="91"/>
  <c r="EF19" i="91"/>
  <c r="EE19" i="91"/>
  <c r="ED19" i="91"/>
  <c r="EC19" i="91"/>
  <c r="EB19" i="91"/>
  <c r="EA19" i="91"/>
  <c r="DZ19" i="91"/>
  <c r="DY19" i="91"/>
  <c r="DX19" i="91"/>
  <c r="DW19" i="91"/>
  <c r="DV19" i="91"/>
  <c r="DU19" i="91"/>
  <c r="DT19" i="91"/>
  <c r="DS19" i="91"/>
  <c r="DR19" i="91"/>
  <c r="DQ19" i="91"/>
  <c r="DP19" i="91"/>
  <c r="DO19" i="91"/>
  <c r="DN19" i="91"/>
  <c r="DM19" i="91"/>
  <c r="DL19" i="91"/>
  <c r="DK19" i="91"/>
  <c r="DJ19" i="91"/>
  <c r="DI19" i="91"/>
  <c r="DH19" i="91"/>
  <c r="DG19" i="91"/>
  <c r="DF19" i="91"/>
  <c r="DE19" i="91"/>
  <c r="DD19" i="91"/>
  <c r="DC19" i="91"/>
  <c r="DB19" i="91"/>
  <c r="DA19" i="91"/>
  <c r="CZ19" i="91"/>
  <c r="CY19" i="91"/>
  <c r="CX19" i="91"/>
  <c r="CW19" i="91"/>
  <c r="CV19" i="91"/>
  <c r="CU19" i="91"/>
  <c r="CT19" i="91"/>
  <c r="CS19" i="91"/>
  <c r="CR19" i="91"/>
  <c r="CQ19" i="91"/>
  <c r="CP19" i="91"/>
  <c r="CO19" i="91"/>
  <c r="CN19" i="91"/>
  <c r="CM19" i="91"/>
  <c r="CL19" i="91"/>
  <c r="CK19" i="91"/>
  <c r="CJ19" i="91"/>
  <c r="CI19" i="91"/>
  <c r="CH19" i="91"/>
  <c r="CG19" i="91"/>
  <c r="CF19" i="91"/>
  <c r="CE19" i="91"/>
  <c r="CD19" i="91"/>
  <c r="CC19" i="91"/>
  <c r="CB19" i="91"/>
  <c r="CA19" i="91"/>
  <c r="BZ19" i="91"/>
  <c r="BY19" i="91"/>
  <c r="BX19" i="91"/>
  <c r="BW19" i="91"/>
  <c r="BV19" i="91"/>
  <c r="BU19" i="91"/>
  <c r="BT19" i="91"/>
  <c r="BS19" i="91"/>
  <c r="BR19" i="91"/>
  <c r="BQ19" i="91"/>
  <c r="BP19" i="91"/>
  <c r="BO19" i="91"/>
  <c r="BN19" i="91"/>
  <c r="BM19" i="91"/>
  <c r="BL19" i="91"/>
  <c r="BK19" i="91"/>
  <c r="BJ19" i="91"/>
  <c r="BI19" i="91"/>
  <c r="BH19" i="91"/>
  <c r="BG19" i="91"/>
  <c r="BF19" i="91"/>
  <c r="BE19" i="91"/>
  <c r="BD19" i="91"/>
  <c r="BC19" i="91"/>
  <c r="BB19" i="91"/>
  <c r="BA19" i="91"/>
  <c r="AZ19" i="91"/>
  <c r="AY19" i="91"/>
  <c r="AX19" i="91"/>
  <c r="AW19" i="91"/>
  <c r="AV19" i="91"/>
  <c r="AU19" i="91"/>
  <c r="AT19" i="91"/>
  <c r="AS19" i="91"/>
  <c r="AR19" i="91"/>
  <c r="AQ19" i="91"/>
  <c r="AP19" i="91"/>
  <c r="IV18" i="91"/>
  <c r="IU18" i="91"/>
  <c r="IT18" i="91"/>
  <c r="IS18" i="91"/>
  <c r="IR18" i="91"/>
  <c r="IQ18" i="91"/>
  <c r="IP18" i="91"/>
  <c r="IO18" i="91"/>
  <c r="IN18" i="91"/>
  <c r="IM18" i="91"/>
  <c r="IL18" i="91"/>
  <c r="IK18" i="91"/>
  <c r="IJ18" i="91"/>
  <c r="II18" i="91"/>
  <c r="IH18" i="91"/>
  <c r="IG18" i="91"/>
  <c r="IF18" i="91"/>
  <c r="IE18" i="91"/>
  <c r="ID18" i="91"/>
  <c r="IC18" i="91"/>
  <c r="IB18" i="91"/>
  <c r="IA18" i="91"/>
  <c r="HZ18" i="91"/>
  <c r="HY18" i="91"/>
  <c r="HX18" i="91"/>
  <c r="HW18" i="91"/>
  <c r="HV18" i="91"/>
  <c r="HU18" i="91"/>
  <c r="HT18" i="91"/>
  <c r="HS18" i="91"/>
  <c r="HR18" i="91"/>
  <c r="HQ18" i="91"/>
  <c r="HP18" i="91"/>
  <c r="HO18" i="91"/>
  <c r="HN18" i="91"/>
  <c r="HM18" i="91"/>
  <c r="HL18" i="91"/>
  <c r="HK18" i="91"/>
  <c r="HJ18" i="91"/>
  <c r="HI18" i="91"/>
  <c r="HH18" i="91"/>
  <c r="HG18" i="91"/>
  <c r="HF18" i="91"/>
  <c r="HE18" i="91"/>
  <c r="HD18" i="91"/>
  <c r="HC18" i="91"/>
  <c r="HB18" i="91"/>
  <c r="HA18" i="91"/>
  <c r="GZ18" i="91"/>
  <c r="GY18" i="91"/>
  <c r="GX18" i="91"/>
  <c r="GW18" i="91"/>
  <c r="GV18" i="91"/>
  <c r="GU18" i="91"/>
  <c r="GT18" i="91"/>
  <c r="GS18" i="91"/>
  <c r="GR18" i="91"/>
  <c r="GQ18" i="91"/>
  <c r="GP18" i="91"/>
  <c r="GO18" i="91"/>
  <c r="GN18" i="91"/>
  <c r="GM18" i="91"/>
  <c r="GL18" i="91"/>
  <c r="GK18" i="91"/>
  <c r="GJ18" i="91"/>
  <c r="GI18" i="91"/>
  <c r="GH18" i="91"/>
  <c r="GG18" i="91"/>
  <c r="GF18" i="91"/>
  <c r="GE18" i="91"/>
  <c r="GD18" i="91"/>
  <c r="GC18" i="91"/>
  <c r="GB18" i="91"/>
  <c r="GA18" i="91"/>
  <c r="FZ18" i="91"/>
  <c r="FY18" i="91"/>
  <c r="FX18" i="91"/>
  <c r="FW18" i="91"/>
  <c r="FV18" i="91"/>
  <c r="FU18" i="91"/>
  <c r="FT18" i="91"/>
  <c r="FS18" i="91"/>
  <c r="FR18" i="91"/>
  <c r="FQ18" i="91"/>
  <c r="FP18" i="91"/>
  <c r="FO18" i="91"/>
  <c r="FN18" i="91"/>
  <c r="FM18" i="91"/>
  <c r="FL18" i="91"/>
  <c r="FK18" i="91"/>
  <c r="FJ18" i="91"/>
  <c r="FI18" i="91"/>
  <c r="FH18" i="91"/>
  <c r="FG18" i="91"/>
  <c r="FF18" i="91"/>
  <c r="FE18" i="91"/>
  <c r="FD18" i="91"/>
  <c r="FC18" i="91"/>
  <c r="FB18" i="91"/>
  <c r="FA18" i="91"/>
  <c r="EZ18" i="91"/>
  <c r="EY18" i="91"/>
  <c r="EX18" i="91"/>
  <c r="EW18" i="91"/>
  <c r="EV18" i="91"/>
  <c r="EU18" i="91"/>
  <c r="ET18" i="91"/>
  <c r="ES18" i="91"/>
  <c r="ER18" i="91"/>
  <c r="EQ18" i="91"/>
  <c r="EP18" i="91"/>
  <c r="EO18" i="91"/>
  <c r="EN18" i="91"/>
  <c r="EM18" i="91"/>
  <c r="EL18" i="91"/>
  <c r="EK18" i="91"/>
  <c r="EJ18" i="91"/>
  <c r="EI18" i="91"/>
  <c r="EH18" i="91"/>
  <c r="EG18" i="91"/>
  <c r="EF18" i="91"/>
  <c r="EE18" i="91"/>
  <c r="ED18" i="91"/>
  <c r="EC18" i="91"/>
  <c r="EB18" i="91"/>
  <c r="EA18" i="91"/>
  <c r="DZ18" i="91"/>
  <c r="DY18" i="91"/>
  <c r="DX18" i="91"/>
  <c r="DW18" i="91"/>
  <c r="DV18" i="91"/>
  <c r="DU18" i="91"/>
  <c r="DT18" i="91"/>
  <c r="DS18" i="91"/>
  <c r="DR18" i="91"/>
  <c r="DQ18" i="91"/>
  <c r="DP18" i="91"/>
  <c r="DO18" i="91"/>
  <c r="DN18" i="91"/>
  <c r="DM18" i="91"/>
  <c r="DL18" i="91"/>
  <c r="DK18" i="91"/>
  <c r="DJ18" i="91"/>
  <c r="DI18" i="91"/>
  <c r="DH18" i="91"/>
  <c r="DG18" i="91"/>
  <c r="DF18" i="91"/>
  <c r="DE18" i="91"/>
  <c r="DD18" i="91"/>
  <c r="DC18" i="91"/>
  <c r="DB18" i="91"/>
  <c r="DA18" i="91"/>
  <c r="CZ18" i="91"/>
  <c r="CY18" i="91"/>
  <c r="CX18" i="91"/>
  <c r="CW18" i="91"/>
  <c r="CV18" i="91"/>
  <c r="CU18" i="91"/>
  <c r="CT18" i="91"/>
  <c r="CS18" i="91"/>
  <c r="CR18" i="91"/>
  <c r="CQ18" i="91"/>
  <c r="CP18" i="91"/>
  <c r="CO18" i="91"/>
  <c r="CN18" i="91"/>
  <c r="CM18" i="91"/>
  <c r="CL18" i="91"/>
  <c r="CK18" i="91"/>
  <c r="CJ18" i="91"/>
  <c r="CI18" i="91"/>
  <c r="CH18" i="91"/>
  <c r="CG18" i="91"/>
  <c r="CF18" i="91"/>
  <c r="CE18" i="91"/>
  <c r="CD18" i="91"/>
  <c r="CC18" i="91"/>
  <c r="CB18" i="91"/>
  <c r="CA18" i="91"/>
  <c r="BZ18" i="91"/>
  <c r="BY18" i="91"/>
  <c r="BX18" i="91"/>
  <c r="BW18" i="91"/>
  <c r="BV18" i="91"/>
  <c r="BU18" i="91"/>
  <c r="BT18" i="91"/>
  <c r="BS18" i="91"/>
  <c r="BR18" i="91"/>
  <c r="BQ18" i="91"/>
  <c r="BP18" i="91"/>
  <c r="BO18" i="91"/>
  <c r="BN18" i="91"/>
  <c r="BM18" i="91"/>
  <c r="BL18" i="91"/>
  <c r="BK18" i="91"/>
  <c r="BJ18" i="91"/>
  <c r="BI18" i="91"/>
  <c r="BH18" i="91"/>
  <c r="BG18" i="91"/>
  <c r="BF18" i="91"/>
  <c r="BE18" i="91"/>
  <c r="BD18" i="91"/>
  <c r="BC18" i="91"/>
  <c r="BB18" i="91"/>
  <c r="BA18" i="91"/>
  <c r="AZ18" i="91"/>
  <c r="AY18" i="91"/>
  <c r="AX18" i="91"/>
  <c r="AW18" i="91"/>
  <c r="AV18" i="91"/>
  <c r="AU18" i="91"/>
  <c r="AT18" i="91"/>
  <c r="AS18" i="91"/>
  <c r="AR18" i="91"/>
  <c r="AQ18" i="91"/>
  <c r="AP18" i="91"/>
  <c r="IV17" i="91"/>
  <c r="IU17" i="91"/>
  <c r="IT17" i="91"/>
  <c r="IS17" i="91"/>
  <c r="IR17" i="91"/>
  <c r="IQ17" i="91"/>
  <c r="IP17" i="91"/>
  <c r="IO17" i="91"/>
  <c r="IN17" i="91"/>
  <c r="IM17" i="91"/>
  <c r="IL17" i="91"/>
  <c r="IK17" i="91"/>
  <c r="IJ17" i="91"/>
  <c r="II17" i="91"/>
  <c r="IH17" i="91"/>
  <c r="IG17" i="91"/>
  <c r="IF17" i="91"/>
  <c r="IE17" i="91"/>
  <c r="ID17" i="91"/>
  <c r="IC17" i="91"/>
  <c r="IB17" i="91"/>
  <c r="IA17" i="91"/>
  <c r="HZ17" i="91"/>
  <c r="HY17" i="91"/>
  <c r="HX17" i="91"/>
  <c r="HW17" i="91"/>
  <c r="HV17" i="91"/>
  <c r="HU17" i="91"/>
  <c r="HT17" i="91"/>
  <c r="HS17" i="91"/>
  <c r="HR17" i="91"/>
  <c r="HQ17" i="91"/>
  <c r="HP17" i="91"/>
  <c r="HO17" i="91"/>
  <c r="HN17" i="91"/>
  <c r="HM17" i="91"/>
  <c r="HL17" i="91"/>
  <c r="HK17" i="91"/>
  <c r="HJ17" i="91"/>
  <c r="HI17" i="91"/>
  <c r="HH17" i="91"/>
  <c r="HG17" i="91"/>
  <c r="HF17" i="91"/>
  <c r="HE17" i="91"/>
  <c r="HD17" i="91"/>
  <c r="HC17" i="91"/>
  <c r="HB17" i="91"/>
  <c r="HA17" i="91"/>
  <c r="GZ17" i="91"/>
  <c r="GY17" i="91"/>
  <c r="GX17" i="91"/>
  <c r="GW17" i="91"/>
  <c r="GV17" i="91"/>
  <c r="GU17" i="91"/>
  <c r="GT17" i="91"/>
  <c r="GS17" i="91"/>
  <c r="GR17" i="91"/>
  <c r="GQ17" i="91"/>
  <c r="GP17" i="91"/>
  <c r="GO17" i="91"/>
  <c r="GN17" i="91"/>
  <c r="GM17" i="91"/>
  <c r="GL17" i="91"/>
  <c r="GK17" i="91"/>
  <c r="GJ17" i="91"/>
  <c r="GI17" i="91"/>
  <c r="GH17" i="91"/>
  <c r="GG17" i="91"/>
  <c r="GF17" i="91"/>
  <c r="GE17" i="91"/>
  <c r="GD17" i="91"/>
  <c r="GC17" i="91"/>
  <c r="GB17" i="91"/>
  <c r="GA17" i="91"/>
  <c r="FZ17" i="91"/>
  <c r="FY17" i="91"/>
  <c r="FX17" i="91"/>
  <c r="FW17" i="91"/>
  <c r="FV17" i="91"/>
  <c r="FU17" i="91"/>
  <c r="FT17" i="91"/>
  <c r="FS17" i="91"/>
  <c r="FR17" i="91"/>
  <c r="FQ17" i="91"/>
  <c r="FP17" i="91"/>
  <c r="FO17" i="91"/>
  <c r="FN17" i="91"/>
  <c r="FM17" i="91"/>
  <c r="FL17" i="91"/>
  <c r="FK17" i="91"/>
  <c r="FJ17" i="91"/>
  <c r="FI17" i="91"/>
  <c r="FH17" i="91"/>
  <c r="FG17" i="91"/>
  <c r="FF17" i="91"/>
  <c r="FE17" i="91"/>
  <c r="FD17" i="91"/>
  <c r="FC17" i="91"/>
  <c r="FB17" i="91"/>
  <c r="FA17" i="91"/>
  <c r="EZ17" i="91"/>
  <c r="EY17" i="91"/>
  <c r="EX17" i="91"/>
  <c r="EW17" i="91"/>
  <c r="EV17" i="91"/>
  <c r="EU17" i="91"/>
  <c r="ET17" i="91"/>
  <c r="ES17" i="91"/>
  <c r="ER17" i="91"/>
  <c r="EQ17" i="91"/>
  <c r="EP17" i="91"/>
  <c r="EO17" i="91"/>
  <c r="EN17" i="91"/>
  <c r="EM17" i="91"/>
  <c r="EL17" i="91"/>
  <c r="EK17" i="91"/>
  <c r="EJ17" i="91"/>
  <c r="EI17" i="91"/>
  <c r="EH17" i="91"/>
  <c r="EG17" i="91"/>
  <c r="EF17" i="91"/>
  <c r="EE17" i="91"/>
  <c r="ED17" i="91"/>
  <c r="EC17" i="91"/>
  <c r="EB17" i="91"/>
  <c r="EA17" i="91"/>
  <c r="DZ17" i="91"/>
  <c r="DY17" i="91"/>
  <c r="DX17" i="91"/>
  <c r="DW17" i="91"/>
  <c r="DV17" i="91"/>
  <c r="DU17" i="91"/>
  <c r="DT17" i="91"/>
  <c r="DS17" i="91"/>
  <c r="DR17" i="91"/>
  <c r="DQ17" i="91"/>
  <c r="DP17" i="91"/>
  <c r="DO17" i="91"/>
  <c r="DN17" i="91"/>
  <c r="DM17" i="91"/>
  <c r="DL17" i="91"/>
  <c r="DK17" i="91"/>
  <c r="DJ17" i="91"/>
  <c r="DI17" i="91"/>
  <c r="DH17" i="91"/>
  <c r="DG17" i="91"/>
  <c r="DF17" i="91"/>
  <c r="DE17" i="91"/>
  <c r="DD17" i="91"/>
  <c r="DC17" i="91"/>
  <c r="DB17" i="91"/>
  <c r="DA17" i="91"/>
  <c r="CZ17" i="91"/>
  <c r="CY17" i="91"/>
  <c r="CX17" i="91"/>
  <c r="CW17" i="91"/>
  <c r="CV17" i="91"/>
  <c r="CU17" i="91"/>
  <c r="CT17" i="91"/>
  <c r="CS17" i="91"/>
  <c r="CR17" i="91"/>
  <c r="CQ17" i="91"/>
  <c r="CP17" i="91"/>
  <c r="CO17" i="91"/>
  <c r="CN17" i="91"/>
  <c r="CM17" i="91"/>
  <c r="CL17" i="91"/>
  <c r="CK17" i="91"/>
  <c r="CJ17" i="91"/>
  <c r="CI17" i="91"/>
  <c r="CH17" i="91"/>
  <c r="CG17" i="91"/>
  <c r="CF17" i="91"/>
  <c r="CE17" i="91"/>
  <c r="CD17" i="91"/>
  <c r="CC17" i="91"/>
  <c r="CB17" i="91"/>
  <c r="CA17" i="91"/>
  <c r="BZ17" i="91"/>
  <c r="BY17" i="91"/>
  <c r="BX17" i="91"/>
  <c r="BW17" i="91"/>
  <c r="BV17" i="91"/>
  <c r="BU17" i="91"/>
  <c r="BT17" i="91"/>
  <c r="BS17" i="91"/>
  <c r="BR17" i="91"/>
  <c r="BQ17" i="91"/>
  <c r="BP17" i="91"/>
  <c r="BO17" i="91"/>
  <c r="BN17" i="91"/>
  <c r="BM17" i="91"/>
  <c r="BL17" i="91"/>
  <c r="BK17" i="91"/>
  <c r="BJ17" i="91"/>
  <c r="BI17" i="91"/>
  <c r="BH17" i="91"/>
  <c r="BG17" i="91"/>
  <c r="BF17" i="91"/>
  <c r="BE17" i="91"/>
  <c r="BD17" i="91"/>
  <c r="BC17" i="91"/>
  <c r="BB17" i="91"/>
  <c r="BA17" i="91"/>
  <c r="AZ17" i="91"/>
  <c r="AY17" i="91"/>
  <c r="AX17" i="91"/>
  <c r="AW17" i="91"/>
  <c r="AV17" i="91"/>
  <c r="AU17" i="91"/>
  <c r="AT17" i="91"/>
  <c r="AS17" i="91"/>
  <c r="AR17" i="91"/>
  <c r="AQ17" i="91"/>
  <c r="AP17" i="91"/>
  <c r="IV16" i="91"/>
  <c r="IU16" i="91"/>
  <c r="IT16" i="91"/>
  <c r="IS16" i="91"/>
  <c r="IR16" i="91"/>
  <c r="IQ16" i="91"/>
  <c r="IP16" i="91"/>
  <c r="IO16" i="91"/>
  <c r="IN16" i="91"/>
  <c r="IM16" i="91"/>
  <c r="IL16" i="91"/>
  <c r="IK16" i="91"/>
  <c r="IJ16" i="91"/>
  <c r="II16" i="91"/>
  <c r="IH16" i="91"/>
  <c r="IG16" i="91"/>
  <c r="IF16" i="91"/>
  <c r="IE16" i="91"/>
  <c r="ID16" i="91"/>
  <c r="IC16" i="91"/>
  <c r="IB16" i="91"/>
  <c r="IA16" i="91"/>
  <c r="HZ16" i="91"/>
  <c r="HY16" i="91"/>
  <c r="HX16" i="91"/>
  <c r="HW16" i="91"/>
  <c r="HV16" i="91"/>
  <c r="HU16" i="91"/>
  <c r="HT16" i="91"/>
  <c r="HS16" i="91"/>
  <c r="HR16" i="91"/>
  <c r="HQ16" i="91"/>
  <c r="HP16" i="91"/>
  <c r="HO16" i="91"/>
  <c r="HN16" i="91"/>
  <c r="HM16" i="91"/>
  <c r="HL16" i="91"/>
  <c r="HK16" i="91"/>
  <c r="HJ16" i="91"/>
  <c r="HI16" i="91"/>
  <c r="HH16" i="91"/>
  <c r="HG16" i="91"/>
  <c r="HF16" i="91"/>
  <c r="HE16" i="91"/>
  <c r="HD16" i="91"/>
  <c r="HC16" i="91"/>
  <c r="HB16" i="91"/>
  <c r="HA16" i="91"/>
  <c r="GZ16" i="91"/>
  <c r="GY16" i="91"/>
  <c r="GX16" i="91"/>
  <c r="GW16" i="91"/>
  <c r="GV16" i="91"/>
  <c r="GU16" i="91"/>
  <c r="GT16" i="91"/>
  <c r="GS16" i="91"/>
  <c r="GR16" i="91"/>
  <c r="GQ16" i="91"/>
  <c r="GP16" i="91"/>
  <c r="GO16" i="91"/>
  <c r="GN16" i="91"/>
  <c r="GM16" i="91"/>
  <c r="GL16" i="91"/>
  <c r="GK16" i="91"/>
  <c r="GJ16" i="91"/>
  <c r="GI16" i="91"/>
  <c r="GH16" i="91"/>
  <c r="GG16" i="91"/>
  <c r="GF16" i="91"/>
  <c r="GE16" i="91"/>
  <c r="GD16" i="91"/>
  <c r="GC16" i="91"/>
  <c r="GB16" i="91"/>
  <c r="GA16" i="91"/>
  <c r="FZ16" i="91"/>
  <c r="FY16" i="91"/>
  <c r="FX16" i="91"/>
  <c r="FW16" i="91"/>
  <c r="FV16" i="91"/>
  <c r="FU16" i="91"/>
  <c r="FT16" i="91"/>
  <c r="FS16" i="91"/>
  <c r="FR16" i="91"/>
  <c r="FQ16" i="91"/>
  <c r="FP16" i="91"/>
  <c r="FO16" i="91"/>
  <c r="FN16" i="91"/>
  <c r="FM16" i="91"/>
  <c r="FL16" i="91"/>
  <c r="FK16" i="91"/>
  <c r="FJ16" i="91"/>
  <c r="FI16" i="91"/>
  <c r="FH16" i="91"/>
  <c r="FG16" i="91"/>
  <c r="FF16" i="91"/>
  <c r="FE16" i="91"/>
  <c r="FD16" i="91"/>
  <c r="FC16" i="91"/>
  <c r="FB16" i="91"/>
  <c r="FA16" i="91"/>
  <c r="EZ16" i="91"/>
  <c r="EY16" i="91"/>
  <c r="EX16" i="91"/>
  <c r="EW16" i="91"/>
  <c r="EV16" i="91"/>
  <c r="EU16" i="91"/>
  <c r="ET16" i="91"/>
  <c r="ES16" i="91"/>
  <c r="ER16" i="91"/>
  <c r="EQ16" i="91"/>
  <c r="EP16" i="91"/>
  <c r="EO16" i="91"/>
  <c r="EN16" i="91"/>
  <c r="EM16" i="91"/>
  <c r="EL16" i="91"/>
  <c r="EK16" i="91"/>
  <c r="EJ16" i="91"/>
  <c r="EI16" i="91"/>
  <c r="EH16" i="91"/>
  <c r="EG16" i="91"/>
  <c r="EF16" i="91"/>
  <c r="EE16" i="91"/>
  <c r="ED16" i="91"/>
  <c r="EC16" i="91"/>
  <c r="EB16" i="91"/>
  <c r="EA16" i="91"/>
  <c r="DZ16" i="91"/>
  <c r="DY16" i="91"/>
  <c r="DX16" i="91"/>
  <c r="DW16" i="91"/>
  <c r="DV16" i="91"/>
  <c r="DU16" i="91"/>
  <c r="DT16" i="91"/>
  <c r="DS16" i="91"/>
  <c r="DR16" i="91"/>
  <c r="DQ16" i="91"/>
  <c r="DP16" i="91"/>
  <c r="DO16" i="91"/>
  <c r="DN16" i="91"/>
  <c r="DM16" i="91"/>
  <c r="DL16" i="91"/>
  <c r="DK16" i="91"/>
  <c r="DJ16" i="91"/>
  <c r="DI16" i="91"/>
  <c r="DH16" i="91"/>
  <c r="DG16" i="91"/>
  <c r="DF16" i="91"/>
  <c r="DE16" i="91"/>
  <c r="DD16" i="91"/>
  <c r="DC16" i="91"/>
  <c r="DB16" i="91"/>
  <c r="DA16" i="91"/>
  <c r="CZ16" i="91"/>
  <c r="CY16" i="91"/>
  <c r="CX16" i="91"/>
  <c r="CW16" i="91"/>
  <c r="CV16" i="91"/>
  <c r="CU16" i="91"/>
  <c r="CT16" i="91"/>
  <c r="CS16" i="91"/>
  <c r="CR16" i="91"/>
  <c r="CQ16" i="91"/>
  <c r="CP16" i="91"/>
  <c r="CO16" i="91"/>
  <c r="CN16" i="91"/>
  <c r="CM16" i="91"/>
  <c r="CL16" i="91"/>
  <c r="CK16" i="91"/>
  <c r="CJ16" i="91"/>
  <c r="CI16" i="91"/>
  <c r="CH16" i="91"/>
  <c r="CG16" i="91"/>
  <c r="CF16" i="91"/>
  <c r="CE16" i="91"/>
  <c r="CD16" i="91"/>
  <c r="CC16" i="91"/>
  <c r="CB16" i="91"/>
  <c r="CA16" i="91"/>
  <c r="BZ16" i="91"/>
  <c r="BY16" i="91"/>
  <c r="BX16" i="91"/>
  <c r="BW16" i="91"/>
  <c r="BV16" i="91"/>
  <c r="BU16" i="91"/>
  <c r="BT16" i="91"/>
  <c r="BS16" i="91"/>
  <c r="BR16" i="91"/>
  <c r="BQ16" i="91"/>
  <c r="BP16" i="91"/>
  <c r="BO16" i="91"/>
  <c r="BN16" i="91"/>
  <c r="BM16" i="91"/>
  <c r="BL16" i="91"/>
  <c r="BK16" i="91"/>
  <c r="BJ16" i="91"/>
  <c r="BI16" i="91"/>
  <c r="BH16" i="91"/>
  <c r="BG16" i="91"/>
  <c r="BF16" i="91"/>
  <c r="BE16" i="91"/>
  <c r="BD16" i="91"/>
  <c r="BC16" i="91"/>
  <c r="BB16" i="91"/>
  <c r="BA16" i="91"/>
  <c r="AZ16" i="91"/>
  <c r="AY16" i="91"/>
  <c r="AX16" i="91"/>
  <c r="AW16" i="91"/>
  <c r="AV16" i="91"/>
  <c r="AU16" i="91"/>
  <c r="AT16" i="91"/>
  <c r="AS16" i="91"/>
  <c r="AR16" i="91"/>
  <c r="AQ16" i="91"/>
  <c r="AP16" i="91"/>
  <c r="IV15" i="91"/>
  <c r="IU15" i="91"/>
  <c r="IT15" i="91"/>
  <c r="IS15" i="91"/>
  <c r="IR15" i="91"/>
  <c r="IQ15" i="91"/>
  <c r="IP15" i="91"/>
  <c r="IO15" i="91"/>
  <c r="IN15" i="91"/>
  <c r="IM15" i="91"/>
  <c r="IL15" i="91"/>
  <c r="IK15" i="91"/>
  <c r="IJ15" i="91"/>
  <c r="II15" i="91"/>
  <c r="IH15" i="91"/>
  <c r="IG15" i="91"/>
  <c r="IF15" i="91"/>
  <c r="IE15" i="91"/>
  <c r="ID15" i="91"/>
  <c r="IC15" i="91"/>
  <c r="IB15" i="91"/>
  <c r="IA15" i="91"/>
  <c r="HZ15" i="91"/>
  <c r="HY15" i="91"/>
  <c r="HX15" i="91"/>
  <c r="HW15" i="91"/>
  <c r="HV15" i="91"/>
  <c r="HU15" i="91"/>
  <c r="HT15" i="91"/>
  <c r="HS15" i="91"/>
  <c r="HR15" i="91"/>
  <c r="HQ15" i="91"/>
  <c r="HP15" i="91"/>
  <c r="HO15" i="91"/>
  <c r="HN15" i="91"/>
  <c r="HM15" i="91"/>
  <c r="HL15" i="91"/>
  <c r="HK15" i="91"/>
  <c r="HJ15" i="91"/>
  <c r="HI15" i="91"/>
  <c r="HH15" i="91"/>
  <c r="HG15" i="91"/>
  <c r="HF15" i="91"/>
  <c r="HE15" i="91"/>
  <c r="HD15" i="91"/>
  <c r="HC15" i="91"/>
  <c r="HB15" i="91"/>
  <c r="HA15" i="91"/>
  <c r="GZ15" i="91"/>
  <c r="GY15" i="91"/>
  <c r="GX15" i="91"/>
  <c r="GW15" i="91"/>
  <c r="GV15" i="91"/>
  <c r="GU15" i="91"/>
  <c r="GT15" i="91"/>
  <c r="GS15" i="91"/>
  <c r="GR15" i="91"/>
  <c r="GQ15" i="91"/>
  <c r="GP15" i="91"/>
  <c r="GO15" i="91"/>
  <c r="GN15" i="91"/>
  <c r="GM15" i="91"/>
  <c r="GL15" i="91"/>
  <c r="GK15" i="91"/>
  <c r="GJ15" i="91"/>
  <c r="GI15" i="91"/>
  <c r="GH15" i="91"/>
  <c r="GG15" i="91"/>
  <c r="GF15" i="91"/>
  <c r="GE15" i="91"/>
  <c r="GD15" i="91"/>
  <c r="GC15" i="91"/>
  <c r="GB15" i="91"/>
  <c r="GA15" i="91"/>
  <c r="FZ15" i="91"/>
  <c r="FY15" i="91"/>
  <c r="FX15" i="91"/>
  <c r="FW15" i="91"/>
  <c r="FV15" i="91"/>
  <c r="FU15" i="91"/>
  <c r="FT15" i="91"/>
  <c r="FS15" i="91"/>
  <c r="FR15" i="91"/>
  <c r="FQ15" i="91"/>
  <c r="FP15" i="91"/>
  <c r="FO15" i="91"/>
  <c r="FN15" i="91"/>
  <c r="FM15" i="91"/>
  <c r="FL15" i="91"/>
  <c r="FK15" i="91"/>
  <c r="FJ15" i="91"/>
  <c r="FI15" i="91"/>
  <c r="FH15" i="91"/>
  <c r="FG15" i="91"/>
  <c r="FF15" i="91"/>
  <c r="FE15" i="91"/>
  <c r="FD15" i="91"/>
  <c r="FC15" i="91"/>
  <c r="FB15" i="91"/>
  <c r="FA15" i="91"/>
  <c r="EZ15" i="91"/>
  <c r="EY15" i="91"/>
  <c r="EX15" i="91"/>
  <c r="EW15" i="91"/>
  <c r="EV15" i="91"/>
  <c r="EU15" i="91"/>
  <c r="ET15" i="91"/>
  <c r="ES15" i="91"/>
  <c r="ER15" i="91"/>
  <c r="EQ15" i="91"/>
  <c r="EP15" i="91"/>
  <c r="EO15" i="91"/>
  <c r="EN15" i="91"/>
  <c r="EM15" i="91"/>
  <c r="EL15" i="91"/>
  <c r="EK15" i="91"/>
  <c r="EJ15" i="91"/>
  <c r="EI15" i="91"/>
  <c r="EH15" i="91"/>
  <c r="EG15" i="91"/>
  <c r="EF15" i="91"/>
  <c r="EE15" i="91"/>
  <c r="ED15" i="91"/>
  <c r="EC15" i="91"/>
  <c r="EB15" i="91"/>
  <c r="EA15" i="91"/>
  <c r="DZ15" i="91"/>
  <c r="DY15" i="91"/>
  <c r="DX15" i="91"/>
  <c r="DW15" i="91"/>
  <c r="DV15" i="91"/>
  <c r="DU15" i="91"/>
  <c r="DT15" i="91"/>
  <c r="DS15" i="91"/>
  <c r="DR15" i="91"/>
  <c r="DQ15" i="91"/>
  <c r="DP15" i="91"/>
  <c r="DO15" i="91"/>
  <c r="DN15" i="91"/>
  <c r="DM15" i="91"/>
  <c r="DL15" i="91"/>
  <c r="DK15" i="91"/>
  <c r="DJ15" i="91"/>
  <c r="DI15" i="91"/>
  <c r="DH15" i="91"/>
  <c r="DG15" i="91"/>
  <c r="DF15" i="91"/>
  <c r="DE15" i="91"/>
  <c r="DD15" i="91"/>
  <c r="DC15" i="91"/>
  <c r="DB15" i="91"/>
  <c r="DA15" i="91"/>
  <c r="CZ15" i="91"/>
  <c r="CY15" i="91"/>
  <c r="CX15" i="91"/>
  <c r="CW15" i="91"/>
  <c r="CV15" i="91"/>
  <c r="CU15" i="91"/>
  <c r="CT15" i="91"/>
  <c r="CS15" i="91"/>
  <c r="CR15" i="91"/>
  <c r="CQ15" i="91"/>
  <c r="CP15" i="91"/>
  <c r="CO15" i="91"/>
  <c r="CN15" i="91"/>
  <c r="CM15" i="91"/>
  <c r="CL15" i="91"/>
  <c r="CK15" i="91"/>
  <c r="CJ15" i="91"/>
  <c r="CI15" i="91"/>
  <c r="CH15" i="91"/>
  <c r="CG15" i="91"/>
  <c r="CF15" i="91"/>
  <c r="CE15" i="91"/>
  <c r="CD15" i="91"/>
  <c r="CC15" i="91"/>
  <c r="CB15" i="91"/>
  <c r="CA15" i="91"/>
  <c r="BZ15" i="91"/>
  <c r="BY15" i="91"/>
  <c r="BX15" i="91"/>
  <c r="BW15" i="91"/>
  <c r="BV15" i="91"/>
  <c r="BU15" i="91"/>
  <c r="BT15" i="91"/>
  <c r="BS15" i="91"/>
  <c r="BR15" i="91"/>
  <c r="BQ15" i="91"/>
  <c r="BP15" i="91"/>
  <c r="BO15" i="91"/>
  <c r="BN15" i="91"/>
  <c r="BM15" i="91"/>
  <c r="BL15" i="91"/>
  <c r="BK15" i="91"/>
  <c r="BJ15" i="91"/>
  <c r="BI15" i="91"/>
  <c r="BH15" i="91"/>
  <c r="BG15" i="91"/>
  <c r="BF15" i="91"/>
  <c r="BE15" i="91"/>
  <c r="BD15" i="91"/>
  <c r="BC15" i="91"/>
  <c r="BB15" i="91"/>
  <c r="BA15" i="91"/>
  <c r="AZ15" i="91"/>
  <c r="AY15" i="91"/>
  <c r="AX15" i="91"/>
  <c r="AW15" i="91"/>
  <c r="AV15" i="91"/>
  <c r="AU15" i="91"/>
  <c r="AT15" i="91"/>
  <c r="AS15" i="91"/>
  <c r="AR15" i="91"/>
  <c r="AQ15" i="91"/>
  <c r="AP15" i="91"/>
  <c r="IV14" i="91"/>
  <c r="IU14" i="91"/>
  <c r="IT14" i="91"/>
  <c r="IS14" i="91"/>
  <c r="IR14" i="91"/>
  <c r="IQ14" i="91"/>
  <c r="IP14" i="91"/>
  <c r="IO14" i="91"/>
  <c r="IN14" i="91"/>
  <c r="IM14" i="91"/>
  <c r="IL14" i="91"/>
  <c r="IK14" i="91"/>
  <c r="IJ14" i="91"/>
  <c r="II14" i="91"/>
  <c r="IH14" i="91"/>
  <c r="IG14" i="91"/>
  <c r="IF14" i="91"/>
  <c r="IE14" i="91"/>
  <c r="ID14" i="91"/>
  <c r="IC14" i="91"/>
  <c r="IB14" i="91"/>
  <c r="IA14" i="91"/>
  <c r="HZ14" i="91"/>
  <c r="HY14" i="91"/>
  <c r="HX14" i="91"/>
  <c r="HW14" i="91"/>
  <c r="HV14" i="91"/>
  <c r="HU14" i="91"/>
  <c r="HT14" i="91"/>
  <c r="HS14" i="91"/>
  <c r="HR14" i="91"/>
  <c r="HQ14" i="91"/>
  <c r="HP14" i="91"/>
  <c r="HO14" i="91"/>
  <c r="HN14" i="91"/>
  <c r="HM14" i="91"/>
  <c r="HL14" i="91"/>
  <c r="HK14" i="91"/>
  <c r="HJ14" i="91"/>
  <c r="HI14" i="91"/>
  <c r="HH14" i="91"/>
  <c r="HG14" i="91"/>
  <c r="HF14" i="91"/>
  <c r="HE14" i="91"/>
  <c r="HD14" i="91"/>
  <c r="HC14" i="91"/>
  <c r="HB14" i="91"/>
  <c r="HA14" i="91"/>
  <c r="GZ14" i="91"/>
  <c r="GY14" i="91"/>
  <c r="GX14" i="91"/>
  <c r="GW14" i="91"/>
  <c r="GV14" i="91"/>
  <c r="GU14" i="91"/>
  <c r="GT14" i="91"/>
  <c r="GS14" i="91"/>
  <c r="GR14" i="91"/>
  <c r="GQ14" i="91"/>
  <c r="GP14" i="91"/>
  <c r="GO14" i="91"/>
  <c r="GN14" i="91"/>
  <c r="GM14" i="91"/>
  <c r="GL14" i="91"/>
  <c r="GK14" i="91"/>
  <c r="GJ14" i="91"/>
  <c r="GI14" i="91"/>
  <c r="GH14" i="91"/>
  <c r="GG14" i="91"/>
  <c r="GF14" i="91"/>
  <c r="GE14" i="91"/>
  <c r="GD14" i="91"/>
  <c r="GC14" i="91"/>
  <c r="GB14" i="91"/>
  <c r="GA14" i="91"/>
  <c r="FZ14" i="91"/>
  <c r="FY14" i="91"/>
  <c r="FX14" i="91"/>
  <c r="FW14" i="91"/>
  <c r="FV14" i="91"/>
  <c r="FU14" i="91"/>
  <c r="FT14" i="91"/>
  <c r="FS14" i="91"/>
  <c r="FR14" i="91"/>
  <c r="FQ14" i="91"/>
  <c r="FP14" i="91"/>
  <c r="FO14" i="91"/>
  <c r="FN14" i="91"/>
  <c r="FM14" i="91"/>
  <c r="FL14" i="91"/>
  <c r="FK14" i="91"/>
  <c r="FJ14" i="91"/>
  <c r="FI14" i="91"/>
  <c r="FH14" i="91"/>
  <c r="FG14" i="91"/>
  <c r="FF14" i="91"/>
  <c r="FE14" i="91"/>
  <c r="FD14" i="91"/>
  <c r="FC14" i="91"/>
  <c r="FB14" i="91"/>
  <c r="FA14" i="91"/>
  <c r="EZ14" i="91"/>
  <c r="EY14" i="91"/>
  <c r="EX14" i="91"/>
  <c r="EW14" i="91"/>
  <c r="EV14" i="91"/>
  <c r="EU14" i="91"/>
  <c r="ET14" i="91"/>
  <c r="ES14" i="91"/>
  <c r="ER14" i="91"/>
  <c r="EQ14" i="91"/>
  <c r="EP14" i="91"/>
  <c r="EO14" i="91"/>
  <c r="EN14" i="91"/>
  <c r="EM14" i="91"/>
  <c r="EL14" i="91"/>
  <c r="EK14" i="91"/>
  <c r="EJ14" i="91"/>
  <c r="EI14" i="91"/>
  <c r="EH14" i="91"/>
  <c r="EG14" i="91"/>
  <c r="EF14" i="91"/>
  <c r="EE14" i="91"/>
  <c r="ED14" i="91"/>
  <c r="EC14" i="91"/>
  <c r="EB14" i="91"/>
  <c r="EA14" i="91"/>
  <c r="DZ14" i="91"/>
  <c r="DY14" i="91"/>
  <c r="DX14" i="91"/>
  <c r="DW14" i="91"/>
  <c r="DV14" i="91"/>
  <c r="DU14" i="91"/>
  <c r="DT14" i="91"/>
  <c r="DS14" i="91"/>
  <c r="DR14" i="91"/>
  <c r="DQ14" i="91"/>
  <c r="DP14" i="91"/>
  <c r="DO14" i="91"/>
  <c r="DN14" i="91"/>
  <c r="DM14" i="91"/>
  <c r="DL14" i="91"/>
  <c r="DK14" i="91"/>
  <c r="DJ14" i="91"/>
  <c r="DI14" i="91"/>
  <c r="DH14" i="91"/>
  <c r="DG14" i="91"/>
  <c r="DF14" i="91"/>
  <c r="DE14" i="91"/>
  <c r="DD14" i="91"/>
  <c r="DC14" i="91"/>
  <c r="DB14" i="91"/>
  <c r="DA14" i="91"/>
  <c r="CZ14" i="91"/>
  <c r="CY14" i="91"/>
  <c r="CX14" i="91"/>
  <c r="CW14" i="91"/>
  <c r="CV14" i="91"/>
  <c r="CU14" i="91"/>
  <c r="CT14" i="91"/>
  <c r="CS14" i="91"/>
  <c r="CR14" i="91"/>
  <c r="CQ14" i="91"/>
  <c r="CP14" i="91"/>
  <c r="CO14" i="91"/>
  <c r="CN14" i="91"/>
  <c r="CM14" i="91"/>
  <c r="CL14" i="91"/>
  <c r="CK14" i="91"/>
  <c r="CJ14" i="91"/>
  <c r="CI14" i="91"/>
  <c r="CH14" i="91"/>
  <c r="CG14" i="91"/>
  <c r="CF14" i="91"/>
  <c r="CE14" i="91"/>
  <c r="CD14" i="91"/>
  <c r="CC14" i="91"/>
  <c r="CB14" i="91"/>
  <c r="CA14" i="91"/>
  <c r="BZ14" i="91"/>
  <c r="BY14" i="91"/>
  <c r="BX14" i="91"/>
  <c r="BW14" i="91"/>
  <c r="BV14" i="91"/>
  <c r="BU14" i="91"/>
  <c r="BT14" i="91"/>
  <c r="BS14" i="91"/>
  <c r="BR14" i="91"/>
  <c r="BQ14" i="91"/>
  <c r="BP14" i="91"/>
  <c r="BO14" i="91"/>
  <c r="BN14" i="91"/>
  <c r="BM14" i="91"/>
  <c r="BL14" i="91"/>
  <c r="BK14" i="91"/>
  <c r="BJ14" i="91"/>
  <c r="BI14" i="91"/>
  <c r="BH14" i="91"/>
  <c r="BG14" i="91"/>
  <c r="BF14" i="91"/>
  <c r="BE14" i="91"/>
  <c r="BD14" i="91"/>
  <c r="BC14" i="91"/>
  <c r="BB14" i="91"/>
  <c r="BA14" i="91"/>
  <c r="AZ14" i="91"/>
  <c r="AY14" i="91"/>
  <c r="AX14" i="91"/>
  <c r="AW14" i="91"/>
  <c r="AV14" i="91"/>
  <c r="AU14" i="91"/>
  <c r="AT14" i="91"/>
  <c r="AS14" i="91"/>
  <c r="AR14" i="91"/>
  <c r="AQ14" i="91"/>
  <c r="AP14" i="91"/>
  <c r="IV13" i="91"/>
  <c r="IU13" i="91"/>
  <c r="IT13" i="91"/>
  <c r="IS13" i="91"/>
  <c r="IR13" i="91"/>
  <c r="IQ13" i="91"/>
  <c r="IP13" i="91"/>
  <c r="IO13" i="91"/>
  <c r="IN13" i="91"/>
  <c r="IM13" i="91"/>
  <c r="IL13" i="91"/>
  <c r="IK13" i="91"/>
  <c r="IJ13" i="91"/>
  <c r="II13" i="91"/>
  <c r="IH13" i="91"/>
  <c r="IG13" i="91"/>
  <c r="IF13" i="91"/>
  <c r="IE13" i="91"/>
  <c r="ID13" i="91"/>
  <c r="IC13" i="91"/>
  <c r="IB13" i="91"/>
  <c r="IA13" i="91"/>
  <c r="HZ13" i="91"/>
  <c r="HY13" i="91"/>
  <c r="HX13" i="91"/>
  <c r="HW13" i="91"/>
  <c r="HV13" i="91"/>
  <c r="HU13" i="91"/>
  <c r="HT13" i="91"/>
  <c r="HS13" i="91"/>
  <c r="HR13" i="91"/>
  <c r="HQ13" i="91"/>
  <c r="HP13" i="91"/>
  <c r="HO13" i="91"/>
  <c r="HN13" i="91"/>
  <c r="HM13" i="91"/>
  <c r="HL13" i="91"/>
  <c r="HK13" i="91"/>
  <c r="HJ13" i="91"/>
  <c r="HI13" i="91"/>
  <c r="HH13" i="91"/>
  <c r="HG13" i="91"/>
  <c r="HF13" i="91"/>
  <c r="HE13" i="91"/>
  <c r="HD13" i="91"/>
  <c r="HC13" i="91"/>
  <c r="HB13" i="91"/>
  <c r="HA13" i="91"/>
  <c r="GZ13" i="91"/>
  <c r="GY13" i="91"/>
  <c r="GX13" i="91"/>
  <c r="GW13" i="91"/>
  <c r="GV13" i="91"/>
  <c r="GU13" i="91"/>
  <c r="GT13" i="91"/>
  <c r="GS13" i="91"/>
  <c r="GR13" i="91"/>
  <c r="GQ13" i="91"/>
  <c r="GP13" i="91"/>
  <c r="GO13" i="91"/>
  <c r="GN13" i="91"/>
  <c r="GM13" i="91"/>
  <c r="GL13" i="91"/>
  <c r="GK13" i="91"/>
  <c r="GJ13" i="91"/>
  <c r="GI13" i="91"/>
  <c r="GH13" i="91"/>
  <c r="GG13" i="91"/>
  <c r="GF13" i="91"/>
  <c r="GE13" i="91"/>
  <c r="GD13" i="91"/>
  <c r="GC13" i="91"/>
  <c r="GB13" i="91"/>
  <c r="GA13" i="91"/>
  <c r="FZ13" i="91"/>
  <c r="FY13" i="91"/>
  <c r="FX13" i="91"/>
  <c r="FW13" i="91"/>
  <c r="FV13" i="91"/>
  <c r="FU13" i="91"/>
  <c r="FT13" i="91"/>
  <c r="FS13" i="91"/>
  <c r="FR13" i="91"/>
  <c r="FQ13" i="91"/>
  <c r="FP13" i="91"/>
  <c r="FO13" i="91"/>
  <c r="FN13" i="91"/>
  <c r="FM13" i="91"/>
  <c r="FL13" i="91"/>
  <c r="FK13" i="91"/>
  <c r="FJ13" i="91"/>
  <c r="FI13" i="91"/>
  <c r="FH13" i="91"/>
  <c r="FG13" i="91"/>
  <c r="FF13" i="91"/>
  <c r="FE13" i="91"/>
  <c r="FD13" i="91"/>
  <c r="FC13" i="91"/>
  <c r="FB13" i="91"/>
  <c r="FA13" i="91"/>
  <c r="EZ13" i="91"/>
  <c r="EY13" i="91"/>
  <c r="EX13" i="91"/>
  <c r="EW13" i="91"/>
  <c r="EV13" i="91"/>
  <c r="EU13" i="91"/>
  <c r="ET13" i="91"/>
  <c r="ES13" i="91"/>
  <c r="ER13" i="91"/>
  <c r="EQ13" i="91"/>
  <c r="EP13" i="91"/>
  <c r="EO13" i="91"/>
  <c r="EN13" i="91"/>
  <c r="EM13" i="91"/>
  <c r="EL13" i="91"/>
  <c r="EK13" i="91"/>
  <c r="EJ13" i="91"/>
  <c r="EI13" i="91"/>
  <c r="EH13" i="91"/>
  <c r="EG13" i="91"/>
  <c r="EF13" i="91"/>
  <c r="EE13" i="91"/>
  <c r="ED13" i="91"/>
  <c r="EC13" i="91"/>
  <c r="EB13" i="91"/>
  <c r="EA13" i="91"/>
  <c r="DZ13" i="91"/>
  <c r="DY13" i="91"/>
  <c r="DX13" i="91"/>
  <c r="DW13" i="91"/>
  <c r="DV13" i="91"/>
  <c r="DU13" i="91"/>
  <c r="DT13" i="91"/>
  <c r="DS13" i="91"/>
  <c r="DR13" i="91"/>
  <c r="DQ13" i="91"/>
  <c r="DP13" i="91"/>
  <c r="DO13" i="91"/>
  <c r="DN13" i="91"/>
  <c r="DM13" i="91"/>
  <c r="DL13" i="91"/>
  <c r="DK13" i="91"/>
  <c r="DJ13" i="91"/>
  <c r="DI13" i="91"/>
  <c r="DH13" i="91"/>
  <c r="DG13" i="91"/>
  <c r="DF13" i="91"/>
  <c r="DE13" i="91"/>
  <c r="DD13" i="91"/>
  <c r="DC13" i="91"/>
  <c r="DB13" i="91"/>
  <c r="DA13" i="91"/>
  <c r="CZ13" i="91"/>
  <c r="CY13" i="91"/>
  <c r="CX13" i="91"/>
  <c r="CW13" i="91"/>
  <c r="CV13" i="91"/>
  <c r="CU13" i="91"/>
  <c r="CT13" i="91"/>
  <c r="CS13" i="91"/>
  <c r="CR13" i="91"/>
  <c r="CQ13" i="91"/>
  <c r="CP13" i="91"/>
  <c r="CO13" i="91"/>
  <c r="CN13" i="91"/>
  <c r="CM13" i="91"/>
  <c r="CL13" i="91"/>
  <c r="CK13" i="91"/>
  <c r="CJ13" i="91"/>
  <c r="CI13" i="91"/>
  <c r="CH13" i="91"/>
  <c r="CG13" i="91"/>
  <c r="CF13" i="91"/>
  <c r="CE13" i="91"/>
  <c r="CD13" i="91"/>
  <c r="CC13" i="91"/>
  <c r="CB13" i="91"/>
  <c r="CA13" i="91"/>
  <c r="BZ13" i="91"/>
  <c r="BY13" i="91"/>
  <c r="BX13" i="91"/>
  <c r="BW13" i="91"/>
  <c r="BV13" i="91"/>
  <c r="BU13" i="91"/>
  <c r="BT13" i="91"/>
  <c r="BS13" i="91"/>
  <c r="BR13" i="91"/>
  <c r="BQ13" i="91"/>
  <c r="BP13" i="91"/>
  <c r="BO13" i="91"/>
  <c r="BN13" i="91"/>
  <c r="BM13" i="91"/>
  <c r="BL13" i="91"/>
  <c r="BK13" i="91"/>
  <c r="BJ13" i="91"/>
  <c r="BI13" i="91"/>
  <c r="BH13" i="91"/>
  <c r="BG13" i="91"/>
  <c r="BF13" i="91"/>
  <c r="BE13" i="91"/>
  <c r="BD13" i="91"/>
  <c r="BC13" i="91"/>
  <c r="BB13" i="91"/>
  <c r="BA13" i="91"/>
  <c r="AZ13" i="91"/>
  <c r="AY13" i="91"/>
  <c r="AX13" i="91"/>
  <c r="AW13" i="91"/>
  <c r="AV13" i="91"/>
  <c r="AU13" i="91"/>
  <c r="AT13" i="91"/>
  <c r="AS13" i="91"/>
  <c r="AR13" i="91"/>
  <c r="AQ13" i="91"/>
  <c r="AP13" i="91"/>
  <c r="IV12" i="91"/>
  <c r="IU12" i="91"/>
  <c r="IT12" i="91"/>
  <c r="IS12" i="91"/>
  <c r="IR12" i="91"/>
  <c r="IQ12" i="91"/>
  <c r="IP12" i="91"/>
  <c r="IO12" i="91"/>
  <c r="IN12" i="91"/>
  <c r="IM12" i="91"/>
  <c r="IL12" i="91"/>
  <c r="IK12" i="91"/>
  <c r="IJ12" i="91"/>
  <c r="II12" i="91"/>
  <c r="IH12" i="91"/>
  <c r="IG12" i="91"/>
  <c r="IF12" i="91"/>
  <c r="IE12" i="91"/>
  <c r="ID12" i="91"/>
  <c r="IC12" i="91"/>
  <c r="IB12" i="91"/>
  <c r="IA12" i="91"/>
  <c r="HZ12" i="91"/>
  <c r="HY12" i="91"/>
  <c r="HX12" i="91"/>
  <c r="HW12" i="91"/>
  <c r="HV12" i="91"/>
  <c r="HU12" i="91"/>
  <c r="HT12" i="91"/>
  <c r="HS12" i="91"/>
  <c r="HR12" i="91"/>
  <c r="HQ12" i="91"/>
  <c r="HP12" i="91"/>
  <c r="HO12" i="91"/>
  <c r="HN12" i="91"/>
  <c r="HM12" i="91"/>
  <c r="HL12" i="91"/>
  <c r="HK12" i="91"/>
  <c r="HJ12" i="91"/>
  <c r="HI12" i="91"/>
  <c r="HH12" i="91"/>
  <c r="HG12" i="91"/>
  <c r="HF12" i="91"/>
  <c r="HE12" i="91"/>
  <c r="HD12" i="91"/>
  <c r="HC12" i="91"/>
  <c r="HB12" i="91"/>
  <c r="HA12" i="91"/>
  <c r="GZ12" i="91"/>
  <c r="GY12" i="91"/>
  <c r="GX12" i="91"/>
  <c r="GW12" i="91"/>
  <c r="GV12" i="91"/>
  <c r="GU12" i="91"/>
  <c r="GT12" i="91"/>
  <c r="GS12" i="91"/>
  <c r="GR12" i="91"/>
  <c r="GQ12" i="91"/>
  <c r="GP12" i="91"/>
  <c r="GO12" i="91"/>
  <c r="GN12" i="91"/>
  <c r="GM12" i="91"/>
  <c r="GL12" i="91"/>
  <c r="GK12" i="91"/>
  <c r="GJ12" i="91"/>
  <c r="GI12" i="91"/>
  <c r="GH12" i="91"/>
  <c r="GG12" i="91"/>
  <c r="GF12" i="91"/>
  <c r="GE12" i="91"/>
  <c r="GD12" i="91"/>
  <c r="GC12" i="91"/>
  <c r="GB12" i="91"/>
  <c r="GA12" i="91"/>
  <c r="FZ12" i="91"/>
  <c r="FY12" i="91"/>
  <c r="FX12" i="91"/>
  <c r="FW12" i="91"/>
  <c r="FV12" i="91"/>
  <c r="FU12" i="91"/>
  <c r="FT12" i="91"/>
  <c r="FS12" i="91"/>
  <c r="FR12" i="91"/>
  <c r="FQ12" i="91"/>
  <c r="FP12" i="91"/>
  <c r="FO12" i="91"/>
  <c r="FN12" i="91"/>
  <c r="FM12" i="91"/>
  <c r="FL12" i="91"/>
  <c r="FK12" i="91"/>
  <c r="FJ12" i="91"/>
  <c r="FI12" i="91"/>
  <c r="FH12" i="91"/>
  <c r="FG12" i="91"/>
  <c r="FF12" i="91"/>
  <c r="FE12" i="91"/>
  <c r="FD12" i="91"/>
  <c r="FC12" i="91"/>
  <c r="FB12" i="91"/>
  <c r="FA12" i="91"/>
  <c r="EZ12" i="91"/>
  <c r="EY12" i="91"/>
  <c r="EX12" i="91"/>
  <c r="EW12" i="91"/>
  <c r="EV12" i="91"/>
  <c r="EU12" i="91"/>
  <c r="ET12" i="91"/>
  <c r="ES12" i="91"/>
  <c r="ER12" i="91"/>
  <c r="EQ12" i="91"/>
  <c r="EP12" i="91"/>
  <c r="EO12" i="91"/>
  <c r="EN12" i="91"/>
  <c r="EM12" i="91"/>
  <c r="EL12" i="91"/>
  <c r="EK12" i="91"/>
  <c r="EJ12" i="91"/>
  <c r="EI12" i="91"/>
  <c r="EH12" i="91"/>
  <c r="EG12" i="91"/>
  <c r="EF12" i="91"/>
  <c r="EE12" i="91"/>
  <c r="ED12" i="91"/>
  <c r="EC12" i="91"/>
  <c r="EB12" i="91"/>
  <c r="EA12" i="91"/>
  <c r="DZ12" i="91"/>
  <c r="DY12" i="91"/>
  <c r="DX12" i="91"/>
  <c r="DW12" i="91"/>
  <c r="DV12" i="91"/>
  <c r="DU12" i="91"/>
  <c r="DT12" i="91"/>
  <c r="DS12" i="91"/>
  <c r="DR12" i="91"/>
  <c r="DQ12" i="91"/>
  <c r="DP12" i="91"/>
  <c r="DO12" i="91"/>
  <c r="DN12" i="91"/>
  <c r="DM12" i="91"/>
  <c r="DL12" i="91"/>
  <c r="DK12" i="91"/>
  <c r="DJ12" i="91"/>
  <c r="DI12" i="91"/>
  <c r="DH12" i="91"/>
  <c r="DG12" i="91"/>
  <c r="DF12" i="91"/>
  <c r="DE12" i="91"/>
  <c r="DD12" i="91"/>
  <c r="DC12" i="91"/>
  <c r="DB12" i="91"/>
  <c r="DA12" i="91"/>
  <c r="CZ12" i="91"/>
  <c r="CY12" i="91"/>
  <c r="CX12" i="91"/>
  <c r="CW12" i="91"/>
  <c r="CV12" i="91"/>
  <c r="CU12" i="91"/>
  <c r="CT12" i="91"/>
  <c r="CS12" i="91"/>
  <c r="CR12" i="91"/>
  <c r="CQ12" i="91"/>
  <c r="CP12" i="91"/>
  <c r="CO12" i="91"/>
  <c r="CN12" i="91"/>
  <c r="CM12" i="91"/>
  <c r="CL12" i="91"/>
  <c r="CK12" i="91"/>
  <c r="CJ12" i="91"/>
  <c r="CI12" i="91"/>
  <c r="CH12" i="91"/>
  <c r="CG12" i="91"/>
  <c r="CF12" i="91"/>
  <c r="CE12" i="91"/>
  <c r="CD12" i="91"/>
  <c r="CC12" i="91"/>
  <c r="CB12" i="91"/>
  <c r="CA12" i="91"/>
  <c r="BZ12" i="91"/>
  <c r="BY12" i="91"/>
  <c r="BX12" i="91"/>
  <c r="BW12" i="91"/>
  <c r="BV12" i="91"/>
  <c r="BU12" i="91"/>
  <c r="BT12" i="91"/>
  <c r="BS12" i="91"/>
  <c r="BR12" i="91"/>
  <c r="BQ12" i="91"/>
  <c r="BP12" i="91"/>
  <c r="BO12" i="91"/>
  <c r="BN12" i="91"/>
  <c r="BM12" i="91"/>
  <c r="BL12" i="91"/>
  <c r="BK12" i="91"/>
  <c r="BJ12" i="91"/>
  <c r="BI12" i="91"/>
  <c r="BH12" i="91"/>
  <c r="BG12" i="91"/>
  <c r="BF12" i="91"/>
  <c r="BE12" i="91"/>
  <c r="BD12" i="91"/>
  <c r="BC12" i="91"/>
  <c r="BB12" i="91"/>
  <c r="BA12" i="91"/>
  <c r="AZ12" i="91"/>
  <c r="AY12" i="91"/>
  <c r="AX12" i="91"/>
  <c r="AW12" i="91"/>
  <c r="AV12" i="91"/>
  <c r="AU12" i="91"/>
  <c r="AT12" i="91"/>
  <c r="AS12" i="91"/>
  <c r="AR12" i="91"/>
  <c r="AQ12" i="91"/>
  <c r="AP12" i="91"/>
  <c r="IV11" i="91"/>
  <c r="IU11" i="91"/>
  <c r="IT11" i="91"/>
  <c r="IS11" i="91"/>
  <c r="IR11" i="91"/>
  <c r="IQ11" i="91"/>
  <c r="IP11" i="91"/>
  <c r="IO11" i="91"/>
  <c r="IN11" i="91"/>
  <c r="IM11" i="91"/>
  <c r="IL11" i="91"/>
  <c r="IK11" i="91"/>
  <c r="IJ11" i="91"/>
  <c r="II11" i="91"/>
  <c r="IH11" i="91"/>
  <c r="IG11" i="91"/>
  <c r="IF11" i="91"/>
  <c r="IE11" i="91"/>
  <c r="ID11" i="91"/>
  <c r="IC11" i="91"/>
  <c r="IB11" i="91"/>
  <c r="IA11" i="91"/>
  <c r="HZ11" i="91"/>
  <c r="HY11" i="91"/>
  <c r="HX11" i="91"/>
  <c r="HW11" i="91"/>
  <c r="HV11" i="91"/>
  <c r="HU11" i="91"/>
  <c r="HT11" i="91"/>
  <c r="HS11" i="91"/>
  <c r="HR11" i="91"/>
  <c r="HQ11" i="91"/>
  <c r="HP11" i="91"/>
  <c r="HO11" i="91"/>
  <c r="HN11" i="91"/>
  <c r="HM11" i="91"/>
  <c r="HL11" i="91"/>
  <c r="HK11" i="91"/>
  <c r="HJ11" i="91"/>
  <c r="HI11" i="91"/>
  <c r="HH11" i="91"/>
  <c r="HG11" i="91"/>
  <c r="HF11" i="91"/>
  <c r="HE11" i="91"/>
  <c r="HD11" i="91"/>
  <c r="HC11" i="91"/>
  <c r="HB11" i="91"/>
  <c r="HA11" i="91"/>
  <c r="GZ11" i="91"/>
  <c r="GY11" i="91"/>
  <c r="GX11" i="91"/>
  <c r="GW11" i="91"/>
  <c r="GV11" i="91"/>
  <c r="GU11" i="91"/>
  <c r="GT11" i="91"/>
  <c r="GS11" i="91"/>
  <c r="GR11" i="91"/>
  <c r="GQ11" i="91"/>
  <c r="GP11" i="91"/>
  <c r="GO11" i="91"/>
  <c r="GN11" i="91"/>
  <c r="GM11" i="91"/>
  <c r="GL11" i="91"/>
  <c r="GK11" i="91"/>
  <c r="GJ11" i="91"/>
  <c r="GI11" i="91"/>
  <c r="GH11" i="91"/>
  <c r="GG11" i="91"/>
  <c r="GF11" i="91"/>
  <c r="GE11" i="91"/>
  <c r="GD11" i="91"/>
  <c r="GC11" i="91"/>
  <c r="GB11" i="91"/>
  <c r="GA11" i="91"/>
  <c r="FZ11" i="91"/>
  <c r="FY11" i="91"/>
  <c r="FX11" i="91"/>
  <c r="FW11" i="91"/>
  <c r="FV11" i="91"/>
  <c r="FU11" i="91"/>
  <c r="FT11" i="91"/>
  <c r="FS11" i="91"/>
  <c r="FR11" i="91"/>
  <c r="FQ11" i="91"/>
  <c r="FP11" i="91"/>
  <c r="FO11" i="91"/>
  <c r="FN11" i="91"/>
  <c r="FM11" i="91"/>
  <c r="FL11" i="91"/>
  <c r="FK11" i="91"/>
  <c r="FJ11" i="91"/>
  <c r="FI11" i="91"/>
  <c r="FH11" i="91"/>
  <c r="FG11" i="91"/>
  <c r="FF11" i="91"/>
  <c r="FE11" i="91"/>
  <c r="FD11" i="91"/>
  <c r="FC11" i="91"/>
  <c r="FB11" i="91"/>
  <c r="FA11" i="91"/>
  <c r="EZ11" i="91"/>
  <c r="EY11" i="91"/>
  <c r="EX11" i="91"/>
  <c r="EW11" i="91"/>
  <c r="EV11" i="91"/>
  <c r="EU11" i="91"/>
  <c r="ET11" i="91"/>
  <c r="ES11" i="91"/>
  <c r="ER11" i="91"/>
  <c r="EQ11" i="91"/>
  <c r="EP11" i="91"/>
  <c r="EO11" i="91"/>
  <c r="EN11" i="91"/>
  <c r="EM11" i="91"/>
  <c r="EL11" i="91"/>
  <c r="EK11" i="91"/>
  <c r="EJ11" i="91"/>
  <c r="EI11" i="91"/>
  <c r="EH11" i="91"/>
  <c r="EG11" i="91"/>
  <c r="EF11" i="91"/>
  <c r="EE11" i="91"/>
  <c r="ED11" i="91"/>
  <c r="EC11" i="91"/>
  <c r="EB11" i="91"/>
  <c r="EA11" i="91"/>
  <c r="DZ11" i="91"/>
  <c r="DY11" i="91"/>
  <c r="DX11" i="91"/>
  <c r="DW11" i="91"/>
  <c r="DV11" i="91"/>
  <c r="DU11" i="91"/>
  <c r="DT11" i="91"/>
  <c r="DS11" i="91"/>
  <c r="DR11" i="91"/>
  <c r="DQ11" i="91"/>
  <c r="DP11" i="91"/>
  <c r="DO11" i="91"/>
  <c r="DN11" i="91"/>
  <c r="DM11" i="91"/>
  <c r="DL11" i="91"/>
  <c r="DK11" i="91"/>
  <c r="DJ11" i="91"/>
  <c r="DI11" i="91"/>
  <c r="DH11" i="91"/>
  <c r="DG11" i="91"/>
  <c r="DF11" i="91"/>
  <c r="DE11" i="91"/>
  <c r="DD11" i="91"/>
  <c r="DC11" i="91"/>
  <c r="DB11" i="91"/>
  <c r="DA11" i="91"/>
  <c r="CZ11" i="91"/>
  <c r="CY11" i="91"/>
  <c r="CX11" i="91"/>
  <c r="CW11" i="91"/>
  <c r="CV11" i="91"/>
  <c r="CU11" i="91"/>
  <c r="CT11" i="91"/>
  <c r="CS11" i="91"/>
  <c r="CR11" i="91"/>
  <c r="CQ11" i="91"/>
  <c r="CP11" i="91"/>
  <c r="CO11" i="91"/>
  <c r="CN11" i="91"/>
  <c r="CM11" i="91"/>
  <c r="CL11" i="91"/>
  <c r="CK11" i="91"/>
  <c r="CJ11" i="91"/>
  <c r="CI11" i="91"/>
  <c r="CH11" i="91"/>
  <c r="CG11" i="91"/>
  <c r="CF11" i="91"/>
  <c r="CE11" i="91"/>
  <c r="CD11" i="91"/>
  <c r="CC11" i="91"/>
  <c r="CB11" i="91"/>
  <c r="CA11" i="91"/>
  <c r="BZ11" i="91"/>
  <c r="BY11" i="91"/>
  <c r="BX11" i="91"/>
  <c r="BW11" i="91"/>
  <c r="BV11" i="91"/>
  <c r="BU11" i="91"/>
  <c r="BT11" i="91"/>
  <c r="BS11" i="91"/>
  <c r="BR11" i="91"/>
  <c r="BQ11" i="91"/>
  <c r="BP11" i="91"/>
  <c r="BO11" i="91"/>
  <c r="BN11" i="91"/>
  <c r="BM11" i="91"/>
  <c r="BL11" i="91"/>
  <c r="BK11" i="91"/>
  <c r="BJ11" i="91"/>
  <c r="BI11" i="91"/>
  <c r="BH11" i="91"/>
  <c r="BG11" i="91"/>
  <c r="BF11" i="91"/>
  <c r="BE11" i="91"/>
  <c r="BD11" i="91"/>
  <c r="BC11" i="91"/>
  <c r="BB11" i="91"/>
  <c r="BA11" i="91"/>
  <c r="AZ11" i="91"/>
  <c r="AY11" i="91"/>
  <c r="AX11" i="91"/>
  <c r="AW11" i="91"/>
  <c r="AV11" i="91"/>
  <c r="AU11" i="91"/>
  <c r="AT11" i="91"/>
  <c r="AS11" i="91"/>
  <c r="AR11" i="91"/>
  <c r="AQ11" i="91"/>
  <c r="AP11" i="91"/>
  <c r="IV10" i="91"/>
  <c r="IU10" i="91"/>
  <c r="IT10" i="91"/>
  <c r="IS10" i="91"/>
  <c r="IR10" i="91"/>
  <c r="IQ10" i="91"/>
  <c r="IP10" i="91"/>
  <c r="IO10" i="91"/>
  <c r="IN10" i="91"/>
  <c r="IM10" i="91"/>
  <c r="IL10" i="91"/>
  <c r="IK10" i="91"/>
  <c r="IJ10" i="91"/>
  <c r="II10" i="91"/>
  <c r="IH10" i="91"/>
  <c r="IG10" i="91"/>
  <c r="IF10" i="91"/>
  <c r="IE10" i="91"/>
  <c r="ID10" i="91"/>
  <c r="IC10" i="91"/>
  <c r="IB10" i="91"/>
  <c r="IA10" i="91"/>
  <c r="HZ10" i="91"/>
  <c r="HY10" i="91"/>
  <c r="HX10" i="91"/>
  <c r="HW10" i="91"/>
  <c r="HV10" i="91"/>
  <c r="HU10" i="91"/>
  <c r="HT10" i="91"/>
  <c r="HS10" i="91"/>
  <c r="HR10" i="91"/>
  <c r="HQ10" i="91"/>
  <c r="HP10" i="91"/>
  <c r="HO10" i="91"/>
  <c r="HN10" i="91"/>
  <c r="HM10" i="91"/>
  <c r="HL10" i="91"/>
  <c r="HK10" i="91"/>
  <c r="HJ10" i="91"/>
  <c r="HI10" i="91"/>
  <c r="HH10" i="91"/>
  <c r="HG10" i="91"/>
  <c r="HF10" i="91"/>
  <c r="HE10" i="91"/>
  <c r="HD10" i="91"/>
  <c r="HC10" i="91"/>
  <c r="HB10" i="91"/>
  <c r="HA10" i="91"/>
  <c r="GZ10" i="91"/>
  <c r="GY10" i="91"/>
  <c r="GX10" i="91"/>
  <c r="GW10" i="91"/>
  <c r="GV10" i="91"/>
  <c r="GU10" i="91"/>
  <c r="GT10" i="91"/>
  <c r="GS10" i="91"/>
  <c r="GR10" i="91"/>
  <c r="GQ10" i="91"/>
  <c r="GP10" i="91"/>
  <c r="GO10" i="91"/>
  <c r="GN10" i="91"/>
  <c r="GM10" i="91"/>
  <c r="GL10" i="91"/>
  <c r="GK10" i="91"/>
  <c r="GJ10" i="91"/>
  <c r="GI10" i="91"/>
  <c r="GH10" i="91"/>
  <c r="GG10" i="91"/>
  <c r="GF10" i="91"/>
  <c r="GE10" i="91"/>
  <c r="GD10" i="91"/>
  <c r="GC10" i="91"/>
  <c r="GB10" i="91"/>
  <c r="GA10" i="91"/>
  <c r="FZ10" i="91"/>
  <c r="FY10" i="91"/>
  <c r="FX10" i="91"/>
  <c r="FW10" i="91"/>
  <c r="FV10" i="91"/>
  <c r="FU10" i="91"/>
  <c r="FT10" i="91"/>
  <c r="FS10" i="91"/>
  <c r="FR10" i="91"/>
  <c r="FQ10" i="91"/>
  <c r="FP10" i="91"/>
  <c r="FO10" i="91"/>
  <c r="FN10" i="91"/>
  <c r="FM10" i="91"/>
  <c r="FL10" i="91"/>
  <c r="FK10" i="91"/>
  <c r="FJ10" i="91"/>
  <c r="FI10" i="91"/>
  <c r="FH10" i="91"/>
  <c r="FG10" i="91"/>
  <c r="FF10" i="91"/>
  <c r="FE10" i="91"/>
  <c r="FD10" i="91"/>
  <c r="FC10" i="91"/>
  <c r="FB10" i="91"/>
  <c r="FA10" i="91"/>
  <c r="EZ10" i="91"/>
  <c r="EY10" i="91"/>
  <c r="EX10" i="91"/>
  <c r="EW10" i="91"/>
  <c r="EV10" i="91"/>
  <c r="EU10" i="91"/>
  <c r="ET10" i="91"/>
  <c r="ES10" i="91"/>
  <c r="ER10" i="91"/>
  <c r="EQ10" i="91"/>
  <c r="EP10" i="91"/>
  <c r="EO10" i="91"/>
  <c r="EN10" i="91"/>
  <c r="EM10" i="91"/>
  <c r="EL10" i="91"/>
  <c r="EK10" i="91"/>
  <c r="EJ10" i="91"/>
  <c r="EI10" i="91"/>
  <c r="EH10" i="91"/>
  <c r="EG10" i="91"/>
  <c r="EF10" i="91"/>
  <c r="EE10" i="91"/>
  <c r="ED10" i="91"/>
  <c r="EC10" i="91"/>
  <c r="EB10" i="91"/>
  <c r="EA10" i="91"/>
  <c r="DZ10" i="91"/>
  <c r="DY10" i="91"/>
  <c r="DX10" i="91"/>
  <c r="DW10" i="91"/>
  <c r="DV10" i="91"/>
  <c r="DU10" i="91"/>
  <c r="DT10" i="91"/>
  <c r="DS10" i="91"/>
  <c r="DR10" i="91"/>
  <c r="DQ10" i="91"/>
  <c r="DP10" i="91"/>
  <c r="DO10" i="91"/>
  <c r="DN10" i="91"/>
  <c r="DM10" i="91"/>
  <c r="DL10" i="91"/>
  <c r="DK10" i="91"/>
  <c r="DJ10" i="91"/>
  <c r="DI10" i="91"/>
  <c r="DH10" i="91"/>
  <c r="DG10" i="91"/>
  <c r="DF10" i="91"/>
  <c r="DE10" i="91"/>
  <c r="DD10" i="91"/>
  <c r="DC10" i="91"/>
  <c r="DB10" i="91"/>
  <c r="DA10" i="91"/>
  <c r="CZ10" i="91"/>
  <c r="CY10" i="91"/>
  <c r="CX10" i="91"/>
  <c r="CW10" i="91"/>
  <c r="CV10" i="91"/>
  <c r="CU10" i="91"/>
  <c r="CT10" i="91"/>
  <c r="CS10" i="91"/>
  <c r="CR10" i="91"/>
  <c r="CQ10" i="91"/>
  <c r="CP10" i="91"/>
  <c r="CO10" i="91"/>
  <c r="CN10" i="91"/>
  <c r="CM10" i="91"/>
  <c r="CL10" i="91"/>
  <c r="CK10" i="91"/>
  <c r="CJ10" i="91"/>
  <c r="CI10" i="91"/>
  <c r="CH10" i="91"/>
  <c r="CG10" i="91"/>
  <c r="CF10" i="91"/>
  <c r="CE10" i="91"/>
  <c r="CD10" i="91"/>
  <c r="CC10" i="91"/>
  <c r="CB10" i="91"/>
  <c r="CA10" i="91"/>
  <c r="BZ10" i="91"/>
  <c r="BY10" i="91"/>
  <c r="BX10" i="91"/>
  <c r="BW10" i="91"/>
  <c r="BV10" i="91"/>
  <c r="BU10" i="91"/>
  <c r="BT10" i="91"/>
  <c r="BS10" i="91"/>
  <c r="BR10" i="91"/>
  <c r="BQ10" i="91"/>
  <c r="BP10" i="91"/>
  <c r="BO10" i="91"/>
  <c r="BN10" i="91"/>
  <c r="BM10" i="91"/>
  <c r="BL10" i="91"/>
  <c r="BK10" i="91"/>
  <c r="BJ10" i="91"/>
  <c r="BI10" i="91"/>
  <c r="BH10" i="91"/>
  <c r="BG10" i="91"/>
  <c r="BF10" i="91"/>
  <c r="BE10" i="91"/>
  <c r="BD10" i="91"/>
  <c r="BC10" i="91"/>
  <c r="BB10" i="91"/>
  <c r="BA10" i="91"/>
  <c r="AZ10" i="91"/>
  <c r="AY10" i="91"/>
  <c r="AX10" i="91"/>
  <c r="AW10" i="91"/>
  <c r="AV10" i="91"/>
  <c r="AU10" i="91"/>
  <c r="AT10" i="91"/>
  <c r="AS10" i="91"/>
  <c r="AR10" i="91"/>
  <c r="AQ10" i="91"/>
  <c r="AP10" i="91"/>
  <c r="IV9" i="91"/>
  <c r="IU9" i="91"/>
  <c r="IT9" i="91"/>
  <c r="IS9" i="91"/>
  <c r="IR9" i="91"/>
  <c r="IQ9" i="91"/>
  <c r="IP9" i="91"/>
  <c r="IO9" i="91"/>
  <c r="IN9" i="91"/>
  <c r="IM9" i="91"/>
  <c r="IL9" i="91"/>
  <c r="IK9" i="91"/>
  <c r="IJ9" i="91"/>
  <c r="II9" i="91"/>
  <c r="IH9" i="91"/>
  <c r="IG9" i="91"/>
  <c r="IF9" i="91"/>
  <c r="IE9" i="91"/>
  <c r="ID9" i="91"/>
  <c r="IC9" i="91"/>
  <c r="IB9" i="91"/>
  <c r="IA9" i="91"/>
  <c r="HZ9" i="91"/>
  <c r="HY9" i="91"/>
  <c r="HX9" i="91"/>
  <c r="HW9" i="91"/>
  <c r="HV9" i="91"/>
  <c r="HU9" i="91"/>
  <c r="HT9" i="91"/>
  <c r="HS9" i="91"/>
  <c r="HR9" i="91"/>
  <c r="HQ9" i="91"/>
  <c r="HP9" i="91"/>
  <c r="HO9" i="91"/>
  <c r="HN9" i="91"/>
  <c r="HM9" i="91"/>
  <c r="HL9" i="91"/>
  <c r="HK9" i="91"/>
  <c r="HJ9" i="91"/>
  <c r="HI9" i="91"/>
  <c r="HH9" i="91"/>
  <c r="HG9" i="91"/>
  <c r="HF9" i="91"/>
  <c r="HE9" i="91"/>
  <c r="HD9" i="91"/>
  <c r="HC9" i="91"/>
  <c r="HB9" i="91"/>
  <c r="HA9" i="91"/>
  <c r="GZ9" i="91"/>
  <c r="GY9" i="91"/>
  <c r="GX9" i="91"/>
  <c r="GW9" i="91"/>
  <c r="GV9" i="91"/>
  <c r="GU9" i="91"/>
  <c r="GT9" i="91"/>
  <c r="GS9" i="91"/>
  <c r="GR9" i="91"/>
  <c r="GQ9" i="91"/>
  <c r="GP9" i="91"/>
  <c r="GO9" i="91"/>
  <c r="GN9" i="91"/>
  <c r="GM9" i="91"/>
  <c r="GL9" i="91"/>
  <c r="GK9" i="91"/>
  <c r="GJ9" i="91"/>
  <c r="GI9" i="91"/>
  <c r="GH9" i="91"/>
  <c r="GG9" i="91"/>
  <c r="GF9" i="91"/>
  <c r="GE9" i="91"/>
  <c r="GD9" i="91"/>
  <c r="GC9" i="91"/>
  <c r="GB9" i="91"/>
  <c r="GA9" i="91"/>
  <c r="FZ9" i="91"/>
  <c r="FY9" i="91"/>
  <c r="FX9" i="91"/>
  <c r="FW9" i="91"/>
  <c r="FV9" i="91"/>
  <c r="FU9" i="91"/>
  <c r="FT9" i="91"/>
  <c r="FS9" i="91"/>
  <c r="FR9" i="91"/>
  <c r="FQ9" i="91"/>
  <c r="FP9" i="91"/>
  <c r="FO9" i="91"/>
  <c r="FN9" i="91"/>
  <c r="FM9" i="91"/>
  <c r="FL9" i="91"/>
  <c r="FK9" i="91"/>
  <c r="FJ9" i="91"/>
  <c r="FI9" i="91"/>
  <c r="FH9" i="91"/>
  <c r="FG9" i="91"/>
  <c r="FF9" i="91"/>
  <c r="FE9" i="91"/>
  <c r="FD9" i="91"/>
  <c r="FC9" i="91"/>
  <c r="FB9" i="91"/>
  <c r="FA9" i="91"/>
  <c r="EZ9" i="91"/>
  <c r="EY9" i="91"/>
  <c r="EX9" i="91"/>
  <c r="EW9" i="91"/>
  <c r="EV9" i="91"/>
  <c r="EU9" i="91"/>
  <c r="ET9" i="91"/>
  <c r="ES9" i="91"/>
  <c r="ER9" i="91"/>
  <c r="EQ9" i="91"/>
  <c r="EP9" i="91"/>
  <c r="EO9" i="91"/>
  <c r="EN9" i="91"/>
  <c r="EM9" i="91"/>
  <c r="EL9" i="91"/>
  <c r="EK9" i="91"/>
  <c r="EJ9" i="91"/>
  <c r="EI9" i="91"/>
  <c r="EH9" i="91"/>
  <c r="EG9" i="91"/>
  <c r="EF9" i="91"/>
  <c r="EE9" i="91"/>
  <c r="ED9" i="91"/>
  <c r="EC9" i="91"/>
  <c r="EB9" i="91"/>
  <c r="EA9" i="91"/>
  <c r="DZ9" i="91"/>
  <c r="DY9" i="91"/>
  <c r="DX9" i="91"/>
  <c r="DW9" i="91"/>
  <c r="DV9" i="91"/>
  <c r="DU9" i="91"/>
  <c r="DT9" i="91"/>
  <c r="DS9" i="91"/>
  <c r="DR9" i="91"/>
  <c r="DQ9" i="91"/>
  <c r="DP9" i="91"/>
  <c r="DO9" i="91"/>
  <c r="DN9" i="91"/>
  <c r="DM9" i="91"/>
  <c r="DL9" i="91"/>
  <c r="DK9" i="91"/>
  <c r="DJ9" i="91"/>
  <c r="DI9" i="91"/>
  <c r="DH9" i="91"/>
  <c r="DG9" i="91"/>
  <c r="DF9" i="91"/>
  <c r="DE9" i="91"/>
  <c r="DD9" i="91"/>
  <c r="DC9" i="91"/>
  <c r="DB9" i="91"/>
  <c r="DA9" i="91"/>
  <c r="CZ9" i="91"/>
  <c r="CY9" i="91"/>
  <c r="CX9" i="91"/>
  <c r="CW9" i="91"/>
  <c r="CV9" i="91"/>
  <c r="CU9" i="91"/>
  <c r="CT9" i="91"/>
  <c r="CS9" i="91"/>
  <c r="CR9" i="91"/>
  <c r="CQ9" i="91"/>
  <c r="CP9" i="91"/>
  <c r="CO9" i="91"/>
  <c r="CN9" i="91"/>
  <c r="CM9" i="91"/>
  <c r="CL9" i="91"/>
  <c r="CK9" i="91"/>
  <c r="CJ9" i="91"/>
  <c r="CI9" i="91"/>
  <c r="CH9" i="91"/>
  <c r="CG9" i="91"/>
  <c r="CF9" i="91"/>
  <c r="CE9" i="91"/>
  <c r="CD9" i="91"/>
  <c r="CC9" i="91"/>
  <c r="CB9" i="91"/>
  <c r="CA9" i="91"/>
  <c r="BZ9" i="91"/>
  <c r="BY9" i="91"/>
  <c r="BX9" i="91"/>
  <c r="BW9" i="91"/>
  <c r="BV9" i="91"/>
  <c r="BU9" i="91"/>
  <c r="BT9" i="91"/>
  <c r="BS9" i="91"/>
  <c r="BR9" i="91"/>
  <c r="BQ9" i="91"/>
  <c r="BP9" i="91"/>
  <c r="BO9" i="91"/>
  <c r="BN9" i="91"/>
  <c r="BM9" i="91"/>
  <c r="BL9" i="91"/>
  <c r="BK9" i="91"/>
  <c r="BJ9" i="91"/>
  <c r="BI9" i="91"/>
  <c r="BH9" i="91"/>
  <c r="BG9" i="91"/>
  <c r="BF9" i="91"/>
  <c r="BE9" i="91"/>
  <c r="BD9" i="91"/>
  <c r="BC9" i="91"/>
  <c r="BB9" i="91"/>
  <c r="BA9" i="91"/>
  <c r="AZ9" i="91"/>
  <c r="AY9" i="91"/>
  <c r="AX9" i="91"/>
  <c r="AW9" i="91"/>
  <c r="AV9" i="91"/>
  <c r="AU9" i="91"/>
  <c r="AT9" i="91"/>
  <c r="AS9" i="91"/>
  <c r="AR9" i="91"/>
  <c r="AQ9" i="91"/>
  <c r="AP9" i="91"/>
  <c r="IV8" i="91"/>
  <c r="IU8" i="91"/>
  <c r="IT8" i="91"/>
  <c r="IS8" i="91"/>
  <c r="IR8" i="91"/>
  <c r="IQ8" i="91"/>
  <c r="IP8" i="91"/>
  <c r="IO8" i="91"/>
  <c r="IN8" i="91"/>
  <c r="IM8" i="91"/>
  <c r="IL8" i="91"/>
  <c r="IK8" i="91"/>
  <c r="IJ8" i="91"/>
  <c r="II8" i="91"/>
  <c r="IH8" i="91"/>
  <c r="IG8" i="91"/>
  <c r="IF8" i="91"/>
  <c r="IE8" i="91"/>
  <c r="ID8" i="91"/>
  <c r="IC8" i="91"/>
  <c r="IB8" i="91"/>
  <c r="IA8" i="91"/>
  <c r="HZ8" i="91"/>
  <c r="HY8" i="91"/>
  <c r="HX8" i="91"/>
  <c r="HW8" i="91"/>
  <c r="HV8" i="91"/>
  <c r="HU8" i="91"/>
  <c r="HT8" i="91"/>
  <c r="HS8" i="91"/>
  <c r="HR8" i="91"/>
  <c r="HQ8" i="91"/>
  <c r="HP8" i="91"/>
  <c r="HO8" i="91"/>
  <c r="HN8" i="91"/>
  <c r="HM8" i="91"/>
  <c r="HL8" i="91"/>
  <c r="HK8" i="91"/>
  <c r="HJ8" i="91"/>
  <c r="HI8" i="91"/>
  <c r="HH8" i="91"/>
  <c r="HG8" i="91"/>
  <c r="HF8" i="91"/>
  <c r="HE8" i="91"/>
  <c r="HD8" i="91"/>
  <c r="HC8" i="91"/>
  <c r="HB8" i="91"/>
  <c r="HA8" i="91"/>
  <c r="GZ8" i="91"/>
  <c r="GY8" i="91"/>
  <c r="GX8" i="91"/>
  <c r="GW8" i="91"/>
  <c r="GV8" i="91"/>
  <c r="GU8" i="91"/>
  <c r="GT8" i="91"/>
  <c r="GS8" i="91"/>
  <c r="GR8" i="91"/>
  <c r="GQ8" i="91"/>
  <c r="GP8" i="91"/>
  <c r="GO8" i="91"/>
  <c r="GN8" i="91"/>
  <c r="GM8" i="91"/>
  <c r="GL8" i="91"/>
  <c r="GK8" i="91"/>
  <c r="GJ8" i="91"/>
  <c r="GI8" i="91"/>
  <c r="GH8" i="91"/>
  <c r="GG8" i="91"/>
  <c r="GF8" i="91"/>
  <c r="GE8" i="91"/>
  <c r="GD8" i="91"/>
  <c r="GC8" i="91"/>
  <c r="GB8" i="91"/>
  <c r="GA8" i="91"/>
  <c r="FZ8" i="91"/>
  <c r="FY8" i="91"/>
  <c r="FX8" i="91"/>
  <c r="FW8" i="91"/>
  <c r="FV8" i="91"/>
  <c r="FU8" i="91"/>
  <c r="FT8" i="91"/>
  <c r="FS8" i="91"/>
  <c r="FR8" i="91"/>
  <c r="FQ8" i="91"/>
  <c r="FP8" i="91"/>
  <c r="FO8" i="91"/>
  <c r="FN8" i="91"/>
  <c r="FM8" i="91"/>
  <c r="FL8" i="91"/>
  <c r="FK8" i="91"/>
  <c r="FJ8" i="91"/>
  <c r="FI8" i="91"/>
  <c r="FH8" i="91"/>
  <c r="FG8" i="91"/>
  <c r="FF8" i="91"/>
  <c r="FE8" i="91"/>
  <c r="FD8" i="91"/>
  <c r="FC8" i="91"/>
  <c r="FB8" i="91"/>
  <c r="FA8" i="91"/>
  <c r="EZ8" i="91"/>
  <c r="EY8" i="91"/>
  <c r="EX8" i="91"/>
  <c r="EW8" i="91"/>
  <c r="EV8" i="91"/>
  <c r="EU8" i="91"/>
  <c r="ET8" i="91"/>
  <c r="ES8" i="91"/>
  <c r="ER8" i="91"/>
  <c r="EQ8" i="91"/>
  <c r="EP8" i="91"/>
  <c r="EO8" i="91"/>
  <c r="EN8" i="91"/>
  <c r="EM8" i="91"/>
  <c r="EL8" i="91"/>
  <c r="EK8" i="91"/>
  <c r="EJ8" i="91"/>
  <c r="EI8" i="91"/>
  <c r="EH8" i="91"/>
  <c r="EG8" i="91"/>
  <c r="EF8" i="91"/>
  <c r="EE8" i="91"/>
  <c r="ED8" i="91"/>
  <c r="EC8" i="91"/>
  <c r="EB8" i="91"/>
  <c r="EA8" i="91"/>
  <c r="DZ8" i="91"/>
  <c r="DY8" i="91"/>
  <c r="DX8" i="91"/>
  <c r="DW8" i="91"/>
  <c r="DV8" i="91"/>
  <c r="DU8" i="91"/>
  <c r="DT8" i="91"/>
  <c r="DS8" i="91"/>
  <c r="DR8" i="91"/>
  <c r="DQ8" i="91"/>
  <c r="DP8" i="91"/>
  <c r="DO8" i="91"/>
  <c r="DN8" i="91"/>
  <c r="DM8" i="91"/>
  <c r="DL8" i="91"/>
  <c r="DK8" i="91"/>
  <c r="DJ8" i="91"/>
  <c r="DI8" i="91"/>
  <c r="DH8" i="91"/>
  <c r="DG8" i="91"/>
  <c r="DF8" i="91"/>
  <c r="DE8" i="91"/>
  <c r="DD8" i="91"/>
  <c r="DC8" i="91"/>
  <c r="DB8" i="91"/>
  <c r="DA8" i="91"/>
  <c r="CZ8" i="91"/>
  <c r="CY8" i="91"/>
  <c r="CX8" i="91"/>
  <c r="CW8" i="91"/>
  <c r="CV8" i="91"/>
  <c r="CU8" i="91"/>
  <c r="CT8" i="91"/>
  <c r="CS8" i="91"/>
  <c r="CR8" i="91"/>
  <c r="CQ8" i="91"/>
  <c r="CP8" i="91"/>
  <c r="CO8" i="91"/>
  <c r="CN8" i="91"/>
  <c r="CM8" i="91"/>
  <c r="CL8" i="91"/>
  <c r="CK8" i="91"/>
  <c r="CJ8" i="91"/>
  <c r="CI8" i="91"/>
  <c r="CH8" i="91"/>
  <c r="CG8" i="91"/>
  <c r="CF8" i="91"/>
  <c r="CE8" i="91"/>
  <c r="CD8" i="91"/>
  <c r="CC8" i="91"/>
  <c r="CB8" i="91"/>
  <c r="CA8" i="91"/>
  <c r="BZ8" i="91"/>
  <c r="BY8" i="91"/>
  <c r="BX8" i="91"/>
  <c r="BW8" i="91"/>
  <c r="BV8" i="91"/>
  <c r="BU8" i="91"/>
  <c r="BT8" i="91"/>
  <c r="BS8" i="91"/>
  <c r="BR8" i="91"/>
  <c r="BQ8" i="91"/>
  <c r="BP8" i="91"/>
  <c r="BO8" i="91"/>
  <c r="BN8" i="91"/>
  <c r="BM8" i="91"/>
  <c r="BL8" i="91"/>
  <c r="BK8" i="91"/>
  <c r="BJ8" i="91"/>
  <c r="BI8" i="91"/>
  <c r="BH8" i="91"/>
  <c r="BG8" i="91"/>
  <c r="BF8" i="91"/>
  <c r="BE8" i="91"/>
  <c r="BD8" i="91"/>
  <c r="BC8" i="91"/>
  <c r="BB8" i="91"/>
  <c r="BA8" i="91"/>
  <c r="AZ8" i="91"/>
  <c r="AY8" i="91"/>
  <c r="AX8" i="91"/>
  <c r="AW8" i="91"/>
  <c r="AV8" i="91"/>
  <c r="AU8" i="91"/>
  <c r="AT8" i="91"/>
  <c r="AS8" i="91"/>
  <c r="AR8" i="91"/>
  <c r="AQ8" i="91"/>
  <c r="AP8" i="91"/>
  <c r="IV7" i="91"/>
  <c r="IU7" i="91"/>
  <c r="IT7" i="91"/>
  <c r="IS7" i="91"/>
  <c r="IR7" i="91"/>
  <c r="IQ7" i="91"/>
  <c r="IP7" i="91"/>
  <c r="IO7" i="91"/>
  <c r="IN7" i="91"/>
  <c r="IM7" i="91"/>
  <c r="IL7" i="91"/>
  <c r="IK7" i="91"/>
  <c r="IJ7" i="91"/>
  <c r="II7" i="91"/>
  <c r="IH7" i="91"/>
  <c r="IG7" i="91"/>
  <c r="IF7" i="91"/>
  <c r="IE7" i="91"/>
  <c r="ID7" i="91"/>
  <c r="IC7" i="91"/>
  <c r="IB7" i="91"/>
  <c r="IA7" i="91"/>
  <c r="HZ7" i="91"/>
  <c r="HY7" i="91"/>
  <c r="HX7" i="91"/>
  <c r="HW7" i="91"/>
  <c r="HV7" i="91"/>
  <c r="HU7" i="91"/>
  <c r="HT7" i="91"/>
  <c r="HS7" i="91"/>
  <c r="HR7" i="91"/>
  <c r="HQ7" i="91"/>
  <c r="HP7" i="91"/>
  <c r="HO7" i="91"/>
  <c r="HN7" i="91"/>
  <c r="HM7" i="91"/>
  <c r="HL7" i="91"/>
  <c r="HK7" i="91"/>
  <c r="HJ7" i="91"/>
  <c r="HI7" i="91"/>
  <c r="HH7" i="91"/>
  <c r="HG7" i="91"/>
  <c r="HF7" i="91"/>
  <c r="HE7" i="91"/>
  <c r="HD7" i="91"/>
  <c r="HC7" i="91"/>
  <c r="HB7" i="91"/>
  <c r="HA7" i="91"/>
  <c r="GZ7" i="91"/>
  <c r="GY7" i="91"/>
  <c r="GX7" i="91"/>
  <c r="GW7" i="91"/>
  <c r="GV7" i="91"/>
  <c r="GU7" i="91"/>
  <c r="GT7" i="91"/>
  <c r="GS7" i="91"/>
  <c r="GR7" i="91"/>
  <c r="GQ7" i="91"/>
  <c r="GP7" i="91"/>
  <c r="GO7" i="91"/>
  <c r="GN7" i="91"/>
  <c r="GM7" i="91"/>
  <c r="GL7" i="91"/>
  <c r="GK7" i="91"/>
  <c r="GJ7" i="91"/>
  <c r="GI7" i="91"/>
  <c r="GH7" i="91"/>
  <c r="GG7" i="91"/>
  <c r="GF7" i="91"/>
  <c r="GE7" i="91"/>
  <c r="GD7" i="91"/>
  <c r="GC7" i="91"/>
  <c r="GB7" i="91"/>
  <c r="GA7" i="91"/>
  <c r="FZ7" i="91"/>
  <c r="FY7" i="91"/>
  <c r="FX7" i="91"/>
  <c r="FW7" i="91"/>
  <c r="FV7" i="91"/>
  <c r="FU7" i="91"/>
  <c r="FT7" i="91"/>
  <c r="FS7" i="91"/>
  <c r="FR7" i="91"/>
  <c r="FQ7" i="91"/>
  <c r="FP7" i="91"/>
  <c r="FO7" i="91"/>
  <c r="FN7" i="91"/>
  <c r="FM7" i="91"/>
  <c r="FL7" i="91"/>
  <c r="FK7" i="91"/>
  <c r="FJ7" i="91"/>
  <c r="FI7" i="91"/>
  <c r="FH7" i="91"/>
  <c r="FG7" i="91"/>
  <c r="FF7" i="91"/>
  <c r="FE7" i="91"/>
  <c r="FD7" i="91"/>
  <c r="FC7" i="91"/>
  <c r="FB7" i="91"/>
  <c r="FA7" i="91"/>
  <c r="EZ7" i="91"/>
  <c r="EY7" i="91"/>
  <c r="EX7" i="91"/>
  <c r="EW7" i="91"/>
  <c r="EV7" i="91"/>
  <c r="EU7" i="91"/>
  <c r="ET7" i="91"/>
  <c r="ES7" i="91"/>
  <c r="ER7" i="91"/>
  <c r="EQ7" i="91"/>
  <c r="EP7" i="91"/>
  <c r="EO7" i="91"/>
  <c r="EN7" i="91"/>
  <c r="EM7" i="91"/>
  <c r="EL7" i="91"/>
  <c r="EK7" i="91"/>
  <c r="EJ7" i="91"/>
  <c r="EI7" i="91"/>
  <c r="EH7" i="91"/>
  <c r="EG7" i="91"/>
  <c r="EF7" i="91"/>
  <c r="EE7" i="91"/>
  <c r="ED7" i="91"/>
  <c r="EC7" i="91"/>
  <c r="EB7" i="91"/>
  <c r="EA7" i="91"/>
  <c r="DZ7" i="91"/>
  <c r="DY7" i="91"/>
  <c r="DX7" i="91"/>
  <c r="DW7" i="91"/>
  <c r="DV7" i="91"/>
  <c r="DU7" i="91"/>
  <c r="DT7" i="91"/>
  <c r="DS7" i="91"/>
  <c r="DR7" i="91"/>
  <c r="DQ7" i="91"/>
  <c r="DP7" i="91"/>
  <c r="DO7" i="91"/>
  <c r="DN7" i="91"/>
  <c r="DM7" i="91"/>
  <c r="DL7" i="91"/>
  <c r="DK7" i="91"/>
  <c r="DJ7" i="91"/>
  <c r="DI7" i="91"/>
  <c r="DH7" i="91"/>
  <c r="DG7" i="91"/>
  <c r="DF7" i="91"/>
  <c r="DE7" i="91"/>
  <c r="DD7" i="91"/>
  <c r="DC7" i="91"/>
  <c r="DB7" i="91"/>
  <c r="DA7" i="91"/>
  <c r="CZ7" i="91"/>
  <c r="CY7" i="91"/>
  <c r="CX7" i="91"/>
  <c r="CW7" i="91"/>
  <c r="CV7" i="91"/>
  <c r="CU7" i="91"/>
  <c r="CT7" i="91"/>
  <c r="CS7" i="91"/>
  <c r="CR7" i="91"/>
  <c r="CQ7" i="91"/>
  <c r="CP7" i="91"/>
  <c r="CO7" i="91"/>
  <c r="CN7" i="91"/>
  <c r="CM7" i="91"/>
  <c r="CL7" i="91"/>
  <c r="CK7" i="91"/>
  <c r="CJ7" i="91"/>
  <c r="CI7" i="91"/>
  <c r="CH7" i="91"/>
  <c r="CG7" i="91"/>
  <c r="CF7" i="91"/>
  <c r="CE7" i="91"/>
  <c r="CD7" i="91"/>
  <c r="CC7" i="91"/>
  <c r="CB7" i="91"/>
  <c r="CA7" i="91"/>
  <c r="BZ7" i="91"/>
  <c r="BY7" i="91"/>
  <c r="BX7" i="91"/>
  <c r="BW7" i="91"/>
  <c r="BV7" i="91"/>
  <c r="BU7" i="91"/>
  <c r="BT7" i="91"/>
  <c r="BS7" i="91"/>
  <c r="BR7" i="91"/>
  <c r="BQ7" i="91"/>
  <c r="BP7" i="91"/>
  <c r="BO7" i="91"/>
  <c r="BN7" i="91"/>
  <c r="BM7" i="91"/>
  <c r="BL7" i="91"/>
  <c r="BK7" i="91"/>
  <c r="BJ7" i="91"/>
  <c r="BI7" i="91"/>
  <c r="BH7" i="91"/>
  <c r="BG7" i="91"/>
  <c r="BF7" i="91"/>
  <c r="BE7" i="91"/>
  <c r="BD7" i="91"/>
  <c r="BC7" i="91"/>
  <c r="BB7" i="91"/>
  <c r="BA7" i="91"/>
  <c r="AZ7" i="91"/>
  <c r="AY7" i="91"/>
  <c r="AX7" i="91"/>
  <c r="AW7" i="91"/>
  <c r="AV7" i="91"/>
  <c r="AU7" i="91"/>
  <c r="AT7" i="91"/>
  <c r="AS7" i="91"/>
  <c r="AR7" i="91"/>
  <c r="AQ7" i="91"/>
  <c r="AP7" i="91"/>
  <c r="IV6" i="91"/>
  <c r="IU6" i="91"/>
  <c r="IT6" i="91"/>
  <c r="IS6" i="91"/>
  <c r="IR6" i="91"/>
  <c r="IQ6" i="91"/>
  <c r="IP6" i="91"/>
  <c r="IO6" i="91"/>
  <c r="IN6" i="91"/>
  <c r="IM6" i="91"/>
  <c r="IL6" i="91"/>
  <c r="IK6" i="91"/>
  <c r="IJ6" i="91"/>
  <c r="II6" i="91"/>
  <c r="IH6" i="91"/>
  <c r="IG6" i="91"/>
  <c r="IF6" i="91"/>
  <c r="IE6" i="91"/>
  <c r="ID6" i="91"/>
  <c r="IC6" i="91"/>
  <c r="IB6" i="91"/>
  <c r="IA6" i="91"/>
  <c r="HZ6" i="91"/>
  <c r="HY6" i="91"/>
  <c r="HX6" i="91"/>
  <c r="HW6" i="91"/>
  <c r="HV6" i="91"/>
  <c r="HU6" i="91"/>
  <c r="HT6" i="91"/>
  <c r="HS6" i="91"/>
  <c r="HR6" i="91"/>
  <c r="HQ6" i="91"/>
  <c r="HP6" i="91"/>
  <c r="HO6" i="91"/>
  <c r="HN6" i="91"/>
  <c r="HM6" i="91"/>
  <c r="HL6" i="91"/>
  <c r="HK6" i="91"/>
  <c r="HJ6" i="91"/>
  <c r="HI6" i="91"/>
  <c r="HH6" i="91"/>
  <c r="HG6" i="91"/>
  <c r="HF6" i="91"/>
  <c r="HE6" i="91"/>
  <c r="HD6" i="91"/>
  <c r="HC6" i="91"/>
  <c r="HB6" i="91"/>
  <c r="HA6" i="91"/>
  <c r="GZ6" i="91"/>
  <c r="GY6" i="91"/>
  <c r="GX6" i="91"/>
  <c r="GW6" i="91"/>
  <c r="GV6" i="91"/>
  <c r="GU6" i="91"/>
  <c r="GT6" i="91"/>
  <c r="GS6" i="91"/>
  <c r="GR6" i="91"/>
  <c r="GQ6" i="91"/>
  <c r="GP6" i="91"/>
  <c r="GO6" i="91"/>
  <c r="GN6" i="91"/>
  <c r="GM6" i="91"/>
  <c r="GL6" i="91"/>
  <c r="GK6" i="91"/>
  <c r="GJ6" i="91"/>
  <c r="GI6" i="91"/>
  <c r="GH6" i="91"/>
  <c r="GG6" i="91"/>
  <c r="GF6" i="91"/>
  <c r="GE6" i="91"/>
  <c r="GD6" i="91"/>
  <c r="GC6" i="91"/>
  <c r="GB6" i="91"/>
  <c r="GA6" i="91"/>
  <c r="FZ6" i="91"/>
  <c r="FY6" i="91"/>
  <c r="FX6" i="91"/>
  <c r="FW6" i="91"/>
  <c r="FV6" i="91"/>
  <c r="FU6" i="91"/>
  <c r="FT6" i="91"/>
  <c r="FS6" i="91"/>
  <c r="FR6" i="91"/>
  <c r="FQ6" i="91"/>
  <c r="FP6" i="91"/>
  <c r="FO6" i="91"/>
  <c r="FN6" i="91"/>
  <c r="FM6" i="91"/>
  <c r="FL6" i="91"/>
  <c r="FK6" i="91"/>
  <c r="FJ6" i="91"/>
  <c r="FI6" i="91"/>
  <c r="FH6" i="91"/>
  <c r="FG6" i="91"/>
  <c r="FF6" i="91"/>
  <c r="FE6" i="91"/>
  <c r="FD6" i="91"/>
  <c r="FC6" i="91"/>
  <c r="FB6" i="91"/>
  <c r="FA6" i="91"/>
  <c r="EZ6" i="91"/>
  <c r="EY6" i="91"/>
  <c r="EX6" i="91"/>
  <c r="EW6" i="91"/>
  <c r="EV6" i="91"/>
  <c r="EU6" i="91"/>
  <c r="ET6" i="91"/>
  <c r="ES6" i="91"/>
  <c r="ER6" i="91"/>
  <c r="EQ6" i="91"/>
  <c r="EP6" i="91"/>
  <c r="EO6" i="91"/>
  <c r="EN6" i="91"/>
  <c r="EM6" i="91"/>
  <c r="EL6" i="91"/>
  <c r="EK6" i="91"/>
  <c r="EJ6" i="91"/>
  <c r="EI6" i="91"/>
  <c r="EH6" i="91"/>
  <c r="EG6" i="91"/>
  <c r="EF6" i="91"/>
  <c r="EE6" i="91"/>
  <c r="ED6" i="91"/>
  <c r="EC6" i="91"/>
  <c r="EB6" i="91"/>
  <c r="EA6" i="91"/>
  <c r="DZ6" i="91"/>
  <c r="DY6" i="91"/>
  <c r="DX6" i="91"/>
  <c r="DW6" i="91"/>
  <c r="DV6" i="91"/>
  <c r="DU6" i="91"/>
  <c r="DT6" i="91"/>
  <c r="DS6" i="91"/>
  <c r="DR6" i="91"/>
  <c r="DQ6" i="91"/>
  <c r="DP6" i="91"/>
  <c r="DO6" i="91"/>
  <c r="DN6" i="91"/>
  <c r="DM6" i="91"/>
  <c r="DL6" i="91"/>
  <c r="DK6" i="91"/>
  <c r="DJ6" i="91"/>
  <c r="DI6" i="91"/>
  <c r="DH6" i="91"/>
  <c r="DG6" i="91"/>
  <c r="DF6" i="91"/>
  <c r="DE6" i="91"/>
  <c r="DD6" i="91"/>
  <c r="DC6" i="91"/>
  <c r="DB6" i="91"/>
  <c r="DA6" i="91"/>
  <c r="CZ6" i="91"/>
  <c r="CY6" i="91"/>
  <c r="CX6" i="91"/>
  <c r="CW6" i="91"/>
  <c r="CV6" i="91"/>
  <c r="CU6" i="91"/>
  <c r="CT6" i="91"/>
  <c r="CS6" i="91"/>
  <c r="CR6" i="91"/>
  <c r="CQ6" i="91"/>
  <c r="CP6" i="91"/>
  <c r="CO6" i="91"/>
  <c r="CN6" i="91"/>
  <c r="CM6" i="91"/>
  <c r="CL6" i="91"/>
  <c r="CK6" i="91"/>
  <c r="CJ6" i="91"/>
  <c r="CI6" i="91"/>
  <c r="CH6" i="91"/>
  <c r="CG6" i="91"/>
  <c r="CF6" i="91"/>
  <c r="CE6" i="91"/>
  <c r="CD6" i="91"/>
  <c r="CC6" i="91"/>
  <c r="CB6" i="91"/>
  <c r="CA6" i="91"/>
  <c r="BZ6" i="91"/>
  <c r="BY6" i="91"/>
  <c r="BX6" i="91"/>
  <c r="BW6" i="91"/>
  <c r="BV6" i="91"/>
  <c r="BU6" i="91"/>
  <c r="BT6" i="91"/>
  <c r="BS6" i="91"/>
  <c r="BR6" i="91"/>
  <c r="BQ6" i="91"/>
  <c r="BP6" i="91"/>
  <c r="BO6" i="91"/>
  <c r="BN6" i="91"/>
  <c r="BM6" i="91"/>
  <c r="BL6" i="91"/>
  <c r="BK6" i="91"/>
  <c r="BJ6" i="91"/>
  <c r="BI6" i="91"/>
  <c r="BH6" i="91"/>
  <c r="BG6" i="91"/>
  <c r="BF6" i="91"/>
  <c r="BE6" i="91"/>
  <c r="BD6" i="91"/>
  <c r="BC6" i="91"/>
  <c r="BB6" i="91"/>
  <c r="BA6" i="91"/>
  <c r="AZ6" i="91"/>
  <c r="AY6" i="91"/>
  <c r="AX6" i="91"/>
  <c r="AW6" i="91"/>
  <c r="AV6" i="91"/>
  <c r="AU6" i="91"/>
  <c r="AT6" i="91"/>
  <c r="AS6" i="91"/>
  <c r="AR6" i="91"/>
  <c r="AQ6" i="91"/>
  <c r="AP6" i="91"/>
  <c r="IV5" i="91"/>
  <c r="IU5" i="91"/>
  <c r="IT5" i="91"/>
  <c r="IS5" i="91"/>
  <c r="IR5" i="91"/>
  <c r="IQ5" i="91"/>
  <c r="IP5" i="91"/>
  <c r="IO5" i="91"/>
  <c r="IN5" i="91"/>
  <c r="IM5" i="91"/>
  <c r="IL5" i="91"/>
  <c r="IK5" i="91"/>
  <c r="IJ5" i="91"/>
  <c r="II5" i="91"/>
  <c r="IH5" i="91"/>
  <c r="IG5" i="91"/>
  <c r="IF5" i="91"/>
  <c r="IE5" i="91"/>
  <c r="ID5" i="91"/>
  <c r="IC5" i="91"/>
  <c r="IB5" i="91"/>
  <c r="IA5" i="91"/>
  <c r="HZ5" i="91"/>
  <c r="HY5" i="91"/>
  <c r="HX5" i="91"/>
  <c r="HW5" i="91"/>
  <c r="HV5" i="91"/>
  <c r="HU5" i="91"/>
  <c r="HT5" i="91"/>
  <c r="HS5" i="91"/>
  <c r="HR5" i="91"/>
  <c r="HQ5" i="91"/>
  <c r="HP5" i="91"/>
  <c r="HO5" i="91"/>
  <c r="HN5" i="91"/>
  <c r="HM5" i="91"/>
  <c r="HL5" i="91"/>
  <c r="HK5" i="91"/>
  <c r="HJ5" i="91"/>
  <c r="HI5" i="91"/>
  <c r="HH5" i="91"/>
  <c r="HG5" i="91"/>
  <c r="HF5" i="91"/>
  <c r="HE5" i="91"/>
  <c r="HD5" i="91"/>
  <c r="HC5" i="91"/>
  <c r="HB5" i="91"/>
  <c r="HA5" i="91"/>
  <c r="GZ5" i="91"/>
  <c r="GY5" i="91"/>
  <c r="GX5" i="91"/>
  <c r="GW5" i="91"/>
  <c r="GV5" i="91"/>
  <c r="GU5" i="91"/>
  <c r="GT5" i="91"/>
  <c r="GS5" i="91"/>
  <c r="GR5" i="91"/>
  <c r="GQ5" i="91"/>
  <c r="GP5" i="91"/>
  <c r="GO5" i="91"/>
  <c r="GN5" i="91"/>
  <c r="GM5" i="91"/>
  <c r="GL5" i="91"/>
  <c r="GK5" i="91"/>
  <c r="GJ5" i="91"/>
  <c r="GI5" i="91"/>
  <c r="GH5" i="91"/>
  <c r="GG5" i="91"/>
  <c r="GF5" i="91"/>
  <c r="GE5" i="91"/>
  <c r="GD5" i="91"/>
  <c r="GC5" i="91"/>
  <c r="GB5" i="91"/>
  <c r="GA5" i="91"/>
  <c r="FZ5" i="91"/>
  <c r="FY5" i="91"/>
  <c r="FX5" i="91"/>
  <c r="FW5" i="91"/>
  <c r="FV5" i="91"/>
  <c r="FU5" i="91"/>
  <c r="FT5" i="91"/>
  <c r="FS5" i="91"/>
  <c r="FR5" i="91"/>
  <c r="FQ5" i="91"/>
  <c r="FP5" i="91"/>
  <c r="FO5" i="91"/>
  <c r="FN5" i="91"/>
  <c r="FM5" i="91"/>
  <c r="FL5" i="91"/>
  <c r="FK5" i="91"/>
  <c r="FJ5" i="91"/>
  <c r="FI5" i="91"/>
  <c r="FH5" i="91"/>
  <c r="FG5" i="91"/>
  <c r="FF5" i="91"/>
  <c r="FE5" i="91"/>
  <c r="FD5" i="91"/>
  <c r="FC5" i="91"/>
  <c r="FB5" i="91"/>
  <c r="FA5" i="91"/>
  <c r="EZ5" i="91"/>
  <c r="EY5" i="91"/>
  <c r="EX5" i="91"/>
  <c r="EW5" i="91"/>
  <c r="EV5" i="91"/>
  <c r="EU5" i="91"/>
  <c r="ET5" i="91"/>
  <c r="ES5" i="91"/>
  <c r="ER5" i="91"/>
  <c r="EQ5" i="91"/>
  <c r="EP5" i="91"/>
  <c r="EO5" i="91"/>
  <c r="EN5" i="91"/>
  <c r="EM5" i="91"/>
  <c r="EL5" i="91"/>
  <c r="EK5" i="91"/>
  <c r="EJ5" i="91"/>
  <c r="EI5" i="91"/>
  <c r="EH5" i="91"/>
  <c r="EG5" i="91"/>
  <c r="EF5" i="91"/>
  <c r="EE5" i="91"/>
  <c r="ED5" i="91"/>
  <c r="EC5" i="91"/>
  <c r="EB5" i="91"/>
  <c r="EA5" i="91"/>
  <c r="DZ5" i="91"/>
  <c r="DY5" i="91"/>
  <c r="DX5" i="91"/>
  <c r="DW5" i="91"/>
  <c r="DV5" i="91"/>
  <c r="DU5" i="91"/>
  <c r="DT5" i="91"/>
  <c r="DS5" i="91"/>
  <c r="DR5" i="91"/>
  <c r="DQ5" i="91"/>
  <c r="DP5" i="91"/>
  <c r="DO5" i="91"/>
  <c r="DN5" i="91"/>
  <c r="DM5" i="91"/>
  <c r="DL5" i="91"/>
  <c r="DK5" i="91"/>
  <c r="DJ5" i="91"/>
  <c r="DI5" i="91"/>
  <c r="DH5" i="91"/>
  <c r="DG5" i="91"/>
  <c r="DF5" i="91"/>
  <c r="DE5" i="91"/>
  <c r="DD5" i="91"/>
  <c r="DC5" i="91"/>
  <c r="DB5" i="91"/>
  <c r="DA5" i="91"/>
  <c r="CZ5" i="91"/>
  <c r="CY5" i="91"/>
  <c r="CX5" i="91"/>
  <c r="CW5" i="91"/>
  <c r="CV5" i="91"/>
  <c r="CU5" i="91"/>
  <c r="CT5" i="91"/>
  <c r="CS5" i="91"/>
  <c r="CR5" i="91"/>
  <c r="CQ5" i="91"/>
  <c r="CP5" i="91"/>
  <c r="CO5" i="91"/>
  <c r="CN5" i="91"/>
  <c r="CM5" i="91"/>
  <c r="CL5" i="91"/>
  <c r="CK5" i="91"/>
  <c r="CJ5" i="91"/>
  <c r="CI5" i="91"/>
  <c r="CH5" i="91"/>
  <c r="CG5" i="91"/>
  <c r="CF5" i="91"/>
  <c r="CE5" i="91"/>
  <c r="CD5" i="91"/>
  <c r="CC5" i="91"/>
  <c r="CB5" i="91"/>
  <c r="CA5" i="91"/>
  <c r="BZ5" i="91"/>
  <c r="BY5" i="91"/>
  <c r="BX5" i="91"/>
  <c r="BW5" i="91"/>
  <c r="BV5" i="91"/>
  <c r="BU5" i="91"/>
  <c r="BT5" i="91"/>
  <c r="BS5" i="91"/>
  <c r="BR5" i="91"/>
  <c r="BQ5" i="91"/>
  <c r="BP5" i="91"/>
  <c r="BO5" i="91"/>
  <c r="BN5" i="91"/>
  <c r="BM5" i="91"/>
  <c r="BL5" i="91"/>
  <c r="BK5" i="91"/>
  <c r="BJ5" i="91"/>
  <c r="BI5" i="91"/>
  <c r="BH5" i="91"/>
  <c r="BG5" i="91"/>
  <c r="BF5" i="91"/>
  <c r="BE5" i="91"/>
  <c r="BD5" i="91"/>
  <c r="BC5" i="91"/>
  <c r="BB5" i="91"/>
  <c r="BA5" i="91"/>
  <c r="AZ5" i="91"/>
  <c r="AY5" i="91"/>
  <c r="AX5" i="91"/>
  <c r="AW5" i="91"/>
  <c r="AV5" i="91"/>
  <c r="AU5" i="91"/>
  <c r="AT5" i="91"/>
  <c r="AS5" i="91"/>
  <c r="AR5" i="91"/>
  <c r="AQ5" i="91"/>
  <c r="AP5" i="91"/>
  <c r="IV4" i="91"/>
  <c r="IU4" i="91"/>
  <c r="IT4" i="91"/>
  <c r="IS4" i="91"/>
  <c r="IR4" i="91"/>
  <c r="IQ4" i="91"/>
  <c r="IP4" i="91"/>
  <c r="IO4" i="91"/>
  <c r="IN4" i="91"/>
  <c r="IM4" i="91"/>
  <c r="IL4" i="91"/>
  <c r="IK4" i="91"/>
  <c r="IJ4" i="91"/>
  <c r="II4" i="91"/>
  <c r="IH4" i="91"/>
  <c r="IG4" i="91"/>
  <c r="IF4" i="91"/>
  <c r="IE4" i="91"/>
  <c r="ID4" i="91"/>
  <c r="IC4" i="91"/>
  <c r="IB4" i="91"/>
  <c r="IA4" i="91"/>
  <c r="HZ4" i="91"/>
  <c r="HY4" i="91"/>
  <c r="HX4" i="91"/>
  <c r="HW4" i="91"/>
  <c r="HV4" i="91"/>
  <c r="HU4" i="91"/>
  <c r="HT4" i="91"/>
  <c r="HS4" i="91"/>
  <c r="HR4" i="91"/>
  <c r="HQ4" i="91"/>
  <c r="HP4" i="91"/>
  <c r="HO4" i="91"/>
  <c r="HN4" i="91"/>
  <c r="HM4" i="91"/>
  <c r="HL4" i="91"/>
  <c r="HK4" i="91"/>
  <c r="HJ4" i="91"/>
  <c r="HI4" i="91"/>
  <c r="HH4" i="91"/>
  <c r="HG4" i="91"/>
  <c r="HF4" i="91"/>
  <c r="HE4" i="91"/>
  <c r="HD4" i="91"/>
  <c r="HC4" i="91"/>
  <c r="HB4" i="91"/>
  <c r="HA4" i="91"/>
  <c r="GZ4" i="91"/>
  <c r="GY4" i="91"/>
  <c r="GX4" i="91"/>
  <c r="GW4" i="91"/>
  <c r="GV4" i="91"/>
  <c r="GU4" i="91"/>
  <c r="GT4" i="91"/>
  <c r="GS4" i="91"/>
  <c r="GR4" i="91"/>
  <c r="GQ4" i="91"/>
  <c r="GP4" i="91"/>
  <c r="GO4" i="91"/>
  <c r="GN4" i="91"/>
  <c r="GM4" i="91"/>
  <c r="GL4" i="91"/>
  <c r="GK4" i="91"/>
  <c r="GJ4" i="91"/>
  <c r="GI4" i="91"/>
  <c r="GH4" i="91"/>
  <c r="GG4" i="91"/>
  <c r="GF4" i="91"/>
  <c r="GE4" i="91"/>
  <c r="GD4" i="91"/>
  <c r="GC4" i="91"/>
  <c r="GB4" i="91"/>
  <c r="GA4" i="91"/>
  <c r="FZ4" i="91"/>
  <c r="FY4" i="91"/>
  <c r="FX4" i="91"/>
  <c r="FW4" i="91"/>
  <c r="FV4" i="91"/>
  <c r="FU4" i="91"/>
  <c r="FT4" i="91"/>
  <c r="FS4" i="91"/>
  <c r="FR4" i="91"/>
  <c r="FQ4" i="91"/>
  <c r="FP4" i="91"/>
  <c r="FO4" i="91"/>
  <c r="FN4" i="91"/>
  <c r="FM4" i="91"/>
  <c r="FL4" i="91"/>
  <c r="FK4" i="91"/>
  <c r="FJ4" i="91"/>
  <c r="FI4" i="91"/>
  <c r="FH4" i="91"/>
  <c r="FG4" i="91"/>
  <c r="FF4" i="91"/>
  <c r="FE4" i="91"/>
  <c r="FD4" i="91"/>
  <c r="FC4" i="91"/>
  <c r="FB4" i="91"/>
  <c r="FA4" i="91"/>
  <c r="EZ4" i="91"/>
  <c r="EY4" i="91"/>
  <c r="EX4" i="91"/>
  <c r="EW4" i="91"/>
  <c r="EV4" i="91"/>
  <c r="EU4" i="91"/>
  <c r="ET4" i="91"/>
  <c r="ES4" i="91"/>
  <c r="ER4" i="91"/>
  <c r="EQ4" i="91"/>
  <c r="EP4" i="91"/>
  <c r="EO4" i="91"/>
  <c r="EN4" i="91"/>
  <c r="EM4" i="91"/>
  <c r="EL4" i="91"/>
  <c r="EK4" i="91"/>
  <c r="EJ4" i="91"/>
  <c r="EI4" i="91"/>
  <c r="EH4" i="91"/>
  <c r="EG4" i="91"/>
  <c r="EF4" i="91"/>
  <c r="EE4" i="91"/>
  <c r="ED4" i="91"/>
  <c r="EC4" i="91"/>
  <c r="EB4" i="91"/>
  <c r="EA4" i="91"/>
  <c r="DZ4" i="91"/>
  <c r="DY4" i="91"/>
  <c r="DX4" i="91"/>
  <c r="DW4" i="91"/>
  <c r="DV4" i="91"/>
  <c r="DU4" i="91"/>
  <c r="DT4" i="91"/>
  <c r="DS4" i="91"/>
  <c r="DR4" i="91"/>
  <c r="DQ4" i="91"/>
  <c r="DP4" i="91"/>
  <c r="DO4" i="91"/>
  <c r="DN4" i="91"/>
  <c r="DM4" i="91"/>
  <c r="DL4" i="91"/>
  <c r="DK4" i="91"/>
  <c r="DJ4" i="91"/>
  <c r="DI4" i="91"/>
  <c r="DH4" i="91"/>
  <c r="DG4" i="91"/>
  <c r="DF4" i="91"/>
  <c r="DE4" i="91"/>
  <c r="DD4" i="91"/>
  <c r="DC4" i="91"/>
  <c r="DB4" i="91"/>
  <c r="DA4" i="91"/>
  <c r="CZ4" i="91"/>
  <c r="CY4" i="91"/>
  <c r="CX4" i="91"/>
  <c r="CW4" i="91"/>
  <c r="CV4" i="91"/>
  <c r="CU4" i="91"/>
  <c r="CT4" i="91"/>
  <c r="CS4" i="91"/>
  <c r="CR4" i="91"/>
  <c r="CQ4" i="91"/>
  <c r="CP4" i="91"/>
  <c r="CO4" i="91"/>
  <c r="CN4" i="91"/>
  <c r="CM4" i="91"/>
  <c r="CL4" i="91"/>
  <c r="CK4" i="91"/>
  <c r="CJ4" i="91"/>
  <c r="CI4" i="91"/>
  <c r="CH4" i="91"/>
  <c r="CG4" i="91"/>
  <c r="CF4" i="91"/>
  <c r="CE4" i="91"/>
  <c r="CD4" i="91"/>
  <c r="CC4" i="91"/>
  <c r="CB4" i="91"/>
  <c r="CA4" i="91"/>
  <c r="BZ4" i="91"/>
  <c r="BY4" i="91"/>
  <c r="BX4" i="91"/>
  <c r="BW4" i="91"/>
  <c r="BV4" i="91"/>
  <c r="BU4" i="91"/>
  <c r="BT4" i="91"/>
  <c r="BS4" i="91"/>
  <c r="BR4" i="91"/>
  <c r="BQ4" i="91"/>
  <c r="BP4" i="91"/>
  <c r="BO4" i="91"/>
  <c r="BN4" i="91"/>
  <c r="BM4" i="91"/>
  <c r="BL4" i="91"/>
  <c r="BK4" i="91"/>
  <c r="BJ4" i="91"/>
  <c r="BI4" i="91"/>
  <c r="BH4" i="91"/>
  <c r="BG4" i="91"/>
  <c r="BF4" i="91"/>
  <c r="BE4" i="91"/>
  <c r="BD4" i="91"/>
  <c r="BC4" i="91"/>
  <c r="BB4" i="91"/>
  <c r="BA4" i="91"/>
  <c r="AZ4" i="91"/>
  <c r="AY4" i="91"/>
  <c r="AX4" i="91"/>
  <c r="AW4" i="91"/>
  <c r="AV4" i="91"/>
  <c r="AU4" i="91"/>
  <c r="AT4" i="91"/>
  <c r="AS4" i="91"/>
  <c r="AR4" i="91"/>
  <c r="AQ4" i="91"/>
  <c r="AP4" i="91"/>
  <c r="IV3" i="91"/>
  <c r="IU3" i="91"/>
  <c r="IT3" i="91"/>
  <c r="IS3" i="91"/>
  <c r="IR3" i="91"/>
  <c r="IQ3" i="91"/>
  <c r="IP3" i="91"/>
  <c r="IO3" i="91"/>
  <c r="IN3" i="91"/>
  <c r="IM3" i="91"/>
  <c r="IL3" i="91"/>
  <c r="IK3" i="91"/>
  <c r="IJ3" i="91"/>
  <c r="II3" i="91"/>
  <c r="IH3" i="91"/>
  <c r="IG3" i="91"/>
  <c r="IF3" i="91"/>
  <c r="IE3" i="91"/>
  <c r="ID3" i="91"/>
  <c r="IC3" i="91"/>
  <c r="IB3" i="91"/>
  <c r="IA3" i="91"/>
  <c r="HZ3" i="91"/>
  <c r="HY3" i="91"/>
  <c r="HX3" i="91"/>
  <c r="HW3" i="91"/>
  <c r="HV3" i="91"/>
  <c r="HU3" i="91"/>
  <c r="HT3" i="91"/>
  <c r="HS3" i="91"/>
  <c r="HR3" i="91"/>
  <c r="HQ3" i="91"/>
  <c r="HP3" i="91"/>
  <c r="HO3" i="91"/>
  <c r="HN3" i="91"/>
  <c r="HM3" i="91"/>
  <c r="HL3" i="91"/>
  <c r="HK3" i="91"/>
  <c r="HJ3" i="91"/>
  <c r="HI3" i="91"/>
  <c r="HH3" i="91"/>
  <c r="HG3" i="91"/>
  <c r="HF3" i="91"/>
  <c r="HE3" i="91"/>
  <c r="HD3" i="91"/>
  <c r="HC3" i="91"/>
  <c r="HB3" i="91"/>
  <c r="HA3" i="91"/>
  <c r="GZ3" i="91"/>
  <c r="GY3" i="91"/>
  <c r="GX3" i="91"/>
  <c r="GW3" i="91"/>
  <c r="GV3" i="91"/>
  <c r="GU3" i="91"/>
  <c r="GT3" i="91"/>
  <c r="GS3" i="91"/>
  <c r="GR3" i="91"/>
  <c r="GQ3" i="91"/>
  <c r="GP3" i="91"/>
  <c r="GO3" i="91"/>
  <c r="GN3" i="91"/>
  <c r="GM3" i="91"/>
  <c r="GL3" i="91"/>
  <c r="GK3" i="91"/>
  <c r="GJ3" i="91"/>
  <c r="GI3" i="91"/>
  <c r="GH3" i="91"/>
  <c r="GG3" i="91"/>
  <c r="GF3" i="91"/>
  <c r="GE3" i="91"/>
  <c r="GD3" i="91"/>
  <c r="GC3" i="91"/>
  <c r="GB3" i="91"/>
  <c r="GA3" i="91"/>
  <c r="FZ3" i="91"/>
  <c r="FY3" i="91"/>
  <c r="FX3" i="91"/>
  <c r="FW3" i="91"/>
  <c r="FV3" i="91"/>
  <c r="FU3" i="91"/>
  <c r="FT3" i="91"/>
  <c r="FS3" i="91"/>
  <c r="FR3" i="91"/>
  <c r="FQ3" i="91"/>
  <c r="FP3" i="91"/>
  <c r="FO3" i="91"/>
  <c r="FN3" i="91"/>
  <c r="FM3" i="91"/>
  <c r="FL3" i="91"/>
  <c r="FK3" i="91"/>
  <c r="FJ3" i="91"/>
  <c r="FI3" i="91"/>
  <c r="FH3" i="91"/>
  <c r="FG3" i="91"/>
  <c r="FF3" i="91"/>
  <c r="FE3" i="91"/>
  <c r="FD3" i="91"/>
  <c r="FC3" i="91"/>
  <c r="FB3" i="91"/>
  <c r="FA3" i="91"/>
  <c r="EZ3" i="91"/>
  <c r="EY3" i="91"/>
  <c r="EX3" i="91"/>
  <c r="EW3" i="91"/>
  <c r="EV3" i="91"/>
  <c r="EU3" i="91"/>
  <c r="ET3" i="91"/>
  <c r="ES3" i="91"/>
  <c r="ER3" i="91"/>
  <c r="EQ3" i="91"/>
  <c r="EP3" i="91"/>
  <c r="EO3" i="91"/>
  <c r="EN3" i="91"/>
  <c r="EM3" i="91"/>
  <c r="EL3" i="91"/>
  <c r="EK3" i="91"/>
  <c r="EJ3" i="91"/>
  <c r="EI3" i="91"/>
  <c r="EH3" i="91"/>
  <c r="EG3" i="91"/>
  <c r="EF3" i="91"/>
  <c r="EE3" i="91"/>
  <c r="ED3" i="91"/>
  <c r="EC3" i="91"/>
  <c r="EB3" i="91"/>
  <c r="EA3" i="91"/>
  <c r="DZ3" i="91"/>
  <c r="DY3" i="91"/>
  <c r="DX3" i="91"/>
  <c r="DW3" i="91"/>
  <c r="DV3" i="91"/>
  <c r="DU3" i="91"/>
  <c r="DT3" i="91"/>
  <c r="DS3" i="91"/>
  <c r="DR3" i="91"/>
  <c r="DQ3" i="91"/>
  <c r="DP3" i="91"/>
  <c r="DO3" i="91"/>
  <c r="DN3" i="91"/>
  <c r="DM3" i="91"/>
  <c r="DL3" i="91"/>
  <c r="DK3" i="91"/>
  <c r="DJ3" i="91"/>
  <c r="DI3" i="91"/>
  <c r="DH3" i="91"/>
  <c r="DG3" i="91"/>
  <c r="DF3" i="91"/>
  <c r="DE3" i="91"/>
  <c r="DD3" i="91"/>
  <c r="DC3" i="91"/>
  <c r="DB3" i="91"/>
  <c r="DA3" i="91"/>
  <c r="CZ3" i="91"/>
  <c r="CY3" i="91"/>
  <c r="CX3" i="91"/>
  <c r="CW3" i="91"/>
  <c r="CV3" i="91"/>
  <c r="CU3" i="91"/>
  <c r="CT3" i="91"/>
  <c r="CS3" i="91"/>
  <c r="CR3" i="91"/>
  <c r="CQ3" i="91"/>
  <c r="CP3" i="91"/>
  <c r="CO3" i="91"/>
  <c r="CN3" i="91"/>
  <c r="CM3" i="91"/>
  <c r="CL3" i="91"/>
  <c r="CK3" i="91"/>
  <c r="CJ3" i="91"/>
  <c r="CI3" i="91"/>
  <c r="CH3" i="91"/>
  <c r="CG3" i="91"/>
  <c r="CF3" i="91"/>
  <c r="CE3" i="91"/>
  <c r="CD3" i="91"/>
  <c r="CC3" i="91"/>
  <c r="CB3" i="91"/>
  <c r="CA3" i="91"/>
  <c r="BZ3" i="91"/>
  <c r="BY3" i="91"/>
  <c r="BX3" i="91"/>
  <c r="BW3" i="91"/>
  <c r="BV3" i="91"/>
  <c r="BU3" i="91"/>
  <c r="BT3" i="91"/>
  <c r="BS3" i="91"/>
  <c r="BR3" i="91"/>
  <c r="BQ3" i="91"/>
  <c r="BP3" i="91"/>
  <c r="BO3" i="91"/>
  <c r="BN3" i="91"/>
  <c r="BM3" i="91"/>
  <c r="BL3" i="91"/>
  <c r="BK3" i="91"/>
  <c r="BJ3" i="91"/>
  <c r="BI3" i="91"/>
  <c r="BH3" i="91"/>
  <c r="BG3" i="91"/>
  <c r="BF3" i="91"/>
  <c r="BE3" i="91"/>
  <c r="BD3" i="91"/>
  <c r="BC3" i="91"/>
  <c r="BB3" i="91"/>
  <c r="BA3" i="91"/>
  <c r="AZ3" i="91"/>
  <c r="AY3" i="91"/>
  <c r="AX3" i="91"/>
  <c r="AW3" i="91"/>
  <c r="AV3" i="91"/>
  <c r="AU3" i="91"/>
  <c r="AT3" i="91"/>
  <c r="AS3" i="91"/>
  <c r="AR3" i="91"/>
  <c r="AQ3" i="91"/>
  <c r="AP3" i="91"/>
  <c r="IV2" i="91"/>
  <c r="IU2" i="91"/>
  <c r="IT2" i="91"/>
  <c r="IS2" i="91"/>
  <c r="IR2" i="91"/>
  <c r="IQ2" i="91"/>
  <c r="IP2" i="91"/>
  <c r="IO2" i="91"/>
  <c r="IN2" i="91"/>
  <c r="IM2" i="91"/>
  <c r="IL2" i="91"/>
  <c r="IK2" i="91"/>
  <c r="IJ2" i="91"/>
  <c r="II2" i="91"/>
  <c r="IH2" i="91"/>
  <c r="IG2" i="91"/>
  <c r="IF2" i="91"/>
  <c r="IE2" i="91"/>
  <c r="ID2" i="91"/>
  <c r="IC2" i="91"/>
  <c r="IB2" i="91"/>
  <c r="IA2" i="91"/>
  <c r="HZ2" i="91"/>
  <c r="HY2" i="91"/>
  <c r="HX2" i="91"/>
  <c r="HW2" i="91"/>
  <c r="HV2" i="91"/>
  <c r="HU2" i="91"/>
  <c r="HT2" i="91"/>
  <c r="HS2" i="91"/>
  <c r="HR2" i="91"/>
  <c r="HQ2" i="91"/>
  <c r="HP2" i="91"/>
  <c r="HO2" i="91"/>
  <c r="HN2" i="91"/>
  <c r="HM2" i="91"/>
  <c r="HL2" i="91"/>
  <c r="HK2" i="91"/>
  <c r="HJ2" i="91"/>
  <c r="HI2" i="91"/>
  <c r="HH2" i="91"/>
  <c r="HG2" i="91"/>
  <c r="HF2" i="91"/>
  <c r="HE2" i="91"/>
  <c r="HD2" i="91"/>
  <c r="HC2" i="91"/>
  <c r="HB2" i="91"/>
  <c r="HA2" i="91"/>
  <c r="GZ2" i="91"/>
  <c r="GY2" i="91"/>
  <c r="GX2" i="91"/>
  <c r="GW2" i="91"/>
  <c r="GV2" i="91"/>
  <c r="GU2" i="91"/>
  <c r="GT2" i="91"/>
  <c r="GS2" i="91"/>
  <c r="GR2" i="91"/>
  <c r="GQ2" i="91"/>
  <c r="GP2" i="91"/>
  <c r="GO2" i="91"/>
  <c r="GN2" i="91"/>
  <c r="GM2" i="91"/>
  <c r="GL2" i="91"/>
  <c r="GK2" i="91"/>
  <c r="GJ2" i="91"/>
  <c r="GI2" i="91"/>
  <c r="GH2" i="91"/>
  <c r="GG2" i="91"/>
  <c r="GF2" i="91"/>
  <c r="GE2" i="91"/>
  <c r="GD2" i="91"/>
  <c r="GC2" i="91"/>
  <c r="GB2" i="91"/>
  <c r="GA2" i="91"/>
  <c r="FZ2" i="91"/>
  <c r="FY2" i="91"/>
  <c r="FX2" i="91"/>
  <c r="FW2" i="91"/>
  <c r="FV2" i="91"/>
  <c r="FU2" i="91"/>
  <c r="FT2" i="91"/>
  <c r="FS2" i="91"/>
  <c r="FR2" i="91"/>
  <c r="FQ2" i="91"/>
  <c r="FP2" i="91"/>
  <c r="FO2" i="91"/>
  <c r="FN2" i="91"/>
  <c r="FM2" i="91"/>
  <c r="FL2" i="91"/>
  <c r="FK2" i="91"/>
  <c r="FJ2" i="91"/>
  <c r="FI2" i="91"/>
  <c r="FH2" i="91"/>
  <c r="FG2" i="91"/>
  <c r="FF2" i="91"/>
  <c r="FE2" i="91"/>
  <c r="FD2" i="91"/>
  <c r="FC2" i="91"/>
  <c r="FB2" i="91"/>
  <c r="FA2" i="91"/>
  <c r="EZ2" i="91"/>
  <c r="EY2" i="91"/>
  <c r="EX2" i="91"/>
  <c r="EW2" i="91"/>
  <c r="EV2" i="91"/>
  <c r="EU2" i="91"/>
  <c r="ET2" i="91"/>
  <c r="ES2" i="91"/>
  <c r="ER2" i="91"/>
  <c r="EQ2" i="91"/>
  <c r="EP2" i="91"/>
  <c r="EO2" i="91"/>
  <c r="EN2" i="91"/>
  <c r="EM2" i="91"/>
  <c r="EL2" i="91"/>
  <c r="EK2" i="91"/>
  <c r="EJ2" i="91"/>
  <c r="EI2" i="91"/>
  <c r="EH2" i="91"/>
  <c r="EG2" i="91"/>
  <c r="EF2" i="91"/>
  <c r="EE2" i="91"/>
  <c r="ED2" i="91"/>
  <c r="EC2" i="91"/>
  <c r="EB2" i="91"/>
  <c r="EA2" i="91"/>
  <c r="DZ2" i="91"/>
  <c r="DY2" i="91"/>
  <c r="DX2" i="91"/>
  <c r="DW2" i="91"/>
  <c r="DV2" i="91"/>
  <c r="DU2" i="91"/>
  <c r="DT2" i="91"/>
  <c r="DS2" i="91"/>
  <c r="DR2" i="91"/>
  <c r="DQ2" i="91"/>
  <c r="DP2" i="91"/>
  <c r="DO2" i="91"/>
  <c r="DN2" i="91"/>
  <c r="DM2" i="91"/>
  <c r="DL2" i="91"/>
  <c r="DK2" i="91"/>
  <c r="DJ2" i="91"/>
  <c r="DI2" i="91"/>
  <c r="DH2" i="91"/>
  <c r="DG2" i="91"/>
  <c r="DF2" i="91"/>
  <c r="DE2" i="91"/>
  <c r="DD2" i="91"/>
  <c r="DC2" i="91"/>
  <c r="DB2" i="91"/>
  <c r="DA2" i="91"/>
  <c r="CZ2" i="91"/>
  <c r="CY2" i="91"/>
  <c r="CX2" i="91"/>
  <c r="CW2" i="91"/>
  <c r="CV2" i="91"/>
  <c r="CU2" i="91"/>
  <c r="CT2" i="91"/>
  <c r="CS2" i="91"/>
  <c r="CR2" i="91"/>
  <c r="CQ2" i="91"/>
  <c r="CP2" i="91"/>
  <c r="CO2" i="91"/>
  <c r="CN2" i="91"/>
  <c r="CM2" i="91"/>
  <c r="CL2" i="91"/>
  <c r="CK2" i="91"/>
  <c r="CJ2" i="91"/>
  <c r="CI2" i="91"/>
  <c r="CH2" i="91"/>
  <c r="CG2" i="91"/>
  <c r="CF2" i="91"/>
  <c r="CE2" i="91"/>
  <c r="CD2" i="91"/>
  <c r="CC2" i="91"/>
  <c r="CB2" i="91"/>
  <c r="CA2" i="91"/>
  <c r="BZ2" i="91"/>
  <c r="BY2" i="91"/>
  <c r="BX2" i="91"/>
  <c r="BW2" i="91"/>
  <c r="BV2" i="91"/>
  <c r="BU2" i="91"/>
  <c r="BT2" i="91"/>
  <c r="BS2" i="91"/>
  <c r="BR2" i="91"/>
  <c r="BQ2" i="91"/>
  <c r="BP2" i="91"/>
  <c r="BO2" i="91"/>
  <c r="BN2" i="91"/>
  <c r="BM2" i="91"/>
  <c r="BL2" i="91"/>
  <c r="BK2" i="91"/>
  <c r="BJ2" i="91"/>
  <c r="BI2" i="91"/>
  <c r="BH2" i="91"/>
  <c r="BG2" i="91"/>
  <c r="BF2" i="91"/>
  <c r="BE2" i="91"/>
  <c r="BD2" i="91"/>
  <c r="BC2" i="91"/>
  <c r="BB2" i="91"/>
  <c r="BA2" i="91"/>
  <c r="AZ2" i="91"/>
  <c r="AY2" i="91"/>
  <c r="AX2" i="91"/>
  <c r="AW2" i="91"/>
  <c r="AV2" i="91"/>
  <c r="AU2" i="91"/>
  <c r="AT2" i="91"/>
  <c r="AS2" i="91"/>
  <c r="AR2" i="91"/>
  <c r="AQ2" i="91"/>
  <c r="AP2" i="91"/>
  <c r="T3" i="66"/>
  <c r="Y3" i="66"/>
  <c r="AD3" i="66"/>
  <c r="AI3" i="66"/>
  <c r="O4" i="66"/>
  <c r="Y4" i="66"/>
  <c r="AD4" i="66"/>
  <c r="AI4" i="66"/>
  <c r="O5" i="66"/>
  <c r="T5" i="66"/>
  <c r="AD5" i="66"/>
  <c r="AI5" i="66"/>
  <c r="O6" i="66"/>
  <c r="T6" i="66"/>
  <c r="Y6" i="66"/>
  <c r="AI6" i="66"/>
  <c r="O7" i="66"/>
  <c r="T7" i="66"/>
  <c r="Y7" i="66"/>
  <c r="AD7" i="66"/>
  <c r="T9" i="66"/>
  <c r="Y9" i="66"/>
  <c r="AD9" i="66"/>
  <c r="AI9" i="66"/>
  <c r="O10" i="66"/>
  <c r="Y10" i="66"/>
  <c r="AD10" i="66"/>
  <c r="AI10" i="66"/>
  <c r="O11" i="66"/>
  <c r="T11" i="66"/>
  <c r="AD11" i="66"/>
  <c r="AI11" i="66"/>
  <c r="O12" i="66"/>
  <c r="T12" i="66"/>
  <c r="Y12" i="66"/>
  <c r="AI12" i="66"/>
  <c r="O13" i="66"/>
  <c r="T13" i="66"/>
  <c r="Y13" i="66"/>
  <c r="AD13" i="66"/>
  <c r="B15" i="66"/>
  <c r="C15" i="66"/>
  <c r="D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T16" i="66"/>
  <c r="Y16" i="66"/>
  <c r="AD16" i="66"/>
  <c r="AI16" i="66"/>
  <c r="O17" i="66"/>
  <c r="Y17" i="66"/>
  <c r="AD17" i="66"/>
  <c r="AI17" i="66"/>
  <c r="O18" i="66"/>
  <c r="T18" i="66"/>
  <c r="AD18" i="66"/>
  <c r="AI18" i="66"/>
  <c r="O19" i="66"/>
  <c r="T19" i="66"/>
  <c r="Y19" i="66"/>
  <c r="AI19" i="66"/>
  <c r="O20" i="66"/>
  <c r="T20" i="66"/>
  <c r="Y20" i="66"/>
  <c r="AD20" i="66"/>
  <c r="T22" i="66"/>
  <c r="Y22" i="66"/>
  <c r="AD22" i="66"/>
  <c r="AI22" i="66"/>
  <c r="O23" i="66"/>
  <c r="Y23" i="66"/>
  <c r="AD23" i="66"/>
  <c r="AI23" i="66"/>
  <c r="O24" i="66"/>
  <c r="T24" i="66"/>
  <c r="AD24" i="66"/>
  <c r="AI24" i="66"/>
  <c r="O25" i="66"/>
  <c r="T25" i="66"/>
  <c r="Y25" i="66"/>
  <c r="AI25" i="66"/>
  <c r="O26" i="66"/>
  <c r="T26" i="66"/>
  <c r="Y26" i="66"/>
  <c r="AD26" i="66"/>
  <c r="T28" i="66"/>
  <c r="Y28" i="66"/>
  <c r="AD28" i="66"/>
  <c r="AI28" i="66"/>
  <c r="O29" i="66"/>
  <c r="Y29" i="66"/>
  <c r="AD29" i="66"/>
  <c r="AI29" i="66"/>
  <c r="O30" i="66"/>
  <c r="T30" i="66"/>
  <c r="AD30" i="66"/>
  <c r="AI30" i="66"/>
  <c r="O31" i="66"/>
  <c r="T31" i="66"/>
  <c r="Y31" i="66"/>
  <c r="AI31" i="66"/>
  <c r="O32" i="66"/>
  <c r="T32" i="66"/>
  <c r="Y32" i="66"/>
  <c r="AD32" i="66"/>
  <c r="T34" i="66"/>
  <c r="Y34" i="66"/>
  <c r="AD34" i="66"/>
  <c r="AI34" i="66"/>
  <c r="O35" i="66"/>
  <c r="Y35" i="66"/>
  <c r="AD35" i="66"/>
  <c r="AI35" i="66"/>
  <c r="O36" i="66"/>
  <c r="T36" i="66"/>
  <c r="AD36" i="66"/>
  <c r="AI36" i="66"/>
  <c r="O37" i="66"/>
  <c r="T37" i="66"/>
  <c r="Y37" i="66"/>
  <c r="AI37" i="66"/>
  <c r="O38" i="66"/>
  <c r="T38" i="66"/>
  <c r="Y38" i="66"/>
  <c r="AD38" i="66"/>
  <c r="E40" i="66"/>
  <c r="F40" i="66"/>
  <c r="O40" i="66"/>
  <c r="T40" i="66"/>
  <c r="Y40" i="66"/>
  <c r="AD40" i="66"/>
  <c r="AI40" i="66"/>
  <c r="T41" i="66"/>
  <c r="Y41" i="66"/>
  <c r="AD41" i="66"/>
  <c r="AI41" i="66"/>
  <c r="O42" i="66"/>
  <c r="Y42" i="66"/>
  <c r="AD42" i="66"/>
  <c r="AI42" i="66"/>
  <c r="O43" i="66"/>
  <c r="T43" i="66"/>
  <c r="AD43" i="66"/>
  <c r="AI43" i="66"/>
  <c r="O44" i="66"/>
  <c r="T44" i="66"/>
  <c r="Y44" i="66"/>
  <c r="AI44" i="66"/>
  <c r="O45" i="66"/>
  <c r="T45" i="66"/>
  <c r="Y45" i="66"/>
  <c r="AD45" i="66"/>
  <c r="B47" i="66"/>
  <c r="T47" i="66"/>
  <c r="Y47" i="66"/>
  <c r="AD47" i="66"/>
  <c r="AI47" i="66"/>
  <c r="B48" i="66"/>
  <c r="O48" i="66"/>
  <c r="Y48" i="66"/>
  <c r="AD48" i="66"/>
  <c r="AI48" i="66"/>
  <c r="B49" i="66"/>
  <c r="O49" i="66"/>
  <c r="T49" i="66"/>
  <c r="AD49" i="66"/>
  <c r="AI49" i="66"/>
  <c r="B50" i="66"/>
  <c r="O50" i="66"/>
  <c r="T50" i="66"/>
  <c r="Y50" i="66"/>
  <c r="AI50" i="66"/>
  <c r="B51" i="66"/>
  <c r="O51" i="66"/>
  <c r="T51" i="66"/>
  <c r="Y51" i="66"/>
  <c r="AD51" i="66"/>
  <c r="B53" i="66"/>
  <c r="T53" i="66"/>
  <c r="Y53" i="66"/>
  <c r="AD53" i="66"/>
  <c r="AI53" i="66"/>
  <c r="B54" i="66"/>
  <c r="O54" i="66"/>
  <c r="Y54" i="66"/>
  <c r="AD54" i="66"/>
  <c r="AI54" i="66"/>
  <c r="B55" i="66"/>
  <c r="O55" i="66"/>
  <c r="T55" i="66"/>
  <c r="AD55" i="66"/>
  <c r="AI55" i="66"/>
  <c r="B56" i="66"/>
  <c r="O56" i="66"/>
  <c r="T56" i="66"/>
  <c r="Y56" i="66"/>
  <c r="AI56" i="66"/>
  <c r="B57" i="66"/>
  <c r="O57" i="66"/>
  <c r="T57" i="66"/>
  <c r="Y57" i="66"/>
  <c r="AD57" i="66"/>
  <c r="B59" i="66"/>
  <c r="T59" i="66"/>
  <c r="Y59" i="66"/>
  <c r="AD59" i="66"/>
  <c r="AI59" i="66"/>
  <c r="B60" i="66"/>
  <c r="C60" i="66"/>
  <c r="D60" i="66"/>
  <c r="G60" i="66"/>
  <c r="H60" i="66"/>
  <c r="K60" i="66"/>
  <c r="L60" i="66"/>
  <c r="M60" i="66"/>
  <c r="N60" i="66"/>
  <c r="O60" i="66"/>
  <c r="P60" i="66"/>
  <c r="Q60" i="66"/>
  <c r="R60" i="66"/>
  <c r="S60" i="66"/>
  <c r="T60" i="66"/>
  <c r="U60" i="66"/>
  <c r="V60" i="66"/>
  <c r="W60" i="66"/>
  <c r="X60" i="66"/>
  <c r="Y60" i="66"/>
  <c r="Z60" i="66"/>
  <c r="AA60" i="66"/>
  <c r="AB60" i="66"/>
  <c r="AC60" i="66"/>
  <c r="AD60" i="66"/>
  <c r="AE60" i="66"/>
  <c r="AF60" i="66"/>
  <c r="AG60" i="66"/>
  <c r="AH60" i="66"/>
  <c r="AI60" i="66"/>
  <c r="B61" i="66"/>
  <c r="O61" i="66"/>
  <c r="Y61" i="66"/>
  <c r="AD61" i="66"/>
  <c r="AI61" i="66"/>
  <c r="B62" i="66"/>
  <c r="O62" i="66"/>
  <c r="T62" i="66"/>
  <c r="AD62" i="66"/>
  <c r="AI62" i="66"/>
  <c r="B63" i="66"/>
  <c r="O63" i="66"/>
  <c r="T63" i="66"/>
  <c r="Y63" i="66"/>
  <c r="AI63" i="66"/>
  <c r="B64" i="66"/>
  <c r="O64" i="66"/>
  <c r="T64" i="66"/>
  <c r="Y64" i="66"/>
  <c r="AD64" i="66"/>
  <c r="A60" i="66"/>
  <c r="A58" i="66"/>
  <c r="A52" i="66"/>
  <c r="A46" i="66"/>
  <c r="A39" i="66"/>
  <c r="A33" i="66"/>
  <c r="A27" i="66"/>
  <c r="A21" i="66"/>
  <c r="A14" i="66"/>
  <c r="A8" i="66"/>
  <c r="A2" i="66"/>
  <c r="B15" i="90"/>
  <c r="C15" i="90"/>
  <c r="D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Z15" i="90"/>
  <c r="AA15" i="90"/>
  <c r="AB15" i="90"/>
  <c r="AC15" i="90"/>
  <c r="AD15" i="90"/>
  <c r="AE15" i="90"/>
  <c r="AF15" i="90"/>
  <c r="AG15" i="90"/>
  <c r="AH15" i="90"/>
  <c r="AI15" i="90"/>
  <c r="T16" i="90"/>
  <c r="Y16" i="90"/>
  <c r="AD16" i="90"/>
  <c r="AI16" i="90"/>
  <c r="O17" i="90"/>
  <c r="Y17" i="90"/>
  <c r="AD17" i="90"/>
  <c r="AI17" i="90"/>
  <c r="O18" i="90"/>
  <c r="T18" i="90"/>
  <c r="AD18" i="90"/>
  <c r="AI18" i="90"/>
  <c r="O19" i="90"/>
  <c r="T19" i="90"/>
  <c r="Y19" i="90"/>
  <c r="AI19" i="90"/>
  <c r="O20" i="90"/>
  <c r="T20" i="90"/>
  <c r="Y20" i="90"/>
  <c r="AD20" i="90"/>
  <c r="A14" i="90"/>
  <c r="T9" i="90"/>
  <c r="Y9" i="90"/>
  <c r="AD9" i="90"/>
  <c r="AI9" i="90"/>
  <c r="O10" i="90"/>
  <c r="Y10" i="90"/>
  <c r="AD10" i="90"/>
  <c r="AI10" i="90"/>
  <c r="O11" i="90"/>
  <c r="T11" i="90"/>
  <c r="AD11" i="90"/>
  <c r="AI11" i="90"/>
  <c r="O12" i="90"/>
  <c r="T12" i="90"/>
  <c r="Y12" i="90"/>
  <c r="AI12" i="90"/>
  <c r="O13" i="90"/>
  <c r="T13" i="90"/>
  <c r="Y13" i="90"/>
  <c r="AD13" i="90"/>
  <c r="A8" i="90"/>
  <c r="T3" i="90"/>
  <c r="Y3" i="90"/>
  <c r="AD3" i="90"/>
  <c r="AI3" i="90"/>
  <c r="O4" i="90"/>
  <c r="Y4" i="90"/>
  <c r="AD4" i="90"/>
  <c r="AI4" i="90"/>
  <c r="O5" i="90"/>
  <c r="T5" i="90"/>
  <c r="AD5" i="90"/>
  <c r="AI5" i="90"/>
  <c r="O6" i="90"/>
  <c r="T6" i="90"/>
  <c r="Y6" i="90"/>
  <c r="AI6" i="90"/>
  <c r="O7" i="90"/>
  <c r="T7" i="90"/>
  <c r="Y7" i="90"/>
  <c r="AD7" i="90"/>
  <c r="A2" i="90"/>
  <c r="H383" i="68"/>
  <c r="A390" i="68"/>
  <c r="A396" i="68"/>
  <c r="A403" i="68"/>
  <c r="A409" i="68"/>
  <c r="A415" i="68"/>
  <c r="A422" i="68"/>
  <c r="A429" i="68"/>
  <c r="A435" i="68"/>
  <c r="A443" i="68"/>
  <c r="A450" i="68"/>
  <c r="A456" i="68"/>
  <c r="A464" i="68"/>
  <c r="A470" i="68"/>
  <c r="A476" i="68"/>
  <c r="L1" i="68"/>
  <c r="L3" i="68"/>
  <c r="L4" i="68"/>
  <c r="L5" i="68"/>
  <c r="L6" i="68"/>
  <c r="L7" i="68"/>
  <c r="L9" i="68"/>
  <c r="L10" i="68"/>
  <c r="L11" i="68"/>
  <c r="L12" i="68"/>
  <c r="L20" i="68"/>
  <c r="L21" i="68"/>
  <c r="L22" i="68"/>
  <c r="L23" i="68"/>
  <c r="L24" i="68"/>
  <c r="L46" i="68"/>
  <c r="L52" i="68"/>
  <c r="L53" i="68"/>
  <c r="L54" i="68"/>
  <c r="L55" i="68"/>
  <c r="L56" i="68"/>
  <c r="L57" i="68"/>
  <c r="L58" i="68"/>
  <c r="L59" i="68"/>
  <c r="L60" i="68"/>
  <c r="L61" i="68"/>
  <c r="L62" i="68"/>
  <c r="L63" i="68"/>
  <c r="L64" i="68"/>
  <c r="L72" i="68"/>
  <c r="L78" i="68"/>
  <c r="L84" i="68"/>
  <c r="L90" i="68"/>
  <c r="L98" i="68"/>
  <c r="L105" i="68"/>
  <c r="L112" i="68"/>
  <c r="L121" i="68"/>
  <c r="L125" i="68"/>
  <c r="L131" i="68"/>
  <c r="L138" i="68"/>
  <c r="L146" i="68"/>
  <c r="L152" i="68"/>
  <c r="L159" i="68"/>
  <c r="L167" i="68"/>
  <c r="L172" i="68"/>
  <c r="L185" i="68"/>
  <c r="L191" i="68"/>
  <c r="L192" i="68"/>
  <c r="L193" i="68"/>
  <c r="L194" i="68"/>
  <c r="L195" i="68"/>
  <c r="L196" i="68"/>
  <c r="L197" i="68"/>
  <c r="L198" i="68"/>
  <c r="L199" i="68"/>
  <c r="L200" i="68"/>
  <c r="L201" i="68"/>
  <c r="L202" i="68"/>
  <c r="L203" i="68"/>
  <c r="L205" i="68"/>
  <c r="L211" i="68"/>
  <c r="L218" i="68"/>
  <c r="L225" i="68"/>
  <c r="L231" i="68"/>
  <c r="L238" i="68"/>
  <c r="L245" i="68"/>
  <c r="L251" i="68"/>
  <c r="L257" i="68"/>
  <c r="L264" i="68"/>
  <c r="L270" i="68"/>
  <c r="L276" i="68"/>
  <c r="L284" i="68"/>
  <c r="L288" i="68"/>
  <c r="L294" i="68"/>
  <c r="L301" i="68"/>
  <c r="L307" i="68"/>
  <c r="L314" i="68"/>
  <c r="L321" i="68"/>
  <c r="L322" i="68"/>
  <c r="L323" i="68"/>
  <c r="L324" i="68"/>
  <c r="L325" i="68"/>
  <c r="L326" i="68"/>
  <c r="L327" i="68"/>
  <c r="L328" i="68"/>
  <c r="L329" i="68"/>
  <c r="L330" i="68"/>
  <c r="L331" i="68"/>
  <c r="L332" i="68"/>
  <c r="L333" i="68"/>
  <c r="L334" i="68"/>
  <c r="L335" i="68"/>
  <c r="L336" i="68"/>
  <c r="L337" i="68"/>
  <c r="L338" i="68"/>
  <c r="L339" i="68"/>
  <c r="L340" i="68"/>
  <c r="L346" i="68"/>
  <c r="L352" i="68"/>
  <c r="L353" i="68"/>
  <c r="L354" i="68"/>
  <c r="L355" i="68"/>
  <c r="L356" i="68"/>
  <c r="L357" i="68"/>
  <c r="L358" i="68"/>
  <c r="L359" i="68"/>
  <c r="L360" i="68"/>
  <c r="L361" i="68"/>
  <c r="L362" i="68"/>
  <c r="L363" i="68"/>
  <c r="L364" i="68"/>
  <c r="L365" i="68"/>
  <c r="L371" i="68"/>
  <c r="L372" i="68"/>
  <c r="L373" i="68"/>
  <c r="L374" i="68"/>
  <c r="L375" i="68"/>
  <c r="L376" i="68"/>
  <c r="L377" i="68"/>
  <c r="L378" i="68"/>
  <c r="L379" i="68"/>
  <c r="L380" i="68"/>
  <c r="L381" i="68"/>
  <c r="L382" i="68"/>
  <c r="H1" i="68"/>
  <c r="H4" i="68"/>
  <c r="H5" i="68"/>
  <c r="H6" i="68"/>
  <c r="H7" i="68"/>
  <c r="H9" i="68"/>
  <c r="H10" i="68"/>
  <c r="H11" i="68"/>
  <c r="H12" i="68"/>
  <c r="H20" i="68"/>
  <c r="H21" i="68"/>
  <c r="H22" i="68"/>
  <c r="H23" i="68"/>
  <c r="H24" i="68"/>
  <c r="H38" i="68"/>
  <c r="H46" i="68"/>
  <c r="H52" i="68"/>
  <c r="H53" i="68"/>
  <c r="H54" i="68"/>
  <c r="H55" i="68"/>
  <c r="H56" i="68"/>
  <c r="H57" i="68"/>
  <c r="H58" i="68"/>
  <c r="H59" i="68"/>
  <c r="H60" i="68"/>
  <c r="H61" i="68"/>
  <c r="H62" i="68"/>
  <c r="H63" i="68"/>
  <c r="H64" i="68"/>
  <c r="H72" i="68"/>
  <c r="H78" i="68"/>
  <c r="H84" i="68"/>
  <c r="H90" i="68"/>
  <c r="H98" i="68"/>
  <c r="H105" i="68"/>
  <c r="H112" i="68"/>
  <c r="H121" i="68"/>
  <c r="H125" i="68"/>
  <c r="H131" i="68"/>
  <c r="H138" i="68"/>
  <c r="H146" i="68"/>
  <c r="H152" i="68"/>
  <c r="H159" i="68"/>
  <c r="H167" i="68"/>
  <c r="H172" i="68"/>
  <c r="H178" i="68"/>
  <c r="H184" i="68"/>
  <c r="H185" i="68"/>
  <c r="H191" i="68"/>
  <c r="H192" i="68"/>
  <c r="H193" i="68"/>
  <c r="H194" i="68"/>
  <c r="H195" i="68"/>
  <c r="H196" i="68"/>
  <c r="H197" i="68"/>
  <c r="H198" i="68"/>
  <c r="H199" i="68"/>
  <c r="H200" i="68"/>
  <c r="H201" i="68"/>
  <c r="H202" i="68"/>
  <c r="H203" i="68"/>
  <c r="H205" i="68"/>
  <c r="H211" i="68"/>
  <c r="H218" i="68"/>
  <c r="H225" i="68"/>
  <c r="H231" i="68"/>
  <c r="H238" i="68"/>
  <c r="H245" i="68"/>
  <c r="H251" i="68"/>
  <c r="H257" i="68"/>
  <c r="H264" i="68"/>
  <c r="H270" i="68"/>
  <c r="H276" i="68"/>
  <c r="H284" i="68"/>
  <c r="H288" i="68"/>
  <c r="H294" i="68"/>
  <c r="H301" i="68"/>
  <c r="H307" i="68"/>
  <c r="H314" i="68"/>
  <c r="H321" i="68"/>
  <c r="H322" i="68"/>
  <c r="H323" i="68"/>
  <c r="H324" i="68"/>
  <c r="H325" i="68"/>
  <c r="H326" i="68"/>
  <c r="H327" i="68"/>
  <c r="H328" i="68"/>
  <c r="H329" i="68"/>
  <c r="H330" i="68"/>
  <c r="H331" i="68"/>
  <c r="H332" i="68"/>
  <c r="H333" i="68"/>
  <c r="H334" i="68"/>
  <c r="H335" i="68"/>
  <c r="H336" i="68"/>
  <c r="H337" i="68"/>
  <c r="H338" i="68"/>
  <c r="H339" i="68"/>
  <c r="H340" i="68"/>
  <c r="H346" i="68"/>
  <c r="H352" i="68"/>
  <c r="H353" i="68"/>
  <c r="H354" i="68"/>
  <c r="H355" i="68"/>
  <c r="H356" i="68"/>
  <c r="H357" i="68"/>
  <c r="H358" i="68"/>
  <c r="H359" i="68"/>
  <c r="H360" i="68"/>
  <c r="H361" i="68"/>
  <c r="H362" i="68"/>
  <c r="H363" i="68"/>
  <c r="H364" i="68"/>
  <c r="H365" i="68"/>
  <c r="H371" i="68"/>
  <c r="H372" i="68"/>
  <c r="H373" i="68"/>
  <c r="H374" i="68"/>
  <c r="H375" i="68"/>
  <c r="H376" i="68"/>
  <c r="H377" i="68"/>
  <c r="H378" i="68"/>
  <c r="H379" i="68"/>
  <c r="H380" i="68"/>
  <c r="H381" i="68"/>
  <c r="H382" i="68"/>
  <c r="A483" i="4"/>
  <c r="A482" i="68" s="1"/>
  <c r="A482" i="4"/>
  <c r="A481" i="68" s="1"/>
  <c r="A481" i="4"/>
  <c r="A480" i="68" s="1"/>
  <c r="A480" i="4"/>
  <c r="A479" i="68" s="1"/>
  <c r="A479" i="4"/>
  <c r="A478" i="68" s="1"/>
  <c r="A478" i="4"/>
  <c r="A477" i="68" s="1"/>
  <c r="A476" i="4"/>
  <c r="A475" i="68" s="1"/>
  <c r="A475" i="4"/>
  <c r="A474" i="68" s="1"/>
  <c r="A474" i="4"/>
  <c r="A473" i="68" s="1"/>
  <c r="A473" i="4"/>
  <c r="A472" i="68" s="1"/>
  <c r="A472" i="4"/>
  <c r="A471" i="68" s="1"/>
  <c r="A470" i="4"/>
  <c r="A469" i="68" s="1"/>
  <c r="A469" i="4"/>
  <c r="A468" i="68" s="1"/>
  <c r="A468" i="4"/>
  <c r="A467" i="68" s="1"/>
  <c r="A467" i="4"/>
  <c r="A466" i="68" s="1"/>
  <c r="A466" i="4"/>
  <c r="A465" i="68" s="1"/>
  <c r="A464" i="4"/>
  <c r="A462" i="68" s="1"/>
  <c r="A463" i="4"/>
  <c r="A461" i="68" s="1"/>
  <c r="A462" i="4"/>
  <c r="A460" i="68" s="1"/>
  <c r="A461" i="4"/>
  <c r="A459" i="68" s="1"/>
  <c r="A460" i="4"/>
  <c r="A458" i="68" s="1"/>
  <c r="A459" i="4"/>
  <c r="A457" i="68" s="1"/>
  <c r="A457" i="4"/>
  <c r="A455" i="68" s="1"/>
  <c r="A456" i="4"/>
  <c r="A454" i="68" s="1"/>
  <c r="A455" i="4"/>
  <c r="A453" i="68" s="1"/>
  <c r="A454" i="4"/>
  <c r="A452" i="68" s="1"/>
  <c r="A453" i="4"/>
  <c r="A451" i="68" s="1"/>
  <c r="A451" i="4"/>
  <c r="A449" i="68" s="1"/>
  <c r="A450" i="4"/>
  <c r="A448" i="68" s="1"/>
  <c r="A449" i="4"/>
  <c r="A447" i="68" s="1"/>
  <c r="A448" i="4"/>
  <c r="A446" i="68" s="1"/>
  <c r="A447" i="4"/>
  <c r="A445" i="68" s="1"/>
  <c r="A446" i="4"/>
  <c r="A444" i="68" s="1"/>
  <c r="A444" i="4"/>
  <c r="A441" i="68" s="1"/>
  <c r="A443" i="4"/>
  <c r="A440" i="68" s="1"/>
  <c r="A442" i="4"/>
  <c r="A439" i="68" s="1"/>
  <c r="A441" i="4"/>
  <c r="A438" i="68" s="1"/>
  <c r="A440" i="4"/>
  <c r="A437" i="68" s="1"/>
  <c r="A439" i="4"/>
  <c r="A436" i="68" s="1"/>
  <c r="A437" i="4"/>
  <c r="A434" i="68"/>
  <c r="A436" i="4"/>
  <c r="A433" i="68" s="1"/>
  <c r="A435" i="4"/>
  <c r="A432" i="68" s="1"/>
  <c r="A434" i="4"/>
  <c r="A431" i="68"/>
  <c r="A433" i="4"/>
  <c r="A430" i="68" s="1"/>
  <c r="A431" i="4"/>
  <c r="A428" i="68" s="1"/>
  <c r="A430" i="4"/>
  <c r="A427" i="68" s="1"/>
  <c r="A429" i="4"/>
  <c r="A426" i="68" s="1"/>
  <c r="A428" i="4"/>
  <c r="A425" i="68" s="1"/>
  <c r="A427" i="4"/>
  <c r="A424" i="68" s="1"/>
  <c r="A426" i="4"/>
  <c r="A423" i="68" s="1"/>
  <c r="A424" i="4"/>
  <c r="A420" i="68" s="1"/>
  <c r="A423" i="4"/>
  <c r="A419" i="68" s="1"/>
  <c r="A422" i="4"/>
  <c r="A418" i="68" s="1"/>
  <c r="A421" i="4"/>
  <c r="A417" i="68" s="1"/>
  <c r="A420" i="4"/>
  <c r="A416" i="68" s="1"/>
  <c r="A418" i="4"/>
  <c r="A414" i="68" s="1"/>
  <c r="A417" i="4"/>
  <c r="A413" i="68" s="1"/>
  <c r="A416" i="4"/>
  <c r="A412" i="68" s="1"/>
  <c r="A415" i="4"/>
  <c r="A411" i="68" s="1"/>
  <c r="A414" i="4"/>
  <c r="A410" i="68" s="1"/>
  <c r="A408" i="4"/>
  <c r="A404" i="68" s="1"/>
  <c r="A412" i="4"/>
  <c r="A408" i="68" s="1"/>
  <c r="A411" i="4"/>
  <c r="A407" i="68" s="1"/>
  <c r="A410" i="4"/>
  <c r="A406" i="68" s="1"/>
  <c r="A409" i="4"/>
  <c r="A405" i="68" s="1"/>
  <c r="A402" i="4"/>
  <c r="A397" i="68" s="1"/>
  <c r="A406" i="4"/>
  <c r="A401" i="68" s="1"/>
  <c r="A405" i="4"/>
  <c r="A400" i="68" s="1"/>
  <c r="A404" i="4"/>
  <c r="A399" i="68" s="1"/>
  <c r="A403" i="4"/>
  <c r="A398" i="68" s="1"/>
  <c r="A396" i="4"/>
  <c r="A391" i="68" s="1"/>
  <c r="A400" i="4"/>
  <c r="A395" i="68" s="1"/>
  <c r="A399" i="4"/>
  <c r="A394" i="68" s="1"/>
  <c r="A398" i="4"/>
  <c r="A393" i="68" s="1"/>
  <c r="A397" i="4"/>
  <c r="A392" i="68" s="1"/>
  <c r="A390" i="4"/>
  <c r="A385" i="68" s="1"/>
  <c r="A394" i="4"/>
  <c r="A389" i="68" s="1"/>
  <c r="A393" i="4"/>
  <c r="A388" i="68" s="1"/>
  <c r="A392" i="4"/>
  <c r="A387" i="68" s="1"/>
  <c r="A391" i="4"/>
  <c r="A386" i="68" s="1"/>
  <c r="A384" i="4"/>
  <c r="E7" i="74"/>
  <c r="C7" i="74"/>
  <c r="B7" i="74"/>
  <c r="J212" i="4"/>
  <c r="J40" i="66" s="1"/>
  <c r="F371" i="4"/>
  <c r="F60" i="66" s="1"/>
  <c r="F220" i="4"/>
  <c r="F183" i="4"/>
  <c r="F81" i="91" s="1"/>
  <c r="F156" i="4"/>
  <c r="F73" i="91" s="1"/>
  <c r="F74" i="91"/>
  <c r="H155" i="68"/>
  <c r="F82" i="4"/>
  <c r="F22" i="91" s="1"/>
  <c r="F56" i="4"/>
  <c r="F15" i="90" s="1"/>
  <c r="F3" i="4"/>
  <c r="H3" i="68" s="1"/>
  <c r="D37" i="11"/>
  <c r="E382" i="4" s="1"/>
  <c r="F144" i="4"/>
  <c r="Y144" i="4" s="1"/>
  <c r="Y62" i="91" s="1"/>
  <c r="F5" i="59"/>
  <c r="F63" i="4" s="1"/>
  <c r="F3" i="91" s="1"/>
  <c r="F319" i="4"/>
  <c r="H140" i="68" s="1"/>
  <c r="F219" i="4"/>
  <c r="F98" i="91" s="1"/>
  <c r="F187" i="4"/>
  <c r="F481" i="4"/>
  <c r="H480" i="68" s="1"/>
  <c r="F480" i="4"/>
  <c r="H479" i="68" s="1"/>
  <c r="F479" i="4"/>
  <c r="H478" i="68" s="1"/>
  <c r="B4" i="89"/>
  <c r="F474" i="4"/>
  <c r="H473" i="68" s="1"/>
  <c r="B10" i="88"/>
  <c r="B8" i="87"/>
  <c r="F467" i="4" s="1"/>
  <c r="H466" i="68" s="1"/>
  <c r="F466" i="4"/>
  <c r="H465" i="68" s="1"/>
  <c r="F462" i="4"/>
  <c r="H460" i="68" s="1"/>
  <c r="B13" i="86"/>
  <c r="F460" i="4"/>
  <c r="H458" i="68" s="1"/>
  <c r="B4" i="86"/>
  <c r="F455" i="4"/>
  <c r="H453" i="68" s="1"/>
  <c r="B9" i="85"/>
  <c r="F453" i="4"/>
  <c r="H451" i="68" s="1"/>
  <c r="F447" i="4"/>
  <c r="H445" i="68" s="1"/>
  <c r="F449" i="4"/>
  <c r="H447" i="68" s="1"/>
  <c r="F442" i="4"/>
  <c r="H439" i="68" s="1"/>
  <c r="F441" i="4"/>
  <c r="H438" i="68" s="1"/>
  <c r="B8" i="83"/>
  <c r="F440" i="4" s="1"/>
  <c r="H437" i="68" s="1"/>
  <c r="F439" i="4"/>
  <c r="H436" i="68" s="1"/>
  <c r="F435" i="4"/>
  <c r="H432" i="68" s="1"/>
  <c r="B10" i="82"/>
  <c r="F278" i="4"/>
  <c r="F426" i="4"/>
  <c r="H423" i="68" s="1"/>
  <c r="F427" i="4"/>
  <c r="H424" i="68" s="1"/>
  <c r="F428" i="4"/>
  <c r="H425" i="68" s="1"/>
  <c r="F429" i="4"/>
  <c r="H426" i="68" s="1"/>
  <c r="F422" i="4"/>
  <c r="H418" i="68" s="1"/>
  <c r="B8" i="80"/>
  <c r="B4" i="80"/>
  <c r="F416" i="4"/>
  <c r="H412" i="68" s="1"/>
  <c r="B9" i="79"/>
  <c r="F414" i="4"/>
  <c r="H410" i="68" s="1"/>
  <c r="B9" i="78"/>
  <c r="B4" i="78"/>
  <c r="F408" i="4" s="1"/>
  <c r="H404" i="68" s="1"/>
  <c r="F404" i="4"/>
  <c r="H399" i="68" s="1"/>
  <c r="B4" i="77"/>
  <c r="F402" i="4" s="1"/>
  <c r="H397" i="68" s="1"/>
  <c r="F398" i="4"/>
  <c r="H393" i="68" s="1"/>
  <c r="F396" i="4"/>
  <c r="H391" i="68" s="1"/>
  <c r="F397" i="4"/>
  <c r="H392" i="68" s="1"/>
  <c r="B10" i="75"/>
  <c r="F392" i="4"/>
  <c r="H387" i="68" s="1"/>
  <c r="F370" i="4"/>
  <c r="F59" i="66" s="1"/>
  <c r="E13" i="15"/>
  <c r="F351" i="4"/>
  <c r="F54" i="66" s="1"/>
  <c r="F350" i="4"/>
  <c r="F53" i="66" s="1"/>
  <c r="F346" i="4"/>
  <c r="F49" i="66" s="1"/>
  <c r="F344" i="4"/>
  <c r="H341" i="68" s="1"/>
  <c r="F320" i="4"/>
  <c r="F318" i="4"/>
  <c r="F162" i="91" s="1"/>
  <c r="F312" i="4"/>
  <c r="H133" i="68" s="1"/>
  <c r="F25" i="21"/>
  <c r="F313" i="4" s="1"/>
  <c r="F311" i="4"/>
  <c r="F155" i="91" s="1"/>
  <c r="F305" i="4"/>
  <c r="H315" i="68" s="1"/>
  <c r="F301" i="4"/>
  <c r="F145" i="91" s="1"/>
  <c r="F298" i="4"/>
  <c r="H308" i="68" s="1"/>
  <c r="F293" i="4"/>
  <c r="F292" i="4"/>
  <c r="F136" i="91" s="1"/>
  <c r="F288" i="4"/>
  <c r="F54" i="67" s="1"/>
  <c r="F286" i="4"/>
  <c r="F52" i="67" s="1"/>
  <c r="F282" i="4"/>
  <c r="F48" i="67" s="1"/>
  <c r="F11" i="26"/>
  <c r="F280" i="4"/>
  <c r="H289" i="68" s="1"/>
  <c r="F277" i="4"/>
  <c r="F43" i="67" s="1"/>
  <c r="F272" i="4"/>
  <c r="H280" i="68" s="1"/>
  <c r="F269" i="4"/>
  <c r="F35" i="67" s="1"/>
  <c r="F265" i="4"/>
  <c r="H273" i="68" s="1"/>
  <c r="F9" i="29"/>
  <c r="F5" i="29"/>
  <c r="F263" i="4" s="1"/>
  <c r="H271" i="68" s="1"/>
  <c r="F258" i="4"/>
  <c r="H266" i="68" s="1"/>
  <c r="F257" i="4"/>
  <c r="F23" i="67" s="1"/>
  <c r="F253" i="4"/>
  <c r="F132" i="91" s="1"/>
  <c r="F252" i="4"/>
  <c r="F131" i="91" s="1"/>
  <c r="F251" i="4"/>
  <c r="H258" i="68" s="1"/>
  <c r="F247" i="4"/>
  <c r="F126" i="91" s="1"/>
  <c r="F18" i="32"/>
  <c r="F5" i="32"/>
  <c r="F10" i="32"/>
  <c r="F245" i="4" s="1"/>
  <c r="H252" i="68" s="1"/>
  <c r="B10" i="32"/>
  <c r="B245" i="4" s="1"/>
  <c r="C10" i="32"/>
  <c r="D10" i="32"/>
  <c r="D245" i="4" s="1"/>
  <c r="E10" i="32"/>
  <c r="E245" i="4" s="1"/>
  <c r="F241" i="4"/>
  <c r="H248" i="68" s="1"/>
  <c r="F10" i="33"/>
  <c r="F240" i="4" s="1"/>
  <c r="H247" i="68" s="1"/>
  <c r="F239" i="4"/>
  <c r="F118" i="91" s="1"/>
  <c r="F235" i="4"/>
  <c r="F114" i="91" s="1"/>
  <c r="F234" i="4"/>
  <c r="H240" i="68" s="1"/>
  <c r="R240" i="68" s="1"/>
  <c r="F229" i="4"/>
  <c r="H235" i="68" s="1"/>
  <c r="F227" i="4"/>
  <c r="F106" i="91" s="1"/>
  <c r="F226" i="4"/>
  <c r="F105" i="91" s="1"/>
  <c r="F222" i="4"/>
  <c r="F101" i="91" s="1"/>
  <c r="F224" i="4"/>
  <c r="F215" i="4"/>
  <c r="H41" i="68" s="1"/>
  <c r="F214" i="4"/>
  <c r="F42" i="66" s="1"/>
  <c r="F213" i="4"/>
  <c r="J213" i="4" s="1"/>
  <c r="F208" i="4"/>
  <c r="F36" i="66" s="1"/>
  <c r="F206" i="4"/>
  <c r="F34" i="66" s="1"/>
  <c r="F201" i="4"/>
  <c r="H27" i="68" s="1"/>
  <c r="F200" i="4"/>
  <c r="F28" i="66" s="1"/>
  <c r="F194" i="4"/>
  <c r="F196" i="4"/>
  <c r="F94" i="91" s="1"/>
  <c r="F190" i="4"/>
  <c r="H215" i="68" s="1"/>
  <c r="F189" i="4"/>
  <c r="F87" i="91" s="1"/>
  <c r="F188" i="4"/>
  <c r="F86" i="91" s="1"/>
  <c r="F181" i="4"/>
  <c r="F79" i="91" s="1"/>
  <c r="F182" i="4"/>
  <c r="F80" i="91" s="1"/>
  <c r="F185" i="4"/>
  <c r="H210" i="68" s="1"/>
  <c r="F14" i="43"/>
  <c r="F11" i="43"/>
  <c r="F5" i="43"/>
  <c r="F164" i="4"/>
  <c r="F24" i="66" s="1"/>
  <c r="F162" i="4"/>
  <c r="F158" i="4"/>
  <c r="F75" i="91" s="1"/>
  <c r="F150" i="4"/>
  <c r="F148" i="4"/>
  <c r="H168" i="68" s="1"/>
  <c r="F134" i="4"/>
  <c r="F16" i="67" s="1"/>
  <c r="F136" i="4"/>
  <c r="F18" i="67" s="1"/>
  <c r="F137" i="4"/>
  <c r="F19" i="67" s="1"/>
  <c r="F130" i="4"/>
  <c r="H156" i="68" s="1"/>
  <c r="F132" i="4"/>
  <c r="F14" i="67" s="1"/>
  <c r="F127" i="4"/>
  <c r="F123" i="4"/>
  <c r="F5" i="67" s="1"/>
  <c r="F121" i="4"/>
  <c r="F3" i="67" s="1"/>
  <c r="F117" i="4"/>
  <c r="F55" i="91" s="1"/>
  <c r="F116" i="4"/>
  <c r="H127" i="68" s="1"/>
  <c r="F115" i="4"/>
  <c r="F113" i="4"/>
  <c r="H124" i="68" s="1"/>
  <c r="F112" i="4"/>
  <c r="F50" i="91" s="1"/>
  <c r="F105" i="4"/>
  <c r="F45" i="91" s="1"/>
  <c r="F104" i="4"/>
  <c r="F44" i="91" s="1"/>
  <c r="F103" i="4"/>
  <c r="H114" i="68" s="1"/>
  <c r="F102" i="4"/>
  <c r="F42" i="91" s="1"/>
  <c r="F8" i="54"/>
  <c r="F96" i="4" s="1"/>
  <c r="F25" i="54"/>
  <c r="F98" i="4" s="1"/>
  <c r="F38" i="91" s="1"/>
  <c r="F97" i="4"/>
  <c r="F37" i="91" s="1"/>
  <c r="F5" i="54"/>
  <c r="F95" i="4" s="1"/>
  <c r="F35" i="91" s="1"/>
  <c r="F91" i="4"/>
  <c r="F31" i="91" s="1"/>
  <c r="F90" i="4"/>
  <c r="F30" i="91" s="1"/>
  <c r="F89" i="4"/>
  <c r="H100" i="68" s="1"/>
  <c r="R114" i="68" s="1"/>
  <c r="F88" i="4"/>
  <c r="F83" i="4"/>
  <c r="F23" i="91" s="1"/>
  <c r="F81" i="4"/>
  <c r="F21" i="91" s="1"/>
  <c r="F77" i="4"/>
  <c r="F17" i="91" s="1"/>
  <c r="F76" i="4"/>
  <c r="F75" i="4"/>
  <c r="F15" i="91" s="1"/>
  <c r="F18" i="58"/>
  <c r="F71" i="4" s="1"/>
  <c r="F11" i="91" s="1"/>
  <c r="F5" i="58"/>
  <c r="F69" i="4" s="1"/>
  <c r="F9" i="91" s="1"/>
  <c r="F11" i="58"/>
  <c r="F70" i="4" s="1"/>
  <c r="F10" i="91" s="1"/>
  <c r="F30" i="59"/>
  <c r="F17" i="59"/>
  <c r="F64" i="4" s="1"/>
  <c r="F4" i="91" s="1"/>
  <c r="F21" i="60"/>
  <c r="F59" i="4" s="1"/>
  <c r="F58" i="4"/>
  <c r="F17" i="66" s="1"/>
  <c r="F5" i="60"/>
  <c r="F40" i="4"/>
  <c r="F11" i="90" s="1"/>
  <c r="F39" i="4"/>
  <c r="F10" i="90" s="1"/>
  <c r="F38" i="4"/>
  <c r="O38" i="4" s="1"/>
  <c r="F16" i="4"/>
  <c r="F5" i="66" s="1"/>
  <c r="F14" i="4"/>
  <c r="F3" i="66" s="1"/>
  <c r="O53" i="74"/>
  <c r="O52" i="74"/>
  <c r="O51" i="74"/>
  <c r="O50" i="74"/>
  <c r="N53" i="74"/>
  <c r="N52" i="74"/>
  <c r="N51" i="74"/>
  <c r="N50" i="74"/>
  <c r="M53" i="74"/>
  <c r="M52" i="74"/>
  <c r="M51" i="74"/>
  <c r="M50" i="74"/>
  <c r="L53" i="74"/>
  <c r="L52" i="74"/>
  <c r="L51" i="74"/>
  <c r="L50" i="74"/>
  <c r="K53" i="74"/>
  <c r="K52" i="74"/>
  <c r="K51" i="74"/>
  <c r="K50" i="74"/>
  <c r="J53" i="74"/>
  <c r="J52" i="74"/>
  <c r="J51" i="74"/>
  <c r="J50" i="74"/>
  <c r="F53" i="74"/>
  <c r="F52" i="74"/>
  <c r="F51" i="74"/>
  <c r="F50" i="74"/>
  <c r="E53" i="74"/>
  <c r="E52" i="74"/>
  <c r="E51" i="74"/>
  <c r="E50" i="74"/>
  <c r="E44" i="74"/>
  <c r="E43" i="74"/>
  <c r="E42" i="74"/>
  <c r="D44" i="74"/>
  <c r="D43" i="74"/>
  <c r="D42" i="74"/>
  <c r="I53" i="74"/>
  <c r="I52" i="74"/>
  <c r="I51" i="74"/>
  <c r="I50" i="74"/>
  <c r="C44" i="74"/>
  <c r="C43" i="74"/>
  <c r="C42" i="74"/>
  <c r="C41" i="74"/>
  <c r="H53" i="74"/>
  <c r="H52" i="74"/>
  <c r="H51" i="74"/>
  <c r="H50" i="74"/>
  <c r="G53" i="74"/>
  <c r="G52" i="74"/>
  <c r="G51" i="74"/>
  <c r="G50" i="74"/>
  <c r="D53" i="74"/>
  <c r="D52" i="74"/>
  <c r="D51" i="74"/>
  <c r="D50" i="74"/>
  <c r="C53" i="74"/>
  <c r="C52" i="74"/>
  <c r="C51" i="74"/>
  <c r="C50" i="74"/>
  <c r="B53" i="74"/>
  <c r="B52" i="74"/>
  <c r="B51" i="74"/>
  <c r="B50" i="74"/>
  <c r="B44" i="74"/>
  <c r="B43" i="74"/>
  <c r="B42" i="74"/>
  <c r="B41" i="74"/>
  <c r="B26" i="74"/>
  <c r="H28" i="74"/>
  <c r="H29" i="74"/>
  <c r="H27" i="74"/>
  <c r="H26" i="74"/>
  <c r="G28" i="74"/>
  <c r="G29" i="74"/>
  <c r="G27" i="74"/>
  <c r="G26" i="74"/>
  <c r="F29" i="74"/>
  <c r="F28" i="74"/>
  <c r="F27" i="74"/>
  <c r="F26" i="74"/>
  <c r="E29" i="74"/>
  <c r="E28" i="74"/>
  <c r="E27" i="74"/>
  <c r="E26" i="74"/>
  <c r="D29" i="74"/>
  <c r="D28" i="74"/>
  <c r="D27" i="74"/>
  <c r="D26" i="74"/>
  <c r="C29" i="74"/>
  <c r="C28" i="74"/>
  <c r="C27" i="74"/>
  <c r="C26" i="74"/>
  <c r="B29" i="74"/>
  <c r="B28" i="74"/>
  <c r="B27" i="74"/>
  <c r="B3" i="74"/>
  <c r="E6" i="74"/>
  <c r="E5" i="74"/>
  <c r="E4" i="74"/>
  <c r="D6" i="74"/>
  <c r="D5" i="74"/>
  <c r="D4" i="74"/>
  <c r="C6" i="74"/>
  <c r="C5" i="74"/>
  <c r="C4" i="74"/>
  <c r="B5" i="74"/>
  <c r="B6" i="74"/>
  <c r="B4" i="74"/>
  <c r="B2" i="73"/>
  <c r="R226" i="73"/>
  <c r="R225" i="73"/>
  <c r="R224" i="73"/>
  <c r="Q226" i="73"/>
  <c r="Q225" i="73"/>
  <c r="Q224" i="73"/>
  <c r="H224" i="73"/>
  <c r="H225" i="73"/>
  <c r="H226" i="73"/>
  <c r="F226" i="73"/>
  <c r="F225" i="73"/>
  <c r="F224" i="73"/>
  <c r="AN226" i="73"/>
  <c r="AN225" i="73"/>
  <c r="AN224" i="73"/>
  <c r="AM226" i="73"/>
  <c r="AM225" i="73"/>
  <c r="AM224" i="73"/>
  <c r="AK224" i="73"/>
  <c r="AK225" i="73"/>
  <c r="AK226" i="73"/>
  <c r="AL226" i="73"/>
  <c r="AL225" i="73"/>
  <c r="AL224" i="73"/>
  <c r="AJ226" i="73"/>
  <c r="AJ225" i="73"/>
  <c r="AJ224" i="73"/>
  <c r="AE226" i="73"/>
  <c r="AE225" i="73"/>
  <c r="AE224" i="73"/>
  <c r="AD226" i="73"/>
  <c r="AD225" i="73"/>
  <c r="AD224" i="73"/>
  <c r="Y226" i="73"/>
  <c r="Y225" i="73"/>
  <c r="Y224" i="73"/>
  <c r="B226" i="73"/>
  <c r="B225" i="73"/>
  <c r="B224" i="73"/>
  <c r="T223" i="73"/>
  <c r="T222" i="73"/>
  <c r="T221" i="73"/>
  <c r="AR223" i="73"/>
  <c r="AR222" i="73"/>
  <c r="AR221" i="73"/>
  <c r="AQ223" i="73"/>
  <c r="AQ222" i="73"/>
  <c r="AQ221" i="73"/>
  <c r="AA223" i="73"/>
  <c r="AA222" i="73"/>
  <c r="AA221" i="73"/>
  <c r="R223" i="73"/>
  <c r="R222" i="73"/>
  <c r="R221" i="73"/>
  <c r="AO223" i="73"/>
  <c r="AO222" i="73"/>
  <c r="AO221" i="73"/>
  <c r="G223" i="73"/>
  <c r="G222" i="73"/>
  <c r="G221" i="73"/>
  <c r="F223" i="73"/>
  <c r="F222" i="73"/>
  <c r="F221" i="73"/>
  <c r="AN223" i="73"/>
  <c r="AN222" i="73"/>
  <c r="AN221" i="73"/>
  <c r="AE221" i="73"/>
  <c r="AE222" i="73"/>
  <c r="AE223" i="73"/>
  <c r="AD223" i="73"/>
  <c r="AD222" i="73"/>
  <c r="AD221" i="73"/>
  <c r="Z223" i="73"/>
  <c r="Z222" i="73"/>
  <c r="Z221" i="73"/>
  <c r="Y223" i="73"/>
  <c r="Y222" i="73"/>
  <c r="Y221" i="73"/>
  <c r="B223" i="73"/>
  <c r="B222" i="73"/>
  <c r="B221" i="73"/>
  <c r="AO220" i="73"/>
  <c r="AO219" i="73"/>
  <c r="AO218" i="73"/>
  <c r="AQ218" i="73"/>
  <c r="AQ219" i="73"/>
  <c r="AQ220" i="73"/>
  <c r="P220" i="73"/>
  <c r="P219" i="73"/>
  <c r="P218" i="73"/>
  <c r="M220" i="73"/>
  <c r="M219" i="73"/>
  <c r="M218" i="73"/>
  <c r="K220" i="73"/>
  <c r="K219" i="73"/>
  <c r="K218" i="73"/>
  <c r="AE220" i="73"/>
  <c r="AE219" i="73"/>
  <c r="AE218" i="73"/>
  <c r="AD220" i="73"/>
  <c r="AD219" i="73"/>
  <c r="AD218" i="73"/>
  <c r="Y220" i="73"/>
  <c r="Y219" i="73"/>
  <c r="Y218" i="73"/>
  <c r="AD217" i="73"/>
  <c r="AD216" i="73"/>
  <c r="AD215" i="73"/>
  <c r="V217" i="73"/>
  <c r="V216" i="73"/>
  <c r="V215" i="73"/>
  <c r="AR217" i="73"/>
  <c r="AR216" i="73"/>
  <c r="AR215" i="73"/>
  <c r="AQ217" i="73"/>
  <c r="AQ216" i="73"/>
  <c r="AQ215" i="73"/>
  <c r="AO217" i="73"/>
  <c r="AO216" i="73"/>
  <c r="AO215" i="73"/>
  <c r="P217" i="73"/>
  <c r="P216" i="73"/>
  <c r="P215" i="73"/>
  <c r="M217" i="73"/>
  <c r="M216" i="73"/>
  <c r="M215" i="73"/>
  <c r="AE217" i="73"/>
  <c r="AE216" i="73"/>
  <c r="AE215" i="73"/>
  <c r="Y217" i="73"/>
  <c r="Y216" i="73"/>
  <c r="Y215" i="73"/>
  <c r="B217" i="73"/>
  <c r="B216" i="73"/>
  <c r="B215" i="73"/>
  <c r="AA214" i="73"/>
  <c r="AA213" i="73"/>
  <c r="AA212" i="73"/>
  <c r="AR214" i="73"/>
  <c r="AR213" i="73"/>
  <c r="AR212" i="73"/>
  <c r="AQ214" i="73"/>
  <c r="AQ213" i="73"/>
  <c r="AQ212" i="73"/>
  <c r="V212" i="73"/>
  <c r="V213" i="73"/>
  <c r="V214" i="73"/>
  <c r="R214" i="73"/>
  <c r="R213" i="73"/>
  <c r="R212" i="73"/>
  <c r="Q214" i="73"/>
  <c r="Q213" i="73"/>
  <c r="Q212" i="73"/>
  <c r="I214" i="73"/>
  <c r="I213" i="73"/>
  <c r="I212" i="73"/>
  <c r="G214" i="73"/>
  <c r="G213" i="73"/>
  <c r="G212" i="73"/>
  <c r="F214" i="73"/>
  <c r="F213" i="73"/>
  <c r="F212" i="73"/>
  <c r="J214" i="73"/>
  <c r="J213" i="73"/>
  <c r="J212" i="73"/>
  <c r="AL214" i="73"/>
  <c r="AL213" i="73"/>
  <c r="AL212" i="73"/>
  <c r="AJ214" i="73"/>
  <c r="AJ213" i="73"/>
  <c r="AJ212" i="73"/>
  <c r="AK214" i="73"/>
  <c r="AK213" i="73"/>
  <c r="AK212" i="73"/>
  <c r="AN214" i="73"/>
  <c r="AN213" i="73"/>
  <c r="AN212" i="73"/>
  <c r="M214" i="73"/>
  <c r="M213" i="73"/>
  <c r="M212" i="73"/>
  <c r="AE214" i="73"/>
  <c r="AE213" i="73"/>
  <c r="AE212" i="73"/>
  <c r="AD214" i="73"/>
  <c r="AD213" i="73"/>
  <c r="AD212" i="73"/>
  <c r="AB214" i="73"/>
  <c r="AB213" i="73"/>
  <c r="AB212" i="73"/>
  <c r="Y214" i="73"/>
  <c r="Y213" i="73"/>
  <c r="Y212" i="73"/>
  <c r="B214" i="73"/>
  <c r="B213" i="73"/>
  <c r="B212" i="73"/>
  <c r="V211" i="73"/>
  <c r="V210" i="73"/>
  <c r="V209" i="73"/>
  <c r="AR211" i="73"/>
  <c r="AR210" i="73"/>
  <c r="AR209" i="73"/>
  <c r="AQ211" i="73"/>
  <c r="AQ210" i="73"/>
  <c r="AQ209" i="73"/>
  <c r="R211" i="73"/>
  <c r="R210" i="73"/>
  <c r="R209" i="73"/>
  <c r="AO209" i="73"/>
  <c r="AO210" i="73"/>
  <c r="AO211" i="73"/>
  <c r="AI211" i="73"/>
  <c r="AI210" i="73"/>
  <c r="AI209" i="73"/>
  <c r="AE211" i="73"/>
  <c r="AE210" i="73"/>
  <c r="AE209" i="73"/>
  <c r="AD211" i="73"/>
  <c r="AD210" i="73"/>
  <c r="AD209" i="73"/>
  <c r="AA211" i="73"/>
  <c r="AA210" i="73"/>
  <c r="AA209" i="73"/>
  <c r="Z211" i="73"/>
  <c r="Z210" i="73"/>
  <c r="Z209" i="73"/>
  <c r="Y211" i="73"/>
  <c r="Y210" i="73"/>
  <c r="Y209" i="73"/>
  <c r="B211" i="73"/>
  <c r="B210" i="73"/>
  <c r="B209" i="73"/>
  <c r="V208" i="73"/>
  <c r="V207" i="73"/>
  <c r="V206" i="73"/>
  <c r="W208" i="73"/>
  <c r="W207" i="73"/>
  <c r="W206" i="73"/>
  <c r="AQ208" i="73"/>
  <c r="AQ207" i="73"/>
  <c r="AQ206" i="73"/>
  <c r="AO208" i="73"/>
  <c r="AO207" i="73"/>
  <c r="AO206" i="73"/>
  <c r="P208" i="73"/>
  <c r="P207" i="73"/>
  <c r="P206" i="73"/>
  <c r="G208" i="73"/>
  <c r="G207" i="73"/>
  <c r="G206" i="73"/>
  <c r="M208" i="73"/>
  <c r="M207" i="73"/>
  <c r="M206" i="73"/>
  <c r="L208" i="73"/>
  <c r="L207" i="73"/>
  <c r="L206" i="73"/>
  <c r="AI208" i="73"/>
  <c r="AI207" i="73"/>
  <c r="AI206" i="73"/>
  <c r="AE206" i="73"/>
  <c r="AE207" i="73"/>
  <c r="AE208" i="73"/>
  <c r="AD208" i="73"/>
  <c r="AD207" i="73"/>
  <c r="AD206" i="73"/>
  <c r="Y208" i="73"/>
  <c r="Y207" i="73"/>
  <c r="Y206" i="73"/>
  <c r="B208" i="73"/>
  <c r="B207" i="73"/>
  <c r="B206" i="73"/>
  <c r="AR205" i="73"/>
  <c r="AR204" i="73"/>
  <c r="AR203" i="73"/>
  <c r="AQ205" i="73"/>
  <c r="AQ204" i="73"/>
  <c r="AQ203" i="73"/>
  <c r="R205" i="73"/>
  <c r="R204" i="73"/>
  <c r="R203" i="73"/>
  <c r="F205" i="73"/>
  <c r="F204" i="73"/>
  <c r="F203" i="73"/>
  <c r="AN205" i="73"/>
  <c r="AN204" i="73"/>
  <c r="AN203" i="73"/>
  <c r="AL205" i="73"/>
  <c r="AL204" i="73"/>
  <c r="AL203" i="73"/>
  <c r="AJ205" i="73"/>
  <c r="AJ204" i="73"/>
  <c r="AJ203" i="73"/>
  <c r="AK205" i="73"/>
  <c r="AK204" i="73"/>
  <c r="AK203" i="73"/>
  <c r="AE205" i="73"/>
  <c r="AE204" i="73"/>
  <c r="AE203" i="73"/>
  <c r="AD205" i="73"/>
  <c r="AD204" i="73"/>
  <c r="AD203" i="73"/>
  <c r="B205" i="73"/>
  <c r="B204" i="73"/>
  <c r="B203" i="73"/>
  <c r="AC202" i="73"/>
  <c r="AC201" i="73"/>
  <c r="AC200" i="73"/>
  <c r="AM202" i="73"/>
  <c r="AM201" i="73"/>
  <c r="AM200" i="73"/>
  <c r="AR202" i="73"/>
  <c r="AR201" i="73"/>
  <c r="AR200" i="73"/>
  <c r="R202" i="73"/>
  <c r="R201" i="73"/>
  <c r="R200" i="73"/>
  <c r="H202" i="73"/>
  <c r="H201" i="73"/>
  <c r="H200" i="73"/>
  <c r="G202" i="73"/>
  <c r="G201" i="73"/>
  <c r="G200" i="73"/>
  <c r="F202" i="73"/>
  <c r="F201" i="73"/>
  <c r="F200" i="73"/>
  <c r="AN202" i="73"/>
  <c r="AN201" i="73"/>
  <c r="AN200" i="73"/>
  <c r="AD202" i="73"/>
  <c r="AD201" i="73"/>
  <c r="AD200" i="73"/>
  <c r="AE202" i="73"/>
  <c r="AE201" i="73"/>
  <c r="AE200" i="73"/>
  <c r="AL200" i="73"/>
  <c r="AL201" i="73"/>
  <c r="AL202" i="73"/>
  <c r="AK202" i="73"/>
  <c r="AK201" i="73"/>
  <c r="AK200" i="73"/>
  <c r="AB202" i="73"/>
  <c r="AB201" i="73"/>
  <c r="AB200" i="73"/>
  <c r="B202" i="73"/>
  <c r="B201" i="73"/>
  <c r="B200" i="73"/>
  <c r="AR199" i="73"/>
  <c r="AR198" i="73"/>
  <c r="AR197" i="73"/>
  <c r="AQ199" i="73"/>
  <c r="AQ198" i="73"/>
  <c r="AQ197" i="73"/>
  <c r="R199" i="73"/>
  <c r="R198" i="73"/>
  <c r="R197" i="73"/>
  <c r="AO199" i="73"/>
  <c r="AO198" i="73"/>
  <c r="AO197" i="73"/>
  <c r="H199" i="73"/>
  <c r="H198" i="73"/>
  <c r="H197" i="73"/>
  <c r="F199" i="73"/>
  <c r="F198" i="73"/>
  <c r="F197" i="73"/>
  <c r="AN199" i="73"/>
  <c r="AN198" i="73"/>
  <c r="AN197" i="73"/>
  <c r="AL199" i="73"/>
  <c r="AL198" i="73"/>
  <c r="AL197" i="73"/>
  <c r="AJ199" i="73"/>
  <c r="AJ198" i="73"/>
  <c r="AJ197" i="73"/>
  <c r="M199" i="73"/>
  <c r="M198" i="73"/>
  <c r="M197" i="73"/>
  <c r="AE199" i="73"/>
  <c r="AE198" i="73"/>
  <c r="AE197" i="73"/>
  <c r="AD199" i="73"/>
  <c r="AD198" i="73"/>
  <c r="AD197" i="73"/>
  <c r="AC199" i="73"/>
  <c r="AC198" i="73"/>
  <c r="AC197" i="73"/>
  <c r="AB199" i="73"/>
  <c r="AB198" i="73"/>
  <c r="AB197" i="73"/>
  <c r="Y199" i="73"/>
  <c r="Y198" i="73"/>
  <c r="Y197" i="73"/>
  <c r="B199" i="73"/>
  <c r="B198" i="73"/>
  <c r="B197" i="73"/>
  <c r="AG196" i="73"/>
  <c r="AG195" i="73"/>
  <c r="AG194" i="73"/>
  <c r="AG193" i="73"/>
  <c r="AR196" i="73"/>
  <c r="AR195" i="73"/>
  <c r="AR194" i="73"/>
  <c r="AR193" i="73"/>
  <c r="AO196" i="73"/>
  <c r="AO195" i="73"/>
  <c r="AO194" i="73"/>
  <c r="AO193" i="73"/>
  <c r="AM196" i="73"/>
  <c r="AM195" i="73"/>
  <c r="AM194" i="73"/>
  <c r="AM193" i="73"/>
  <c r="AD196" i="73"/>
  <c r="AD195" i="73"/>
  <c r="AD194" i="73"/>
  <c r="AD193" i="73"/>
  <c r="AB196" i="73"/>
  <c r="AB195" i="73"/>
  <c r="AB194" i="73"/>
  <c r="AB193" i="73"/>
  <c r="Y196" i="73"/>
  <c r="Y195" i="73"/>
  <c r="Y194" i="73"/>
  <c r="Y193" i="73"/>
  <c r="U193" i="73"/>
  <c r="U194" i="73"/>
  <c r="U195" i="73"/>
  <c r="U196" i="73"/>
  <c r="T196" i="73"/>
  <c r="T195" i="73"/>
  <c r="T194" i="73"/>
  <c r="T193" i="73"/>
  <c r="R196" i="73"/>
  <c r="R195" i="73"/>
  <c r="R194" i="73"/>
  <c r="R193" i="73"/>
  <c r="M196" i="73"/>
  <c r="M195" i="73"/>
  <c r="M194" i="73"/>
  <c r="M193" i="73"/>
  <c r="AQ196" i="73"/>
  <c r="AQ195" i="73"/>
  <c r="AQ194" i="73"/>
  <c r="AQ193" i="73"/>
  <c r="H196" i="73"/>
  <c r="H195" i="73"/>
  <c r="H194" i="73"/>
  <c r="H193" i="73"/>
  <c r="G196" i="73"/>
  <c r="G195" i="73"/>
  <c r="G194" i="73"/>
  <c r="G193" i="73"/>
  <c r="F196" i="73"/>
  <c r="F195" i="73"/>
  <c r="F194" i="73"/>
  <c r="F193" i="73"/>
  <c r="E196" i="73"/>
  <c r="E195" i="73"/>
  <c r="E194" i="73"/>
  <c r="E193" i="73"/>
  <c r="AJ196" i="73"/>
  <c r="AJ195" i="73"/>
  <c r="AJ194" i="73"/>
  <c r="AJ193" i="73"/>
  <c r="AF196" i="73"/>
  <c r="AF195" i="73"/>
  <c r="AF194" i="73"/>
  <c r="AF193" i="73"/>
  <c r="AE196" i="73"/>
  <c r="AE195" i="73"/>
  <c r="AE194" i="73"/>
  <c r="AE193" i="73"/>
  <c r="C196" i="73"/>
  <c r="C195" i="73"/>
  <c r="C194" i="73"/>
  <c r="C193" i="73"/>
  <c r="B196" i="73"/>
  <c r="B195" i="73"/>
  <c r="B194" i="73"/>
  <c r="B193" i="73"/>
  <c r="U192" i="73"/>
  <c r="U191" i="73"/>
  <c r="U190" i="73"/>
  <c r="U189" i="73"/>
  <c r="T192" i="73"/>
  <c r="T191" i="73"/>
  <c r="T190" i="73"/>
  <c r="T189" i="73"/>
  <c r="AR189" i="73"/>
  <c r="AR190" i="73"/>
  <c r="AR191" i="73"/>
  <c r="AR192" i="73"/>
  <c r="R192" i="73"/>
  <c r="R191" i="73"/>
  <c r="R190" i="73"/>
  <c r="R189" i="73"/>
  <c r="Q192" i="73"/>
  <c r="Q191" i="73"/>
  <c r="Q190" i="73"/>
  <c r="Q189" i="73"/>
  <c r="AO192" i="73"/>
  <c r="AO191" i="73"/>
  <c r="AO190" i="73"/>
  <c r="AO189" i="73"/>
  <c r="H192" i="73"/>
  <c r="H191" i="73"/>
  <c r="H190" i="73"/>
  <c r="H189" i="73"/>
  <c r="F192" i="73"/>
  <c r="F191" i="73"/>
  <c r="F190" i="73"/>
  <c r="F189" i="73"/>
  <c r="AN192" i="73"/>
  <c r="AN191" i="73"/>
  <c r="AN190" i="73"/>
  <c r="AN189" i="73"/>
  <c r="M192" i="73"/>
  <c r="M191" i="73"/>
  <c r="M190" i="73"/>
  <c r="M189" i="73"/>
  <c r="AJ192" i="73"/>
  <c r="AJ191" i="73"/>
  <c r="AJ190" i="73"/>
  <c r="AJ189" i="73"/>
  <c r="AF192" i="73"/>
  <c r="AF191" i="73"/>
  <c r="AF190" i="73"/>
  <c r="AF189" i="73"/>
  <c r="AE192" i="73"/>
  <c r="AE191" i="73"/>
  <c r="AE190" i="73"/>
  <c r="AE189" i="73"/>
  <c r="AD192" i="73"/>
  <c r="AD191" i="73"/>
  <c r="AD190" i="73"/>
  <c r="AD189" i="73"/>
  <c r="AC192" i="73"/>
  <c r="AC191" i="73"/>
  <c r="AC190" i="73"/>
  <c r="AC189" i="73"/>
  <c r="C192" i="73"/>
  <c r="C191" i="73"/>
  <c r="C190" i="73"/>
  <c r="C189" i="73"/>
  <c r="Y192" i="73"/>
  <c r="Y191" i="73"/>
  <c r="Y190" i="73"/>
  <c r="Y189" i="73"/>
  <c r="B192" i="73"/>
  <c r="B191" i="73"/>
  <c r="B190" i="73"/>
  <c r="B189" i="73"/>
  <c r="AQ188" i="73"/>
  <c r="AQ187" i="73"/>
  <c r="AQ186" i="73"/>
  <c r="AQ185" i="73"/>
  <c r="O188" i="73"/>
  <c r="O187" i="73"/>
  <c r="O186" i="73"/>
  <c r="O185" i="73"/>
  <c r="N188" i="73"/>
  <c r="N187" i="73"/>
  <c r="N186" i="73"/>
  <c r="N185" i="73"/>
  <c r="AI188" i="73"/>
  <c r="AI187" i="73"/>
  <c r="AI186" i="73"/>
  <c r="AI185" i="73"/>
  <c r="AM184" i="73"/>
  <c r="AM183" i="73"/>
  <c r="AM182" i="73"/>
  <c r="AM181" i="73"/>
  <c r="V184" i="73"/>
  <c r="V183" i="73"/>
  <c r="V182" i="73"/>
  <c r="V181" i="73"/>
  <c r="AR184" i="73"/>
  <c r="AR183" i="73"/>
  <c r="AR182" i="73"/>
  <c r="AR181" i="73"/>
  <c r="AQ184" i="73"/>
  <c r="AQ183" i="73"/>
  <c r="AQ182" i="73"/>
  <c r="AQ181" i="73"/>
  <c r="R184" i="73"/>
  <c r="R183" i="73"/>
  <c r="R182" i="73"/>
  <c r="R181" i="73"/>
  <c r="AO184" i="73"/>
  <c r="AO183" i="73"/>
  <c r="AO182" i="73"/>
  <c r="AO181" i="73"/>
  <c r="H184" i="73"/>
  <c r="H183" i="73"/>
  <c r="H182" i="73"/>
  <c r="H181" i="73"/>
  <c r="F184" i="73"/>
  <c r="F183" i="73"/>
  <c r="F182" i="73"/>
  <c r="F181" i="73"/>
  <c r="E184" i="73"/>
  <c r="E183" i="73"/>
  <c r="E182" i="73"/>
  <c r="E181" i="73"/>
  <c r="AN184" i="73"/>
  <c r="AN183" i="73"/>
  <c r="AN182" i="73"/>
  <c r="AN181" i="73"/>
  <c r="AL184" i="73"/>
  <c r="AL183" i="73"/>
  <c r="AL182" i="73"/>
  <c r="AL181" i="73"/>
  <c r="AJ184" i="73"/>
  <c r="AJ183" i="73"/>
  <c r="AJ182" i="73"/>
  <c r="AJ181" i="73"/>
  <c r="AE184" i="73"/>
  <c r="AE183" i="73"/>
  <c r="AE182" i="73"/>
  <c r="AE181" i="73"/>
  <c r="AD184" i="73"/>
  <c r="AD183" i="73"/>
  <c r="AD182" i="73"/>
  <c r="AD181" i="73"/>
  <c r="AC184" i="73"/>
  <c r="AC183" i="73"/>
  <c r="AC182" i="73"/>
  <c r="AC181" i="73"/>
  <c r="AB184" i="73"/>
  <c r="AB183" i="73"/>
  <c r="AB182" i="73"/>
  <c r="AB181" i="73"/>
  <c r="Y184" i="73"/>
  <c r="Y183" i="73"/>
  <c r="Y182" i="73"/>
  <c r="Y181" i="73"/>
  <c r="B184" i="73"/>
  <c r="B183" i="73"/>
  <c r="B182" i="73"/>
  <c r="B181" i="73"/>
  <c r="AR180" i="73"/>
  <c r="AR179" i="73"/>
  <c r="AR178" i="73"/>
  <c r="AR177" i="73"/>
  <c r="AQ180" i="73"/>
  <c r="AQ179" i="73"/>
  <c r="AQ178" i="73"/>
  <c r="AQ177" i="73"/>
  <c r="AP180" i="73"/>
  <c r="AP179" i="73"/>
  <c r="AP178" i="73"/>
  <c r="AP177" i="73"/>
  <c r="AO180" i="73"/>
  <c r="AO179" i="73"/>
  <c r="AO178" i="73"/>
  <c r="AO177" i="73"/>
  <c r="O180" i="73"/>
  <c r="O179" i="73"/>
  <c r="O178" i="73"/>
  <c r="O177" i="73"/>
  <c r="AK177" i="73"/>
  <c r="AK178" i="73"/>
  <c r="AK179" i="73"/>
  <c r="AK180" i="73"/>
  <c r="M180" i="73"/>
  <c r="M179" i="73"/>
  <c r="M178" i="73"/>
  <c r="M177" i="73"/>
  <c r="AJ180" i="73"/>
  <c r="AJ179" i="73"/>
  <c r="AJ178" i="73"/>
  <c r="AJ177" i="73"/>
  <c r="AI180" i="73"/>
  <c r="AI179" i="73"/>
  <c r="AI178" i="73"/>
  <c r="AI177" i="73"/>
  <c r="Y180" i="73"/>
  <c r="Y179" i="73"/>
  <c r="Y178" i="73"/>
  <c r="Y177" i="73"/>
  <c r="B180" i="73"/>
  <c r="B179" i="73"/>
  <c r="B178" i="73"/>
  <c r="B177" i="73"/>
  <c r="V176" i="73"/>
  <c r="V175" i="73"/>
  <c r="V174" i="73"/>
  <c r="V173" i="73"/>
  <c r="T176" i="73"/>
  <c r="T175" i="73"/>
  <c r="T174" i="73"/>
  <c r="T173" i="73"/>
  <c r="AR176" i="73"/>
  <c r="AR175" i="73"/>
  <c r="AR174" i="73"/>
  <c r="AR173" i="73"/>
  <c r="AQ176" i="73"/>
  <c r="AQ175" i="73"/>
  <c r="AQ174" i="73"/>
  <c r="AQ173" i="73"/>
  <c r="AA176" i="73"/>
  <c r="AA175" i="73"/>
  <c r="AA174" i="73"/>
  <c r="AA173" i="73"/>
  <c r="R176" i="73"/>
  <c r="R175" i="73"/>
  <c r="R174" i="73"/>
  <c r="R173" i="73"/>
  <c r="AO176" i="73"/>
  <c r="AO175" i="73"/>
  <c r="AO174" i="73"/>
  <c r="AO173" i="73"/>
  <c r="F176" i="73"/>
  <c r="F175" i="73"/>
  <c r="F174" i="73"/>
  <c r="F173" i="73"/>
  <c r="M176" i="73"/>
  <c r="M175" i="73"/>
  <c r="M174" i="73"/>
  <c r="M173" i="73"/>
  <c r="AE176" i="73"/>
  <c r="AE175" i="73"/>
  <c r="AE174" i="73"/>
  <c r="AE173" i="73"/>
  <c r="AD176" i="73"/>
  <c r="AD175" i="73"/>
  <c r="AD174" i="73"/>
  <c r="AD173" i="73"/>
  <c r="AB176" i="73"/>
  <c r="AB175" i="73"/>
  <c r="AB174" i="73"/>
  <c r="AB173" i="73"/>
  <c r="Y176" i="73"/>
  <c r="Y175" i="73"/>
  <c r="Y174" i="73"/>
  <c r="Y173" i="73"/>
  <c r="B176" i="73"/>
  <c r="B175" i="73"/>
  <c r="B174" i="73"/>
  <c r="B173" i="73"/>
  <c r="AM172" i="73"/>
  <c r="AM171" i="73"/>
  <c r="AM170" i="73"/>
  <c r="AM169" i="73"/>
  <c r="V172" i="73"/>
  <c r="V171" i="73"/>
  <c r="V170" i="73"/>
  <c r="V169" i="73"/>
  <c r="AR169" i="73"/>
  <c r="AR170" i="73"/>
  <c r="AR171" i="73"/>
  <c r="AR172" i="73"/>
  <c r="R172" i="73"/>
  <c r="R171" i="73"/>
  <c r="R170" i="73"/>
  <c r="R169" i="73"/>
  <c r="AO172" i="73"/>
  <c r="AO171" i="73"/>
  <c r="AO170" i="73"/>
  <c r="AO169" i="73"/>
  <c r="H172" i="73"/>
  <c r="H171" i="73"/>
  <c r="H170" i="73"/>
  <c r="H169" i="73"/>
  <c r="AF172" i="73"/>
  <c r="AF171" i="73"/>
  <c r="AF170" i="73"/>
  <c r="AF169" i="73"/>
  <c r="AE172" i="73"/>
  <c r="AE171" i="73"/>
  <c r="AE170" i="73"/>
  <c r="AE169" i="73"/>
  <c r="AD172" i="73"/>
  <c r="AD171" i="73"/>
  <c r="AD170" i="73"/>
  <c r="AD169" i="73"/>
  <c r="AC172" i="73"/>
  <c r="AC171" i="73"/>
  <c r="AC170" i="73"/>
  <c r="AC169" i="73"/>
  <c r="Y172" i="73"/>
  <c r="Y171" i="73"/>
  <c r="Y170" i="73"/>
  <c r="Y169" i="73"/>
  <c r="B172" i="73"/>
  <c r="B171" i="73"/>
  <c r="B170" i="73"/>
  <c r="B169" i="73"/>
  <c r="AR168" i="73"/>
  <c r="AR167" i="73"/>
  <c r="AR166" i="73"/>
  <c r="AR165" i="73"/>
  <c r="AJ168" i="73"/>
  <c r="AJ167" i="73"/>
  <c r="AJ166" i="73"/>
  <c r="AJ165" i="73"/>
  <c r="AI168" i="73"/>
  <c r="AI167" i="73"/>
  <c r="AI166" i="73"/>
  <c r="AI165" i="73"/>
  <c r="Y168" i="73"/>
  <c r="Y167" i="73"/>
  <c r="Y166" i="73"/>
  <c r="Y165" i="73"/>
  <c r="V164" i="73"/>
  <c r="V163" i="73"/>
  <c r="V162" i="73"/>
  <c r="V161" i="73"/>
  <c r="U164" i="73"/>
  <c r="U163" i="73"/>
  <c r="U162" i="73"/>
  <c r="U161" i="73"/>
  <c r="T164" i="73"/>
  <c r="T163" i="73"/>
  <c r="T162" i="73"/>
  <c r="T161" i="73"/>
  <c r="S164" i="73"/>
  <c r="S163" i="73"/>
  <c r="S162" i="73"/>
  <c r="S161" i="73"/>
  <c r="AR164" i="73"/>
  <c r="AR163" i="73"/>
  <c r="AR162" i="73"/>
  <c r="AR161" i="73"/>
  <c r="AA164" i="73"/>
  <c r="AA163" i="73"/>
  <c r="AA162" i="73"/>
  <c r="AA161" i="73"/>
  <c r="R164" i="73"/>
  <c r="R163" i="73"/>
  <c r="R162" i="73"/>
  <c r="R161" i="73"/>
  <c r="AO164" i="73"/>
  <c r="AO163" i="73"/>
  <c r="AO162" i="73"/>
  <c r="AO161" i="73"/>
  <c r="AN164" i="73"/>
  <c r="AN163" i="73"/>
  <c r="AN162" i="73"/>
  <c r="AN161" i="73"/>
  <c r="M164" i="73"/>
  <c r="M163" i="73"/>
  <c r="M162" i="73"/>
  <c r="M161" i="73"/>
  <c r="AE164" i="73"/>
  <c r="AE163" i="73"/>
  <c r="AE162" i="73"/>
  <c r="AE161" i="73"/>
  <c r="AD164" i="73"/>
  <c r="AD163" i="73"/>
  <c r="AD162" i="73"/>
  <c r="AD161" i="73"/>
  <c r="AC164" i="73"/>
  <c r="AC163" i="73"/>
  <c r="AC162" i="73"/>
  <c r="AC161" i="73"/>
  <c r="AB164" i="73"/>
  <c r="AB163" i="73"/>
  <c r="AB162" i="73"/>
  <c r="AB161" i="73"/>
  <c r="Y164" i="73"/>
  <c r="Y163" i="73"/>
  <c r="Y162" i="73"/>
  <c r="Y161" i="73"/>
  <c r="B164" i="73"/>
  <c r="B163" i="73"/>
  <c r="B162" i="73"/>
  <c r="B161" i="73"/>
  <c r="AR160" i="73"/>
  <c r="AR159" i="73"/>
  <c r="AR158" i="73"/>
  <c r="AR157" i="73"/>
  <c r="R160" i="73"/>
  <c r="R159" i="73"/>
  <c r="R158" i="73"/>
  <c r="R157" i="73"/>
  <c r="AO160" i="73"/>
  <c r="AO159" i="73"/>
  <c r="AO158" i="73"/>
  <c r="AO157" i="73"/>
  <c r="H160" i="73"/>
  <c r="H159" i="73"/>
  <c r="H158" i="73"/>
  <c r="H157" i="73"/>
  <c r="AN160" i="73"/>
  <c r="AN159" i="73"/>
  <c r="AN158" i="73"/>
  <c r="AN157" i="73"/>
  <c r="AM160" i="73"/>
  <c r="AM159" i="73"/>
  <c r="AM158" i="73"/>
  <c r="AM157" i="73"/>
  <c r="AH160" i="73"/>
  <c r="AH159" i="73"/>
  <c r="AH158" i="73"/>
  <c r="AH157" i="73"/>
  <c r="AE160" i="73"/>
  <c r="AE159" i="73"/>
  <c r="AE158" i="73"/>
  <c r="AE157" i="73"/>
  <c r="AD160" i="73"/>
  <c r="AD159" i="73"/>
  <c r="AD158" i="73"/>
  <c r="AD157" i="73"/>
  <c r="AB160" i="73"/>
  <c r="AB159" i="73"/>
  <c r="AB158" i="73"/>
  <c r="AB157" i="73"/>
  <c r="Y160" i="73"/>
  <c r="Y159" i="73"/>
  <c r="Y158" i="73"/>
  <c r="Y157" i="73"/>
  <c r="B160" i="73"/>
  <c r="B159" i="73"/>
  <c r="B158" i="73"/>
  <c r="B157" i="73"/>
  <c r="AC156" i="73"/>
  <c r="AC155" i="73"/>
  <c r="AC154" i="73"/>
  <c r="AC153" i="73"/>
  <c r="V156" i="73"/>
  <c r="V155" i="73"/>
  <c r="V154" i="73"/>
  <c r="V153" i="73"/>
  <c r="T156" i="73"/>
  <c r="T155" i="73"/>
  <c r="T154" i="73"/>
  <c r="T153" i="73"/>
  <c r="S156" i="73"/>
  <c r="S155" i="73"/>
  <c r="S154" i="73"/>
  <c r="S153" i="73"/>
  <c r="AR156" i="73"/>
  <c r="AR155" i="73"/>
  <c r="AR154" i="73"/>
  <c r="AR153" i="73"/>
  <c r="AQ156" i="73"/>
  <c r="AQ155" i="73"/>
  <c r="AQ154" i="73"/>
  <c r="AQ153" i="73"/>
  <c r="AA156" i="73"/>
  <c r="AA155" i="73"/>
  <c r="AA154" i="73"/>
  <c r="AA153" i="73"/>
  <c r="AO156" i="73"/>
  <c r="AO155" i="73"/>
  <c r="AO154" i="73"/>
  <c r="AO153" i="73"/>
  <c r="M156" i="73"/>
  <c r="M155" i="73"/>
  <c r="M154" i="73"/>
  <c r="M153" i="73"/>
  <c r="AE156" i="73"/>
  <c r="AE155" i="73"/>
  <c r="AE154" i="73"/>
  <c r="AE153" i="73"/>
  <c r="AD156" i="73"/>
  <c r="AD155" i="73"/>
  <c r="AD154" i="73"/>
  <c r="AD153" i="73"/>
  <c r="Y156" i="73"/>
  <c r="Y155" i="73"/>
  <c r="Y154" i="73"/>
  <c r="Y153" i="73"/>
  <c r="B156" i="73"/>
  <c r="B155" i="73"/>
  <c r="B154" i="73"/>
  <c r="B153" i="73"/>
  <c r="F152" i="73"/>
  <c r="F151" i="73"/>
  <c r="F150" i="73"/>
  <c r="F149" i="73"/>
  <c r="V152" i="73"/>
  <c r="V151" i="73"/>
  <c r="V150" i="73"/>
  <c r="V149" i="73"/>
  <c r="U152" i="73"/>
  <c r="U151" i="73"/>
  <c r="U150" i="73"/>
  <c r="U149" i="73"/>
  <c r="AR152" i="73"/>
  <c r="AR151" i="73"/>
  <c r="AR150" i="73"/>
  <c r="AR149" i="73"/>
  <c r="AQ152" i="73"/>
  <c r="AQ151" i="73"/>
  <c r="AQ150" i="73"/>
  <c r="AQ149" i="73"/>
  <c r="R152" i="73"/>
  <c r="R151" i="73"/>
  <c r="R150" i="73"/>
  <c r="R149" i="73"/>
  <c r="AO152" i="73"/>
  <c r="AO151" i="73"/>
  <c r="AO150" i="73"/>
  <c r="AO149" i="73"/>
  <c r="I152" i="73"/>
  <c r="I151" i="73"/>
  <c r="I150" i="73"/>
  <c r="I149" i="73"/>
  <c r="G152" i="73"/>
  <c r="G151" i="73"/>
  <c r="G150" i="73"/>
  <c r="G149" i="73"/>
  <c r="AN152" i="73"/>
  <c r="AN151" i="73"/>
  <c r="AN150" i="73"/>
  <c r="AN149" i="73"/>
  <c r="AL152" i="73"/>
  <c r="AL151" i="73"/>
  <c r="AL150" i="73"/>
  <c r="AL149" i="73"/>
  <c r="AE152" i="73"/>
  <c r="AE151" i="73"/>
  <c r="AE150" i="73"/>
  <c r="AE149" i="73"/>
  <c r="AD149" i="73"/>
  <c r="AD150" i="73"/>
  <c r="AD151" i="73"/>
  <c r="AD152" i="73"/>
  <c r="AC152" i="73"/>
  <c r="AC151" i="73"/>
  <c r="AC150" i="73"/>
  <c r="AC149" i="73"/>
  <c r="AA152" i="73"/>
  <c r="AA151" i="73"/>
  <c r="AA150" i="73"/>
  <c r="AA149" i="73"/>
  <c r="Y152" i="73"/>
  <c r="Y151" i="73"/>
  <c r="Y150" i="73"/>
  <c r="Y149" i="73"/>
  <c r="B152" i="73"/>
  <c r="B151" i="73"/>
  <c r="B150" i="73"/>
  <c r="B149" i="73"/>
  <c r="AR148" i="73"/>
  <c r="AR147" i="73"/>
  <c r="AR146" i="73"/>
  <c r="AR145" i="73"/>
  <c r="AQ148" i="73"/>
  <c r="AQ147" i="73"/>
  <c r="AQ146" i="73"/>
  <c r="AQ145" i="73"/>
  <c r="R148" i="73"/>
  <c r="R147" i="73"/>
  <c r="R146" i="73"/>
  <c r="R145" i="73"/>
  <c r="AO148" i="73"/>
  <c r="AO147" i="73"/>
  <c r="AO146" i="73"/>
  <c r="AO145" i="73"/>
  <c r="I148" i="73"/>
  <c r="I147" i="73"/>
  <c r="I146" i="73"/>
  <c r="I145" i="73"/>
  <c r="H148" i="73"/>
  <c r="H147" i="73"/>
  <c r="H146" i="73"/>
  <c r="H145" i="73"/>
  <c r="G148" i="73"/>
  <c r="G147" i="73"/>
  <c r="G146" i="73"/>
  <c r="G145" i="73"/>
  <c r="F148" i="73"/>
  <c r="F147" i="73"/>
  <c r="F146" i="73"/>
  <c r="F145" i="73"/>
  <c r="AN148" i="73"/>
  <c r="AN147" i="73"/>
  <c r="AN146" i="73"/>
  <c r="AN145" i="73"/>
  <c r="AM148" i="73"/>
  <c r="AM147" i="73"/>
  <c r="AM146" i="73"/>
  <c r="AM145" i="73"/>
  <c r="AK148" i="73"/>
  <c r="AK147" i="73"/>
  <c r="AK146" i="73"/>
  <c r="AK145" i="73"/>
  <c r="AE148" i="73"/>
  <c r="AE147" i="73"/>
  <c r="AE146" i="73"/>
  <c r="AE145" i="73"/>
  <c r="AD145" i="73"/>
  <c r="AD146" i="73"/>
  <c r="AD147" i="73"/>
  <c r="AD148" i="73"/>
  <c r="AC148" i="73"/>
  <c r="AC147" i="73"/>
  <c r="AC146" i="73"/>
  <c r="AC145" i="73"/>
  <c r="J148" i="73"/>
  <c r="J147" i="73"/>
  <c r="J146" i="73"/>
  <c r="J145" i="73"/>
  <c r="AB148" i="73"/>
  <c r="AB147" i="73"/>
  <c r="AB146" i="73"/>
  <c r="AB145" i="73"/>
  <c r="Y148" i="73"/>
  <c r="Y147" i="73"/>
  <c r="Y146" i="73"/>
  <c r="Y145" i="73"/>
  <c r="B148" i="73"/>
  <c r="B147" i="73"/>
  <c r="B146" i="73"/>
  <c r="B145" i="73"/>
  <c r="AM144" i="73"/>
  <c r="AM143" i="73"/>
  <c r="AM142" i="73"/>
  <c r="AM141" i="73"/>
  <c r="AL144" i="73"/>
  <c r="AL143" i="73"/>
  <c r="AL142" i="73"/>
  <c r="AL141" i="73"/>
  <c r="AK141" i="73"/>
  <c r="AK142" i="73"/>
  <c r="AK143" i="73"/>
  <c r="AK144" i="73"/>
  <c r="L144" i="73"/>
  <c r="L143" i="73"/>
  <c r="L142" i="73"/>
  <c r="L141" i="73"/>
  <c r="AJ144" i="73"/>
  <c r="AJ143" i="73"/>
  <c r="AJ142" i="73"/>
  <c r="AJ141" i="73"/>
  <c r="AE144" i="73"/>
  <c r="AE143" i="73"/>
  <c r="AE142" i="73"/>
  <c r="AE141" i="73"/>
  <c r="AD144" i="73"/>
  <c r="AD143" i="73"/>
  <c r="AD142" i="73"/>
  <c r="AD141" i="73"/>
  <c r="Y144" i="73"/>
  <c r="Y143" i="73"/>
  <c r="Y142" i="73"/>
  <c r="Y141" i="73"/>
  <c r="B144" i="73"/>
  <c r="B143" i="73"/>
  <c r="B142" i="73"/>
  <c r="B141" i="73"/>
  <c r="AR140" i="73"/>
  <c r="AR139" i="73"/>
  <c r="AR138" i="73"/>
  <c r="AR137" i="73"/>
  <c r="R140" i="73"/>
  <c r="R139" i="73"/>
  <c r="R138" i="73"/>
  <c r="R137" i="73"/>
  <c r="AP140" i="73"/>
  <c r="AP139" i="73"/>
  <c r="AP138" i="73"/>
  <c r="AP137" i="73"/>
  <c r="AO140" i="73"/>
  <c r="AO139" i="73"/>
  <c r="AO138" i="73"/>
  <c r="AO137" i="73"/>
  <c r="I140" i="73"/>
  <c r="I139" i="73"/>
  <c r="I138" i="73"/>
  <c r="I137" i="73"/>
  <c r="H140" i="73"/>
  <c r="H139" i="73"/>
  <c r="H138" i="73"/>
  <c r="H137" i="73"/>
  <c r="G140" i="73"/>
  <c r="G139" i="73"/>
  <c r="G138" i="73"/>
  <c r="G137" i="73"/>
  <c r="F140" i="73"/>
  <c r="F139" i="73"/>
  <c r="F138" i="73"/>
  <c r="F137" i="73"/>
  <c r="AM140" i="73"/>
  <c r="AM139" i="73"/>
  <c r="AM138" i="73"/>
  <c r="AM137" i="73"/>
  <c r="AL140" i="73"/>
  <c r="AL139" i="73"/>
  <c r="AL138" i="73"/>
  <c r="AL137" i="73"/>
  <c r="AE140" i="73"/>
  <c r="AE139" i="73"/>
  <c r="AE138" i="73"/>
  <c r="AE137" i="73"/>
  <c r="AD140" i="73"/>
  <c r="AD139" i="73"/>
  <c r="AD138" i="73"/>
  <c r="AD137" i="73"/>
  <c r="AC140" i="73"/>
  <c r="AC139" i="73"/>
  <c r="AC138" i="73"/>
  <c r="AC137" i="73"/>
  <c r="C140" i="73"/>
  <c r="C139" i="73"/>
  <c r="C138" i="73"/>
  <c r="C137" i="73"/>
  <c r="J140" i="73"/>
  <c r="J139" i="73"/>
  <c r="J138" i="73"/>
  <c r="J137" i="73"/>
  <c r="AB137" i="73"/>
  <c r="AB138" i="73"/>
  <c r="AB139" i="73"/>
  <c r="AB140" i="73"/>
  <c r="AA140" i="73"/>
  <c r="AA139" i="73"/>
  <c r="AA138" i="73"/>
  <c r="AA137" i="73"/>
  <c r="Y140" i="73"/>
  <c r="Y139" i="73"/>
  <c r="Y138" i="73"/>
  <c r="Y137" i="73"/>
  <c r="B140" i="73"/>
  <c r="B139" i="73"/>
  <c r="B138" i="73"/>
  <c r="B137" i="73"/>
  <c r="W133" i="73"/>
  <c r="W134" i="73"/>
  <c r="W135" i="73"/>
  <c r="W136" i="73"/>
  <c r="AR136" i="73"/>
  <c r="AR135" i="73"/>
  <c r="AR134" i="73"/>
  <c r="AR133" i="73"/>
  <c r="AQ136" i="73"/>
  <c r="AQ135" i="73"/>
  <c r="AQ134" i="73"/>
  <c r="AQ133" i="73"/>
  <c r="AO136" i="73"/>
  <c r="AO135" i="73"/>
  <c r="AO134" i="73"/>
  <c r="AO133" i="73"/>
  <c r="H136" i="73"/>
  <c r="H135" i="73"/>
  <c r="H134" i="73"/>
  <c r="H133" i="73"/>
  <c r="F136" i="73"/>
  <c r="F135" i="73"/>
  <c r="F134" i="73"/>
  <c r="F133" i="73"/>
  <c r="N136" i="73"/>
  <c r="N135" i="73"/>
  <c r="N134" i="73"/>
  <c r="N133" i="73"/>
  <c r="M136" i="73"/>
  <c r="M135" i="73"/>
  <c r="M134" i="73"/>
  <c r="M133" i="73"/>
  <c r="AH136" i="73"/>
  <c r="AH135" i="73"/>
  <c r="AH134" i="73"/>
  <c r="AH133" i="73"/>
  <c r="AE136" i="73"/>
  <c r="AE135" i="73"/>
  <c r="AE134" i="73"/>
  <c r="AE133" i="73"/>
  <c r="AD136" i="73"/>
  <c r="AD135" i="73"/>
  <c r="AD134" i="73"/>
  <c r="AD133" i="73"/>
  <c r="C136" i="73"/>
  <c r="C135" i="73"/>
  <c r="C134" i="73"/>
  <c r="C133" i="73"/>
  <c r="Y136" i="73"/>
  <c r="Y135" i="73"/>
  <c r="Y134" i="73"/>
  <c r="Y133" i="73"/>
  <c r="B136" i="73"/>
  <c r="B135" i="73"/>
  <c r="B134" i="73"/>
  <c r="B133" i="73"/>
  <c r="AR132" i="73"/>
  <c r="AR131" i="73"/>
  <c r="AR130" i="73"/>
  <c r="AR129" i="73"/>
  <c r="AQ132" i="73"/>
  <c r="AQ131" i="73"/>
  <c r="AQ130" i="73"/>
  <c r="AQ129" i="73"/>
  <c r="AA132" i="73"/>
  <c r="AA131" i="73"/>
  <c r="AA130" i="73"/>
  <c r="AA129" i="73"/>
  <c r="R132" i="73"/>
  <c r="R131" i="73"/>
  <c r="R130" i="73"/>
  <c r="R129" i="73"/>
  <c r="AO132" i="73"/>
  <c r="AO131" i="73"/>
  <c r="AO130" i="73"/>
  <c r="AO129" i="73"/>
  <c r="H132" i="73"/>
  <c r="H131" i="73"/>
  <c r="H130" i="73"/>
  <c r="H129" i="73"/>
  <c r="G132" i="73"/>
  <c r="G131" i="73"/>
  <c r="G130" i="73"/>
  <c r="G129" i="73"/>
  <c r="F132" i="73"/>
  <c r="F131" i="73"/>
  <c r="F130" i="73"/>
  <c r="F129" i="73"/>
  <c r="AL132" i="73"/>
  <c r="AL131" i="73"/>
  <c r="AL130" i="73"/>
  <c r="AL129" i="73"/>
  <c r="AE132" i="73"/>
  <c r="AE131" i="73"/>
  <c r="AE130" i="73"/>
  <c r="AE129" i="73"/>
  <c r="AD132" i="73"/>
  <c r="AD131" i="73"/>
  <c r="AD130" i="73"/>
  <c r="AD129" i="73"/>
  <c r="AC129" i="73"/>
  <c r="AC130" i="73"/>
  <c r="AC131" i="73"/>
  <c r="AC132" i="73"/>
  <c r="J132" i="73"/>
  <c r="J131" i="73"/>
  <c r="J130" i="73"/>
  <c r="J129" i="73"/>
  <c r="AB132" i="73"/>
  <c r="AB131" i="73"/>
  <c r="AB130" i="73"/>
  <c r="AB129" i="73"/>
  <c r="Y132" i="73"/>
  <c r="Y131" i="73"/>
  <c r="Y130" i="73"/>
  <c r="Y129" i="73"/>
  <c r="B132" i="73"/>
  <c r="B131" i="73"/>
  <c r="B130" i="73"/>
  <c r="B129" i="73"/>
  <c r="U128" i="73"/>
  <c r="U127" i="73"/>
  <c r="U126" i="73"/>
  <c r="U125" i="73"/>
  <c r="T128" i="73"/>
  <c r="T127" i="73"/>
  <c r="T126" i="73"/>
  <c r="T125" i="73"/>
  <c r="AR128" i="73"/>
  <c r="AR127" i="73"/>
  <c r="AR126" i="73"/>
  <c r="AQ128" i="73"/>
  <c r="AQ127" i="73"/>
  <c r="AQ126" i="73"/>
  <c r="R128" i="73"/>
  <c r="R127" i="73"/>
  <c r="R126" i="73"/>
  <c r="R125" i="73"/>
  <c r="AO128" i="73"/>
  <c r="AO127" i="73"/>
  <c r="AO126" i="73"/>
  <c r="I128" i="73"/>
  <c r="I127" i="73"/>
  <c r="I126" i="73"/>
  <c r="I125" i="73"/>
  <c r="G128" i="73"/>
  <c r="G127" i="73"/>
  <c r="G126" i="73"/>
  <c r="G125" i="73"/>
  <c r="F128" i="73"/>
  <c r="F127" i="73"/>
  <c r="F126" i="73"/>
  <c r="F125" i="73"/>
  <c r="AE126" i="73"/>
  <c r="AE127" i="73"/>
  <c r="AE128" i="73"/>
  <c r="AD128" i="73"/>
  <c r="AD127" i="73"/>
  <c r="AD126" i="73"/>
  <c r="AC128" i="73"/>
  <c r="AC127" i="73"/>
  <c r="AC126" i="73"/>
  <c r="AA128" i="73"/>
  <c r="AA127" i="73"/>
  <c r="AA126" i="73"/>
  <c r="AA125" i="73"/>
  <c r="Y128" i="73"/>
  <c r="Y127" i="73"/>
  <c r="Y126" i="73"/>
  <c r="B128" i="73"/>
  <c r="B127" i="73"/>
  <c r="B126" i="73"/>
  <c r="B125" i="73"/>
  <c r="AR124" i="73"/>
  <c r="AR123" i="73"/>
  <c r="AR122" i="73"/>
  <c r="AR121" i="73"/>
  <c r="AQ124" i="73"/>
  <c r="AQ123" i="73"/>
  <c r="AQ122" i="73"/>
  <c r="AQ121" i="73"/>
  <c r="R124" i="73"/>
  <c r="R123" i="73"/>
  <c r="R122" i="73"/>
  <c r="R121" i="73"/>
  <c r="F124" i="73"/>
  <c r="F123" i="73"/>
  <c r="F122" i="73"/>
  <c r="F121" i="73"/>
  <c r="AL124" i="73"/>
  <c r="AL123" i="73"/>
  <c r="AL122" i="73"/>
  <c r="AL121" i="73"/>
  <c r="AE124" i="73"/>
  <c r="AE123" i="73"/>
  <c r="AE122" i="73"/>
  <c r="AE121" i="73"/>
  <c r="Y124" i="73"/>
  <c r="Y123" i="73"/>
  <c r="Y122" i="73"/>
  <c r="Y121" i="73"/>
  <c r="B124" i="73"/>
  <c r="B123" i="73"/>
  <c r="B122" i="73"/>
  <c r="B121" i="73"/>
  <c r="AQ120" i="73"/>
  <c r="AQ119" i="73"/>
  <c r="AQ118" i="73"/>
  <c r="AQ117" i="73"/>
  <c r="AP120" i="73"/>
  <c r="AP119" i="73"/>
  <c r="AP118" i="73"/>
  <c r="AP117" i="73"/>
  <c r="AO120" i="73"/>
  <c r="AO119" i="73"/>
  <c r="AO118" i="73"/>
  <c r="AO117" i="73"/>
  <c r="P120" i="73"/>
  <c r="P119" i="73"/>
  <c r="P118" i="73"/>
  <c r="P117" i="73"/>
  <c r="M120" i="73"/>
  <c r="M119" i="73"/>
  <c r="M118" i="73"/>
  <c r="M117" i="73"/>
  <c r="AI120" i="73"/>
  <c r="AI119" i="73"/>
  <c r="AI118" i="73"/>
  <c r="AI117" i="73"/>
  <c r="AA120" i="73"/>
  <c r="AA119" i="73"/>
  <c r="AA118" i="73"/>
  <c r="AA117" i="73"/>
  <c r="Y120" i="73"/>
  <c r="Y119" i="73"/>
  <c r="Y118" i="73"/>
  <c r="Y117" i="73"/>
  <c r="X116" i="73"/>
  <c r="X115" i="73"/>
  <c r="X114" i="73"/>
  <c r="X113" i="73"/>
  <c r="AO116" i="73"/>
  <c r="AO115" i="73"/>
  <c r="AO114" i="73"/>
  <c r="AO113" i="73"/>
  <c r="M116" i="73"/>
  <c r="M115" i="73"/>
  <c r="M114" i="73"/>
  <c r="M113" i="73"/>
  <c r="AE116" i="73"/>
  <c r="AE115" i="73"/>
  <c r="AE114" i="73"/>
  <c r="AE113" i="73"/>
  <c r="U112" i="73"/>
  <c r="U111" i="73"/>
  <c r="U110" i="73"/>
  <c r="U109" i="73"/>
  <c r="AR112" i="73"/>
  <c r="AR111" i="73"/>
  <c r="AR110" i="73"/>
  <c r="AR109" i="73"/>
  <c r="AQ112" i="73"/>
  <c r="AQ111" i="73"/>
  <c r="AQ110" i="73"/>
  <c r="AQ109" i="73"/>
  <c r="R112" i="73"/>
  <c r="R111" i="73"/>
  <c r="R110" i="73"/>
  <c r="R109" i="73"/>
  <c r="AO112" i="73"/>
  <c r="AO111" i="73"/>
  <c r="AO110" i="73"/>
  <c r="AO109" i="73"/>
  <c r="I112" i="73"/>
  <c r="I111" i="73"/>
  <c r="I110" i="73"/>
  <c r="I109" i="73"/>
  <c r="H112" i="73"/>
  <c r="H111" i="73"/>
  <c r="H110" i="73"/>
  <c r="H109" i="73"/>
  <c r="G112" i="73"/>
  <c r="G111" i="73"/>
  <c r="G110" i="73"/>
  <c r="G109" i="73"/>
  <c r="F112" i="73"/>
  <c r="F111" i="73"/>
  <c r="F110" i="73"/>
  <c r="F109" i="73"/>
  <c r="AN112" i="73"/>
  <c r="AN111" i="73"/>
  <c r="AN110" i="73"/>
  <c r="AN109" i="73"/>
  <c r="AM112" i="73"/>
  <c r="AM111" i="73"/>
  <c r="AM110" i="73"/>
  <c r="AM109" i="73"/>
  <c r="AJ112" i="73"/>
  <c r="AJ111" i="73"/>
  <c r="AJ110" i="73"/>
  <c r="AJ109" i="73"/>
  <c r="AE112" i="73"/>
  <c r="AE111" i="73"/>
  <c r="AE110" i="73"/>
  <c r="AE109" i="73"/>
  <c r="AD112" i="73"/>
  <c r="AD111" i="73"/>
  <c r="AD110" i="73"/>
  <c r="AD109" i="73"/>
  <c r="AC112" i="73"/>
  <c r="AC111" i="73"/>
  <c r="AC110" i="73"/>
  <c r="AC109" i="73"/>
  <c r="AB112" i="73"/>
  <c r="AB111" i="73"/>
  <c r="AB110" i="73"/>
  <c r="AB109" i="73"/>
  <c r="AA112" i="73"/>
  <c r="AA111" i="73"/>
  <c r="AA110" i="73"/>
  <c r="AA109" i="73"/>
  <c r="Y109" i="73"/>
  <c r="Y110" i="73"/>
  <c r="Y111" i="73"/>
  <c r="Y112" i="73"/>
  <c r="B112" i="73"/>
  <c r="B111" i="73"/>
  <c r="B110" i="73"/>
  <c r="B109" i="73"/>
  <c r="R108" i="73"/>
  <c r="R107" i="73"/>
  <c r="R106" i="73"/>
  <c r="R105" i="73"/>
  <c r="U108" i="73"/>
  <c r="U107" i="73"/>
  <c r="U106" i="73"/>
  <c r="U105" i="73"/>
  <c r="T108" i="73"/>
  <c r="T107" i="73"/>
  <c r="T106" i="73"/>
  <c r="T105" i="73"/>
  <c r="AR108" i="73"/>
  <c r="AR107" i="73"/>
  <c r="AR106" i="73"/>
  <c r="AR105" i="73"/>
  <c r="AQ108" i="73"/>
  <c r="AQ107" i="73"/>
  <c r="AQ106" i="73"/>
  <c r="AQ105" i="73"/>
  <c r="AA108" i="73"/>
  <c r="AA107" i="73"/>
  <c r="AA106" i="73"/>
  <c r="AA105" i="73"/>
  <c r="AO108" i="73"/>
  <c r="AO107" i="73"/>
  <c r="AO106" i="73"/>
  <c r="AO105" i="73"/>
  <c r="I108" i="73"/>
  <c r="I107" i="73"/>
  <c r="I106" i="73"/>
  <c r="I105" i="73"/>
  <c r="H108" i="73"/>
  <c r="H107" i="73"/>
  <c r="H106" i="73"/>
  <c r="H105" i="73"/>
  <c r="G108" i="73"/>
  <c r="G107" i="73"/>
  <c r="G106" i="73"/>
  <c r="G105" i="73"/>
  <c r="M108" i="73"/>
  <c r="M107" i="73"/>
  <c r="M106" i="73"/>
  <c r="M105" i="73"/>
  <c r="AC108" i="73"/>
  <c r="AC107" i="73"/>
  <c r="AC106" i="73"/>
  <c r="AC105" i="73"/>
  <c r="B108" i="73"/>
  <c r="B107" i="73"/>
  <c r="B106" i="73"/>
  <c r="B105" i="73"/>
  <c r="AR104" i="73"/>
  <c r="AR103" i="73"/>
  <c r="AR102" i="73"/>
  <c r="AR101" i="73"/>
  <c r="AA104" i="73"/>
  <c r="AA103" i="73"/>
  <c r="AA102" i="73"/>
  <c r="AA101" i="73"/>
  <c r="R104" i="73"/>
  <c r="R103" i="73"/>
  <c r="R102" i="73"/>
  <c r="R101" i="73"/>
  <c r="AO104" i="73"/>
  <c r="AO103" i="73"/>
  <c r="AO102" i="73"/>
  <c r="AO101" i="73"/>
  <c r="H104" i="73"/>
  <c r="H103" i="73"/>
  <c r="H102" i="73"/>
  <c r="H101" i="73"/>
  <c r="G104" i="73"/>
  <c r="G103" i="73"/>
  <c r="G102" i="73"/>
  <c r="G101" i="73"/>
  <c r="AN104" i="73"/>
  <c r="AN103" i="73"/>
  <c r="AN102" i="73"/>
  <c r="AN101" i="73"/>
  <c r="AM101" i="73"/>
  <c r="AM102" i="73"/>
  <c r="AM103" i="73"/>
  <c r="AM104" i="73"/>
  <c r="AL104" i="73"/>
  <c r="AL103" i="73"/>
  <c r="AL102" i="73"/>
  <c r="AL101" i="73"/>
  <c r="AI104" i="73"/>
  <c r="AI103" i="73"/>
  <c r="AI102" i="73"/>
  <c r="AI101" i="73"/>
  <c r="AE104" i="73"/>
  <c r="AE103" i="73"/>
  <c r="AE102" i="73"/>
  <c r="AE101" i="73"/>
  <c r="AD104" i="73"/>
  <c r="AD103" i="73"/>
  <c r="AD102" i="73"/>
  <c r="AD101" i="73"/>
  <c r="AC104" i="73"/>
  <c r="AC103" i="73"/>
  <c r="AC102" i="73"/>
  <c r="AC101" i="73"/>
  <c r="Y104" i="73"/>
  <c r="Y103" i="73"/>
  <c r="Y102" i="73"/>
  <c r="Y101" i="73"/>
  <c r="B104" i="73"/>
  <c r="B103" i="73"/>
  <c r="B102" i="73"/>
  <c r="B101" i="73"/>
  <c r="U100" i="73"/>
  <c r="U99" i="73"/>
  <c r="U98" i="73"/>
  <c r="U97" i="73"/>
  <c r="T100" i="73"/>
  <c r="T99" i="73"/>
  <c r="T98" i="73"/>
  <c r="T97" i="73"/>
  <c r="AR100" i="73"/>
  <c r="AR99" i="73"/>
  <c r="AR98" i="73"/>
  <c r="AR97" i="73"/>
  <c r="AQ100" i="73"/>
  <c r="AQ99" i="73"/>
  <c r="AQ98" i="73"/>
  <c r="AQ97" i="73"/>
  <c r="AA100" i="73"/>
  <c r="AA99" i="73"/>
  <c r="AA98" i="73"/>
  <c r="AA97" i="73"/>
  <c r="R100" i="73"/>
  <c r="R99" i="73"/>
  <c r="R98" i="73"/>
  <c r="R97" i="73"/>
  <c r="AO100" i="73"/>
  <c r="AO99" i="73"/>
  <c r="AO98" i="73"/>
  <c r="AO97" i="73"/>
  <c r="I100" i="73"/>
  <c r="I99" i="73"/>
  <c r="I98" i="73"/>
  <c r="I97" i="73"/>
  <c r="H100" i="73"/>
  <c r="H99" i="73"/>
  <c r="H98" i="73"/>
  <c r="H97" i="73"/>
  <c r="G100" i="73"/>
  <c r="G99" i="73"/>
  <c r="G98" i="73"/>
  <c r="G97" i="73"/>
  <c r="AN100" i="73"/>
  <c r="AN99" i="73"/>
  <c r="AN98" i="73"/>
  <c r="AN97" i="73"/>
  <c r="AM100" i="73"/>
  <c r="AM99" i="73"/>
  <c r="AM98" i="73"/>
  <c r="AM97" i="73"/>
  <c r="AJ100" i="73"/>
  <c r="AJ99" i="73"/>
  <c r="AJ98" i="73"/>
  <c r="AJ97" i="73"/>
  <c r="AE100" i="73"/>
  <c r="AE99" i="73"/>
  <c r="AE98" i="73"/>
  <c r="AE97" i="73"/>
  <c r="AD100" i="73"/>
  <c r="AD99" i="73"/>
  <c r="AD98" i="73"/>
  <c r="AD97" i="73"/>
  <c r="Y100" i="73"/>
  <c r="Y99" i="73"/>
  <c r="Y98" i="73"/>
  <c r="Y97" i="73"/>
  <c r="B100" i="73"/>
  <c r="B99" i="73"/>
  <c r="B98" i="73"/>
  <c r="B97" i="73"/>
  <c r="V96" i="73"/>
  <c r="V95" i="73"/>
  <c r="V94" i="73"/>
  <c r="V93" i="73"/>
  <c r="U96" i="73"/>
  <c r="U95" i="73"/>
  <c r="U94" i="73"/>
  <c r="U93" i="73"/>
  <c r="T96" i="73"/>
  <c r="T95" i="73"/>
  <c r="T94" i="73"/>
  <c r="T93" i="73"/>
  <c r="AR96" i="73"/>
  <c r="AR95" i="73"/>
  <c r="AR94" i="73"/>
  <c r="AR93" i="73"/>
  <c r="AQ96" i="73"/>
  <c r="AQ95" i="73"/>
  <c r="AQ94" i="73"/>
  <c r="AQ93" i="73"/>
  <c r="AA96" i="73"/>
  <c r="AA95" i="73"/>
  <c r="AA94" i="73"/>
  <c r="AA93" i="73"/>
  <c r="AO96" i="73"/>
  <c r="AO95" i="73"/>
  <c r="AO94" i="73"/>
  <c r="AO93" i="73"/>
  <c r="G96" i="73"/>
  <c r="G95" i="73"/>
  <c r="G94" i="73"/>
  <c r="G93" i="73"/>
  <c r="AN96" i="73"/>
  <c r="AN95" i="73"/>
  <c r="AN94" i="73"/>
  <c r="AN93" i="73"/>
  <c r="AG93" i="73"/>
  <c r="AG94" i="73"/>
  <c r="AG95" i="73"/>
  <c r="AG96" i="73"/>
  <c r="AE96" i="73"/>
  <c r="AE95" i="73"/>
  <c r="AE94" i="73"/>
  <c r="AE93" i="73"/>
  <c r="AD96" i="73"/>
  <c r="AD95" i="73"/>
  <c r="AD94" i="73"/>
  <c r="AD93" i="73"/>
  <c r="AC96" i="73"/>
  <c r="AC95" i="73"/>
  <c r="AC94" i="73"/>
  <c r="AC93" i="73"/>
  <c r="Y96" i="73"/>
  <c r="Y95" i="73"/>
  <c r="Y94" i="73"/>
  <c r="Y93" i="73"/>
  <c r="B96" i="73"/>
  <c r="B95" i="73"/>
  <c r="B94" i="73"/>
  <c r="B93" i="73"/>
  <c r="H92" i="73"/>
  <c r="H91" i="73"/>
  <c r="H90" i="73"/>
  <c r="H89" i="73"/>
  <c r="AR92" i="73"/>
  <c r="AR91" i="73"/>
  <c r="AR90" i="73"/>
  <c r="AR89" i="73"/>
  <c r="AO92" i="73"/>
  <c r="AO91" i="73"/>
  <c r="AO90" i="73"/>
  <c r="AO89" i="73"/>
  <c r="I92" i="73"/>
  <c r="I91" i="73"/>
  <c r="I90" i="73"/>
  <c r="I89" i="73"/>
  <c r="G92" i="73"/>
  <c r="G91" i="73"/>
  <c r="G90" i="73"/>
  <c r="G89" i="73"/>
  <c r="F92" i="73"/>
  <c r="F91" i="73"/>
  <c r="F90" i="73"/>
  <c r="F89" i="73"/>
  <c r="AN92" i="73"/>
  <c r="AN91" i="73"/>
  <c r="AN90" i="73"/>
  <c r="AN89" i="73"/>
  <c r="AL92" i="73"/>
  <c r="AL91" i="73"/>
  <c r="AL90" i="73"/>
  <c r="AL89" i="73"/>
  <c r="AJ92" i="73"/>
  <c r="AJ91" i="73"/>
  <c r="AJ90" i="73"/>
  <c r="AJ89" i="73"/>
  <c r="AD92" i="73"/>
  <c r="AD91" i="73"/>
  <c r="AD90" i="73"/>
  <c r="AD89" i="73"/>
  <c r="AC92" i="73"/>
  <c r="AC91" i="73"/>
  <c r="AC90" i="73"/>
  <c r="AC89" i="73"/>
  <c r="Y89" i="73"/>
  <c r="Y90" i="73"/>
  <c r="Y91" i="73"/>
  <c r="Y92" i="73"/>
  <c r="B92" i="73"/>
  <c r="B91" i="73"/>
  <c r="B90" i="73"/>
  <c r="B89" i="73"/>
  <c r="AR88" i="73"/>
  <c r="AR87" i="73"/>
  <c r="AR86" i="73"/>
  <c r="AR85" i="73"/>
  <c r="AO88" i="73"/>
  <c r="AO87" i="73"/>
  <c r="AO86" i="73"/>
  <c r="AO85" i="73"/>
  <c r="AN88" i="73"/>
  <c r="AN87" i="73"/>
  <c r="AN86" i="73"/>
  <c r="AN85" i="73"/>
  <c r="AI88" i="73"/>
  <c r="AI87" i="73"/>
  <c r="AI86" i="73"/>
  <c r="AI85" i="73"/>
  <c r="AE88" i="73"/>
  <c r="AE87" i="73"/>
  <c r="AE86" i="73"/>
  <c r="AE85" i="73"/>
  <c r="AD88" i="73"/>
  <c r="AD87" i="73"/>
  <c r="AD86" i="73"/>
  <c r="AD85" i="73"/>
  <c r="Y88" i="73"/>
  <c r="Y87" i="73"/>
  <c r="Y86" i="73"/>
  <c r="Y85" i="73"/>
  <c r="G88" i="73"/>
  <c r="G87" i="73"/>
  <c r="G86" i="73"/>
  <c r="G85" i="73"/>
  <c r="F88" i="73"/>
  <c r="F87" i="73"/>
  <c r="F86" i="73"/>
  <c r="F85" i="73"/>
  <c r="B88" i="73"/>
  <c r="B87" i="73"/>
  <c r="B86" i="73"/>
  <c r="B85" i="73"/>
  <c r="AQ85" i="73"/>
  <c r="AQ86" i="73"/>
  <c r="AQ87" i="73"/>
  <c r="AQ88" i="73"/>
  <c r="AR84" i="73"/>
  <c r="AR83" i="73"/>
  <c r="AR82" i="73"/>
  <c r="AL84" i="73"/>
  <c r="AL83" i="73"/>
  <c r="AL82" i="73"/>
  <c r="AE84" i="73"/>
  <c r="AE83" i="73"/>
  <c r="AE82" i="73"/>
  <c r="AC84" i="73"/>
  <c r="AC83" i="73"/>
  <c r="AC82" i="73"/>
  <c r="H84" i="73"/>
  <c r="H83" i="73"/>
  <c r="H82" i="73"/>
  <c r="G84" i="73"/>
  <c r="G83" i="73"/>
  <c r="G82" i="73"/>
  <c r="AQ84" i="73"/>
  <c r="AQ83" i="73"/>
  <c r="AQ82" i="73"/>
  <c r="I84" i="73"/>
  <c r="I83" i="73"/>
  <c r="I82" i="73"/>
  <c r="F84" i="73"/>
  <c r="F83" i="73"/>
  <c r="F82" i="73"/>
  <c r="Y84" i="73"/>
  <c r="Y83" i="73"/>
  <c r="Y82" i="73"/>
  <c r="AO84" i="73"/>
  <c r="AO83" i="73"/>
  <c r="AO82" i="73"/>
  <c r="AD84" i="73"/>
  <c r="AD83" i="73"/>
  <c r="AD82" i="73"/>
  <c r="AJ84" i="73"/>
  <c r="AJ83" i="73"/>
  <c r="AJ82" i="73"/>
  <c r="B84" i="73"/>
  <c r="B83" i="73"/>
  <c r="B82" i="73"/>
  <c r="AQ81" i="73"/>
  <c r="AQ80" i="73"/>
  <c r="AQ79" i="73"/>
  <c r="AQ78" i="73"/>
  <c r="U81" i="73"/>
  <c r="U80" i="73"/>
  <c r="U79" i="73"/>
  <c r="U78" i="73"/>
  <c r="T81" i="73"/>
  <c r="T80" i="73"/>
  <c r="T79" i="73"/>
  <c r="T78" i="73"/>
  <c r="AR81" i="73"/>
  <c r="AR80" i="73"/>
  <c r="AR79" i="73"/>
  <c r="AR78" i="73"/>
  <c r="AO81" i="73"/>
  <c r="AO80" i="73"/>
  <c r="AO79" i="73"/>
  <c r="AO78" i="73"/>
  <c r="I81" i="73"/>
  <c r="I80" i="73"/>
  <c r="I79" i="73"/>
  <c r="I78" i="73"/>
  <c r="H81" i="73"/>
  <c r="H80" i="73"/>
  <c r="H79" i="73"/>
  <c r="H78" i="73"/>
  <c r="G81" i="73"/>
  <c r="G80" i="73"/>
  <c r="G79" i="73"/>
  <c r="G78" i="73"/>
  <c r="F81" i="73"/>
  <c r="F80" i="73"/>
  <c r="F79" i="73"/>
  <c r="F78" i="73"/>
  <c r="AN81" i="73"/>
  <c r="AN80" i="73"/>
  <c r="AN79" i="73"/>
  <c r="AN78" i="73"/>
  <c r="AM81" i="73"/>
  <c r="AM80" i="73"/>
  <c r="AM79" i="73"/>
  <c r="AM78" i="73"/>
  <c r="AE81" i="73"/>
  <c r="AE80" i="73"/>
  <c r="AE79" i="73"/>
  <c r="AE78" i="73"/>
  <c r="AD81" i="73"/>
  <c r="AD80" i="73"/>
  <c r="AD79" i="73"/>
  <c r="AD78" i="73"/>
  <c r="AC81" i="73"/>
  <c r="AC80" i="73"/>
  <c r="AC79" i="73"/>
  <c r="AC78" i="73"/>
  <c r="AB81" i="73"/>
  <c r="AB80" i="73"/>
  <c r="AB79" i="73"/>
  <c r="AB78" i="73"/>
  <c r="Y81" i="73"/>
  <c r="Y80" i="73"/>
  <c r="Y79" i="73"/>
  <c r="Y78" i="73"/>
  <c r="B81" i="73"/>
  <c r="B80" i="73"/>
  <c r="B79" i="73"/>
  <c r="B78" i="73"/>
  <c r="AM77" i="73"/>
  <c r="AM76" i="73"/>
  <c r="AM75" i="73"/>
  <c r="AM74" i="73"/>
  <c r="AR77" i="73"/>
  <c r="AR76" i="73"/>
  <c r="AR75" i="73"/>
  <c r="AR74" i="73"/>
  <c r="AO77" i="73"/>
  <c r="AO76" i="73"/>
  <c r="AO75" i="73"/>
  <c r="AO74" i="73"/>
  <c r="I77" i="73"/>
  <c r="I76" i="73"/>
  <c r="I75" i="73"/>
  <c r="I74" i="73"/>
  <c r="G77" i="73"/>
  <c r="G76" i="73"/>
  <c r="G75" i="73"/>
  <c r="G74" i="73"/>
  <c r="F77" i="73"/>
  <c r="F76" i="73"/>
  <c r="F75" i="73"/>
  <c r="F74" i="73"/>
  <c r="AN77" i="73"/>
  <c r="AN76" i="73"/>
  <c r="AN75" i="73"/>
  <c r="AN74" i="73"/>
  <c r="AE77" i="73"/>
  <c r="AE76" i="73"/>
  <c r="AE75" i="73"/>
  <c r="AE74" i="73"/>
  <c r="AD74" i="73"/>
  <c r="AD75" i="73"/>
  <c r="AD76" i="73"/>
  <c r="AD77" i="73"/>
  <c r="AC77" i="73"/>
  <c r="AC76" i="73"/>
  <c r="AC75" i="73"/>
  <c r="AC74" i="73"/>
  <c r="J77" i="73"/>
  <c r="J76" i="73"/>
  <c r="J75" i="73"/>
  <c r="J74" i="73"/>
  <c r="AB77" i="73"/>
  <c r="AB76" i="73"/>
  <c r="AB75" i="73"/>
  <c r="AB74" i="73"/>
  <c r="Y77" i="73"/>
  <c r="Y76" i="73"/>
  <c r="Y75" i="73"/>
  <c r="Y74" i="73"/>
  <c r="B77" i="73"/>
  <c r="B76" i="73"/>
  <c r="B75" i="73"/>
  <c r="B74" i="73"/>
  <c r="AR73" i="73"/>
  <c r="AR72" i="73"/>
  <c r="AR71" i="73"/>
  <c r="AR70" i="73"/>
  <c r="T73" i="73"/>
  <c r="T72" i="73"/>
  <c r="T71" i="73"/>
  <c r="T70" i="73"/>
  <c r="R73" i="73"/>
  <c r="R72" i="73"/>
  <c r="R71" i="73"/>
  <c r="R70" i="73"/>
  <c r="I73" i="73"/>
  <c r="I72" i="73"/>
  <c r="I71" i="73"/>
  <c r="I70" i="73"/>
  <c r="G73" i="73"/>
  <c r="G72" i="73"/>
  <c r="G71" i="73"/>
  <c r="G70" i="73"/>
  <c r="F73" i="73"/>
  <c r="F72" i="73"/>
  <c r="F71" i="73"/>
  <c r="F70" i="73"/>
  <c r="AN73" i="73"/>
  <c r="AN72" i="73"/>
  <c r="AN71" i="73"/>
  <c r="AN70" i="73"/>
  <c r="M73" i="73"/>
  <c r="M72" i="73"/>
  <c r="M71" i="73"/>
  <c r="M70" i="73"/>
  <c r="AJ70" i="73"/>
  <c r="AJ71" i="73"/>
  <c r="AJ72" i="73"/>
  <c r="AJ73" i="73"/>
  <c r="AE73" i="73"/>
  <c r="AE72" i="73"/>
  <c r="AE71" i="73"/>
  <c r="AE70" i="73"/>
  <c r="AB73" i="73"/>
  <c r="AB72" i="73"/>
  <c r="AB71" i="73"/>
  <c r="AB70" i="73"/>
  <c r="Y73" i="73"/>
  <c r="Y72" i="73"/>
  <c r="Y71" i="73"/>
  <c r="Y70" i="73"/>
  <c r="B73" i="73"/>
  <c r="B72" i="73"/>
  <c r="B71" i="73"/>
  <c r="B70" i="73"/>
  <c r="AR69" i="73"/>
  <c r="AR68" i="73"/>
  <c r="AR67" i="73"/>
  <c r="AR66" i="73"/>
  <c r="R69" i="73"/>
  <c r="R68" i="73"/>
  <c r="R67" i="73"/>
  <c r="R66" i="73"/>
  <c r="AP69" i="73"/>
  <c r="AP68" i="73"/>
  <c r="AP67" i="73"/>
  <c r="AP66" i="73"/>
  <c r="AO69" i="73"/>
  <c r="AO68" i="73"/>
  <c r="AO67" i="73"/>
  <c r="AO66" i="73"/>
  <c r="H69" i="73"/>
  <c r="H68" i="73"/>
  <c r="H67" i="73"/>
  <c r="H66" i="73"/>
  <c r="F69" i="73"/>
  <c r="F68" i="73"/>
  <c r="F67" i="73"/>
  <c r="F66" i="73"/>
  <c r="AM69" i="73"/>
  <c r="AM68" i="73"/>
  <c r="AM67" i="73"/>
  <c r="AM66" i="73"/>
  <c r="AL69" i="73"/>
  <c r="AL68" i="73"/>
  <c r="AL67" i="73"/>
  <c r="AL66" i="73"/>
  <c r="AJ69" i="73"/>
  <c r="AJ68" i="73"/>
  <c r="AJ67" i="73"/>
  <c r="AJ66" i="73"/>
  <c r="AE69" i="73"/>
  <c r="AE68" i="73"/>
  <c r="AE67" i="73"/>
  <c r="AE66" i="73"/>
  <c r="AD69" i="73"/>
  <c r="AD68" i="73"/>
  <c r="AD67" i="73"/>
  <c r="AD66" i="73"/>
  <c r="AC69" i="73"/>
  <c r="AC68" i="73"/>
  <c r="AC67" i="73"/>
  <c r="AC66" i="73"/>
  <c r="C69" i="73"/>
  <c r="C68" i="73"/>
  <c r="C67" i="73"/>
  <c r="C66" i="73"/>
  <c r="J69" i="73"/>
  <c r="J68" i="73"/>
  <c r="J67" i="73"/>
  <c r="J66" i="73"/>
  <c r="Y69" i="73"/>
  <c r="Y68" i="73"/>
  <c r="Y67" i="73"/>
  <c r="Y66" i="73"/>
  <c r="B69" i="73"/>
  <c r="B68" i="73"/>
  <c r="B67" i="73"/>
  <c r="B66" i="73"/>
  <c r="V61" i="73"/>
  <c r="V60" i="73"/>
  <c r="V59" i="73"/>
  <c r="V58" i="73"/>
  <c r="AR61" i="73"/>
  <c r="AR60" i="73"/>
  <c r="AR59" i="73"/>
  <c r="AR58" i="73"/>
  <c r="AR65" i="73"/>
  <c r="AR64" i="73"/>
  <c r="AR63" i="73"/>
  <c r="AR62" i="73"/>
  <c r="AQ65" i="73"/>
  <c r="AQ64" i="73"/>
  <c r="AQ63" i="73"/>
  <c r="AQ62" i="73"/>
  <c r="AA65" i="73"/>
  <c r="AA64" i="73"/>
  <c r="AA63" i="73"/>
  <c r="AA62" i="73"/>
  <c r="AP65" i="73"/>
  <c r="AP64" i="73"/>
  <c r="AP63" i="73"/>
  <c r="AP62" i="73"/>
  <c r="AO65" i="73"/>
  <c r="AO64" i="73"/>
  <c r="AO63" i="73"/>
  <c r="AO62" i="73"/>
  <c r="AL65" i="73"/>
  <c r="AL64" i="73"/>
  <c r="AL63" i="73"/>
  <c r="AL62" i="73"/>
  <c r="AJ65" i="73"/>
  <c r="AJ64" i="73"/>
  <c r="AJ63" i="73"/>
  <c r="AJ62" i="73"/>
  <c r="AI65" i="73"/>
  <c r="AI64" i="73"/>
  <c r="AI63" i="73"/>
  <c r="AI62" i="73"/>
  <c r="AD65" i="73"/>
  <c r="AD64" i="73"/>
  <c r="AD63" i="73"/>
  <c r="AD62" i="73"/>
  <c r="Y65" i="73"/>
  <c r="Y64" i="73"/>
  <c r="Y63" i="73"/>
  <c r="Y62" i="73"/>
  <c r="AQ61" i="73"/>
  <c r="AQ60" i="73"/>
  <c r="AQ59" i="73"/>
  <c r="AQ58" i="73"/>
  <c r="AA61" i="73"/>
  <c r="AA60" i="73"/>
  <c r="AA59" i="73"/>
  <c r="AA58" i="73"/>
  <c r="R61" i="73"/>
  <c r="R60" i="73"/>
  <c r="R59" i="73"/>
  <c r="R58" i="73"/>
  <c r="Q61" i="73"/>
  <c r="Q60" i="73"/>
  <c r="Q59" i="73"/>
  <c r="Q58" i="73"/>
  <c r="AO61" i="73"/>
  <c r="AO60" i="73"/>
  <c r="AO59" i="73"/>
  <c r="AO58" i="73"/>
  <c r="H61" i="73"/>
  <c r="H60" i="73"/>
  <c r="H59" i="73"/>
  <c r="H58" i="73"/>
  <c r="G58" i="73"/>
  <c r="G59" i="73"/>
  <c r="G60" i="73"/>
  <c r="G61" i="73"/>
  <c r="F61" i="73"/>
  <c r="F60" i="73"/>
  <c r="F59" i="73"/>
  <c r="F58" i="73"/>
  <c r="E61" i="73"/>
  <c r="E60" i="73"/>
  <c r="E59" i="73"/>
  <c r="E58" i="73"/>
  <c r="AM61" i="73"/>
  <c r="AM60" i="73"/>
  <c r="AM59" i="73"/>
  <c r="AM58" i="73"/>
  <c r="AL61" i="73"/>
  <c r="AL60" i="73"/>
  <c r="AL59" i="73"/>
  <c r="AL58" i="73"/>
  <c r="L61" i="73"/>
  <c r="L60" i="73"/>
  <c r="L59" i="73"/>
  <c r="L58" i="73"/>
  <c r="AE61" i="73"/>
  <c r="AE60" i="73"/>
  <c r="AE59" i="73"/>
  <c r="AE58" i="73"/>
  <c r="AD61" i="73"/>
  <c r="AD60" i="73"/>
  <c r="AD59" i="73"/>
  <c r="AD58" i="73"/>
  <c r="C61" i="73"/>
  <c r="C60" i="73"/>
  <c r="C59" i="73"/>
  <c r="C58" i="73"/>
  <c r="AB61" i="73"/>
  <c r="AB60" i="73"/>
  <c r="AB59" i="73"/>
  <c r="AB58" i="73"/>
  <c r="Y61" i="73"/>
  <c r="Y60" i="73"/>
  <c r="Y59" i="73"/>
  <c r="Y58" i="73"/>
  <c r="B61" i="73"/>
  <c r="B60" i="73"/>
  <c r="B59" i="73"/>
  <c r="B58" i="73"/>
  <c r="AR57" i="73"/>
  <c r="AR56" i="73"/>
  <c r="AR55" i="73"/>
  <c r="AR54" i="73"/>
  <c r="AQ57" i="73"/>
  <c r="AQ56" i="73"/>
  <c r="AQ55" i="73"/>
  <c r="AQ54" i="73"/>
  <c r="R57" i="73"/>
  <c r="R56" i="73"/>
  <c r="R55" i="73"/>
  <c r="R54" i="73"/>
  <c r="Q57" i="73"/>
  <c r="Q56" i="73"/>
  <c r="Q55" i="73"/>
  <c r="Q54" i="73"/>
  <c r="AO57" i="73"/>
  <c r="AO56" i="73"/>
  <c r="AO55" i="73"/>
  <c r="AO54" i="73"/>
  <c r="AM57" i="73"/>
  <c r="AM56" i="73"/>
  <c r="AM55" i="73"/>
  <c r="AM54" i="73"/>
  <c r="AL57" i="73"/>
  <c r="AL56" i="73"/>
  <c r="AL55" i="73"/>
  <c r="AL54" i="73"/>
  <c r="L57" i="73"/>
  <c r="L56" i="73"/>
  <c r="L55" i="73"/>
  <c r="L54" i="73"/>
  <c r="AJ57" i="73"/>
  <c r="AJ56" i="73"/>
  <c r="AJ55" i="73"/>
  <c r="AJ54" i="73"/>
  <c r="AE57" i="73"/>
  <c r="AE56" i="73"/>
  <c r="AE55" i="73"/>
  <c r="AE54" i="73"/>
  <c r="AD57" i="73"/>
  <c r="AD56" i="73"/>
  <c r="AD55" i="73"/>
  <c r="AD54" i="73"/>
  <c r="C57" i="73"/>
  <c r="C56" i="73"/>
  <c r="C55" i="73"/>
  <c r="C54" i="73"/>
  <c r="AB57" i="73"/>
  <c r="AB56" i="73"/>
  <c r="AB55" i="73"/>
  <c r="AB54" i="73"/>
  <c r="Y54" i="73"/>
  <c r="Y55" i="73"/>
  <c r="Y56" i="73"/>
  <c r="Y57" i="73"/>
  <c r="B57" i="73"/>
  <c r="B56" i="73"/>
  <c r="B55" i="73"/>
  <c r="B54" i="73"/>
  <c r="AR53" i="73"/>
  <c r="AR52" i="73"/>
  <c r="AR51" i="73"/>
  <c r="AR50" i="73"/>
  <c r="AQ53" i="73"/>
  <c r="AQ52" i="73"/>
  <c r="AQ51" i="73"/>
  <c r="AQ50" i="73"/>
  <c r="AP53" i="73"/>
  <c r="AP52" i="73"/>
  <c r="AP51" i="73"/>
  <c r="AP50" i="73"/>
  <c r="AO53" i="73"/>
  <c r="AO52" i="73"/>
  <c r="AO51" i="73"/>
  <c r="AO50" i="73"/>
  <c r="H53" i="73"/>
  <c r="H52" i="73"/>
  <c r="H51" i="73"/>
  <c r="H50" i="73"/>
  <c r="AE41" i="73"/>
  <c r="AE40" i="73"/>
  <c r="AE39" i="73"/>
  <c r="AE38" i="73"/>
  <c r="AC33" i="73"/>
  <c r="AC32" i="73"/>
  <c r="AC31" i="73"/>
  <c r="AC30" i="73"/>
  <c r="AR25" i="73"/>
  <c r="AR24" i="73"/>
  <c r="AR23" i="73"/>
  <c r="AR22" i="73"/>
  <c r="AO21" i="73"/>
  <c r="AO20" i="73"/>
  <c r="AO19" i="73"/>
  <c r="AO18" i="73"/>
  <c r="Y17" i="73"/>
  <c r="Y16" i="73"/>
  <c r="Y15" i="73"/>
  <c r="Y14" i="73"/>
  <c r="AE13" i="73"/>
  <c r="AE12" i="73"/>
  <c r="AE11" i="73"/>
  <c r="AE10" i="73"/>
  <c r="AQ9" i="73"/>
  <c r="AQ8" i="73"/>
  <c r="AQ7" i="73"/>
  <c r="AQ6" i="73"/>
  <c r="AE5" i="73"/>
  <c r="AE4" i="73"/>
  <c r="AE3" i="73"/>
  <c r="AE2" i="73"/>
  <c r="AN53" i="73"/>
  <c r="AN52" i="73"/>
  <c r="AN51" i="73"/>
  <c r="AN50" i="73"/>
  <c r="AL53" i="73"/>
  <c r="AL52" i="73"/>
  <c r="AL51" i="73"/>
  <c r="AL50" i="73"/>
  <c r="M53" i="73"/>
  <c r="M52" i="73"/>
  <c r="M51" i="73"/>
  <c r="M50" i="73"/>
  <c r="AJ53" i="73"/>
  <c r="AJ52" i="73"/>
  <c r="AJ51" i="73"/>
  <c r="AJ50" i="73"/>
  <c r="AE53" i="73"/>
  <c r="AE52" i="73"/>
  <c r="AE51" i="73"/>
  <c r="AE50" i="73"/>
  <c r="AD53" i="73"/>
  <c r="AD52" i="73"/>
  <c r="AD51" i="73"/>
  <c r="AD50" i="73"/>
  <c r="C53" i="73"/>
  <c r="C52" i="73"/>
  <c r="C51" i="73"/>
  <c r="C50" i="73"/>
  <c r="Y53" i="73"/>
  <c r="Y52" i="73"/>
  <c r="Y51" i="73"/>
  <c r="Y50" i="73"/>
  <c r="B53" i="73"/>
  <c r="B52" i="73"/>
  <c r="B51" i="73"/>
  <c r="B50" i="73"/>
  <c r="AR49" i="73"/>
  <c r="AR48" i="73"/>
  <c r="AR47" i="73"/>
  <c r="AR46" i="73"/>
  <c r="AQ49" i="73"/>
  <c r="AQ48" i="73"/>
  <c r="AQ47" i="73"/>
  <c r="AQ46" i="73"/>
  <c r="AA49" i="73"/>
  <c r="AA48" i="73"/>
  <c r="AA47" i="73"/>
  <c r="AA46" i="73"/>
  <c r="R49" i="73"/>
  <c r="R48" i="73"/>
  <c r="R47" i="73"/>
  <c r="R46" i="73"/>
  <c r="AO49" i="73"/>
  <c r="AO48" i="73"/>
  <c r="AO47" i="73"/>
  <c r="AO46" i="73"/>
  <c r="I49" i="73"/>
  <c r="I48" i="73"/>
  <c r="I47" i="73"/>
  <c r="I46" i="73"/>
  <c r="G49" i="73"/>
  <c r="G48" i="73"/>
  <c r="G47" i="73"/>
  <c r="G46" i="73"/>
  <c r="AN49" i="73"/>
  <c r="AN48" i="73"/>
  <c r="AN47" i="73"/>
  <c r="AN46" i="73"/>
  <c r="AJ49" i="73"/>
  <c r="AJ48" i="73"/>
  <c r="AJ47" i="73"/>
  <c r="AJ46" i="73"/>
  <c r="AE49" i="73"/>
  <c r="AE48" i="73"/>
  <c r="AE47" i="73"/>
  <c r="AE46" i="73"/>
  <c r="AD49" i="73"/>
  <c r="AD48" i="73"/>
  <c r="AD47" i="73"/>
  <c r="AD46" i="73"/>
  <c r="AC49" i="73"/>
  <c r="AC48" i="73"/>
  <c r="AC47" i="73"/>
  <c r="AC46" i="73"/>
  <c r="J49" i="73"/>
  <c r="J48" i="73"/>
  <c r="J47" i="73"/>
  <c r="J46" i="73"/>
  <c r="AB49" i="73"/>
  <c r="AB48" i="73"/>
  <c r="AB47" i="73"/>
  <c r="AB46" i="73"/>
  <c r="Y49" i="73"/>
  <c r="Y48" i="73"/>
  <c r="Y47" i="73"/>
  <c r="Y46" i="73"/>
  <c r="B49" i="73"/>
  <c r="B48" i="73"/>
  <c r="B47" i="73"/>
  <c r="B46" i="73"/>
  <c r="U45" i="73"/>
  <c r="U44" i="73"/>
  <c r="U43" i="73"/>
  <c r="U42" i="73"/>
  <c r="AR45" i="73"/>
  <c r="AR44" i="73"/>
  <c r="AR43" i="73"/>
  <c r="AR42" i="73"/>
  <c r="AQ45" i="73"/>
  <c r="AQ44" i="73"/>
  <c r="AQ43" i="73"/>
  <c r="AQ42" i="73"/>
  <c r="R45" i="73"/>
  <c r="R44" i="73"/>
  <c r="R43" i="73"/>
  <c r="R42" i="73"/>
  <c r="AO45" i="73"/>
  <c r="AO44" i="73"/>
  <c r="AO43" i="73"/>
  <c r="AO42" i="73"/>
  <c r="I45" i="73"/>
  <c r="I44" i="73"/>
  <c r="I43" i="73"/>
  <c r="I42" i="73"/>
  <c r="G45" i="73"/>
  <c r="G44" i="73"/>
  <c r="G43" i="73"/>
  <c r="G42" i="73"/>
  <c r="AN45" i="73"/>
  <c r="AN44" i="73"/>
  <c r="AN43" i="73"/>
  <c r="AN42" i="73"/>
  <c r="M45" i="73"/>
  <c r="M44" i="73"/>
  <c r="M43" i="73"/>
  <c r="M42" i="73"/>
  <c r="AE45" i="73"/>
  <c r="AE44" i="73"/>
  <c r="AE43" i="73"/>
  <c r="AE42" i="73"/>
  <c r="AD45" i="73"/>
  <c r="AD44" i="73"/>
  <c r="AD43" i="73"/>
  <c r="AD42" i="73"/>
  <c r="AC45" i="73"/>
  <c r="AC44" i="73"/>
  <c r="AC43" i="73"/>
  <c r="AC42" i="73"/>
  <c r="AB45" i="73"/>
  <c r="AB44" i="73"/>
  <c r="AB43" i="73"/>
  <c r="AB42" i="73"/>
  <c r="AA45" i="73"/>
  <c r="AA44" i="73"/>
  <c r="AA43" i="73"/>
  <c r="AA42" i="73"/>
  <c r="Y45" i="73"/>
  <c r="Y44" i="73"/>
  <c r="Y43" i="73"/>
  <c r="Y42" i="73"/>
  <c r="B45" i="73"/>
  <c r="B44" i="73"/>
  <c r="B43" i="73"/>
  <c r="B42" i="73"/>
  <c r="V41" i="73"/>
  <c r="V40" i="73"/>
  <c r="V39" i="73"/>
  <c r="V38" i="73"/>
  <c r="U41" i="73"/>
  <c r="U40" i="73"/>
  <c r="U39" i="73"/>
  <c r="U38" i="73"/>
  <c r="T41" i="73"/>
  <c r="T40" i="73"/>
  <c r="T39" i="73"/>
  <c r="T38" i="73"/>
  <c r="AR41" i="73"/>
  <c r="AR40" i="73"/>
  <c r="AR39" i="73"/>
  <c r="AR38" i="73"/>
  <c r="AQ41" i="73"/>
  <c r="AQ40" i="73"/>
  <c r="AQ39" i="73"/>
  <c r="AQ38" i="73"/>
  <c r="R41" i="73"/>
  <c r="R40" i="73"/>
  <c r="R39" i="73"/>
  <c r="R38" i="73"/>
  <c r="AO41" i="73"/>
  <c r="AO40" i="73"/>
  <c r="AO39" i="73"/>
  <c r="AO38" i="73"/>
  <c r="I41" i="73"/>
  <c r="I40" i="73"/>
  <c r="I39" i="73"/>
  <c r="I38" i="73"/>
  <c r="G41" i="73"/>
  <c r="G40" i="73"/>
  <c r="G39" i="73"/>
  <c r="G38" i="73"/>
  <c r="M41" i="73"/>
  <c r="M40" i="73"/>
  <c r="M39" i="73"/>
  <c r="M38" i="73"/>
  <c r="AF41" i="73"/>
  <c r="AF40" i="73"/>
  <c r="AF39" i="73"/>
  <c r="AF38" i="73"/>
  <c r="AD41" i="73"/>
  <c r="AD40" i="73"/>
  <c r="AD39" i="73"/>
  <c r="AD38" i="73"/>
  <c r="AC41" i="73"/>
  <c r="AC40" i="73"/>
  <c r="AC39" i="73"/>
  <c r="AC38" i="73"/>
  <c r="AA41" i="73"/>
  <c r="AA40" i="73"/>
  <c r="AA39" i="73"/>
  <c r="AA38" i="73"/>
  <c r="Y41" i="73"/>
  <c r="Y40" i="73"/>
  <c r="Y39" i="73"/>
  <c r="Y38" i="73"/>
  <c r="B41" i="73"/>
  <c r="B40" i="73"/>
  <c r="B39" i="73"/>
  <c r="B38" i="73"/>
  <c r="V37" i="73"/>
  <c r="V36" i="73"/>
  <c r="V35" i="73"/>
  <c r="V34" i="73"/>
  <c r="U37" i="73"/>
  <c r="U36" i="73"/>
  <c r="U35" i="73"/>
  <c r="U34" i="73"/>
  <c r="AR37" i="73"/>
  <c r="AR36" i="73"/>
  <c r="AR35" i="73"/>
  <c r="AR34" i="73"/>
  <c r="R37" i="73"/>
  <c r="R36" i="73"/>
  <c r="R35" i="73"/>
  <c r="R34" i="73"/>
  <c r="AO37" i="73"/>
  <c r="AO36" i="73"/>
  <c r="AO35" i="73"/>
  <c r="AO34" i="73"/>
  <c r="I37" i="73"/>
  <c r="I36" i="73"/>
  <c r="I35" i="73"/>
  <c r="I34" i="73"/>
  <c r="G37" i="73"/>
  <c r="G36" i="73"/>
  <c r="G35" i="73"/>
  <c r="G34" i="73"/>
  <c r="F37" i="73"/>
  <c r="F36" i="73"/>
  <c r="F35" i="73"/>
  <c r="F34" i="73"/>
  <c r="AN37" i="73"/>
  <c r="AN36" i="73"/>
  <c r="AN35" i="73"/>
  <c r="AN34" i="73"/>
  <c r="AK37" i="73"/>
  <c r="AK36" i="73"/>
  <c r="AK35" i="73"/>
  <c r="AK34" i="73"/>
  <c r="M37" i="73"/>
  <c r="M36" i="73"/>
  <c r="M35" i="73"/>
  <c r="M34" i="73"/>
  <c r="AE37" i="73"/>
  <c r="AE36" i="73"/>
  <c r="AE35" i="73"/>
  <c r="AE34" i="73"/>
  <c r="AD37" i="73"/>
  <c r="AD36" i="73"/>
  <c r="AD35" i="73"/>
  <c r="AD34" i="73"/>
  <c r="Y37" i="73"/>
  <c r="Y36" i="73"/>
  <c r="Y35" i="73"/>
  <c r="Y34" i="73"/>
  <c r="B37" i="73"/>
  <c r="B36" i="73"/>
  <c r="B35" i="73"/>
  <c r="B34" i="73"/>
  <c r="M33" i="73"/>
  <c r="M32" i="73"/>
  <c r="M31" i="73"/>
  <c r="M30" i="73"/>
  <c r="AP33" i="73"/>
  <c r="AP32" i="73"/>
  <c r="AP31" i="73"/>
  <c r="AP30" i="73"/>
  <c r="AR33" i="73"/>
  <c r="AR32" i="73"/>
  <c r="AR31" i="73"/>
  <c r="AR30" i="73"/>
  <c r="AQ33" i="73"/>
  <c r="AQ32" i="73"/>
  <c r="AQ31" i="73"/>
  <c r="AQ30" i="73"/>
  <c r="R33" i="73"/>
  <c r="R32" i="73"/>
  <c r="R31" i="73"/>
  <c r="R30" i="73"/>
  <c r="AO33" i="73"/>
  <c r="AO32" i="73"/>
  <c r="AO31" i="73"/>
  <c r="AO30" i="73"/>
  <c r="G33" i="73"/>
  <c r="G32" i="73"/>
  <c r="G31" i="73"/>
  <c r="G30" i="73"/>
  <c r="AG33" i="73"/>
  <c r="AG32" i="73"/>
  <c r="AG31" i="73"/>
  <c r="AG30" i="73"/>
  <c r="AE33" i="73"/>
  <c r="AE32" i="73"/>
  <c r="AE31" i="73"/>
  <c r="AE30" i="73"/>
  <c r="AD33" i="73"/>
  <c r="AD32" i="73"/>
  <c r="AD31" i="73"/>
  <c r="AD30" i="73"/>
  <c r="AB33" i="73"/>
  <c r="AB32" i="73"/>
  <c r="AB31" i="73"/>
  <c r="AB30" i="73"/>
  <c r="Y33" i="73"/>
  <c r="Y32" i="73"/>
  <c r="Y31" i="73"/>
  <c r="Y30" i="73"/>
  <c r="B33" i="73"/>
  <c r="B32" i="73"/>
  <c r="B31" i="73"/>
  <c r="B30" i="73"/>
  <c r="AR29" i="73"/>
  <c r="AR28" i="73"/>
  <c r="AR27" i="73"/>
  <c r="AR26" i="73"/>
  <c r="AQ29" i="73"/>
  <c r="AQ28" i="73"/>
  <c r="AQ27" i="73"/>
  <c r="AQ26" i="73"/>
  <c r="R29" i="73"/>
  <c r="R28" i="73"/>
  <c r="R27" i="73"/>
  <c r="R26" i="73"/>
  <c r="AO29" i="73"/>
  <c r="AO28" i="73"/>
  <c r="AO27" i="73"/>
  <c r="AO26" i="73"/>
  <c r="G29" i="73"/>
  <c r="G28" i="73"/>
  <c r="G27" i="73"/>
  <c r="G26" i="73"/>
  <c r="AN29" i="73"/>
  <c r="AN28" i="73"/>
  <c r="AN27" i="73"/>
  <c r="AN26" i="73"/>
  <c r="AM29" i="73"/>
  <c r="AM28" i="73"/>
  <c r="AM27" i="73"/>
  <c r="AM26" i="73"/>
  <c r="AK29" i="73"/>
  <c r="AK28" i="73"/>
  <c r="AK27" i="73"/>
  <c r="AK26" i="73"/>
  <c r="AE29" i="73"/>
  <c r="AE28" i="73"/>
  <c r="AE27" i="73"/>
  <c r="AE26" i="73"/>
  <c r="AD29" i="73"/>
  <c r="AD28" i="73"/>
  <c r="AD27" i="73"/>
  <c r="AD26" i="73"/>
  <c r="AC29" i="73"/>
  <c r="AC28" i="73"/>
  <c r="AC27" i="73"/>
  <c r="AC26" i="73"/>
  <c r="J29" i="73"/>
  <c r="J28" i="73"/>
  <c r="J27" i="73"/>
  <c r="J26" i="73"/>
  <c r="AB29" i="73"/>
  <c r="AB28" i="73"/>
  <c r="AB27" i="73"/>
  <c r="AB26" i="73"/>
  <c r="Y29" i="73"/>
  <c r="Y28" i="73"/>
  <c r="Y27" i="73"/>
  <c r="Y26" i="73"/>
  <c r="B29" i="73"/>
  <c r="B28" i="73"/>
  <c r="B27" i="73"/>
  <c r="B26" i="73"/>
  <c r="Y25" i="73"/>
  <c r="Y24" i="73"/>
  <c r="Y23" i="73"/>
  <c r="Y22" i="73"/>
  <c r="AE25" i="73"/>
  <c r="AE24" i="73"/>
  <c r="AE23" i="73"/>
  <c r="AE22" i="73"/>
  <c r="AQ25" i="73"/>
  <c r="AQ24" i="73"/>
  <c r="AQ23" i="73"/>
  <c r="AQ22" i="73"/>
  <c r="R25" i="73"/>
  <c r="R24" i="73"/>
  <c r="R23" i="73"/>
  <c r="R22" i="73"/>
  <c r="AO25" i="73"/>
  <c r="AO24" i="73"/>
  <c r="AO23" i="73"/>
  <c r="AO22" i="73"/>
  <c r="AN25" i="73"/>
  <c r="AN24" i="73"/>
  <c r="AN23" i="73"/>
  <c r="AN22" i="73"/>
  <c r="AL25" i="73"/>
  <c r="AL24" i="73"/>
  <c r="AL23" i="73"/>
  <c r="AL22" i="73"/>
  <c r="AK25" i="73"/>
  <c r="AK24" i="73"/>
  <c r="AK23" i="73"/>
  <c r="AK22" i="73"/>
  <c r="M25" i="73"/>
  <c r="M24" i="73"/>
  <c r="M23" i="73"/>
  <c r="M22" i="73"/>
  <c r="Z25" i="73"/>
  <c r="Z24" i="73"/>
  <c r="Z23" i="73"/>
  <c r="Z22" i="73"/>
  <c r="B25" i="73"/>
  <c r="B24" i="73"/>
  <c r="B23" i="73"/>
  <c r="B22" i="73"/>
  <c r="U21" i="73"/>
  <c r="U20" i="73"/>
  <c r="U19" i="73"/>
  <c r="U18" i="73"/>
  <c r="AR21" i="73"/>
  <c r="AR20" i="73"/>
  <c r="AR19" i="73"/>
  <c r="AR18" i="73"/>
  <c r="AQ21" i="73"/>
  <c r="AQ20" i="73"/>
  <c r="AQ19" i="73"/>
  <c r="AQ18" i="73"/>
  <c r="AA21" i="73"/>
  <c r="AA20" i="73"/>
  <c r="AA19" i="73"/>
  <c r="AA18" i="73"/>
  <c r="R21" i="73"/>
  <c r="R20" i="73"/>
  <c r="R19" i="73"/>
  <c r="R18" i="73"/>
  <c r="AN21" i="73"/>
  <c r="AN20" i="73"/>
  <c r="AN19" i="73"/>
  <c r="AN18" i="73"/>
  <c r="AH21" i="73"/>
  <c r="AH20" i="73"/>
  <c r="AH19" i="73"/>
  <c r="AH18" i="73"/>
  <c r="AE21" i="73"/>
  <c r="AE20" i="73"/>
  <c r="AE19" i="73"/>
  <c r="AE18" i="73"/>
  <c r="AD21" i="73"/>
  <c r="AD20" i="73"/>
  <c r="AD19" i="73"/>
  <c r="AD18" i="73"/>
  <c r="AC21" i="73"/>
  <c r="AC20" i="73"/>
  <c r="AC19" i="73"/>
  <c r="AC18" i="73"/>
  <c r="Y21" i="73"/>
  <c r="Y20" i="73"/>
  <c r="Y19" i="73"/>
  <c r="Y18" i="73"/>
  <c r="G21" i="73"/>
  <c r="G20" i="73"/>
  <c r="G19" i="73"/>
  <c r="G18" i="73"/>
  <c r="F21" i="73"/>
  <c r="F20" i="73"/>
  <c r="F19" i="73"/>
  <c r="F18" i="73"/>
  <c r="B21" i="73"/>
  <c r="B20" i="73"/>
  <c r="B19" i="73"/>
  <c r="B18" i="73"/>
  <c r="AQ17" i="73"/>
  <c r="AQ16" i="73"/>
  <c r="AQ15" i="73"/>
  <c r="AQ14" i="73"/>
  <c r="R17" i="73"/>
  <c r="R16" i="73"/>
  <c r="R15" i="73"/>
  <c r="R14" i="73"/>
  <c r="F17" i="73"/>
  <c r="F16" i="73"/>
  <c r="F15" i="73"/>
  <c r="F14" i="73"/>
  <c r="AM17" i="73"/>
  <c r="AM16" i="73"/>
  <c r="AM15" i="73"/>
  <c r="AM14" i="73"/>
  <c r="AL17" i="73"/>
  <c r="AL16" i="73"/>
  <c r="AL15" i="73"/>
  <c r="AL14" i="73"/>
  <c r="M17" i="73"/>
  <c r="M16" i="73"/>
  <c r="M15" i="73"/>
  <c r="M14" i="73"/>
  <c r="AJ17" i="73"/>
  <c r="AJ16" i="73"/>
  <c r="AJ15" i="73"/>
  <c r="AJ14" i="73"/>
  <c r="AE17" i="73"/>
  <c r="AE16" i="73"/>
  <c r="AE15" i="73"/>
  <c r="AE14" i="73"/>
  <c r="Z17" i="73"/>
  <c r="Z16" i="73"/>
  <c r="Z15" i="73"/>
  <c r="Z14" i="73"/>
  <c r="B17" i="73"/>
  <c r="B16" i="73"/>
  <c r="B15" i="73"/>
  <c r="B14" i="73"/>
  <c r="AR13" i="73"/>
  <c r="AR12" i="73"/>
  <c r="AR11" i="73"/>
  <c r="AR10" i="73"/>
  <c r="AQ13" i="73"/>
  <c r="AQ12" i="73"/>
  <c r="AQ11" i="73"/>
  <c r="AQ10" i="73"/>
  <c r="AO13" i="73"/>
  <c r="AO12" i="73"/>
  <c r="AO11" i="73"/>
  <c r="AO10" i="73"/>
  <c r="AN13" i="73"/>
  <c r="AN12" i="73"/>
  <c r="AN11" i="73"/>
  <c r="AN10" i="73"/>
  <c r="AM13" i="73"/>
  <c r="AM12" i="73"/>
  <c r="AM11" i="73"/>
  <c r="AM10" i="73"/>
  <c r="AL13" i="73"/>
  <c r="AL12" i="73"/>
  <c r="AL11" i="73"/>
  <c r="AL10" i="73"/>
  <c r="AK13" i="73"/>
  <c r="AK12" i="73"/>
  <c r="AK11" i="73"/>
  <c r="AK10" i="73"/>
  <c r="AJ13" i="73"/>
  <c r="AJ12" i="73"/>
  <c r="AJ11" i="73"/>
  <c r="AJ10" i="73"/>
  <c r="AG13" i="73"/>
  <c r="AG12" i="73"/>
  <c r="AG11" i="73"/>
  <c r="AG10" i="73"/>
  <c r="AD13" i="73"/>
  <c r="AD12" i="73"/>
  <c r="AD11" i="73"/>
  <c r="AD10" i="73"/>
  <c r="AC13" i="73"/>
  <c r="AC12" i="73"/>
  <c r="AC11" i="73"/>
  <c r="AC10" i="73"/>
  <c r="AB13" i="73"/>
  <c r="AB12" i="73"/>
  <c r="AB11" i="73"/>
  <c r="AB10" i="73"/>
  <c r="AA13" i="73"/>
  <c r="AA12" i="73"/>
  <c r="AA11" i="73"/>
  <c r="AA10" i="73"/>
  <c r="Z13" i="73"/>
  <c r="Z12" i="73"/>
  <c r="Z11" i="73"/>
  <c r="Z10" i="73"/>
  <c r="Y13" i="73"/>
  <c r="Y12" i="73"/>
  <c r="Y11" i="73"/>
  <c r="Y10" i="73"/>
  <c r="V13" i="73"/>
  <c r="V12" i="73"/>
  <c r="V11" i="73"/>
  <c r="V10" i="73"/>
  <c r="R13" i="73"/>
  <c r="R12" i="73"/>
  <c r="R11" i="73"/>
  <c r="R10" i="73"/>
  <c r="Q13" i="73"/>
  <c r="Q12" i="73"/>
  <c r="Q11" i="73"/>
  <c r="Q10" i="73"/>
  <c r="I13" i="73"/>
  <c r="I12" i="73"/>
  <c r="I11" i="73"/>
  <c r="I10" i="73"/>
  <c r="H13" i="73"/>
  <c r="H12" i="73"/>
  <c r="H11" i="73"/>
  <c r="H10" i="73"/>
  <c r="F13" i="73"/>
  <c r="F12" i="73"/>
  <c r="F11" i="73"/>
  <c r="F10" i="73"/>
  <c r="B13" i="73"/>
  <c r="B12" i="73"/>
  <c r="B11" i="73"/>
  <c r="B10" i="73"/>
  <c r="AR9" i="73"/>
  <c r="AR8" i="73"/>
  <c r="AR7" i="73"/>
  <c r="AR6" i="73"/>
  <c r="AO9" i="73"/>
  <c r="AO8" i="73"/>
  <c r="AO7" i="73"/>
  <c r="AO6" i="73"/>
  <c r="AN9" i="73"/>
  <c r="AN8" i="73"/>
  <c r="AN7" i="73"/>
  <c r="AN6" i="73"/>
  <c r="AM9" i="73"/>
  <c r="AM8" i="73"/>
  <c r="AM7" i="73"/>
  <c r="AM6" i="73"/>
  <c r="AL9" i="73"/>
  <c r="AL8" i="73"/>
  <c r="AL7" i="73"/>
  <c r="AL6" i="73"/>
  <c r="AH9" i="73"/>
  <c r="AH8" i="73"/>
  <c r="AH7" i="73"/>
  <c r="AH6" i="73"/>
  <c r="AC9" i="73"/>
  <c r="AC8" i="73"/>
  <c r="AC7" i="73"/>
  <c r="AC6" i="73"/>
  <c r="AE9" i="73"/>
  <c r="AE8" i="73"/>
  <c r="AE7" i="73"/>
  <c r="AE6" i="73"/>
  <c r="AD9" i="73"/>
  <c r="AD8" i="73"/>
  <c r="AD7" i="73"/>
  <c r="AD6" i="73"/>
  <c r="AA9" i="73"/>
  <c r="AA8" i="73"/>
  <c r="AA7" i="73"/>
  <c r="AA6" i="73"/>
  <c r="Z9" i="73"/>
  <c r="Z8" i="73"/>
  <c r="Z7" i="73"/>
  <c r="Z6" i="73"/>
  <c r="Y9" i="73"/>
  <c r="Y8" i="73"/>
  <c r="Y7" i="73"/>
  <c r="Y6" i="73"/>
  <c r="B9" i="73"/>
  <c r="B8" i="73"/>
  <c r="B7" i="73"/>
  <c r="B6" i="73"/>
  <c r="AQ5" i="73"/>
  <c r="AQ4" i="73"/>
  <c r="AQ3" i="73"/>
  <c r="AQ2" i="73"/>
  <c r="AO5" i="73"/>
  <c r="AO4" i="73"/>
  <c r="AO3" i="73"/>
  <c r="AO2" i="73"/>
  <c r="AN5" i="73"/>
  <c r="AN4" i="73"/>
  <c r="AN3" i="73"/>
  <c r="AN2" i="73"/>
  <c r="AL5" i="73"/>
  <c r="AL4" i="73"/>
  <c r="AL3" i="73"/>
  <c r="AL2" i="73"/>
  <c r="AK5" i="73"/>
  <c r="AK4" i="73"/>
  <c r="AK3" i="73"/>
  <c r="AK2" i="73"/>
  <c r="AH5" i="73"/>
  <c r="AH4" i="73"/>
  <c r="AH3" i="73"/>
  <c r="AH2" i="73"/>
  <c r="AD5" i="73"/>
  <c r="AD4" i="73"/>
  <c r="AD3" i="73"/>
  <c r="AD2" i="73"/>
  <c r="AB5" i="73"/>
  <c r="AB4" i="73"/>
  <c r="AB3" i="73"/>
  <c r="AB2" i="73"/>
  <c r="AA5" i="73"/>
  <c r="AA4" i="73"/>
  <c r="AA3" i="73"/>
  <c r="AA2" i="73"/>
  <c r="Z5" i="73"/>
  <c r="Z4" i="73"/>
  <c r="Z3" i="73"/>
  <c r="Z2" i="73"/>
  <c r="Y5" i="73"/>
  <c r="Y4" i="73"/>
  <c r="Y3" i="73"/>
  <c r="Y2" i="73"/>
  <c r="R5" i="73"/>
  <c r="R4" i="73"/>
  <c r="R3" i="73"/>
  <c r="R2" i="73"/>
  <c r="Q5" i="73"/>
  <c r="Q4" i="73"/>
  <c r="Q3" i="73"/>
  <c r="Q2" i="73"/>
  <c r="M5" i="73"/>
  <c r="M4" i="73"/>
  <c r="M3" i="73"/>
  <c r="M2" i="73"/>
  <c r="I5" i="73"/>
  <c r="I4" i="73"/>
  <c r="I3" i="73"/>
  <c r="I2" i="73"/>
  <c r="B5" i="73"/>
  <c r="B4" i="73"/>
  <c r="B3" i="73"/>
  <c r="B3" i="10"/>
  <c r="B11" i="11"/>
  <c r="C37" i="11"/>
  <c r="D382" i="4" s="1"/>
  <c r="F376" i="68" s="1"/>
  <c r="C370" i="4"/>
  <c r="E366" i="68" s="1"/>
  <c r="D370" i="4"/>
  <c r="D59" i="66" s="1"/>
  <c r="B11" i="12"/>
  <c r="D375" i="4"/>
  <c r="D64" i="66" s="1"/>
  <c r="B3" i="13"/>
  <c r="B6" i="13"/>
  <c r="C356" i="4"/>
  <c r="E353" i="68" s="1"/>
  <c r="D356" i="4"/>
  <c r="D357" i="4"/>
  <c r="C359" i="4"/>
  <c r="E359" i="4"/>
  <c r="G355" i="68" s="1"/>
  <c r="C360" i="4"/>
  <c r="B4" i="15"/>
  <c r="B8" i="15"/>
  <c r="D351" i="4"/>
  <c r="C13" i="15"/>
  <c r="D13" i="15"/>
  <c r="D33" i="15" s="1"/>
  <c r="E353" i="4" s="1"/>
  <c r="D38" i="16"/>
  <c r="E347" i="4" s="1"/>
  <c r="B3" i="17"/>
  <c r="B7" i="17"/>
  <c r="B27" i="17" s="1"/>
  <c r="C341" i="4" s="1"/>
  <c r="D28" i="17"/>
  <c r="E342" i="4" s="1"/>
  <c r="G339" i="68" s="1"/>
  <c r="C28" i="17"/>
  <c r="B9" i="18"/>
  <c r="B33" i="18" s="1"/>
  <c r="C336" i="4" s="1"/>
  <c r="E333" i="68" s="1"/>
  <c r="D32" i="18"/>
  <c r="E335" i="4" s="1"/>
  <c r="G332" i="68" s="1"/>
  <c r="D33" i="18"/>
  <c r="E336" i="4" s="1"/>
  <c r="B3" i="19"/>
  <c r="C325" i="4" s="1"/>
  <c r="D325" i="4"/>
  <c r="C6" i="19"/>
  <c r="D6" i="19"/>
  <c r="D47" i="19" s="1"/>
  <c r="C327" i="4"/>
  <c r="E324" i="68" s="1"/>
  <c r="E327" i="4"/>
  <c r="G324" i="68" s="1"/>
  <c r="C328" i="4"/>
  <c r="G328" i="4" s="1"/>
  <c r="I325" i="68" s="1"/>
  <c r="D328" i="4"/>
  <c r="E328" i="4"/>
  <c r="B318" i="4"/>
  <c r="B319" i="4"/>
  <c r="E319" i="4"/>
  <c r="B320" i="4"/>
  <c r="E320" i="4"/>
  <c r="B321" i="4"/>
  <c r="C51" i="20"/>
  <c r="C322" i="4" s="1"/>
  <c r="E143" i="68" s="1"/>
  <c r="D51" i="20"/>
  <c r="D322" i="4" s="1"/>
  <c r="E51" i="20"/>
  <c r="E322" i="4" s="1"/>
  <c r="C323" i="4"/>
  <c r="B311" i="4"/>
  <c r="C311" i="4"/>
  <c r="B312" i="4"/>
  <c r="B156" i="91" s="1"/>
  <c r="C312" i="4"/>
  <c r="B25" i="21"/>
  <c r="B313" i="4" s="1"/>
  <c r="B157" i="91" s="1"/>
  <c r="C25" i="21"/>
  <c r="C313" i="4" s="1"/>
  <c r="D25" i="21"/>
  <c r="D313" i="4" s="1"/>
  <c r="D157" i="91" s="1"/>
  <c r="E25" i="21"/>
  <c r="B314" i="4"/>
  <c r="C314" i="4"/>
  <c r="E314" i="4"/>
  <c r="E158" i="91" s="1"/>
  <c r="E316" i="4"/>
  <c r="E160" i="91" s="1"/>
  <c r="B5" i="22"/>
  <c r="B305" i="4" s="1"/>
  <c r="B149" i="91" s="1"/>
  <c r="E305" i="4"/>
  <c r="B9" i="22"/>
  <c r="B309" i="4" s="1"/>
  <c r="D306" i="4"/>
  <c r="E306" i="4"/>
  <c r="D308" i="4"/>
  <c r="E308" i="4"/>
  <c r="C308" i="4"/>
  <c r="C152" i="91" s="1"/>
  <c r="C309" i="4"/>
  <c r="E319" i="68" s="1"/>
  <c r="C298" i="4"/>
  <c r="C142" i="91" s="1"/>
  <c r="B299" i="4"/>
  <c r="B143" i="91" s="1"/>
  <c r="C299" i="4"/>
  <c r="L299" i="4" s="1"/>
  <c r="L143" i="91" s="1"/>
  <c r="B54" i="23"/>
  <c r="B302" i="4" s="1"/>
  <c r="C300" i="4"/>
  <c r="E310" i="68" s="1"/>
  <c r="D300" i="4"/>
  <c r="B301" i="4"/>
  <c r="B145" i="91" s="1"/>
  <c r="C301" i="4"/>
  <c r="E311" i="68" s="1"/>
  <c r="E54" i="23"/>
  <c r="E302" i="4" s="1"/>
  <c r="B303" i="4"/>
  <c r="E303" i="4"/>
  <c r="B5" i="24"/>
  <c r="E292" i="4"/>
  <c r="E136" i="91" s="1"/>
  <c r="B11" i="24"/>
  <c r="B296" i="4" s="1"/>
  <c r="B294" i="4"/>
  <c r="D34" i="24"/>
  <c r="C296" i="4"/>
  <c r="B8" i="25"/>
  <c r="B289" i="4" s="1"/>
  <c r="E286" i="4"/>
  <c r="E52" i="67" s="1"/>
  <c r="C289" i="4"/>
  <c r="E288" i="4"/>
  <c r="E54" i="67" s="1"/>
  <c r="D289" i="4"/>
  <c r="E289" i="4"/>
  <c r="E55" i="67" s="1"/>
  <c r="D290" i="4"/>
  <c r="E290" i="4"/>
  <c r="E56" i="67" s="1"/>
  <c r="B11" i="26"/>
  <c r="C11" i="26"/>
  <c r="C29" i="26" s="1"/>
  <c r="C283" i="4" s="1"/>
  <c r="G283" i="4" s="1"/>
  <c r="D11" i="26"/>
  <c r="E11" i="26"/>
  <c r="E281" i="4" s="1"/>
  <c r="B282" i="4"/>
  <c r="D29" i="26"/>
  <c r="D283" i="4" s="1"/>
  <c r="E282" i="4"/>
  <c r="E48" i="67" s="1"/>
  <c r="B29" i="26"/>
  <c r="B283" i="4" s="1"/>
  <c r="C277" i="4"/>
  <c r="C278" i="4"/>
  <c r="B270" i="4"/>
  <c r="B36" i="67" s="1"/>
  <c r="C270" i="4"/>
  <c r="C36" i="67" s="1"/>
  <c r="E270" i="4"/>
  <c r="E36" i="67" s="1"/>
  <c r="B5" i="29"/>
  <c r="C5" i="29"/>
  <c r="C263" i="4" s="1"/>
  <c r="D5" i="29"/>
  <c r="D263" i="4" s="1"/>
  <c r="F271" i="68" s="1"/>
  <c r="E5" i="29"/>
  <c r="E263" i="4" s="1"/>
  <c r="B9" i="29"/>
  <c r="C9" i="29"/>
  <c r="C264" i="4" s="1"/>
  <c r="D9" i="29"/>
  <c r="D264" i="4" s="1"/>
  <c r="E9" i="29"/>
  <c r="E267" i="4" s="1"/>
  <c r="B30" i="29"/>
  <c r="B266" i="4" s="1"/>
  <c r="B267" i="4"/>
  <c r="B33" i="67" s="1"/>
  <c r="B5" i="30"/>
  <c r="C257" i="4"/>
  <c r="E265" i="68" s="1"/>
  <c r="D257" i="4"/>
  <c r="B258" i="4"/>
  <c r="AC258" i="4" s="1"/>
  <c r="AC24" i="67" s="1"/>
  <c r="C258" i="4"/>
  <c r="D258" i="4"/>
  <c r="B261" i="4"/>
  <c r="C259" i="4"/>
  <c r="D259" i="4"/>
  <c r="E36" i="30"/>
  <c r="E260" i="4" s="1"/>
  <c r="G268" i="68" s="1"/>
  <c r="C261" i="4"/>
  <c r="E261" i="4"/>
  <c r="E27" i="67" s="1"/>
  <c r="D251" i="4"/>
  <c r="E251" i="4"/>
  <c r="B255" i="4"/>
  <c r="C252" i="4"/>
  <c r="D252" i="4"/>
  <c r="E252" i="4"/>
  <c r="B253" i="4"/>
  <c r="E253" i="4"/>
  <c r="D255" i="4"/>
  <c r="D134" i="91" s="1"/>
  <c r="B18" i="32"/>
  <c r="C18" i="32"/>
  <c r="D18" i="32"/>
  <c r="E18" i="32"/>
  <c r="E42" i="32" s="1"/>
  <c r="C249" i="4"/>
  <c r="D247" i="4"/>
  <c r="D126" i="91" s="1"/>
  <c r="E247" i="4"/>
  <c r="B5" i="33"/>
  <c r="B10" i="33"/>
  <c r="C10" i="33"/>
  <c r="C240" i="4" s="1"/>
  <c r="D10" i="33"/>
  <c r="D240" i="4" s="1"/>
  <c r="E10" i="33"/>
  <c r="C241" i="4"/>
  <c r="B32" i="33"/>
  <c r="B242" i="4" s="1"/>
  <c r="C32" i="33"/>
  <c r="C242" i="4" s="1"/>
  <c r="B8" i="34"/>
  <c r="B233" i="4" s="1"/>
  <c r="C233" i="4"/>
  <c r="D233" i="4"/>
  <c r="E233" i="4"/>
  <c r="B20" i="34"/>
  <c r="B53" i="34" s="1"/>
  <c r="B236" i="4" s="1"/>
  <c r="C53" i="34"/>
  <c r="C236" i="4" s="1"/>
  <c r="D237" i="4"/>
  <c r="E53" i="34"/>
  <c r="E236" i="4" s="1"/>
  <c r="E115" i="91" s="1"/>
  <c r="B226" i="4"/>
  <c r="E226" i="4"/>
  <c r="B227" i="4"/>
  <c r="E227" i="4"/>
  <c r="B228" i="4"/>
  <c r="E228" i="4"/>
  <c r="E107" i="91" s="1"/>
  <c r="B229" i="4"/>
  <c r="C231" i="4"/>
  <c r="D229" i="4"/>
  <c r="E229" i="4"/>
  <c r="B44" i="36"/>
  <c r="B223" i="4" s="1"/>
  <c r="C44" i="36"/>
  <c r="C223" i="4" s="1"/>
  <c r="D44" i="36"/>
  <c r="D223" i="4" s="1"/>
  <c r="E44" i="36"/>
  <c r="E223" i="4" s="1"/>
  <c r="B224" i="4"/>
  <c r="C224" i="4"/>
  <c r="D224" i="4"/>
  <c r="B5" i="37"/>
  <c r="C216" i="4"/>
  <c r="D216" i="4"/>
  <c r="B206" i="4"/>
  <c r="D206" i="4"/>
  <c r="E209" i="4"/>
  <c r="B207" i="4"/>
  <c r="B35" i="66" s="1"/>
  <c r="B208" i="4"/>
  <c r="C208" i="4"/>
  <c r="D209" i="4"/>
  <c r="E210" i="4"/>
  <c r="C200" i="4"/>
  <c r="C201" i="4"/>
  <c r="B204" i="4"/>
  <c r="C204" i="4"/>
  <c r="B194" i="4"/>
  <c r="C194" i="4"/>
  <c r="B11" i="40"/>
  <c r="B195" i="4" s="1"/>
  <c r="C195" i="4"/>
  <c r="B196" i="4"/>
  <c r="C196" i="4"/>
  <c r="E197" i="4"/>
  <c r="E95" i="91" s="1"/>
  <c r="D197" i="4"/>
  <c r="D198" i="4"/>
  <c r="F223" i="68" s="1"/>
  <c r="E198" i="4"/>
  <c r="C187" i="4"/>
  <c r="B188" i="4"/>
  <c r="S188" i="4" s="1"/>
  <c r="S86" i="91" s="1"/>
  <c r="C188" i="4"/>
  <c r="D188" i="4"/>
  <c r="D86" i="91" s="1"/>
  <c r="B189" i="4"/>
  <c r="B87" i="91" s="1"/>
  <c r="C189" i="4"/>
  <c r="D189" i="4"/>
  <c r="D87" i="91" s="1"/>
  <c r="B190" i="4"/>
  <c r="B88" i="91" s="1"/>
  <c r="C190" i="4"/>
  <c r="D190" i="4"/>
  <c r="D88" i="91" s="1"/>
  <c r="C181" i="4"/>
  <c r="D181" i="4"/>
  <c r="D185" i="4"/>
  <c r="F210" i="68" s="1"/>
  <c r="B183" i="4"/>
  <c r="C183" i="4"/>
  <c r="D183" i="4"/>
  <c r="D81" i="91" s="1"/>
  <c r="E184" i="4"/>
  <c r="C185" i="4"/>
  <c r="E185" i="4"/>
  <c r="B5" i="43"/>
  <c r="B175" i="4" s="1"/>
  <c r="C5" i="43"/>
  <c r="D5" i="43"/>
  <c r="E5" i="43"/>
  <c r="B11" i="43"/>
  <c r="B176" i="4" s="1"/>
  <c r="C11" i="43"/>
  <c r="D11" i="43"/>
  <c r="D176" i="4" s="1"/>
  <c r="E11" i="43"/>
  <c r="B177" i="4"/>
  <c r="E14" i="43"/>
  <c r="E35" i="43" s="1"/>
  <c r="E178" i="4" s="1"/>
  <c r="G202" i="68" s="1"/>
  <c r="B35" i="43"/>
  <c r="B178" i="4" s="1"/>
  <c r="C35" i="43"/>
  <c r="C178" i="4" s="1"/>
  <c r="E202" i="68" s="1"/>
  <c r="D35" i="43"/>
  <c r="D178" i="4" s="1"/>
  <c r="B36" i="43"/>
  <c r="B179" i="4" s="1"/>
  <c r="C36" i="43"/>
  <c r="D36" i="43"/>
  <c r="D179" i="4" s="1"/>
  <c r="E36" i="43"/>
  <c r="E179" i="4" s="1"/>
  <c r="G203" i="68" s="1"/>
  <c r="B168" i="4"/>
  <c r="B169" i="4"/>
  <c r="B162" i="4"/>
  <c r="B163" i="4"/>
  <c r="E163" i="4"/>
  <c r="B164" i="4"/>
  <c r="D164" i="4"/>
  <c r="E164" i="4"/>
  <c r="E24" i="66" s="1"/>
  <c r="B165" i="4"/>
  <c r="D165" i="4"/>
  <c r="B166" i="4"/>
  <c r="E166" i="4"/>
  <c r="B155" i="4"/>
  <c r="C155" i="4"/>
  <c r="D155" i="4"/>
  <c r="E155" i="4"/>
  <c r="E72" i="91" s="1"/>
  <c r="B158" i="4"/>
  <c r="D158" i="4"/>
  <c r="E158" i="4"/>
  <c r="B160" i="4"/>
  <c r="C160" i="4"/>
  <c r="C148" i="4"/>
  <c r="D148" i="4"/>
  <c r="E148" i="4"/>
  <c r="B150" i="4"/>
  <c r="C151" i="4"/>
  <c r="E150" i="4"/>
  <c r="D151" i="4"/>
  <c r="C152" i="4"/>
  <c r="D152" i="4"/>
  <c r="B141" i="4"/>
  <c r="C141" i="4"/>
  <c r="D141" i="4"/>
  <c r="D59" i="91" s="1"/>
  <c r="E141" i="4"/>
  <c r="B145" i="4"/>
  <c r="C142" i="4"/>
  <c r="E142" i="4"/>
  <c r="D144" i="4"/>
  <c r="C134" i="4"/>
  <c r="D134" i="4"/>
  <c r="D16" i="67" s="1"/>
  <c r="E134" i="4"/>
  <c r="B135" i="4"/>
  <c r="B17" i="67" s="1"/>
  <c r="C135" i="4"/>
  <c r="D135" i="4"/>
  <c r="E135" i="4"/>
  <c r="E17" i="67" s="1"/>
  <c r="B136" i="4"/>
  <c r="C136" i="4"/>
  <c r="D136" i="4"/>
  <c r="D18" i="67" s="1"/>
  <c r="E136" i="4"/>
  <c r="B137" i="4"/>
  <c r="C137" i="4"/>
  <c r="E163" i="68" s="1"/>
  <c r="D137" i="4"/>
  <c r="E137" i="4"/>
  <c r="C139" i="4"/>
  <c r="C127" i="4"/>
  <c r="E153" i="68" s="1"/>
  <c r="D127" i="4"/>
  <c r="E127" i="4"/>
  <c r="B128" i="4"/>
  <c r="D128" i="4"/>
  <c r="B129" i="4"/>
  <c r="B11" i="67" s="1"/>
  <c r="C131" i="4"/>
  <c r="B121" i="4"/>
  <c r="C121" i="4"/>
  <c r="D121" i="4"/>
  <c r="E121" i="4"/>
  <c r="B124" i="4"/>
  <c r="D150" i="68" s="1"/>
  <c r="B123" i="4"/>
  <c r="E123" i="4"/>
  <c r="E5" i="67" s="1"/>
  <c r="B115" i="4"/>
  <c r="D115" i="4"/>
  <c r="E115" i="4"/>
  <c r="D116" i="4"/>
  <c r="E116" i="4"/>
  <c r="B118" i="4"/>
  <c r="C118" i="4"/>
  <c r="C56" i="91" s="1"/>
  <c r="E117" i="4"/>
  <c r="J117" i="4" s="1"/>
  <c r="B9" i="52"/>
  <c r="B26" i="52" s="1"/>
  <c r="B112" i="4" s="1"/>
  <c r="D111" i="4"/>
  <c r="D112" i="4"/>
  <c r="C113" i="4"/>
  <c r="C51" i="91" s="1"/>
  <c r="D113" i="4"/>
  <c r="E113" i="4"/>
  <c r="B102" i="4"/>
  <c r="C102" i="4"/>
  <c r="D102" i="4"/>
  <c r="C62" i="53"/>
  <c r="C106" i="4" s="1"/>
  <c r="D103" i="4"/>
  <c r="B104" i="4"/>
  <c r="D104" i="4"/>
  <c r="E104" i="4"/>
  <c r="E44" i="91" s="1"/>
  <c r="B105" i="4"/>
  <c r="D105" i="4"/>
  <c r="D45" i="91" s="1"/>
  <c r="E105" i="4"/>
  <c r="B62" i="53"/>
  <c r="B106" i="4" s="1"/>
  <c r="B107" i="4"/>
  <c r="C107" i="4"/>
  <c r="B5" i="54"/>
  <c r="C5" i="54"/>
  <c r="D5" i="54"/>
  <c r="E5" i="54"/>
  <c r="B8" i="54"/>
  <c r="C8" i="54"/>
  <c r="C96" i="4" s="1"/>
  <c r="D8" i="54"/>
  <c r="E8" i="54"/>
  <c r="E96" i="4" s="1"/>
  <c r="B25" i="54"/>
  <c r="B98" i="4" s="1"/>
  <c r="B38" i="91" s="1"/>
  <c r="C25" i="54"/>
  <c r="D25" i="54"/>
  <c r="E25" i="54"/>
  <c r="B45" i="54"/>
  <c r="C100" i="4"/>
  <c r="B88" i="4"/>
  <c r="D99" i="68" s="1"/>
  <c r="B89" i="4"/>
  <c r="B29" i="91" s="1"/>
  <c r="B90" i="4"/>
  <c r="X90" i="4" s="1"/>
  <c r="X30" i="91" s="1"/>
  <c r="B91" i="4"/>
  <c r="AH91" i="4" s="1"/>
  <c r="AH31" i="91" s="1"/>
  <c r="C93" i="4"/>
  <c r="E104" i="68" s="1"/>
  <c r="B92" i="4"/>
  <c r="D93" i="4"/>
  <c r="E93" i="4"/>
  <c r="B81" i="4"/>
  <c r="AC81" i="4" s="1"/>
  <c r="AC21" i="91" s="1"/>
  <c r="C81" i="4"/>
  <c r="C21" i="91" s="1"/>
  <c r="D81" i="4"/>
  <c r="E81" i="4"/>
  <c r="B83" i="4"/>
  <c r="C83" i="4"/>
  <c r="C23" i="91" s="1"/>
  <c r="D83" i="4"/>
  <c r="E83" i="4"/>
  <c r="B85" i="4"/>
  <c r="D85" i="4"/>
  <c r="D25" i="91" s="1"/>
  <c r="E84" i="4"/>
  <c r="B75" i="4"/>
  <c r="C75" i="4"/>
  <c r="C15" i="91" s="1"/>
  <c r="D75" i="4"/>
  <c r="E75" i="4"/>
  <c r="D76" i="4"/>
  <c r="D16" i="91" s="1"/>
  <c r="E76" i="4"/>
  <c r="C77" i="4"/>
  <c r="C78" i="4"/>
  <c r="C18" i="91" s="1"/>
  <c r="B5" i="58"/>
  <c r="B69" i="4" s="1"/>
  <c r="C5" i="58"/>
  <c r="D5" i="58"/>
  <c r="E5" i="58"/>
  <c r="E69" i="4" s="1"/>
  <c r="B11" i="58"/>
  <c r="C11" i="58"/>
  <c r="D11" i="58"/>
  <c r="D70" i="4" s="1"/>
  <c r="E11" i="58"/>
  <c r="E70" i="4" s="1"/>
  <c r="B18" i="58"/>
  <c r="C18" i="58"/>
  <c r="C35" i="58" s="1"/>
  <c r="C72" i="4" s="1"/>
  <c r="D18" i="58"/>
  <c r="D73" i="4" s="1"/>
  <c r="E18" i="58"/>
  <c r="B5" i="59"/>
  <c r="B63" i="4" s="1"/>
  <c r="C5" i="59"/>
  <c r="C63" i="4" s="1"/>
  <c r="D5" i="59"/>
  <c r="D63" i="4" s="1"/>
  <c r="E5" i="59"/>
  <c r="E63" i="4" s="1"/>
  <c r="G73" i="68" s="1"/>
  <c r="B17" i="59"/>
  <c r="C17" i="59"/>
  <c r="D17" i="59"/>
  <c r="E17" i="59"/>
  <c r="E64" i="4" s="1"/>
  <c r="G74" i="68" s="1"/>
  <c r="B30" i="59"/>
  <c r="B65" i="4" s="1"/>
  <c r="C30" i="59"/>
  <c r="C65" i="4" s="1"/>
  <c r="D30" i="59"/>
  <c r="D65" i="4" s="1"/>
  <c r="D5" i="91" s="1"/>
  <c r="E30" i="59"/>
  <c r="E65" i="4" s="1"/>
  <c r="E5" i="91" s="1"/>
  <c r="E5" i="60"/>
  <c r="B57" i="4"/>
  <c r="D57" i="4"/>
  <c r="F65" i="68" s="1"/>
  <c r="B16" i="60"/>
  <c r="B58" i="4" s="1"/>
  <c r="C16" i="60"/>
  <c r="D58" i="4"/>
  <c r="F66" i="68" s="1"/>
  <c r="B21" i="60"/>
  <c r="B59" i="4" s="1"/>
  <c r="C21" i="60"/>
  <c r="E21" i="60"/>
  <c r="E60" i="4" s="1"/>
  <c r="E19" i="90" s="1"/>
  <c r="B5" i="61"/>
  <c r="B50" i="4" s="1"/>
  <c r="D59" i="68" s="1"/>
  <c r="D50" i="4"/>
  <c r="F59" i="68" s="1"/>
  <c r="E50" i="4"/>
  <c r="B51" i="4"/>
  <c r="D60" i="68" s="1"/>
  <c r="E51" i="4"/>
  <c r="B52" i="4"/>
  <c r="D52" i="4"/>
  <c r="F61" i="68" s="1"/>
  <c r="E52" i="4"/>
  <c r="C53" i="4"/>
  <c r="E62" i="68" s="1"/>
  <c r="C54" i="4"/>
  <c r="E63" i="68" s="1"/>
  <c r="B5" i="62"/>
  <c r="B44" i="4" s="1"/>
  <c r="D44" i="4"/>
  <c r="B9" i="62"/>
  <c r="D45" i="4"/>
  <c r="B46" i="4"/>
  <c r="D55" i="68" s="1"/>
  <c r="C46" i="4"/>
  <c r="D46" i="4"/>
  <c r="B47" i="4"/>
  <c r="D56" i="68" s="1"/>
  <c r="C47" i="4"/>
  <c r="D47" i="4"/>
  <c r="F56" i="68" s="1"/>
  <c r="E47" i="4"/>
  <c r="C48" i="4"/>
  <c r="D48" i="4"/>
  <c r="E48" i="4"/>
  <c r="G57" i="68" s="1"/>
  <c r="B38" i="4"/>
  <c r="D38" i="4"/>
  <c r="M38" i="4" s="1"/>
  <c r="E38" i="4"/>
  <c r="B11" i="63"/>
  <c r="B39" i="4" s="1"/>
  <c r="B10" i="66" s="1"/>
  <c r="C39" i="4"/>
  <c r="D39" i="4"/>
  <c r="D10" i="66" s="1"/>
  <c r="E39" i="4"/>
  <c r="B40" i="4"/>
  <c r="D49" i="68" s="1"/>
  <c r="C32" i="63"/>
  <c r="C41" i="4" s="1"/>
  <c r="D32" i="63"/>
  <c r="D41" i="4" s="1"/>
  <c r="E32" i="63"/>
  <c r="E41" i="4" s="1"/>
  <c r="B41" i="4"/>
  <c r="X41" i="4" s="1"/>
  <c r="D42" i="4"/>
  <c r="D13" i="66" s="1"/>
  <c r="E42" i="4"/>
  <c r="B5" i="70"/>
  <c r="B33" i="4" s="1"/>
  <c r="C33" i="4"/>
  <c r="B26" i="4"/>
  <c r="C5" i="71"/>
  <c r="C26" i="4" s="1"/>
  <c r="D5" i="71"/>
  <c r="D26" i="4" s="1"/>
  <c r="E26" i="4"/>
  <c r="B13" i="71"/>
  <c r="B28" i="4" s="1"/>
  <c r="C13" i="71"/>
  <c r="C28" i="4" s="1"/>
  <c r="D13" i="71"/>
  <c r="D28" i="4" s="1"/>
  <c r="E28" i="4"/>
  <c r="B19" i="71"/>
  <c r="B29" i="4" s="1"/>
  <c r="C19" i="71"/>
  <c r="C29" i="4" s="1"/>
  <c r="D19" i="71"/>
  <c r="D40" i="71" s="1"/>
  <c r="D30" i="4" s="1"/>
  <c r="E40" i="71"/>
  <c r="E30" i="4" s="1"/>
  <c r="C40" i="71"/>
  <c r="C30" i="4" s="1"/>
  <c r="C31" i="4"/>
  <c r="D31" i="4"/>
  <c r="B20" i="4"/>
  <c r="D20" i="68" s="1"/>
  <c r="E21" i="4"/>
  <c r="G21" i="68" s="1"/>
  <c r="C23" i="4"/>
  <c r="E23" i="68" s="1"/>
  <c r="E22" i="4"/>
  <c r="G22" i="68" s="1"/>
  <c r="B14" i="4"/>
  <c r="S14" i="4" s="1"/>
  <c r="D14" i="4"/>
  <c r="C17" i="4"/>
  <c r="B17" i="4"/>
  <c r="N17" i="4" s="1"/>
  <c r="D17" i="4"/>
  <c r="E17" i="4"/>
  <c r="B18" i="4"/>
  <c r="N18" i="4" s="1"/>
  <c r="N7" i="66" s="1"/>
  <c r="C18" i="4"/>
  <c r="C7" i="66" s="1"/>
  <c r="D18" i="4"/>
  <c r="B5" i="2"/>
  <c r="B9" i="4" s="1"/>
  <c r="C5" i="2"/>
  <c r="C11" i="4" s="1"/>
  <c r="D5" i="2"/>
  <c r="D9" i="4" s="1"/>
  <c r="E5" i="2"/>
  <c r="E9" i="4" s="1"/>
  <c r="C10" i="4"/>
  <c r="D10" i="4"/>
  <c r="F10" i="68" s="1"/>
  <c r="E10" i="4"/>
  <c r="G10" i="68" s="1"/>
  <c r="E11" i="4"/>
  <c r="G11" i="68" s="1"/>
  <c r="B12" i="4"/>
  <c r="D12" i="68" s="1"/>
  <c r="B3" i="4"/>
  <c r="D3" i="68" s="1"/>
  <c r="D3" i="4"/>
  <c r="F3" i="68" s="1"/>
  <c r="E3" i="4"/>
  <c r="G3" i="68" s="1"/>
  <c r="B4" i="4"/>
  <c r="D4" i="68" s="1"/>
  <c r="D4" i="4"/>
  <c r="B5" i="4"/>
  <c r="D5" i="68" s="1"/>
  <c r="D5" i="4"/>
  <c r="F5" i="68" s="1"/>
  <c r="E5" i="4"/>
  <c r="B37" i="1"/>
  <c r="B6" i="4" s="1"/>
  <c r="D6" i="68" s="1"/>
  <c r="C37" i="1"/>
  <c r="C6" i="4" s="1"/>
  <c r="D37" i="1"/>
  <c r="D6" i="4" s="1"/>
  <c r="F6" i="68" s="1"/>
  <c r="D7" i="4"/>
  <c r="F7" i="68" s="1"/>
  <c r="B1" i="69"/>
  <c r="B4" i="69"/>
  <c r="B5" i="69"/>
  <c r="B6" i="69"/>
  <c r="B2" i="69"/>
  <c r="B3" i="69"/>
  <c r="B11" i="69"/>
  <c r="B12" i="69"/>
  <c r="B13" i="69"/>
  <c r="B14" i="69"/>
  <c r="B15" i="69"/>
  <c r="B16" i="69"/>
  <c r="B17" i="69"/>
  <c r="B18" i="69"/>
  <c r="B19" i="69"/>
  <c r="B20" i="69"/>
  <c r="B21" i="69"/>
  <c r="B22" i="69"/>
  <c r="B23" i="69"/>
  <c r="B7" i="69"/>
  <c r="B24" i="69"/>
  <c r="B25" i="69"/>
  <c r="B26" i="69"/>
  <c r="B27" i="69"/>
  <c r="B28" i="69"/>
  <c r="B29" i="69"/>
  <c r="B30" i="69"/>
  <c r="B31" i="69"/>
  <c r="B32" i="69"/>
  <c r="B33" i="69"/>
  <c r="B34" i="69"/>
  <c r="B35" i="69"/>
  <c r="B36" i="69"/>
  <c r="B37" i="69"/>
  <c r="B38" i="69"/>
  <c r="B39" i="69"/>
  <c r="B40" i="69"/>
  <c r="B8" i="69"/>
  <c r="B9" i="69"/>
  <c r="B10" i="69"/>
  <c r="B41" i="69"/>
  <c r="B44" i="69"/>
  <c r="B45" i="69"/>
  <c r="B46" i="69"/>
  <c r="B42" i="69"/>
  <c r="B43" i="69"/>
  <c r="B51" i="69"/>
  <c r="B52" i="69"/>
  <c r="B53" i="69"/>
  <c r="B54" i="69"/>
  <c r="B55" i="69"/>
  <c r="B56" i="69"/>
  <c r="B57" i="69"/>
  <c r="B58" i="69"/>
  <c r="B59" i="69"/>
  <c r="B60" i="69"/>
  <c r="B61" i="69"/>
  <c r="B62" i="69"/>
  <c r="B63" i="69"/>
  <c r="B64" i="69"/>
  <c r="B65" i="69"/>
  <c r="B47" i="69"/>
  <c r="B67" i="69"/>
  <c r="B68" i="69"/>
  <c r="B69" i="69"/>
  <c r="B70" i="69"/>
  <c r="B71" i="69"/>
  <c r="B72" i="69"/>
  <c r="B73" i="69"/>
  <c r="B74" i="69"/>
  <c r="B75" i="69"/>
  <c r="B76" i="69"/>
  <c r="B77" i="69"/>
  <c r="B78" i="69"/>
  <c r="B79" i="69"/>
  <c r="B80" i="69"/>
  <c r="B81" i="69"/>
  <c r="B82" i="69"/>
  <c r="B48" i="69"/>
  <c r="B49" i="69"/>
  <c r="B50" i="69"/>
  <c r="D1" i="68"/>
  <c r="E1" i="68"/>
  <c r="F1" i="68"/>
  <c r="G1" i="68"/>
  <c r="I1" i="68"/>
  <c r="J1" i="68"/>
  <c r="K1" i="68"/>
  <c r="A2" i="68"/>
  <c r="A8" i="68"/>
  <c r="A13" i="68"/>
  <c r="A19" i="68"/>
  <c r="A25" i="68"/>
  <c r="A31" i="68"/>
  <c r="A37" i="68"/>
  <c r="G38" i="68"/>
  <c r="A46" i="68"/>
  <c r="D46" i="68"/>
  <c r="E46" i="68"/>
  <c r="F46" i="68"/>
  <c r="G46" i="68"/>
  <c r="A52" i="68"/>
  <c r="D52" i="68"/>
  <c r="E52" i="68"/>
  <c r="F52" i="68"/>
  <c r="G52" i="68"/>
  <c r="A58" i="68"/>
  <c r="D58" i="68"/>
  <c r="E58" i="68"/>
  <c r="F58" i="68"/>
  <c r="G58" i="68"/>
  <c r="A64" i="68"/>
  <c r="D64" i="68"/>
  <c r="E64" i="68"/>
  <c r="F64" i="68"/>
  <c r="G64" i="68"/>
  <c r="A72" i="68"/>
  <c r="D72" i="68"/>
  <c r="E72" i="68"/>
  <c r="F72" i="68"/>
  <c r="G72" i="68"/>
  <c r="A78" i="68"/>
  <c r="D78" i="68"/>
  <c r="E78" i="68"/>
  <c r="F78" i="68"/>
  <c r="G78" i="68"/>
  <c r="A84" i="68"/>
  <c r="D84" i="68"/>
  <c r="E84" i="68"/>
  <c r="F84" i="68"/>
  <c r="G84" i="68"/>
  <c r="A90" i="68"/>
  <c r="D90" i="68"/>
  <c r="E90" i="68"/>
  <c r="F90" i="68"/>
  <c r="G90" i="68"/>
  <c r="A98" i="68"/>
  <c r="D98" i="68"/>
  <c r="E98" i="68"/>
  <c r="F98" i="68"/>
  <c r="G98" i="68"/>
  <c r="A105" i="68"/>
  <c r="D105" i="68"/>
  <c r="E105" i="68"/>
  <c r="F105" i="68"/>
  <c r="G105" i="68"/>
  <c r="A112" i="68"/>
  <c r="D112" i="68"/>
  <c r="E112" i="68"/>
  <c r="F112" i="68"/>
  <c r="G112" i="68"/>
  <c r="A121" i="68"/>
  <c r="D121" i="68"/>
  <c r="E121" i="68"/>
  <c r="F121" i="68"/>
  <c r="G121" i="68"/>
  <c r="A125" i="68"/>
  <c r="D125" i="68"/>
  <c r="E125" i="68"/>
  <c r="F125" i="68"/>
  <c r="G125" i="68"/>
  <c r="A131" i="68"/>
  <c r="D131" i="68"/>
  <c r="E131" i="68"/>
  <c r="F131" i="68"/>
  <c r="G131" i="68"/>
  <c r="A138" i="68"/>
  <c r="D138" i="68"/>
  <c r="E138" i="68"/>
  <c r="F138" i="68"/>
  <c r="G138" i="68"/>
  <c r="A146" i="68"/>
  <c r="D146" i="68"/>
  <c r="E146" i="68"/>
  <c r="F146" i="68"/>
  <c r="G146" i="68"/>
  <c r="A152" i="68"/>
  <c r="D152" i="68"/>
  <c r="E152" i="68"/>
  <c r="F152" i="68"/>
  <c r="G152" i="68"/>
  <c r="A159" i="68"/>
  <c r="D159" i="68"/>
  <c r="E159" i="68"/>
  <c r="F159" i="68"/>
  <c r="G159" i="68"/>
  <c r="A167" i="68"/>
  <c r="D167" i="68"/>
  <c r="E167" i="68"/>
  <c r="F167" i="68"/>
  <c r="G167" i="68"/>
  <c r="A172" i="68"/>
  <c r="D172" i="68"/>
  <c r="E172" i="68"/>
  <c r="F172" i="68"/>
  <c r="G172" i="68"/>
  <c r="A178" i="68"/>
  <c r="A179" i="68"/>
  <c r="A180" i="68"/>
  <c r="A181" i="68"/>
  <c r="A182" i="68"/>
  <c r="A183" i="68"/>
  <c r="D184" i="68"/>
  <c r="E184" i="68"/>
  <c r="G184" i="68"/>
  <c r="A185" i="68"/>
  <c r="D185" i="68"/>
  <c r="E185" i="68"/>
  <c r="F185" i="68"/>
  <c r="G185" i="68"/>
  <c r="A191" i="68"/>
  <c r="D191" i="68"/>
  <c r="E191" i="68"/>
  <c r="F191" i="68"/>
  <c r="G191" i="68"/>
  <c r="A198" i="68"/>
  <c r="D198" i="68"/>
  <c r="E198" i="68"/>
  <c r="F198" i="68"/>
  <c r="G198" i="68"/>
  <c r="A205" i="68"/>
  <c r="D205" i="68"/>
  <c r="E205" i="68"/>
  <c r="F205" i="68"/>
  <c r="G205" i="68"/>
  <c r="A211" i="68"/>
  <c r="D211" i="68"/>
  <c r="E211" i="68"/>
  <c r="F211" i="68"/>
  <c r="G211" i="68"/>
  <c r="A218" i="68"/>
  <c r="D218" i="68"/>
  <c r="E218" i="68"/>
  <c r="F218" i="68"/>
  <c r="G218" i="68"/>
  <c r="A225" i="68"/>
  <c r="D225" i="68"/>
  <c r="E225" i="68"/>
  <c r="F225" i="68"/>
  <c r="G225" i="68"/>
  <c r="A231" i="68"/>
  <c r="D231" i="68"/>
  <c r="E231" i="68"/>
  <c r="F231" i="68"/>
  <c r="G231" i="68"/>
  <c r="A238" i="68"/>
  <c r="D238" i="68"/>
  <c r="E238" i="68"/>
  <c r="F238" i="68"/>
  <c r="G238" i="68"/>
  <c r="A245" i="68"/>
  <c r="D245" i="68"/>
  <c r="E245" i="68"/>
  <c r="F245" i="68"/>
  <c r="G245" i="68"/>
  <c r="A251" i="68"/>
  <c r="D251" i="68"/>
  <c r="E251" i="68"/>
  <c r="F251" i="68"/>
  <c r="G251" i="68"/>
  <c r="A257" i="68"/>
  <c r="D257" i="68"/>
  <c r="E257" i="68"/>
  <c r="F257" i="68"/>
  <c r="G257" i="68"/>
  <c r="A264" i="68"/>
  <c r="D264" i="68"/>
  <c r="E264" i="68"/>
  <c r="F264" i="68"/>
  <c r="G264" i="68"/>
  <c r="A270" i="68"/>
  <c r="D270" i="68"/>
  <c r="E270" i="68"/>
  <c r="F270" i="68"/>
  <c r="G270" i="68"/>
  <c r="A276" i="68"/>
  <c r="D276" i="68"/>
  <c r="E276" i="68"/>
  <c r="F276" i="68"/>
  <c r="G276" i="68"/>
  <c r="A284" i="68"/>
  <c r="D284" i="68"/>
  <c r="E284" i="68"/>
  <c r="F284" i="68"/>
  <c r="G284" i="68"/>
  <c r="A288" i="68"/>
  <c r="D288" i="68"/>
  <c r="E288" i="68"/>
  <c r="F288" i="68"/>
  <c r="G288" i="68"/>
  <c r="A294" i="68"/>
  <c r="D294" i="68"/>
  <c r="E294" i="68"/>
  <c r="F294" i="68"/>
  <c r="G294" i="68"/>
  <c r="A301" i="68"/>
  <c r="D301" i="68"/>
  <c r="E301" i="68"/>
  <c r="F301" i="68"/>
  <c r="G301" i="68"/>
  <c r="A307" i="68"/>
  <c r="D307" i="68"/>
  <c r="E307" i="68"/>
  <c r="F307" i="68"/>
  <c r="G307" i="68"/>
  <c r="A314" i="68"/>
  <c r="D314" i="68"/>
  <c r="E314" i="68"/>
  <c r="F314" i="68"/>
  <c r="G314" i="68"/>
  <c r="A321" i="68"/>
  <c r="D321" i="68"/>
  <c r="E321" i="68"/>
  <c r="F321" i="68"/>
  <c r="G321" i="68"/>
  <c r="D322" i="68"/>
  <c r="D323" i="68"/>
  <c r="D324" i="68"/>
  <c r="D325" i="68"/>
  <c r="D326" i="68"/>
  <c r="D327" i="68"/>
  <c r="A328" i="68"/>
  <c r="D328" i="68"/>
  <c r="E328" i="68"/>
  <c r="F328" i="68"/>
  <c r="G328" i="68"/>
  <c r="D329" i="68"/>
  <c r="D330" i="68"/>
  <c r="D331" i="68"/>
  <c r="D332" i="68"/>
  <c r="D333" i="68"/>
  <c r="A334" i="68"/>
  <c r="D334" i="68"/>
  <c r="E334" i="68"/>
  <c r="F334" i="68"/>
  <c r="G334" i="68"/>
  <c r="D335" i="68"/>
  <c r="D336" i="68"/>
  <c r="D337" i="68"/>
  <c r="D338" i="68"/>
  <c r="D339" i="68"/>
  <c r="A340" i="68"/>
  <c r="D340" i="68"/>
  <c r="E340" i="68"/>
  <c r="F340" i="68"/>
  <c r="G340" i="68"/>
  <c r="D341" i="68"/>
  <c r="D342" i="68"/>
  <c r="D343" i="68"/>
  <c r="D344" i="68"/>
  <c r="D345" i="68"/>
  <c r="A346" i="68"/>
  <c r="D346" i="68"/>
  <c r="E346" i="68"/>
  <c r="F346" i="68"/>
  <c r="G346" i="68"/>
  <c r="D347" i="68"/>
  <c r="D348" i="68"/>
  <c r="D349" i="68"/>
  <c r="D350" i="68"/>
  <c r="D351" i="68"/>
  <c r="A352" i="68"/>
  <c r="D352" i="68"/>
  <c r="E352" i="68"/>
  <c r="F352" i="68"/>
  <c r="G352" i="68"/>
  <c r="D353" i="68"/>
  <c r="D354" i="68"/>
  <c r="D355" i="68"/>
  <c r="D356" i="68"/>
  <c r="D357" i="68"/>
  <c r="D358" i="68"/>
  <c r="A359" i="68"/>
  <c r="D359" i="68"/>
  <c r="E359" i="68"/>
  <c r="F359" i="68"/>
  <c r="G359" i="68"/>
  <c r="D360" i="68"/>
  <c r="D361" i="68"/>
  <c r="D362" i="68"/>
  <c r="D363" i="68"/>
  <c r="D364" i="68"/>
  <c r="A365" i="68"/>
  <c r="D365" i="68"/>
  <c r="E365" i="68"/>
  <c r="F365" i="68"/>
  <c r="G365" i="68"/>
  <c r="D366" i="68"/>
  <c r="D367" i="68"/>
  <c r="D368" i="68"/>
  <c r="D369" i="68"/>
  <c r="D370" i="68"/>
  <c r="A371" i="68"/>
  <c r="D371" i="68"/>
  <c r="E371" i="68"/>
  <c r="F371" i="68"/>
  <c r="G371" i="68"/>
  <c r="D372" i="68"/>
  <c r="D373" i="68"/>
  <c r="D374" i="68"/>
  <c r="D375" i="68"/>
  <c r="D376" i="68"/>
  <c r="A377" i="68"/>
  <c r="D377" i="68"/>
  <c r="E377" i="68"/>
  <c r="F377" i="68"/>
  <c r="G377" i="68"/>
  <c r="D378" i="68"/>
  <c r="D379" i="68"/>
  <c r="D380" i="68"/>
  <c r="D381" i="68"/>
  <c r="D382" i="68"/>
  <c r="A1" i="66"/>
  <c r="B1" i="66"/>
  <c r="C1" i="66"/>
  <c r="D1" i="66"/>
  <c r="G1" i="66"/>
  <c r="H1" i="66"/>
  <c r="I1" i="66"/>
  <c r="K1" i="66"/>
  <c r="L1" i="66"/>
  <c r="M1" i="66"/>
  <c r="N1" i="66"/>
  <c r="P1" i="66"/>
  <c r="Q1" i="66"/>
  <c r="R1" i="66"/>
  <c r="S1" i="66"/>
  <c r="U1" i="66"/>
  <c r="V1" i="66"/>
  <c r="W1" i="66"/>
  <c r="X1" i="66"/>
  <c r="Z1" i="66"/>
  <c r="AA1" i="66"/>
  <c r="AB1" i="66"/>
  <c r="AC1" i="66"/>
  <c r="AE1" i="66"/>
  <c r="AF1" i="66"/>
  <c r="AG1" i="66"/>
  <c r="AH1" i="66"/>
  <c r="A2" i="65"/>
  <c r="A3" i="65"/>
  <c r="A4" i="65"/>
  <c r="A5" i="65"/>
  <c r="A6" i="65"/>
  <c r="A9" i="65"/>
  <c r="A10" i="65"/>
  <c r="A11" i="65"/>
  <c r="A12" i="65"/>
  <c r="A13" i="65"/>
  <c r="A16" i="65"/>
  <c r="A17" i="65"/>
  <c r="A18" i="65"/>
  <c r="A19" i="65"/>
  <c r="A20" i="65"/>
  <c r="A3" i="4"/>
  <c r="A3" i="68" s="1"/>
  <c r="C3" i="4"/>
  <c r="A4" i="4"/>
  <c r="A4" i="68" s="1"/>
  <c r="C4" i="4"/>
  <c r="E4" i="4"/>
  <c r="G4" i="68" s="1"/>
  <c r="A5" i="4"/>
  <c r="C5" i="4"/>
  <c r="A6" i="4"/>
  <c r="E6" i="4"/>
  <c r="G6" i="68" s="1"/>
  <c r="A7" i="4"/>
  <c r="A7" i="68" s="1"/>
  <c r="B7" i="4"/>
  <c r="D7" i="68" s="1"/>
  <c r="C7" i="4"/>
  <c r="E7" i="68" s="1"/>
  <c r="E7" i="4"/>
  <c r="G8" i="4"/>
  <c r="H8" i="4"/>
  <c r="I8" i="4"/>
  <c r="A9" i="4"/>
  <c r="A9" i="68" s="1"/>
  <c r="A10" i="4"/>
  <c r="A10" i="68" s="1"/>
  <c r="B10" i="4"/>
  <c r="D10" i="68" s="1"/>
  <c r="A11" i="4"/>
  <c r="A11" i="68" s="1"/>
  <c r="A12" i="4"/>
  <c r="A12" i="68" s="1"/>
  <c r="G13" i="4"/>
  <c r="H13" i="4"/>
  <c r="I13" i="4"/>
  <c r="K13" i="4"/>
  <c r="L13" i="4"/>
  <c r="M13" i="4"/>
  <c r="N13" i="4"/>
  <c r="P13" i="4"/>
  <c r="Q13" i="4"/>
  <c r="R13" i="4"/>
  <c r="S13" i="4"/>
  <c r="U13" i="4"/>
  <c r="V13" i="4"/>
  <c r="W13" i="4"/>
  <c r="X13" i="4"/>
  <c r="Z13" i="4"/>
  <c r="AA13" i="4"/>
  <c r="AB13" i="4"/>
  <c r="AC13" i="4"/>
  <c r="AE13" i="4"/>
  <c r="AF13" i="4"/>
  <c r="AG13" i="4"/>
  <c r="AH13" i="4"/>
  <c r="A14" i="4"/>
  <c r="R14" i="4" s="1"/>
  <c r="R3" i="66" s="1"/>
  <c r="C14" i="4"/>
  <c r="C3" i="66" s="1"/>
  <c r="E14" i="4"/>
  <c r="E3" i="66" s="1"/>
  <c r="A15" i="4"/>
  <c r="A4" i="90" s="1"/>
  <c r="B15" i="4"/>
  <c r="G15" i="4" s="1"/>
  <c r="G4" i="66" s="1"/>
  <c r="C15" i="4"/>
  <c r="C4" i="90" s="1"/>
  <c r="D15" i="4"/>
  <c r="D4" i="66" s="1"/>
  <c r="E15" i="4"/>
  <c r="E4" i="66" s="1"/>
  <c r="A16" i="4"/>
  <c r="R16" i="4" s="1"/>
  <c r="R5" i="90" s="1"/>
  <c r="B16" i="4"/>
  <c r="B5" i="66" s="1"/>
  <c r="C16" i="4"/>
  <c r="D16" i="4"/>
  <c r="E16" i="4"/>
  <c r="I16" i="4" s="1"/>
  <c r="I5" i="90" s="1"/>
  <c r="A17" i="4"/>
  <c r="A6" i="66" s="1"/>
  <c r="A18" i="4"/>
  <c r="Z18" i="4" s="1"/>
  <c r="Z7" i="66" s="1"/>
  <c r="E18" i="4"/>
  <c r="E7" i="90" s="1"/>
  <c r="G19" i="4"/>
  <c r="H19" i="4"/>
  <c r="I19" i="4"/>
  <c r="K19" i="4"/>
  <c r="L19" i="4"/>
  <c r="M19" i="4"/>
  <c r="N19" i="4"/>
  <c r="P19" i="4"/>
  <c r="Q19" i="4"/>
  <c r="R19" i="4"/>
  <c r="S19" i="4"/>
  <c r="U19" i="4"/>
  <c r="V19" i="4"/>
  <c r="W19" i="4"/>
  <c r="X19" i="4"/>
  <c r="Z19" i="4"/>
  <c r="AA19" i="4"/>
  <c r="AB19" i="4"/>
  <c r="AC19" i="4"/>
  <c r="AE19" i="4"/>
  <c r="AF19" i="4"/>
  <c r="AG19" i="4"/>
  <c r="AH19" i="4"/>
  <c r="A20" i="4"/>
  <c r="C20" i="4"/>
  <c r="E20" i="68" s="1"/>
  <c r="D20" i="4"/>
  <c r="F20" i="68" s="1"/>
  <c r="E20" i="4"/>
  <c r="A21" i="4"/>
  <c r="C21" i="4"/>
  <c r="D21" i="4"/>
  <c r="A22" i="4"/>
  <c r="A22" i="68" s="1"/>
  <c r="C22" i="4"/>
  <c r="E22" i="68" s="1"/>
  <c r="A23" i="4"/>
  <c r="A24" i="4"/>
  <c r="A24" i="68"/>
  <c r="I25" i="4"/>
  <c r="A26" i="4"/>
  <c r="A27" i="4"/>
  <c r="E27" i="4"/>
  <c r="A28" i="4"/>
  <c r="A29" i="4"/>
  <c r="D29" i="4"/>
  <c r="A30" i="4"/>
  <c r="A31" i="4"/>
  <c r="I32" i="4"/>
  <c r="A33" i="4"/>
  <c r="D33" i="4"/>
  <c r="E33" i="4"/>
  <c r="A34" i="4"/>
  <c r="D34" i="4"/>
  <c r="A35" i="4"/>
  <c r="D35" i="4"/>
  <c r="A36" i="4"/>
  <c r="D36" i="4"/>
  <c r="G37" i="4"/>
  <c r="I46" i="68" s="1"/>
  <c r="H37" i="4"/>
  <c r="J46" i="68" s="1"/>
  <c r="I37" i="4"/>
  <c r="K46" i="68"/>
  <c r="K37" i="4"/>
  <c r="L37" i="4"/>
  <c r="M37" i="4"/>
  <c r="N37" i="4"/>
  <c r="P37" i="4"/>
  <c r="Q37" i="4"/>
  <c r="R37" i="4"/>
  <c r="S37" i="4"/>
  <c r="U37" i="4"/>
  <c r="V37" i="4"/>
  <c r="W37" i="4"/>
  <c r="X37" i="4"/>
  <c r="Z37" i="4"/>
  <c r="AA37" i="4"/>
  <c r="AB37" i="4"/>
  <c r="AC37" i="4"/>
  <c r="AE37" i="4"/>
  <c r="AF37" i="4"/>
  <c r="AG37" i="4"/>
  <c r="AH37" i="4"/>
  <c r="A38" i="4"/>
  <c r="A9" i="90" s="1"/>
  <c r="C38" i="4"/>
  <c r="C9" i="66" s="1"/>
  <c r="A39" i="4"/>
  <c r="A10" i="90" s="1"/>
  <c r="E10" i="66"/>
  <c r="A40" i="4"/>
  <c r="A11" i="66" s="1"/>
  <c r="B11" i="90"/>
  <c r="E40" i="4"/>
  <c r="E11" i="66" s="1"/>
  <c r="A41" i="4"/>
  <c r="L41" i="4" s="1"/>
  <c r="A42" i="4"/>
  <c r="A13" i="66" s="1"/>
  <c r="G43" i="4"/>
  <c r="I52" i="68" s="1"/>
  <c r="H43" i="4"/>
  <c r="J52" i="68"/>
  <c r="I43" i="4"/>
  <c r="K43" i="4"/>
  <c r="L43" i="4"/>
  <c r="M43" i="4"/>
  <c r="N43" i="4"/>
  <c r="P43" i="4"/>
  <c r="Q43" i="4"/>
  <c r="R43" i="4"/>
  <c r="S43" i="4"/>
  <c r="U43" i="4"/>
  <c r="V43" i="4"/>
  <c r="W43" i="4"/>
  <c r="X43" i="4"/>
  <c r="Z43" i="4"/>
  <c r="AA43" i="4"/>
  <c r="AB43" i="4"/>
  <c r="AC43" i="4"/>
  <c r="AE43" i="4"/>
  <c r="AF43" i="4"/>
  <c r="AG43" i="4"/>
  <c r="AH43" i="4"/>
  <c r="A44" i="4"/>
  <c r="C44" i="4"/>
  <c r="E44" i="4"/>
  <c r="I44" i="4" s="1"/>
  <c r="K53" i="68" s="1"/>
  <c r="A45" i="4"/>
  <c r="A54" i="68"/>
  <c r="B45" i="4"/>
  <c r="C45" i="4"/>
  <c r="G45" i="4" s="1"/>
  <c r="I54" i="68" s="1"/>
  <c r="E45" i="4"/>
  <c r="G54" i="68" s="1"/>
  <c r="A46" i="4"/>
  <c r="E46" i="4"/>
  <c r="A47" i="4"/>
  <c r="A48" i="4"/>
  <c r="A57" i="68" s="1"/>
  <c r="G49" i="4"/>
  <c r="I58" i="68" s="1"/>
  <c r="H49" i="4"/>
  <c r="J58" i="68" s="1"/>
  <c r="I49" i="4"/>
  <c r="A50" i="4"/>
  <c r="A59" i="68" s="1"/>
  <c r="C50" i="4"/>
  <c r="H50" i="4" s="1"/>
  <c r="J59" i="68" s="1"/>
  <c r="A51" i="4"/>
  <c r="C51" i="4"/>
  <c r="E60" i="68" s="1"/>
  <c r="A52" i="4"/>
  <c r="C52" i="4"/>
  <c r="E61" i="68" s="1"/>
  <c r="A53" i="4"/>
  <c r="A62" i="68" s="1"/>
  <c r="A54" i="4"/>
  <c r="A63" i="68" s="1"/>
  <c r="G55" i="4"/>
  <c r="I64" i="68" s="1"/>
  <c r="H55" i="4"/>
  <c r="J64" i="68"/>
  <c r="I55" i="4"/>
  <c r="K55" i="4"/>
  <c r="L55" i="4"/>
  <c r="M55" i="4"/>
  <c r="N55" i="4"/>
  <c r="P55" i="4"/>
  <c r="Q55" i="4"/>
  <c r="R55" i="4"/>
  <c r="S55" i="4"/>
  <c r="U55" i="4"/>
  <c r="V55" i="4"/>
  <c r="W55" i="4"/>
  <c r="X55" i="4"/>
  <c r="Z55" i="4"/>
  <c r="AA55" i="4"/>
  <c r="AB55" i="4"/>
  <c r="AC55" i="4"/>
  <c r="AE55" i="4"/>
  <c r="AF55" i="4"/>
  <c r="AG55" i="4"/>
  <c r="AH55" i="4"/>
  <c r="A56" i="4"/>
  <c r="A15" i="66" s="1"/>
  <c r="E56" i="4"/>
  <c r="E15" i="90" s="1"/>
  <c r="A57" i="4"/>
  <c r="A16" i="66" s="1"/>
  <c r="C57" i="4"/>
  <c r="C16" i="66" s="1"/>
  <c r="E57" i="4"/>
  <c r="E16" i="66" s="1"/>
  <c r="A58" i="4"/>
  <c r="M58" i="4" s="1"/>
  <c r="M17" i="66" s="1"/>
  <c r="C58" i="4"/>
  <c r="C17" i="66" s="1"/>
  <c r="E58" i="4"/>
  <c r="G66" i="68" s="1"/>
  <c r="A59" i="4"/>
  <c r="A18" i="90" s="1"/>
  <c r="A60" i="4"/>
  <c r="U60" i="4" s="1"/>
  <c r="A61" i="4"/>
  <c r="AA61" i="4" s="1"/>
  <c r="AA20" i="66" s="1"/>
  <c r="G62" i="4"/>
  <c r="H62" i="4"/>
  <c r="I62" i="4"/>
  <c r="I2" i="91" s="1"/>
  <c r="K62" i="4"/>
  <c r="K2" i="91"/>
  <c r="L62" i="4"/>
  <c r="L2" i="91" s="1"/>
  <c r="M62" i="4"/>
  <c r="M2" i="91" s="1"/>
  <c r="N62" i="4"/>
  <c r="N2" i="91" s="1"/>
  <c r="P62" i="4"/>
  <c r="P2" i="91"/>
  <c r="Q62" i="4"/>
  <c r="Q2" i="91" s="1"/>
  <c r="R62" i="4"/>
  <c r="R2" i="91" s="1"/>
  <c r="S62" i="4"/>
  <c r="S2" i="91" s="1"/>
  <c r="U62" i="4"/>
  <c r="U2" i="91"/>
  <c r="V62" i="4"/>
  <c r="V2" i="91" s="1"/>
  <c r="W62" i="4"/>
  <c r="W2" i="91" s="1"/>
  <c r="X62" i="4"/>
  <c r="X2" i="91" s="1"/>
  <c r="Z62" i="4"/>
  <c r="Z2" i="91"/>
  <c r="AA62" i="4"/>
  <c r="AA2" i="91" s="1"/>
  <c r="AB62" i="4"/>
  <c r="AB2" i="91" s="1"/>
  <c r="AC62" i="4"/>
  <c r="AC2" i="91" s="1"/>
  <c r="AE62" i="4"/>
  <c r="AE2" i="91"/>
  <c r="AF62" i="4"/>
  <c r="AF2" i="91" s="1"/>
  <c r="AG62" i="4"/>
  <c r="AG2" i="91" s="1"/>
  <c r="AH62" i="4"/>
  <c r="AH2" i="91" s="1"/>
  <c r="A63" i="4"/>
  <c r="A3" i="91" s="1"/>
  <c r="A64" i="4"/>
  <c r="AA64" i="4" s="1"/>
  <c r="AA4" i="91" s="1"/>
  <c r="A65" i="4"/>
  <c r="A5" i="91" s="1"/>
  <c r="A66" i="4"/>
  <c r="V66" i="4" s="1"/>
  <c r="V6" i="91" s="1"/>
  <c r="A67" i="4"/>
  <c r="R67" i="4" s="1"/>
  <c r="R7" i="91" s="1"/>
  <c r="G68" i="4"/>
  <c r="G8" i="91"/>
  <c r="H68" i="4"/>
  <c r="I68" i="4"/>
  <c r="I8" i="91" s="1"/>
  <c r="K68" i="4"/>
  <c r="K8" i="91" s="1"/>
  <c r="L68" i="4"/>
  <c r="L8" i="91"/>
  <c r="M68" i="4"/>
  <c r="M8" i="91" s="1"/>
  <c r="N68" i="4"/>
  <c r="N8" i="91" s="1"/>
  <c r="P68" i="4"/>
  <c r="P8" i="91" s="1"/>
  <c r="Q68" i="4"/>
  <c r="Q8" i="91"/>
  <c r="R68" i="4"/>
  <c r="R8" i="91" s="1"/>
  <c r="S68" i="4"/>
  <c r="S8" i="91" s="1"/>
  <c r="U68" i="4"/>
  <c r="U8" i="91" s="1"/>
  <c r="V68" i="4"/>
  <c r="V8" i="91"/>
  <c r="W68" i="4"/>
  <c r="W8" i="91" s="1"/>
  <c r="X68" i="4"/>
  <c r="X8" i="91" s="1"/>
  <c r="Z68" i="4"/>
  <c r="Z8" i="91" s="1"/>
  <c r="AA68" i="4"/>
  <c r="AA8" i="91"/>
  <c r="AB68" i="4"/>
  <c r="AB8" i="91" s="1"/>
  <c r="AC68" i="4"/>
  <c r="AC8" i="91" s="1"/>
  <c r="AE68" i="4"/>
  <c r="AE8" i="91" s="1"/>
  <c r="AF68" i="4"/>
  <c r="AF8" i="91"/>
  <c r="AG68" i="4"/>
  <c r="AG8" i="91" s="1"/>
  <c r="AH68" i="4"/>
  <c r="AH8" i="91" s="1"/>
  <c r="A69" i="4"/>
  <c r="C69" i="4"/>
  <c r="C9" i="91" s="1"/>
  <c r="D69" i="4"/>
  <c r="M69" i="4" s="1"/>
  <c r="M9" i="91" s="1"/>
  <c r="A70" i="4"/>
  <c r="Z70" i="4" s="1"/>
  <c r="Z10" i="91" s="1"/>
  <c r="C70" i="4"/>
  <c r="Q70" i="4" s="1"/>
  <c r="Q10" i="91" s="1"/>
  <c r="A71" i="4"/>
  <c r="P71" i="4" s="1"/>
  <c r="P11" i="91" s="1"/>
  <c r="C71" i="4"/>
  <c r="C11" i="91" s="1"/>
  <c r="A72" i="4"/>
  <c r="A73" i="4"/>
  <c r="A13" i="91" s="1"/>
  <c r="G74" i="4"/>
  <c r="G14" i="91" s="1"/>
  <c r="H74" i="4"/>
  <c r="I74" i="4"/>
  <c r="K74" i="4"/>
  <c r="K14" i="91" s="1"/>
  <c r="L74" i="4"/>
  <c r="L14" i="91"/>
  <c r="M74" i="4"/>
  <c r="M14" i="91" s="1"/>
  <c r="N74" i="4"/>
  <c r="N14" i="91" s="1"/>
  <c r="P74" i="4"/>
  <c r="P14" i="91" s="1"/>
  <c r="Q74" i="4"/>
  <c r="Q14" i="91"/>
  <c r="R74" i="4"/>
  <c r="R14" i="91" s="1"/>
  <c r="S74" i="4"/>
  <c r="S14" i="91" s="1"/>
  <c r="U74" i="4"/>
  <c r="U14" i="91" s="1"/>
  <c r="V74" i="4"/>
  <c r="V14" i="91"/>
  <c r="W74" i="4"/>
  <c r="W14" i="91" s="1"/>
  <c r="X74" i="4"/>
  <c r="X14" i="91" s="1"/>
  <c r="Z74" i="4"/>
  <c r="Z14" i="91" s="1"/>
  <c r="AA74" i="4"/>
  <c r="AA14" i="91"/>
  <c r="AB74" i="4"/>
  <c r="AB14" i="91" s="1"/>
  <c r="AC74" i="4"/>
  <c r="AC14" i="91" s="1"/>
  <c r="AE74" i="4"/>
  <c r="AE14" i="91" s="1"/>
  <c r="AF74" i="4"/>
  <c r="AF14" i="91"/>
  <c r="AG74" i="4"/>
  <c r="AG14" i="91" s="1"/>
  <c r="AH74" i="4"/>
  <c r="AH14" i="91" s="1"/>
  <c r="A75" i="4"/>
  <c r="AG75" i="4" s="1"/>
  <c r="AG15" i="91" s="1"/>
  <c r="A76" i="4"/>
  <c r="A16" i="91" s="1"/>
  <c r="A77" i="4"/>
  <c r="R77" i="4" s="1"/>
  <c r="R17" i="91" s="1"/>
  <c r="B77" i="4"/>
  <c r="B17" i="91" s="1"/>
  <c r="A78" i="4"/>
  <c r="Q78" i="4" s="1"/>
  <c r="Q18" i="91" s="1"/>
  <c r="B78" i="4"/>
  <c r="S78" i="4" s="1"/>
  <c r="S18" i="91" s="1"/>
  <c r="A79" i="4"/>
  <c r="R79" i="4" s="1"/>
  <c r="R19" i="91" s="1"/>
  <c r="G80" i="4"/>
  <c r="G20" i="91"/>
  <c r="H80" i="4"/>
  <c r="H20" i="91" s="1"/>
  <c r="I80" i="4"/>
  <c r="I20" i="91" s="1"/>
  <c r="K80" i="4"/>
  <c r="K20" i="91" s="1"/>
  <c r="L80" i="4"/>
  <c r="L20" i="91"/>
  <c r="M80" i="4"/>
  <c r="M20" i="91" s="1"/>
  <c r="N80" i="4"/>
  <c r="N20" i="91" s="1"/>
  <c r="P80" i="4"/>
  <c r="P20" i="91" s="1"/>
  <c r="Q80" i="4"/>
  <c r="Q20" i="91"/>
  <c r="R80" i="4"/>
  <c r="R20" i="91" s="1"/>
  <c r="S80" i="4"/>
  <c r="S20" i="91" s="1"/>
  <c r="U80" i="4"/>
  <c r="U20" i="91" s="1"/>
  <c r="V80" i="4"/>
  <c r="V20" i="91"/>
  <c r="W80" i="4"/>
  <c r="W20" i="91" s="1"/>
  <c r="X80" i="4"/>
  <c r="X20" i="91" s="1"/>
  <c r="Z80" i="4"/>
  <c r="Z20" i="91" s="1"/>
  <c r="AA80" i="4"/>
  <c r="AA20" i="91"/>
  <c r="AB80" i="4"/>
  <c r="AB20" i="91" s="1"/>
  <c r="AC80" i="4"/>
  <c r="AC20" i="91" s="1"/>
  <c r="AE80" i="4"/>
  <c r="AE20" i="91" s="1"/>
  <c r="AF80" i="4"/>
  <c r="AF20" i="91"/>
  <c r="AG80" i="4"/>
  <c r="AG20" i="91" s="1"/>
  <c r="AH80" i="4"/>
  <c r="AH20" i="91" s="1"/>
  <c r="A81" i="4"/>
  <c r="AE81" i="4" s="1"/>
  <c r="AE21" i="91" s="1"/>
  <c r="E82" i="4"/>
  <c r="E22" i="91" s="1"/>
  <c r="A83" i="4"/>
  <c r="AF83" i="4" s="1"/>
  <c r="AF23" i="91" s="1"/>
  <c r="A84" i="4"/>
  <c r="A24" i="91" s="1"/>
  <c r="A85" i="4"/>
  <c r="A25" i="91" s="1"/>
  <c r="A86" i="4"/>
  <c r="Z86" i="4" s="1"/>
  <c r="Z26" i="91" s="1"/>
  <c r="G87" i="4"/>
  <c r="H87" i="4"/>
  <c r="J98" i="68"/>
  <c r="I87" i="4"/>
  <c r="K87" i="4"/>
  <c r="K27" i="91" s="1"/>
  <c r="L87" i="4"/>
  <c r="L27" i="91" s="1"/>
  <c r="M87" i="4"/>
  <c r="M27" i="91" s="1"/>
  <c r="N87" i="4"/>
  <c r="N27" i="91" s="1"/>
  <c r="P87" i="4"/>
  <c r="P27" i="91" s="1"/>
  <c r="Q87" i="4"/>
  <c r="Q27" i="91" s="1"/>
  <c r="R87" i="4"/>
  <c r="R27" i="91" s="1"/>
  <c r="S87" i="4"/>
  <c r="S27" i="91" s="1"/>
  <c r="U87" i="4"/>
  <c r="U27" i="91" s="1"/>
  <c r="V87" i="4"/>
  <c r="V27" i="91" s="1"/>
  <c r="W87" i="4"/>
  <c r="W27" i="91" s="1"/>
  <c r="X87" i="4"/>
  <c r="X27" i="91" s="1"/>
  <c r="Z87" i="4"/>
  <c r="Z27" i="91" s="1"/>
  <c r="AA87" i="4"/>
  <c r="AA27" i="91" s="1"/>
  <c r="AB87" i="4"/>
  <c r="AB27" i="91" s="1"/>
  <c r="AC87" i="4"/>
  <c r="AC27" i="91" s="1"/>
  <c r="AE87" i="4"/>
  <c r="AE27" i="91" s="1"/>
  <c r="AF87" i="4"/>
  <c r="AF27" i="91" s="1"/>
  <c r="AG87" i="4"/>
  <c r="AG27" i="91" s="1"/>
  <c r="AH87" i="4"/>
  <c r="AH27" i="91" s="1"/>
  <c r="A88" i="4"/>
  <c r="A28" i="91" s="1"/>
  <c r="C88" i="4"/>
  <c r="C28" i="91" s="1"/>
  <c r="D88" i="4"/>
  <c r="A89" i="4"/>
  <c r="AG89" i="4" s="1"/>
  <c r="AG29" i="91" s="1"/>
  <c r="C89" i="4"/>
  <c r="D89" i="4"/>
  <c r="D29" i="91" s="1"/>
  <c r="E89" i="4"/>
  <c r="E29" i="91" s="1"/>
  <c r="A90" i="4"/>
  <c r="AA90" i="4" s="1"/>
  <c r="AA30" i="91" s="1"/>
  <c r="C90" i="4"/>
  <c r="C30" i="91" s="1"/>
  <c r="D90" i="4"/>
  <c r="D30" i="91" s="1"/>
  <c r="E90" i="4"/>
  <c r="A91" i="4"/>
  <c r="A31" i="91" s="1"/>
  <c r="C91" i="4"/>
  <c r="C31" i="91" s="1"/>
  <c r="D91" i="4"/>
  <c r="D31" i="91" s="1"/>
  <c r="E91" i="4"/>
  <c r="E31" i="91" s="1"/>
  <c r="A92" i="4"/>
  <c r="A32" i="91" s="1"/>
  <c r="C92" i="4"/>
  <c r="C32" i="91" s="1"/>
  <c r="A93" i="4"/>
  <c r="A33" i="91" s="1"/>
  <c r="G94" i="4"/>
  <c r="G34" i="91" s="1"/>
  <c r="H94" i="4"/>
  <c r="I94" i="4"/>
  <c r="K94" i="4"/>
  <c r="K34" i="91" s="1"/>
  <c r="L94" i="4"/>
  <c r="L34" i="91" s="1"/>
  <c r="M94" i="4"/>
  <c r="M34" i="91" s="1"/>
  <c r="N94" i="4"/>
  <c r="N34" i="91" s="1"/>
  <c r="P94" i="4"/>
  <c r="P34" i="91" s="1"/>
  <c r="Q94" i="4"/>
  <c r="Q34" i="91" s="1"/>
  <c r="R94" i="4"/>
  <c r="R34" i="91" s="1"/>
  <c r="S94" i="4"/>
  <c r="S34" i="91" s="1"/>
  <c r="U94" i="4"/>
  <c r="U34" i="91" s="1"/>
  <c r="V94" i="4"/>
  <c r="V34" i="91" s="1"/>
  <c r="W94" i="4"/>
  <c r="W34" i="91" s="1"/>
  <c r="X94" i="4"/>
  <c r="X34" i="91" s="1"/>
  <c r="Z94" i="4"/>
  <c r="Z34" i="91" s="1"/>
  <c r="AA94" i="4"/>
  <c r="AA34" i="91" s="1"/>
  <c r="AB94" i="4"/>
  <c r="AB34" i="91" s="1"/>
  <c r="AC94" i="4"/>
  <c r="AC34" i="91" s="1"/>
  <c r="AE94" i="4"/>
  <c r="AE34" i="91" s="1"/>
  <c r="AF94" i="4"/>
  <c r="AF34" i="91" s="1"/>
  <c r="AG94" i="4"/>
  <c r="AG34" i="91" s="1"/>
  <c r="AH94" i="4"/>
  <c r="AH34" i="91" s="1"/>
  <c r="A95" i="4"/>
  <c r="A35" i="91" s="1"/>
  <c r="B95" i="4"/>
  <c r="B35" i="91" s="1"/>
  <c r="C95" i="4"/>
  <c r="D95" i="4"/>
  <c r="D35" i="91" s="1"/>
  <c r="E95" i="4"/>
  <c r="E35" i="91" s="1"/>
  <c r="A96" i="4"/>
  <c r="Q96" i="4" s="1"/>
  <c r="Q36" i="91" s="1"/>
  <c r="A97" i="4"/>
  <c r="B97" i="4"/>
  <c r="B37" i="91" s="1"/>
  <c r="C97" i="4"/>
  <c r="D97" i="4"/>
  <c r="R97" i="4" s="1"/>
  <c r="R37" i="91" s="1"/>
  <c r="E97" i="4"/>
  <c r="A98" i="4"/>
  <c r="A109" i="68" s="1"/>
  <c r="C98" i="4"/>
  <c r="D98" i="4"/>
  <c r="D38" i="91" s="1"/>
  <c r="E98" i="4"/>
  <c r="A99" i="4"/>
  <c r="B99" i="4"/>
  <c r="B39" i="91" s="1"/>
  <c r="A100" i="4"/>
  <c r="G101" i="4"/>
  <c r="G41" i="91" s="1"/>
  <c r="H101" i="4"/>
  <c r="I101" i="4"/>
  <c r="K101" i="4"/>
  <c r="K41" i="91" s="1"/>
  <c r="L101" i="4"/>
  <c r="L41" i="91"/>
  <c r="M101" i="4"/>
  <c r="M41" i="91" s="1"/>
  <c r="N101" i="4"/>
  <c r="N41" i="91"/>
  <c r="P101" i="4"/>
  <c r="P41" i="91" s="1"/>
  <c r="Q101" i="4"/>
  <c r="Q41" i="91"/>
  <c r="R101" i="4"/>
  <c r="R41" i="91" s="1"/>
  <c r="S101" i="4"/>
  <c r="S41" i="91"/>
  <c r="U101" i="4"/>
  <c r="U41" i="91" s="1"/>
  <c r="V101" i="4"/>
  <c r="V41" i="91" s="1"/>
  <c r="W101" i="4"/>
  <c r="W41" i="91" s="1"/>
  <c r="X101" i="4"/>
  <c r="X41" i="91" s="1"/>
  <c r="Z101" i="4"/>
  <c r="Z41" i="91"/>
  <c r="AA101" i="4"/>
  <c r="AA41" i="91" s="1"/>
  <c r="AB101" i="4"/>
  <c r="AB41" i="91"/>
  <c r="AC101" i="4"/>
  <c r="AC41" i="91" s="1"/>
  <c r="AE101" i="4"/>
  <c r="AE41" i="91"/>
  <c r="AF101" i="4"/>
  <c r="AF41" i="91"/>
  <c r="AG101" i="4"/>
  <c r="AG41" i="91"/>
  <c r="AH101" i="4"/>
  <c r="AH41" i="91"/>
  <c r="A102" i="4"/>
  <c r="AG102" i="4" s="1"/>
  <c r="AG42" i="91" s="1"/>
  <c r="E102" i="4"/>
  <c r="E42" i="91" s="1"/>
  <c r="A103" i="4"/>
  <c r="AF103" i="4" s="1"/>
  <c r="AF43" i="91" s="1"/>
  <c r="B103" i="4"/>
  <c r="S103" i="4" s="1"/>
  <c r="S43" i="91" s="1"/>
  <c r="E103" i="4"/>
  <c r="E43" i="91" s="1"/>
  <c r="A104" i="4"/>
  <c r="AE104" i="4" s="1"/>
  <c r="AE44" i="91" s="1"/>
  <c r="C104" i="4"/>
  <c r="C44" i="91" s="1"/>
  <c r="A105" i="4"/>
  <c r="AG105" i="4" s="1"/>
  <c r="AG45" i="91" s="1"/>
  <c r="C105" i="4"/>
  <c r="C45" i="91" s="1"/>
  <c r="A106" i="4"/>
  <c r="W106" i="4" s="1"/>
  <c r="W46" i="91" s="1"/>
  <c r="K46" i="91"/>
  <c r="A107" i="4"/>
  <c r="AA107" i="4" s="1"/>
  <c r="AA47" i="91" s="1"/>
  <c r="G108" i="4"/>
  <c r="I121" i="68"/>
  <c r="H108" i="4"/>
  <c r="H48" i="91" s="1"/>
  <c r="I108" i="4"/>
  <c r="K48" i="91"/>
  <c r="L108" i="4"/>
  <c r="L48" i="91" s="1"/>
  <c r="M108" i="4"/>
  <c r="M48" i="91"/>
  <c r="N108" i="4"/>
  <c r="N48" i="91" s="1"/>
  <c r="P108" i="4"/>
  <c r="P48" i="91" s="1"/>
  <c r="Q108" i="4"/>
  <c r="Q48" i="91" s="1"/>
  <c r="R108" i="4"/>
  <c r="R48" i="91"/>
  <c r="S108" i="4"/>
  <c r="S48" i="91" s="1"/>
  <c r="U108" i="4"/>
  <c r="U48" i="91"/>
  <c r="V108" i="4"/>
  <c r="V48" i="91" s="1"/>
  <c r="W108" i="4"/>
  <c r="W48" i="91"/>
  <c r="X108" i="4"/>
  <c r="X48" i="91" s="1"/>
  <c r="Z108" i="4"/>
  <c r="Z48" i="91" s="1"/>
  <c r="AA108" i="4"/>
  <c r="AA48" i="91" s="1"/>
  <c r="AB108" i="4"/>
  <c r="AB48" i="91"/>
  <c r="AC108" i="4"/>
  <c r="AC48" i="91" s="1"/>
  <c r="AE108" i="4"/>
  <c r="AE48" i="91"/>
  <c r="AF108" i="4"/>
  <c r="AF48" i="91" s="1"/>
  <c r="AG108" i="4"/>
  <c r="AG48" i="91"/>
  <c r="AH108" i="4"/>
  <c r="AH48" i="91" s="1"/>
  <c r="A111" i="4"/>
  <c r="A49" i="91" s="1"/>
  <c r="C111" i="4"/>
  <c r="E111" i="4"/>
  <c r="G122" i="68" s="1"/>
  <c r="A112" i="4"/>
  <c r="A50" i="91" s="1"/>
  <c r="C112" i="4"/>
  <c r="C50" i="91" s="1"/>
  <c r="E112" i="4"/>
  <c r="E50" i="91" s="1"/>
  <c r="A113" i="4"/>
  <c r="A51" i="91" s="1"/>
  <c r="B113" i="4"/>
  <c r="B51" i="91" s="1"/>
  <c r="G114" i="4"/>
  <c r="G52" i="91"/>
  <c r="H114" i="4"/>
  <c r="I114" i="4"/>
  <c r="K114" i="4"/>
  <c r="K52" i="91"/>
  <c r="L114" i="4"/>
  <c r="L52" i="91" s="1"/>
  <c r="M114" i="4"/>
  <c r="M52" i="91" s="1"/>
  <c r="N114" i="4"/>
  <c r="N52" i="91" s="1"/>
  <c r="P114" i="4"/>
  <c r="P52" i="91"/>
  <c r="Q114" i="4"/>
  <c r="Q52" i="91" s="1"/>
  <c r="R114" i="4"/>
  <c r="R52" i="91"/>
  <c r="S114" i="4"/>
  <c r="S52" i="91" s="1"/>
  <c r="U114" i="4"/>
  <c r="U52" i="91"/>
  <c r="V114" i="4"/>
  <c r="V52" i="91" s="1"/>
  <c r="W114" i="4"/>
  <c r="W52" i="91" s="1"/>
  <c r="X114" i="4"/>
  <c r="X52" i="91" s="1"/>
  <c r="Z114" i="4"/>
  <c r="Z52" i="91"/>
  <c r="AA114" i="4"/>
  <c r="AA52" i="91" s="1"/>
  <c r="AB114" i="4"/>
  <c r="AB52" i="91"/>
  <c r="AC114" i="4"/>
  <c r="AC52" i="91" s="1"/>
  <c r="AE114" i="4"/>
  <c r="AE52" i="91"/>
  <c r="AF114" i="4"/>
  <c r="AF52" i="91" s="1"/>
  <c r="AG114" i="4"/>
  <c r="AG52" i="91" s="1"/>
  <c r="AH114" i="4"/>
  <c r="AH52" i="91" s="1"/>
  <c r="A115" i="4"/>
  <c r="A53" i="91" s="1"/>
  <c r="C115" i="4"/>
  <c r="C53" i="91" s="1"/>
  <c r="A116" i="4"/>
  <c r="W116" i="4" s="1"/>
  <c r="W54" i="91" s="1"/>
  <c r="B116" i="4"/>
  <c r="N116" i="4" s="1"/>
  <c r="N54" i="91" s="1"/>
  <c r="C116" i="4"/>
  <c r="E127" i="68" s="1"/>
  <c r="A117" i="4"/>
  <c r="A55" i="91" s="1"/>
  <c r="B117" i="4"/>
  <c r="B55" i="91" s="1"/>
  <c r="C117" i="4"/>
  <c r="C55" i="91" s="1"/>
  <c r="D117" i="4"/>
  <c r="D55" i="91" s="1"/>
  <c r="A118" i="4"/>
  <c r="P118" i="4" s="1"/>
  <c r="P56" i="91" s="1"/>
  <c r="D118" i="4"/>
  <c r="D56" i="91" s="1"/>
  <c r="A119" i="4"/>
  <c r="Z119" i="4" s="1"/>
  <c r="Z57" i="91" s="1"/>
  <c r="B119" i="4"/>
  <c r="AC119" i="4" s="1"/>
  <c r="AC57" i="91" s="1"/>
  <c r="G120" i="4"/>
  <c r="H120" i="4"/>
  <c r="H2" i="67"/>
  <c r="I120" i="4"/>
  <c r="K120" i="4"/>
  <c r="K2" i="67"/>
  <c r="L120" i="4"/>
  <c r="L2" i="67" s="1"/>
  <c r="M120" i="4"/>
  <c r="M2" i="67"/>
  <c r="N120" i="4"/>
  <c r="N2" i="67" s="1"/>
  <c r="P120" i="4"/>
  <c r="P2" i="67"/>
  <c r="Q120" i="4"/>
  <c r="Q2" i="67" s="1"/>
  <c r="R120" i="4"/>
  <c r="R2" i="67" s="1"/>
  <c r="S120" i="4"/>
  <c r="S2" i="67"/>
  <c r="U120" i="4"/>
  <c r="U2" i="67" s="1"/>
  <c r="V120" i="4"/>
  <c r="V2" i="67" s="1"/>
  <c r="W120" i="4"/>
  <c r="W2" i="67" s="1"/>
  <c r="X120" i="4"/>
  <c r="X2" i="67"/>
  <c r="Z120" i="4"/>
  <c r="Z2" i="67" s="1"/>
  <c r="AA120" i="4"/>
  <c r="AA2" i="67"/>
  <c r="AB120" i="4"/>
  <c r="AB2" i="67" s="1"/>
  <c r="AC120" i="4"/>
  <c r="AC2" i="67" s="1"/>
  <c r="AE120" i="4"/>
  <c r="AE2" i="67"/>
  <c r="AF120" i="4"/>
  <c r="AF2" i="67" s="1"/>
  <c r="AG120" i="4"/>
  <c r="AG2" i="67"/>
  <c r="AH120" i="4"/>
  <c r="AH2" i="67" s="1"/>
  <c r="A121" i="4"/>
  <c r="AB121" i="4" s="1"/>
  <c r="AB3" i="67" s="1"/>
  <c r="A122" i="4"/>
  <c r="W122" i="4" s="1"/>
  <c r="W4" i="67" s="1"/>
  <c r="B122" i="4"/>
  <c r="N122" i="4" s="1"/>
  <c r="N4" i="67" s="1"/>
  <c r="A123" i="4"/>
  <c r="A124" i="4"/>
  <c r="Q124" i="4" s="1"/>
  <c r="Q6" i="67" s="1"/>
  <c r="A125" i="4"/>
  <c r="AB125" i="4" s="1"/>
  <c r="AB7" i="67" s="1"/>
  <c r="G126" i="4"/>
  <c r="G8" i="67"/>
  <c r="H126" i="4"/>
  <c r="H8" i="67" s="1"/>
  <c r="I126" i="4"/>
  <c r="K126" i="4"/>
  <c r="K8" i="67" s="1"/>
  <c r="L126" i="4"/>
  <c r="L8" i="67" s="1"/>
  <c r="M126" i="4"/>
  <c r="M8" i="67" s="1"/>
  <c r="N126" i="4"/>
  <c r="N8" i="67" s="1"/>
  <c r="P126" i="4"/>
  <c r="P8" i="67"/>
  <c r="Q126" i="4"/>
  <c r="Q8" i="67" s="1"/>
  <c r="R126" i="4"/>
  <c r="R8" i="67"/>
  <c r="S126" i="4"/>
  <c r="S8" i="67" s="1"/>
  <c r="U126" i="4"/>
  <c r="U8" i="67" s="1"/>
  <c r="V126" i="4"/>
  <c r="V8" i="67" s="1"/>
  <c r="W126" i="4"/>
  <c r="W8" i="67"/>
  <c r="X126" i="4"/>
  <c r="X8" i="67" s="1"/>
  <c r="Z126" i="4"/>
  <c r="Z8" i="67"/>
  <c r="AA126" i="4"/>
  <c r="AA8" i="67" s="1"/>
  <c r="AB126" i="4"/>
  <c r="AB8" i="67"/>
  <c r="AC126" i="4"/>
  <c r="AC8" i="67"/>
  <c r="AE126" i="4"/>
  <c r="AE8" i="67" s="1"/>
  <c r="AF126" i="4"/>
  <c r="AF8" i="67"/>
  <c r="AG126" i="4"/>
  <c r="AG8" i="67" s="1"/>
  <c r="AH126" i="4"/>
  <c r="AH8" i="67"/>
  <c r="A127" i="4"/>
  <c r="A9" i="67" s="1"/>
  <c r="B127" i="4"/>
  <c r="B9" i="67" s="1"/>
  <c r="A128" i="4"/>
  <c r="A10" i="67" s="1"/>
  <c r="C128" i="4"/>
  <c r="C10" i="67" s="1"/>
  <c r="A129" i="4"/>
  <c r="A155" i="68" s="1"/>
  <c r="A22" i="69" s="1"/>
  <c r="D11" i="67"/>
  <c r="E11" i="67"/>
  <c r="A130" i="4"/>
  <c r="K130" i="4" s="1"/>
  <c r="K12" i="67" s="1"/>
  <c r="B130" i="4"/>
  <c r="N130" i="4" s="1"/>
  <c r="N12" i="67" s="1"/>
  <c r="A131" i="4"/>
  <c r="A13" i="67" s="1"/>
  <c r="A132" i="4"/>
  <c r="A14" i="67" s="1"/>
  <c r="G133" i="4"/>
  <c r="G15" i="67"/>
  <c r="H133" i="4"/>
  <c r="H15" i="67" s="1"/>
  <c r="I133" i="4"/>
  <c r="K133" i="4"/>
  <c r="K15" i="67" s="1"/>
  <c r="L133" i="4"/>
  <c r="L15" i="67"/>
  <c r="M133" i="4"/>
  <c r="M15" i="67" s="1"/>
  <c r="N133" i="4"/>
  <c r="N15" i="67"/>
  <c r="P133" i="4"/>
  <c r="P15" i="67" s="1"/>
  <c r="Q133" i="4"/>
  <c r="Q15" i="67"/>
  <c r="R133" i="4"/>
  <c r="R15" i="67" s="1"/>
  <c r="S133" i="4"/>
  <c r="S15" i="67" s="1"/>
  <c r="U133" i="4"/>
  <c r="U15" i="67" s="1"/>
  <c r="V133" i="4"/>
  <c r="V15" i="67" s="1"/>
  <c r="W133" i="4"/>
  <c r="W15" i="67" s="1"/>
  <c r="X133" i="4"/>
  <c r="X15" i="67"/>
  <c r="Z133" i="4"/>
  <c r="Z15" i="67" s="1"/>
  <c r="AA133" i="4"/>
  <c r="AA15" i="67"/>
  <c r="AB133" i="4"/>
  <c r="AB15" i="67" s="1"/>
  <c r="AC133" i="4"/>
  <c r="AC15" i="67" s="1"/>
  <c r="AE133" i="4"/>
  <c r="AE15" i="67" s="1"/>
  <c r="AF133" i="4"/>
  <c r="AF15" i="67" s="1"/>
  <c r="AG133" i="4"/>
  <c r="AG15" i="67" s="1"/>
  <c r="AH133" i="4"/>
  <c r="AH15" i="67"/>
  <c r="A134" i="4"/>
  <c r="AE134" i="4" s="1"/>
  <c r="AE16" i="67" s="1"/>
  <c r="A135" i="4"/>
  <c r="U135" i="4" s="1"/>
  <c r="U17" i="67" s="1"/>
  <c r="A136" i="4"/>
  <c r="AE136" i="4" s="1"/>
  <c r="AE18" i="67" s="1"/>
  <c r="A137" i="4"/>
  <c r="A19" i="67" s="1"/>
  <c r="A138" i="4"/>
  <c r="L138" i="4" s="1"/>
  <c r="L20" i="67" s="1"/>
  <c r="A139" i="4"/>
  <c r="A21" i="67" s="1"/>
  <c r="I140" i="4"/>
  <c r="I58" i="91" s="1"/>
  <c r="D60" i="91"/>
  <c r="B61" i="91"/>
  <c r="C143" i="4"/>
  <c r="Q143" i="4" s="1"/>
  <c r="Q61" i="91" s="1"/>
  <c r="D61" i="91"/>
  <c r="E61" i="91"/>
  <c r="E144" i="4"/>
  <c r="X144" i="4" s="1"/>
  <c r="X62" i="91" s="1"/>
  <c r="D146" i="4"/>
  <c r="AG146" i="4" s="1"/>
  <c r="AG64" i="91" s="1"/>
  <c r="G147" i="4"/>
  <c r="G65" i="91"/>
  <c r="H147" i="4"/>
  <c r="H65" i="91" s="1"/>
  <c r="I147" i="4"/>
  <c r="K147" i="4"/>
  <c r="K65" i="91" s="1"/>
  <c r="L147" i="4"/>
  <c r="L65" i="91" s="1"/>
  <c r="M147" i="4"/>
  <c r="M65" i="91" s="1"/>
  <c r="N147" i="4"/>
  <c r="N65" i="91" s="1"/>
  <c r="Q147" i="4"/>
  <c r="Q65" i="91" s="1"/>
  <c r="R147" i="4"/>
  <c r="R65" i="91"/>
  <c r="S147" i="4"/>
  <c r="S65" i="91" s="1"/>
  <c r="U147" i="4"/>
  <c r="U65" i="91"/>
  <c r="V147" i="4"/>
  <c r="V65" i="91" s="1"/>
  <c r="W147" i="4"/>
  <c r="W65" i="91" s="1"/>
  <c r="X147" i="4"/>
  <c r="X65" i="91" s="1"/>
  <c r="Z147" i="4"/>
  <c r="Z65" i="91" s="1"/>
  <c r="AA147" i="4"/>
  <c r="AA65" i="91" s="1"/>
  <c r="AB147" i="4"/>
  <c r="AB65" i="91"/>
  <c r="AC147" i="4"/>
  <c r="AC65" i="91" s="1"/>
  <c r="AE147" i="4"/>
  <c r="AE65" i="91"/>
  <c r="AF147" i="4"/>
  <c r="AF65" i="91" s="1"/>
  <c r="AG147" i="4"/>
  <c r="AG65" i="91" s="1"/>
  <c r="AH147" i="4"/>
  <c r="AH65" i="91" s="1"/>
  <c r="A148" i="4"/>
  <c r="U148" i="4" s="1"/>
  <c r="U66" i="91" s="1"/>
  <c r="Z148" i="4"/>
  <c r="B148" i="4"/>
  <c r="B66" i="91" s="1"/>
  <c r="A150" i="4"/>
  <c r="AE150" i="4" s="1"/>
  <c r="AE67" i="91" s="1"/>
  <c r="D150" i="4"/>
  <c r="D67" i="91" s="1"/>
  <c r="A151" i="4"/>
  <c r="L151" i="4" s="1"/>
  <c r="L68" i="91" s="1"/>
  <c r="A152" i="4"/>
  <c r="V152" i="4" s="1"/>
  <c r="V69" i="91" s="1"/>
  <c r="A69" i="91"/>
  <c r="B152" i="4"/>
  <c r="B69" i="91" s="1"/>
  <c r="E152" i="4"/>
  <c r="E69" i="91" s="1"/>
  <c r="G153" i="4"/>
  <c r="H153" i="4"/>
  <c r="I153" i="4"/>
  <c r="K153" i="4"/>
  <c r="K70" i="91" s="1"/>
  <c r="L153" i="4"/>
  <c r="L70" i="91"/>
  <c r="M153" i="4"/>
  <c r="M70" i="91" s="1"/>
  <c r="N153" i="4"/>
  <c r="N70" i="91"/>
  <c r="Q153" i="4"/>
  <c r="Q70" i="91" s="1"/>
  <c r="R153" i="4"/>
  <c r="R70" i="91" s="1"/>
  <c r="S153" i="4"/>
  <c r="S70" i="91" s="1"/>
  <c r="U153" i="4"/>
  <c r="U70" i="91" s="1"/>
  <c r="V153" i="4"/>
  <c r="V70" i="91" s="1"/>
  <c r="W153" i="4"/>
  <c r="W70" i="91"/>
  <c r="X153" i="4"/>
  <c r="X70" i="91" s="1"/>
  <c r="Z153" i="4"/>
  <c r="Z70" i="91"/>
  <c r="AA153" i="4"/>
  <c r="AA70" i="91" s="1"/>
  <c r="AB153" i="4"/>
  <c r="AB70" i="91" s="1"/>
  <c r="AC153" i="4"/>
  <c r="AC70" i="91" s="1"/>
  <c r="AE153" i="4"/>
  <c r="AE70" i="91"/>
  <c r="AF153" i="4"/>
  <c r="AF70" i="91" s="1"/>
  <c r="AG153" i="4"/>
  <c r="AG70" i="91"/>
  <c r="AH153" i="4"/>
  <c r="AH70" i="91" s="1"/>
  <c r="E154" i="4"/>
  <c r="I154" i="4" s="1"/>
  <c r="I71" i="91" s="1"/>
  <c r="A155" i="4"/>
  <c r="AE155" i="4" s="1"/>
  <c r="AE72" i="91" s="1"/>
  <c r="E156" i="4"/>
  <c r="E73" i="91" s="1"/>
  <c r="E157" i="4"/>
  <c r="I157" i="4" s="1"/>
  <c r="I74" i="91" s="1"/>
  <c r="A158" i="4"/>
  <c r="A75" i="91" s="1"/>
  <c r="C158" i="4"/>
  <c r="E174" i="68" s="1"/>
  <c r="A159" i="4"/>
  <c r="A76" i="91" s="1"/>
  <c r="A160" i="4"/>
  <c r="M160" i="4" s="1"/>
  <c r="M77" i="91" s="1"/>
  <c r="G161" i="4"/>
  <c r="I185" i="68" s="1"/>
  <c r="H161" i="4"/>
  <c r="J185" i="68" s="1"/>
  <c r="I161" i="4"/>
  <c r="K185" i="68"/>
  <c r="K161" i="4"/>
  <c r="L161" i="4"/>
  <c r="M161" i="4"/>
  <c r="N161" i="4"/>
  <c r="P161" i="4"/>
  <c r="Q161" i="4"/>
  <c r="R161" i="4"/>
  <c r="S161" i="4"/>
  <c r="U161" i="4"/>
  <c r="V161" i="4"/>
  <c r="W161" i="4"/>
  <c r="X161" i="4"/>
  <c r="Z161" i="4"/>
  <c r="AA161" i="4"/>
  <c r="AB161" i="4"/>
  <c r="AC161" i="4"/>
  <c r="AE161" i="4"/>
  <c r="AF161" i="4"/>
  <c r="AG161" i="4"/>
  <c r="AH161" i="4"/>
  <c r="A162" i="4"/>
  <c r="Z162" i="4" s="1"/>
  <c r="Z22" i="66" s="1"/>
  <c r="C162" i="4"/>
  <c r="C22" i="66" s="1"/>
  <c r="D162" i="4"/>
  <c r="H162" i="4" s="1"/>
  <c r="J186" i="68" s="1"/>
  <c r="E162" i="4"/>
  <c r="J162" i="4" s="1"/>
  <c r="A163" i="4"/>
  <c r="A23" i="66" s="1"/>
  <c r="C163" i="4"/>
  <c r="E187" i="68" s="1"/>
  <c r="O200" i="68" s="1"/>
  <c r="D163" i="4"/>
  <c r="D23" i="66" s="1"/>
  <c r="A164" i="4"/>
  <c r="Z164" i="4" s="1"/>
  <c r="Z24" i="66" s="1"/>
  <c r="C164" i="4"/>
  <c r="C24" i="66" s="1"/>
  <c r="A165" i="4"/>
  <c r="Q165" i="4" s="1"/>
  <c r="Q25" i="66" s="1"/>
  <c r="C165" i="4"/>
  <c r="C25" i="66" s="1"/>
  <c r="E165" i="4"/>
  <c r="E25" i="66" s="1"/>
  <c r="A166" i="4"/>
  <c r="R166" i="4" s="1"/>
  <c r="R26" i="66" s="1"/>
  <c r="C166" i="4"/>
  <c r="E190" i="68" s="1"/>
  <c r="O203" i="68" s="1"/>
  <c r="D166" i="4"/>
  <c r="AG166" i="4" s="1"/>
  <c r="AG26" i="66" s="1"/>
  <c r="G167" i="4"/>
  <c r="I191" i="68"/>
  <c r="H167" i="4"/>
  <c r="J191" i="68" s="1"/>
  <c r="I167" i="4"/>
  <c r="K191" i="68" s="1"/>
  <c r="K167" i="4"/>
  <c r="L167" i="4"/>
  <c r="M167" i="4"/>
  <c r="N167" i="4"/>
  <c r="P167" i="4"/>
  <c r="Q167" i="4"/>
  <c r="R167" i="4"/>
  <c r="S167" i="4"/>
  <c r="U167" i="4"/>
  <c r="V167" i="4"/>
  <c r="W167" i="4"/>
  <c r="X167" i="4"/>
  <c r="Z167" i="4"/>
  <c r="AA167" i="4"/>
  <c r="AB167" i="4"/>
  <c r="AC167" i="4"/>
  <c r="AE167" i="4"/>
  <c r="AF167" i="4"/>
  <c r="AG167" i="4"/>
  <c r="AH167" i="4"/>
  <c r="A168" i="4"/>
  <c r="W168" i="4" s="1"/>
  <c r="C168" i="4"/>
  <c r="D168" i="4"/>
  <c r="E168" i="4"/>
  <c r="A169" i="4"/>
  <c r="A193" i="68"/>
  <c r="C169" i="4"/>
  <c r="E193" i="68" s="1"/>
  <c r="D169" i="4"/>
  <c r="E169" i="4"/>
  <c r="G193" i="68" s="1"/>
  <c r="A170" i="4"/>
  <c r="C170" i="4"/>
  <c r="E194" i="68" s="1"/>
  <c r="D170" i="4"/>
  <c r="E170" i="4"/>
  <c r="I170" i="4" s="1"/>
  <c r="K194" i="68" s="1"/>
  <c r="A171" i="4"/>
  <c r="A195" i="68" s="1"/>
  <c r="A172" i="4"/>
  <c r="A173" i="4"/>
  <c r="A197" i="68" s="1"/>
  <c r="G174" i="4"/>
  <c r="I198" i="68" s="1"/>
  <c r="H174" i="4"/>
  <c r="J198" i="68" s="1"/>
  <c r="I174" i="4"/>
  <c r="K198" i="68" s="1"/>
  <c r="A175" i="4"/>
  <c r="C175" i="4"/>
  <c r="D175" i="4"/>
  <c r="F199" i="68" s="1"/>
  <c r="E175" i="4"/>
  <c r="I175" i="4" s="1"/>
  <c r="K199" i="68" s="1"/>
  <c r="A176" i="4"/>
  <c r="C176" i="4"/>
  <c r="E200" i="68" s="1"/>
  <c r="E176" i="4"/>
  <c r="G200" i="68" s="1"/>
  <c r="A177" i="4"/>
  <c r="A201" i="68" s="1"/>
  <c r="C177" i="4"/>
  <c r="D177" i="4"/>
  <c r="F201" i="68" s="1"/>
  <c r="E177" i="4"/>
  <c r="G201" i="68" s="1"/>
  <c r="A178" i="4"/>
  <c r="A202" i="68" s="1"/>
  <c r="A179" i="4"/>
  <c r="A203" i="68" s="1"/>
  <c r="C179" i="4"/>
  <c r="E203" i="68" s="1"/>
  <c r="G180" i="4"/>
  <c r="H180" i="4"/>
  <c r="I180" i="4"/>
  <c r="I78" i="91" s="1"/>
  <c r="A181" i="4"/>
  <c r="U181" i="4" s="1"/>
  <c r="U79" i="91" s="1"/>
  <c r="B181" i="4"/>
  <c r="D206" i="68" s="1"/>
  <c r="E181" i="4"/>
  <c r="I181" i="4" s="1"/>
  <c r="A182" i="4"/>
  <c r="B182" i="4"/>
  <c r="X182" i="4" s="1"/>
  <c r="X80" i="91" s="1"/>
  <c r="C182" i="4"/>
  <c r="C80" i="91" s="1"/>
  <c r="E182" i="4"/>
  <c r="E80" i="91" s="1"/>
  <c r="A183" i="4"/>
  <c r="R183" i="4" s="1"/>
  <c r="R81" i="91" s="1"/>
  <c r="A81" i="91"/>
  <c r="E183" i="4"/>
  <c r="J183" i="4" s="1"/>
  <c r="A184" i="4"/>
  <c r="A82" i="91" s="1"/>
  <c r="A185" i="4"/>
  <c r="G186" i="4"/>
  <c r="I211" i="68" s="1"/>
  <c r="H186" i="4"/>
  <c r="I186" i="4"/>
  <c r="K186" i="4"/>
  <c r="K84" i="91" s="1"/>
  <c r="L186" i="4"/>
  <c r="L84" i="91"/>
  <c r="M186" i="4"/>
  <c r="M84" i="91" s="1"/>
  <c r="N186" i="4"/>
  <c r="N84" i="91"/>
  <c r="P186" i="4"/>
  <c r="P84" i="91" s="1"/>
  <c r="Q186" i="4"/>
  <c r="Q84" i="91"/>
  <c r="R186" i="4"/>
  <c r="R84" i="91" s="1"/>
  <c r="S186" i="4"/>
  <c r="S84" i="91" s="1"/>
  <c r="U186" i="4"/>
  <c r="U84" i="91"/>
  <c r="V186" i="4"/>
  <c r="V84" i="91" s="1"/>
  <c r="W186" i="4"/>
  <c r="W84" i="91"/>
  <c r="X186" i="4"/>
  <c r="X84" i="91" s="1"/>
  <c r="Z186" i="4"/>
  <c r="Z84" i="91"/>
  <c r="AA186" i="4"/>
  <c r="AA84" i="91" s="1"/>
  <c r="AB186" i="4"/>
  <c r="AB84" i="91" s="1"/>
  <c r="AC186" i="4"/>
  <c r="AC84" i="91" s="1"/>
  <c r="AE186" i="4"/>
  <c r="AE84" i="91" s="1"/>
  <c r="AF186" i="4"/>
  <c r="AF84" i="91"/>
  <c r="AG186" i="4"/>
  <c r="AG84" i="91" s="1"/>
  <c r="AH186" i="4"/>
  <c r="AH84" i="91"/>
  <c r="A187" i="4"/>
  <c r="AB187" i="4" s="1"/>
  <c r="AB85" i="91" s="1"/>
  <c r="B187" i="4"/>
  <c r="B85" i="91" s="1"/>
  <c r="D187" i="4"/>
  <c r="F212" i="68" s="1"/>
  <c r="E187" i="4"/>
  <c r="E85" i="91" s="1"/>
  <c r="A188" i="4"/>
  <c r="AF188" i="4" s="1"/>
  <c r="AF86" i="91" s="1"/>
  <c r="E188" i="4"/>
  <c r="A189" i="4"/>
  <c r="A87" i="91" s="1"/>
  <c r="E189" i="4"/>
  <c r="A190" i="4"/>
  <c r="A88" i="91" s="1"/>
  <c r="A191" i="4"/>
  <c r="A192" i="4"/>
  <c r="W192" i="4" s="1"/>
  <c r="W90" i="91" s="1"/>
  <c r="G193" i="4"/>
  <c r="H193" i="4"/>
  <c r="I193" i="4"/>
  <c r="K193" i="4"/>
  <c r="K91" i="91" s="1"/>
  <c r="L193" i="4"/>
  <c r="L91" i="91"/>
  <c r="M193" i="4"/>
  <c r="M91" i="91" s="1"/>
  <c r="N193" i="4"/>
  <c r="N91" i="91"/>
  <c r="P193" i="4"/>
  <c r="P91" i="91" s="1"/>
  <c r="Q193" i="4"/>
  <c r="Q91" i="91" s="1"/>
  <c r="R193" i="4"/>
  <c r="R91" i="91" s="1"/>
  <c r="S193" i="4"/>
  <c r="S91" i="91" s="1"/>
  <c r="U193" i="4"/>
  <c r="U91" i="91" s="1"/>
  <c r="V193" i="4"/>
  <c r="V91" i="91" s="1"/>
  <c r="W193" i="4"/>
  <c r="W91" i="91" s="1"/>
  <c r="X193" i="4"/>
  <c r="X91" i="91"/>
  <c r="Z193" i="4"/>
  <c r="Z91" i="91" s="1"/>
  <c r="AA193" i="4"/>
  <c r="AA91" i="91" s="1"/>
  <c r="AB193" i="4"/>
  <c r="AB91" i="91" s="1"/>
  <c r="AC193" i="4"/>
  <c r="AC91" i="91" s="1"/>
  <c r="AE193" i="4"/>
  <c r="AE91" i="91" s="1"/>
  <c r="AF193" i="4"/>
  <c r="AF91" i="91"/>
  <c r="AG193" i="4"/>
  <c r="AG91" i="91" s="1"/>
  <c r="AH193" i="4"/>
  <c r="AH91" i="91"/>
  <c r="A194" i="4"/>
  <c r="P194" i="4" s="1"/>
  <c r="P92" i="91" s="1"/>
  <c r="D194" i="4"/>
  <c r="D92" i="91" s="1"/>
  <c r="E194" i="4"/>
  <c r="A195" i="4"/>
  <c r="T195" i="4" s="1"/>
  <c r="T93" i="91" s="1"/>
  <c r="D93" i="91"/>
  <c r="E93" i="91"/>
  <c r="A196" i="4"/>
  <c r="M196" i="4" s="1"/>
  <c r="M94" i="91" s="1"/>
  <c r="D196" i="4"/>
  <c r="F221" i="68" s="1"/>
  <c r="E196" i="4"/>
  <c r="E94" i="91" s="1"/>
  <c r="A197" i="4"/>
  <c r="A95" i="91" s="1"/>
  <c r="A198" i="4"/>
  <c r="M198" i="4" s="1"/>
  <c r="M96" i="91" s="1"/>
  <c r="G199" i="4"/>
  <c r="H199" i="4"/>
  <c r="I199" i="4"/>
  <c r="K199" i="4"/>
  <c r="L199" i="4"/>
  <c r="M199" i="4"/>
  <c r="N199" i="4"/>
  <c r="P199" i="4"/>
  <c r="Q199" i="4"/>
  <c r="R199" i="4"/>
  <c r="S199" i="4"/>
  <c r="U199" i="4"/>
  <c r="V199" i="4"/>
  <c r="W199" i="4"/>
  <c r="X199" i="4"/>
  <c r="Z199" i="4"/>
  <c r="AA199" i="4"/>
  <c r="AB199" i="4"/>
  <c r="AC199" i="4"/>
  <c r="AE199" i="4"/>
  <c r="AF199" i="4"/>
  <c r="AG199" i="4"/>
  <c r="AH199" i="4"/>
  <c r="A200" i="4"/>
  <c r="V200" i="4" s="1"/>
  <c r="V28" i="66" s="1"/>
  <c r="B200" i="4"/>
  <c r="AC200" i="4" s="1"/>
  <c r="AC28" i="66" s="1"/>
  <c r="D200" i="4"/>
  <c r="F26" i="68" s="1"/>
  <c r="E200" i="4"/>
  <c r="E28" i="66" s="1"/>
  <c r="A201" i="4"/>
  <c r="V201" i="4" s="1"/>
  <c r="V29" i="66" s="1"/>
  <c r="B201" i="4"/>
  <c r="N201" i="4" s="1"/>
  <c r="N29" i="66" s="1"/>
  <c r="D201" i="4"/>
  <c r="D29" i="66" s="1"/>
  <c r="E201" i="4"/>
  <c r="E29" i="66" s="1"/>
  <c r="A202" i="4"/>
  <c r="AB202" i="4" s="1"/>
  <c r="AB30" i="66" s="1"/>
  <c r="D202" i="4"/>
  <c r="F28" i="68" s="1"/>
  <c r="E202" i="4"/>
  <c r="G28" i="68" s="1"/>
  <c r="A203" i="4"/>
  <c r="R203" i="4" s="1"/>
  <c r="R31" i="66" s="1"/>
  <c r="D203" i="4"/>
  <c r="D31" i="66" s="1"/>
  <c r="E203" i="4"/>
  <c r="E31" i="66" s="1"/>
  <c r="A204" i="4"/>
  <c r="AG204" i="4" s="1"/>
  <c r="AG32" i="66" s="1"/>
  <c r="D204" i="4"/>
  <c r="D32" i="66" s="1"/>
  <c r="E204" i="4"/>
  <c r="E32" i="66" s="1"/>
  <c r="G205" i="4"/>
  <c r="H205" i="4"/>
  <c r="I205" i="4"/>
  <c r="K205" i="4"/>
  <c r="L205" i="4"/>
  <c r="M205" i="4"/>
  <c r="N205" i="4"/>
  <c r="P205" i="4"/>
  <c r="Q205" i="4"/>
  <c r="R205" i="4"/>
  <c r="S205" i="4"/>
  <c r="U205" i="4"/>
  <c r="V205" i="4"/>
  <c r="W205" i="4"/>
  <c r="X205" i="4"/>
  <c r="Z205" i="4"/>
  <c r="AA205" i="4"/>
  <c r="AB205" i="4"/>
  <c r="AC205" i="4"/>
  <c r="AE205" i="4"/>
  <c r="AF205" i="4"/>
  <c r="AG205" i="4"/>
  <c r="AH205" i="4"/>
  <c r="A206" i="4"/>
  <c r="V206" i="4" s="1"/>
  <c r="V34" i="66" s="1"/>
  <c r="C206" i="4"/>
  <c r="C34" i="66" s="1"/>
  <c r="A207" i="4"/>
  <c r="Z207" i="4" s="1"/>
  <c r="Z35" i="66" s="1"/>
  <c r="C207" i="4"/>
  <c r="C35" i="66" s="1"/>
  <c r="D207" i="4"/>
  <c r="E207" i="4"/>
  <c r="E35" i="66" s="1"/>
  <c r="A208" i="4"/>
  <c r="AE208" i="4" s="1"/>
  <c r="AE36" i="66" s="1"/>
  <c r="D208" i="4"/>
  <c r="F34" i="68" s="1"/>
  <c r="E208" i="4"/>
  <c r="E36" i="66" s="1"/>
  <c r="A209" i="4"/>
  <c r="A210" i="4"/>
  <c r="AA210" i="4" s="1"/>
  <c r="AA38" i="66" s="1"/>
  <c r="G211" i="4"/>
  <c r="H211" i="4"/>
  <c r="I211" i="4"/>
  <c r="K211" i="4"/>
  <c r="L211" i="4"/>
  <c r="M211" i="4"/>
  <c r="N211" i="4"/>
  <c r="P211" i="4"/>
  <c r="Q211" i="4"/>
  <c r="R211" i="4"/>
  <c r="S211" i="4"/>
  <c r="U211" i="4"/>
  <c r="V211" i="4"/>
  <c r="W211" i="4"/>
  <c r="X211" i="4"/>
  <c r="Z211" i="4"/>
  <c r="AA211" i="4"/>
  <c r="AB211" i="4"/>
  <c r="AC211" i="4"/>
  <c r="AE211" i="4"/>
  <c r="AF211" i="4"/>
  <c r="AG211" i="4"/>
  <c r="AH211" i="4"/>
  <c r="A212" i="4"/>
  <c r="B212" i="4"/>
  <c r="C212" i="4"/>
  <c r="D212" i="4"/>
  <c r="A213" i="4"/>
  <c r="B213" i="4"/>
  <c r="D39" i="68" s="1"/>
  <c r="B41" i="66"/>
  <c r="C213" i="4"/>
  <c r="D213" i="4"/>
  <c r="D41" i="66" s="1"/>
  <c r="E213" i="4"/>
  <c r="I213" i="4" s="1"/>
  <c r="A214" i="4"/>
  <c r="L214" i="4" s="1"/>
  <c r="L42" i="66" s="1"/>
  <c r="B214" i="4"/>
  <c r="C214" i="4"/>
  <c r="C42" i="66" s="1"/>
  <c r="D214" i="4"/>
  <c r="D42" i="66" s="1"/>
  <c r="E214" i="4"/>
  <c r="A215" i="4"/>
  <c r="C215" i="4"/>
  <c r="C43" i="66" s="1"/>
  <c r="D215" i="4"/>
  <c r="W215" i="4" s="1"/>
  <c r="W43" i="66" s="1"/>
  <c r="E215" i="4"/>
  <c r="A216" i="4"/>
  <c r="A217" i="4"/>
  <c r="E217" i="4"/>
  <c r="AH217" i="4" s="1"/>
  <c r="AH45" i="66" s="1"/>
  <c r="G218" i="4"/>
  <c r="H218" i="4"/>
  <c r="I218" i="4"/>
  <c r="I97" i="91" s="1"/>
  <c r="K218" i="4"/>
  <c r="K97" i="91"/>
  <c r="L218" i="4"/>
  <c r="L97" i="91" s="1"/>
  <c r="M218" i="4"/>
  <c r="M97" i="91" s="1"/>
  <c r="N218" i="4"/>
  <c r="N97" i="91" s="1"/>
  <c r="P218" i="4"/>
  <c r="P97" i="91" s="1"/>
  <c r="Q218" i="4"/>
  <c r="Q97" i="91" s="1"/>
  <c r="R218" i="4"/>
  <c r="R97" i="91"/>
  <c r="S218" i="4"/>
  <c r="S97" i="91" s="1"/>
  <c r="U218" i="4"/>
  <c r="U97" i="91"/>
  <c r="V218" i="4"/>
  <c r="V97" i="91" s="1"/>
  <c r="W218" i="4"/>
  <c r="W97" i="91" s="1"/>
  <c r="X218" i="4"/>
  <c r="X97" i="91" s="1"/>
  <c r="Z218" i="4"/>
  <c r="Z97" i="91" s="1"/>
  <c r="AA218" i="4"/>
  <c r="AA97" i="91" s="1"/>
  <c r="AB218" i="4"/>
  <c r="AB97" i="91" s="1"/>
  <c r="AC218" i="4"/>
  <c r="AC97" i="91" s="1"/>
  <c r="AE218" i="4"/>
  <c r="AE97" i="91"/>
  <c r="AF218" i="4"/>
  <c r="AF97" i="91" s="1"/>
  <c r="AG218" i="4"/>
  <c r="AG97" i="91" s="1"/>
  <c r="AH218" i="4"/>
  <c r="AH97" i="91" s="1"/>
  <c r="A219" i="4"/>
  <c r="W219" i="4" s="1"/>
  <c r="W98" i="91" s="1"/>
  <c r="B219" i="4"/>
  <c r="S219" i="4" s="1"/>
  <c r="S98" i="91" s="1"/>
  <c r="C219" i="4"/>
  <c r="D219" i="4"/>
  <c r="E219" i="4"/>
  <c r="G226" i="68" s="1"/>
  <c r="E220" i="4"/>
  <c r="J220" i="4" s="1"/>
  <c r="J99" i="91" s="1"/>
  <c r="A221" i="4"/>
  <c r="T221" i="4" s="1"/>
  <c r="T100" i="91" s="1"/>
  <c r="D221" i="4"/>
  <c r="F227" i="68" s="1"/>
  <c r="E221" i="4"/>
  <c r="J221" i="4" s="1"/>
  <c r="J100" i="91" s="1"/>
  <c r="A222" i="4"/>
  <c r="M222" i="4" s="1"/>
  <c r="M101" i="91" s="1"/>
  <c r="B222" i="4"/>
  <c r="AC222" i="4" s="1"/>
  <c r="AC101" i="91" s="1"/>
  <c r="C222" i="4"/>
  <c r="V222" i="4" s="1"/>
  <c r="V101" i="91" s="1"/>
  <c r="D222" i="4"/>
  <c r="E222" i="4"/>
  <c r="E101" i="91" s="1"/>
  <c r="A223" i="4"/>
  <c r="AF223" i="4" s="1"/>
  <c r="AF102" i="91" s="1"/>
  <c r="A224" i="4"/>
  <c r="R224" i="4" s="1"/>
  <c r="R103" i="91" s="1"/>
  <c r="E224" i="4"/>
  <c r="E103" i="91" s="1"/>
  <c r="G225" i="4"/>
  <c r="H225" i="4"/>
  <c r="I225" i="4"/>
  <c r="I104" i="91" s="1"/>
  <c r="K225" i="4"/>
  <c r="K104" i="91" s="1"/>
  <c r="L225" i="4"/>
  <c r="L104" i="91" s="1"/>
  <c r="M225" i="4"/>
  <c r="M104" i="91" s="1"/>
  <c r="N225" i="4"/>
  <c r="N104" i="91" s="1"/>
  <c r="P225" i="4"/>
  <c r="P104" i="91" s="1"/>
  <c r="Q225" i="4"/>
  <c r="Q104" i="91" s="1"/>
  <c r="R225" i="4"/>
  <c r="R104" i="91" s="1"/>
  <c r="S225" i="4"/>
  <c r="S104" i="91" s="1"/>
  <c r="U225" i="4"/>
  <c r="U104" i="91" s="1"/>
  <c r="V225" i="4"/>
  <c r="V104" i="91" s="1"/>
  <c r="W225" i="4"/>
  <c r="W104" i="91" s="1"/>
  <c r="X225" i="4"/>
  <c r="X104" i="91" s="1"/>
  <c r="Z225" i="4"/>
  <c r="Z104" i="91" s="1"/>
  <c r="AA225" i="4"/>
  <c r="AA104" i="91" s="1"/>
  <c r="AB225" i="4"/>
  <c r="AB104" i="91" s="1"/>
  <c r="AC225" i="4"/>
  <c r="AC104" i="91" s="1"/>
  <c r="AE225" i="4"/>
  <c r="AE104" i="91" s="1"/>
  <c r="AF225" i="4"/>
  <c r="AF104" i="91" s="1"/>
  <c r="AG225" i="4"/>
  <c r="AG104" i="91" s="1"/>
  <c r="AH225" i="4"/>
  <c r="AH104" i="91" s="1"/>
  <c r="A226" i="4"/>
  <c r="L226" i="4" s="1"/>
  <c r="L105" i="91" s="1"/>
  <c r="C226" i="4"/>
  <c r="C105" i="91" s="1"/>
  <c r="D226" i="4"/>
  <c r="F232" i="68" s="1"/>
  <c r="A227" i="4"/>
  <c r="P227" i="4" s="1"/>
  <c r="P106" i="91" s="1"/>
  <c r="C227" i="4"/>
  <c r="C106" i="91" s="1"/>
  <c r="D227" i="4"/>
  <c r="D106" i="91" s="1"/>
  <c r="A228" i="4"/>
  <c r="A107" i="91" s="1"/>
  <c r="C228" i="4"/>
  <c r="C107" i="91" s="1"/>
  <c r="D228" i="4"/>
  <c r="D107" i="91" s="1"/>
  <c r="A229" i="4"/>
  <c r="Z229" i="4" s="1"/>
  <c r="Z108" i="91" s="1"/>
  <c r="A230" i="4"/>
  <c r="A109" i="91" s="1"/>
  <c r="A231" i="4"/>
  <c r="A110" i="91" s="1"/>
  <c r="G232" i="4"/>
  <c r="G111" i="91" s="1"/>
  <c r="H232" i="4"/>
  <c r="I232" i="4"/>
  <c r="K238" i="68" s="1"/>
  <c r="K232" i="4"/>
  <c r="K111" i="91" s="1"/>
  <c r="L232" i="4"/>
  <c r="L111" i="91" s="1"/>
  <c r="M232" i="4"/>
  <c r="M111" i="91"/>
  <c r="N232" i="4"/>
  <c r="N111" i="91" s="1"/>
  <c r="P232" i="4"/>
  <c r="P111" i="91"/>
  <c r="Q232" i="4"/>
  <c r="Q111" i="91" s="1"/>
  <c r="R232" i="4"/>
  <c r="R111" i="91"/>
  <c r="S232" i="4"/>
  <c r="S111" i="91" s="1"/>
  <c r="U232" i="4"/>
  <c r="U111" i="91"/>
  <c r="V232" i="4"/>
  <c r="V111" i="91" s="1"/>
  <c r="W232" i="4"/>
  <c r="W111" i="91" s="1"/>
  <c r="X232" i="4"/>
  <c r="X111" i="91" s="1"/>
  <c r="Z232" i="4"/>
  <c r="Z111" i="91"/>
  <c r="AA232" i="4"/>
  <c r="AA111" i="91"/>
  <c r="AB232" i="4"/>
  <c r="AB111" i="91"/>
  <c r="AC232" i="4"/>
  <c r="AC111" i="91"/>
  <c r="AE232" i="4"/>
  <c r="AE111" i="91"/>
  <c r="AF232" i="4"/>
  <c r="AF111" i="91"/>
  <c r="AG232" i="4"/>
  <c r="AG111" i="91"/>
  <c r="AH232" i="4"/>
  <c r="AH111" i="91"/>
  <c r="A233" i="4"/>
  <c r="A239" i="68" s="1"/>
  <c r="A71" i="69" s="1"/>
  <c r="A234" i="4"/>
  <c r="W234" i="4" s="1"/>
  <c r="W113" i="91" s="1"/>
  <c r="C234" i="4"/>
  <c r="D234" i="4"/>
  <c r="F240" i="68" s="1"/>
  <c r="E234" i="4"/>
  <c r="G240" i="68" s="1"/>
  <c r="A235" i="4"/>
  <c r="L235" i="4" s="1"/>
  <c r="L114" i="91" s="1"/>
  <c r="B235" i="4"/>
  <c r="N235" i="4" s="1"/>
  <c r="N114" i="91" s="1"/>
  <c r="A236" i="4"/>
  <c r="M236" i="4" s="1"/>
  <c r="M115" i="91" s="1"/>
  <c r="A237" i="4"/>
  <c r="V237" i="4" s="1"/>
  <c r="V116" i="91" s="1"/>
  <c r="G238" i="4"/>
  <c r="H238" i="4"/>
  <c r="I238" i="4"/>
  <c r="K245" i="68" s="1"/>
  <c r="I117" i="91"/>
  <c r="K238" i="4"/>
  <c r="K117" i="91"/>
  <c r="L238" i="4"/>
  <c r="L117" i="91"/>
  <c r="M238" i="4"/>
  <c r="M117" i="91"/>
  <c r="N238" i="4"/>
  <c r="N117" i="91"/>
  <c r="P238" i="4"/>
  <c r="P117" i="91"/>
  <c r="Q238" i="4"/>
  <c r="Q117" i="91"/>
  <c r="R238" i="4"/>
  <c r="R117" i="91"/>
  <c r="S238" i="4"/>
  <c r="S117" i="91"/>
  <c r="U238" i="4"/>
  <c r="U117" i="91"/>
  <c r="V238" i="4"/>
  <c r="V117" i="91" s="1"/>
  <c r="W238" i="4"/>
  <c r="W117" i="91"/>
  <c r="X238" i="4"/>
  <c r="X117" i="91" s="1"/>
  <c r="Z238" i="4"/>
  <c r="Z117" i="91" s="1"/>
  <c r="AA238" i="4"/>
  <c r="AA117" i="91" s="1"/>
  <c r="AB238" i="4"/>
  <c r="AB117" i="91"/>
  <c r="AC238" i="4"/>
  <c r="AC117" i="91" s="1"/>
  <c r="AE238" i="4"/>
  <c r="AE117" i="91"/>
  <c r="AF238" i="4"/>
  <c r="AF117" i="91" s="1"/>
  <c r="AG238" i="4"/>
  <c r="AG117" i="91"/>
  <c r="AH238" i="4"/>
  <c r="AH117" i="91" s="1"/>
  <c r="A239" i="4"/>
  <c r="B239" i="4"/>
  <c r="D239" i="4"/>
  <c r="D118" i="91" s="1"/>
  <c r="E239" i="4"/>
  <c r="G246" i="68" s="1"/>
  <c r="A240" i="4"/>
  <c r="A119" i="91"/>
  <c r="B240" i="4"/>
  <c r="X240" i="4" s="1"/>
  <c r="X119" i="91" s="1"/>
  <c r="E240" i="4"/>
  <c r="J240" i="4" s="1"/>
  <c r="E119" i="91"/>
  <c r="A241" i="4"/>
  <c r="B241" i="4"/>
  <c r="B120" i="91" s="1"/>
  <c r="D241" i="4"/>
  <c r="D120" i="91" s="1"/>
  <c r="A242" i="4"/>
  <c r="K242" i="4" s="1"/>
  <c r="K121" i="91" s="1"/>
  <c r="A243" i="4"/>
  <c r="G244" i="4"/>
  <c r="H244" i="4"/>
  <c r="I244" i="4"/>
  <c r="I123" i="91" s="1"/>
  <c r="K244" i="4"/>
  <c r="K123" i="91" s="1"/>
  <c r="L244" i="4"/>
  <c r="L123" i="91" s="1"/>
  <c r="M244" i="4"/>
  <c r="M123" i="91"/>
  <c r="N244" i="4"/>
  <c r="N123" i="91" s="1"/>
  <c r="P244" i="4"/>
  <c r="P123" i="91" s="1"/>
  <c r="Q244" i="4"/>
  <c r="Q123" i="91" s="1"/>
  <c r="R244" i="4"/>
  <c r="R123" i="91" s="1"/>
  <c r="S244" i="4"/>
  <c r="S123" i="91" s="1"/>
  <c r="U244" i="4"/>
  <c r="U123" i="91" s="1"/>
  <c r="V244" i="4"/>
  <c r="V123" i="91" s="1"/>
  <c r="W244" i="4"/>
  <c r="W123" i="91"/>
  <c r="X244" i="4"/>
  <c r="X123" i="91" s="1"/>
  <c r="Z244" i="4"/>
  <c r="Z123" i="91" s="1"/>
  <c r="AA244" i="4"/>
  <c r="AA123" i="91" s="1"/>
  <c r="AB244" i="4"/>
  <c r="AB123" i="91" s="1"/>
  <c r="AC244" i="4"/>
  <c r="AC123" i="91" s="1"/>
  <c r="AE244" i="4"/>
  <c r="AE123" i="91" s="1"/>
  <c r="AF244" i="4"/>
  <c r="AF123" i="91" s="1"/>
  <c r="AG244" i="4"/>
  <c r="AG123" i="91"/>
  <c r="AH244" i="4"/>
  <c r="AH123" i="91" s="1"/>
  <c r="A245" i="4"/>
  <c r="A124" i="91" s="1"/>
  <c r="A246" i="4"/>
  <c r="A253" i="68" s="1"/>
  <c r="A31" i="69" s="1"/>
  <c r="A247" i="4"/>
  <c r="Z247" i="4" s="1"/>
  <c r="Z126" i="91" s="1"/>
  <c r="A248" i="4"/>
  <c r="K248" i="4" s="1"/>
  <c r="K127" i="91" s="1"/>
  <c r="A249" i="4"/>
  <c r="A128" i="91" s="1"/>
  <c r="G250" i="4"/>
  <c r="H250" i="4"/>
  <c r="I250" i="4"/>
  <c r="I129" i="91" s="1"/>
  <c r="K250" i="4"/>
  <c r="K129" i="91" s="1"/>
  <c r="L250" i="4"/>
  <c r="L129" i="91" s="1"/>
  <c r="M250" i="4"/>
  <c r="M129" i="91"/>
  <c r="N250" i="4"/>
  <c r="N129" i="91" s="1"/>
  <c r="P250" i="4"/>
  <c r="P129" i="91"/>
  <c r="Q250" i="4"/>
  <c r="Q129" i="91" s="1"/>
  <c r="R250" i="4"/>
  <c r="R129" i="91" s="1"/>
  <c r="S250" i="4"/>
  <c r="S129" i="91" s="1"/>
  <c r="U250" i="4"/>
  <c r="U129" i="91" s="1"/>
  <c r="V250" i="4"/>
  <c r="V129" i="91" s="1"/>
  <c r="W250" i="4"/>
  <c r="W129" i="91"/>
  <c r="X250" i="4"/>
  <c r="X129" i="91" s="1"/>
  <c r="Z250" i="4"/>
  <c r="Z129" i="91"/>
  <c r="AA250" i="4"/>
  <c r="AA129" i="91" s="1"/>
  <c r="AB250" i="4"/>
  <c r="AB129" i="91" s="1"/>
  <c r="AC250" i="4"/>
  <c r="AC129" i="91" s="1"/>
  <c r="AE250" i="4"/>
  <c r="AE129" i="91" s="1"/>
  <c r="AF250" i="4"/>
  <c r="AF129" i="91"/>
  <c r="AG250" i="4"/>
  <c r="AG129" i="91" s="1"/>
  <c r="AH250" i="4"/>
  <c r="AH129" i="91"/>
  <c r="A251" i="4"/>
  <c r="AE251" i="4" s="1"/>
  <c r="AE130" i="91" s="1"/>
  <c r="B251" i="4"/>
  <c r="X251" i="4" s="1"/>
  <c r="X130" i="91" s="1"/>
  <c r="C251" i="4"/>
  <c r="A252" i="4"/>
  <c r="A131" i="91" s="1"/>
  <c r="A253" i="4"/>
  <c r="AA253" i="4" s="1"/>
  <c r="AA132" i="91" s="1"/>
  <c r="C253" i="4"/>
  <c r="C132" i="91" s="1"/>
  <c r="D253" i="4"/>
  <c r="D132" i="91" s="1"/>
  <c r="A254" i="4"/>
  <c r="AF254" i="4" s="1"/>
  <c r="AF133" i="91" s="1"/>
  <c r="A255" i="4"/>
  <c r="A134" i="91" s="1"/>
  <c r="G256" i="4"/>
  <c r="I264" i="68" s="1"/>
  <c r="G22" i="67"/>
  <c r="H256" i="4"/>
  <c r="I256" i="4"/>
  <c r="K256" i="4"/>
  <c r="K22" i="67" s="1"/>
  <c r="L256" i="4"/>
  <c r="L22" i="67" s="1"/>
  <c r="M256" i="4"/>
  <c r="M22" i="67"/>
  <c r="N256" i="4"/>
  <c r="N22" i="67" s="1"/>
  <c r="P256" i="4"/>
  <c r="P22" i="67"/>
  <c r="Q256" i="4"/>
  <c r="Q22" i="67" s="1"/>
  <c r="R256" i="4"/>
  <c r="R22" i="67" s="1"/>
  <c r="S256" i="4"/>
  <c r="S22" i="67" s="1"/>
  <c r="U256" i="4"/>
  <c r="U22" i="67" s="1"/>
  <c r="V256" i="4"/>
  <c r="V22" i="67" s="1"/>
  <c r="W256" i="4"/>
  <c r="W22" i="67"/>
  <c r="X256" i="4"/>
  <c r="X22" i="67" s="1"/>
  <c r="Z256" i="4"/>
  <c r="Z22" i="67"/>
  <c r="AA256" i="4"/>
  <c r="AA22" i="67" s="1"/>
  <c r="AB256" i="4"/>
  <c r="AB22" i="67" s="1"/>
  <c r="AC256" i="4"/>
  <c r="AC22" i="67" s="1"/>
  <c r="AE256" i="4"/>
  <c r="AE22" i="67" s="1"/>
  <c r="AF256" i="4"/>
  <c r="AF22" i="67" s="1"/>
  <c r="AG256" i="4"/>
  <c r="AG22" i="67" s="1"/>
  <c r="AH256" i="4"/>
  <c r="AH22" i="67" s="1"/>
  <c r="A257" i="4"/>
  <c r="AE257" i="4" s="1"/>
  <c r="AE23" i="67" s="1"/>
  <c r="B257" i="4"/>
  <c r="S257" i="4" s="1"/>
  <c r="S23" i="67" s="1"/>
  <c r="E257" i="4"/>
  <c r="E23" i="67" s="1"/>
  <c r="A258" i="4"/>
  <c r="AE258" i="4" s="1"/>
  <c r="AE24" i="67" s="1"/>
  <c r="E258" i="4"/>
  <c r="A259" i="4"/>
  <c r="AA259" i="4" s="1"/>
  <c r="AA25" i="67" s="1"/>
  <c r="E259" i="4"/>
  <c r="G267" i="68" s="1"/>
  <c r="A260" i="4"/>
  <c r="AG260" i="4" s="1"/>
  <c r="AG26" i="67" s="1"/>
  <c r="A261" i="4"/>
  <c r="A27" i="67" s="1"/>
  <c r="G262" i="4"/>
  <c r="G28" i="67" s="1"/>
  <c r="H262" i="4"/>
  <c r="I262" i="4"/>
  <c r="I28" i="67" s="1"/>
  <c r="K262" i="4"/>
  <c r="K28" i="67"/>
  <c r="L262" i="4"/>
  <c r="L28" i="67" s="1"/>
  <c r="M262" i="4"/>
  <c r="M28" i="67"/>
  <c r="N262" i="4"/>
  <c r="N28" i="67" s="1"/>
  <c r="P262" i="4"/>
  <c r="P28" i="67" s="1"/>
  <c r="Q262" i="4"/>
  <c r="Q28" i="67" s="1"/>
  <c r="R262" i="4"/>
  <c r="R28" i="67" s="1"/>
  <c r="S262" i="4"/>
  <c r="S28" i="67" s="1"/>
  <c r="U262" i="4"/>
  <c r="U28" i="67"/>
  <c r="V262" i="4"/>
  <c r="V28" i="67" s="1"/>
  <c r="W262" i="4"/>
  <c r="W28" i="67"/>
  <c r="X262" i="4"/>
  <c r="X28" i="67" s="1"/>
  <c r="Z262" i="4"/>
  <c r="Z28" i="67" s="1"/>
  <c r="AA262" i="4"/>
  <c r="AA28" i="67" s="1"/>
  <c r="AB262" i="4"/>
  <c r="AB28" i="67" s="1"/>
  <c r="AC262" i="4"/>
  <c r="AC28" i="67" s="1"/>
  <c r="AE262" i="4"/>
  <c r="AE28" i="67"/>
  <c r="AF262" i="4"/>
  <c r="AF28" i="67" s="1"/>
  <c r="AG262" i="4"/>
  <c r="AG28" i="67"/>
  <c r="AH262" i="4"/>
  <c r="AH28" i="67" s="1"/>
  <c r="A263" i="4"/>
  <c r="P263" i="4" s="1"/>
  <c r="P29" i="67" s="1"/>
  <c r="B263" i="4"/>
  <c r="X263" i="4" s="1"/>
  <c r="X29" i="67" s="1"/>
  <c r="A264" i="4"/>
  <c r="V264" i="4" s="1"/>
  <c r="V30" i="67" s="1"/>
  <c r="B264" i="4"/>
  <c r="N264" i="4" s="1"/>
  <c r="N30" i="67" s="1"/>
  <c r="A265" i="4"/>
  <c r="A31" i="67" s="1"/>
  <c r="B265" i="4"/>
  <c r="D273" i="68" s="1"/>
  <c r="C265" i="4"/>
  <c r="C31" i="67" s="1"/>
  <c r="D265" i="4"/>
  <c r="D31" i="67" s="1"/>
  <c r="A266" i="4"/>
  <c r="U266" i="4" s="1"/>
  <c r="U32" i="67" s="1"/>
  <c r="A267" i="4"/>
  <c r="G268" i="4"/>
  <c r="G34" i="67"/>
  <c r="H268" i="4"/>
  <c r="I268" i="4"/>
  <c r="K268" i="4"/>
  <c r="K34" i="67" s="1"/>
  <c r="L268" i="4"/>
  <c r="L34" i="67" s="1"/>
  <c r="M268" i="4"/>
  <c r="M34" i="67" s="1"/>
  <c r="N268" i="4"/>
  <c r="N34" i="67" s="1"/>
  <c r="P268" i="4"/>
  <c r="P34" i="67" s="1"/>
  <c r="Q268" i="4"/>
  <c r="Q34" i="67" s="1"/>
  <c r="R268" i="4"/>
  <c r="R34" i="67" s="1"/>
  <c r="S268" i="4"/>
  <c r="S34" i="67" s="1"/>
  <c r="U268" i="4"/>
  <c r="U34" i="67" s="1"/>
  <c r="V268" i="4"/>
  <c r="V34" i="67" s="1"/>
  <c r="W268" i="4"/>
  <c r="W34" i="67" s="1"/>
  <c r="X268" i="4"/>
  <c r="X34" i="67" s="1"/>
  <c r="Z268" i="4"/>
  <c r="Z34" i="67" s="1"/>
  <c r="AA268" i="4"/>
  <c r="AA34" i="67" s="1"/>
  <c r="AB268" i="4"/>
  <c r="AB34" i="67" s="1"/>
  <c r="AC268" i="4"/>
  <c r="AC34" i="67" s="1"/>
  <c r="AE268" i="4"/>
  <c r="AE34" i="67" s="1"/>
  <c r="AF268" i="4"/>
  <c r="AF34" i="67" s="1"/>
  <c r="AG268" i="4"/>
  <c r="AG34" i="67" s="1"/>
  <c r="AH268" i="4"/>
  <c r="AH34" i="67" s="1"/>
  <c r="A269" i="4"/>
  <c r="A35" i="67" s="1"/>
  <c r="B269" i="4"/>
  <c r="N269" i="4" s="1"/>
  <c r="N35" i="67" s="1"/>
  <c r="C269" i="4"/>
  <c r="D269" i="4"/>
  <c r="D35" i="67" s="1"/>
  <c r="E269" i="4"/>
  <c r="G277" i="68" s="1"/>
  <c r="A270" i="4"/>
  <c r="A36" i="67" s="1"/>
  <c r="D270" i="4"/>
  <c r="D36" i="67" s="1"/>
  <c r="A271" i="4"/>
  <c r="R271" i="4" s="1"/>
  <c r="R37" i="67" s="1"/>
  <c r="B271" i="4"/>
  <c r="AC271" i="4" s="1"/>
  <c r="AC37" i="67" s="1"/>
  <c r="C271" i="4"/>
  <c r="C37" i="67" s="1"/>
  <c r="D271" i="4"/>
  <c r="F279" i="68" s="1"/>
  <c r="E271" i="4"/>
  <c r="A272" i="4"/>
  <c r="AB272" i="4" s="1"/>
  <c r="AB38" i="67" s="1"/>
  <c r="C272" i="4"/>
  <c r="D272" i="4"/>
  <c r="D38" i="67" s="1"/>
  <c r="A273" i="4"/>
  <c r="U273" i="4" s="1"/>
  <c r="U39" i="67" s="1"/>
  <c r="A274" i="4"/>
  <c r="Z274" i="4" s="1"/>
  <c r="Z40" i="67" s="1"/>
  <c r="G275" i="4"/>
  <c r="G41" i="67" s="1"/>
  <c r="H275" i="4"/>
  <c r="I275" i="4"/>
  <c r="K275" i="4"/>
  <c r="K41" i="67" s="1"/>
  <c r="L275" i="4"/>
  <c r="L41" i="67" s="1"/>
  <c r="M275" i="4"/>
  <c r="M41" i="67" s="1"/>
  <c r="N275" i="4"/>
  <c r="N41" i="67"/>
  <c r="P275" i="4"/>
  <c r="P41" i="67" s="1"/>
  <c r="Q275" i="4"/>
  <c r="Q41" i="67" s="1"/>
  <c r="R275" i="4"/>
  <c r="R41" i="67" s="1"/>
  <c r="S275" i="4"/>
  <c r="S41" i="67" s="1"/>
  <c r="U275" i="4"/>
  <c r="U41" i="67" s="1"/>
  <c r="V275" i="4"/>
  <c r="V41" i="67" s="1"/>
  <c r="W275" i="4"/>
  <c r="W41" i="67" s="1"/>
  <c r="X275" i="4"/>
  <c r="X41" i="67"/>
  <c r="Z275" i="4"/>
  <c r="Z41" i="67" s="1"/>
  <c r="AA275" i="4"/>
  <c r="AA41" i="67" s="1"/>
  <c r="AB275" i="4"/>
  <c r="AB41" i="67" s="1"/>
  <c r="AC275" i="4"/>
  <c r="AC41" i="67" s="1"/>
  <c r="AE275" i="4"/>
  <c r="AE41" i="67" s="1"/>
  <c r="AF275" i="4"/>
  <c r="AF41" i="67" s="1"/>
  <c r="AG275" i="4"/>
  <c r="AG41" i="67" s="1"/>
  <c r="AH275" i="4"/>
  <c r="AH41" i="67"/>
  <c r="A276" i="4"/>
  <c r="Q276" i="4" s="1"/>
  <c r="Q42" i="67" s="1"/>
  <c r="B276" i="4"/>
  <c r="C276" i="4"/>
  <c r="C42" i="67" s="1"/>
  <c r="D276" i="4"/>
  <c r="D42" i="67" s="1"/>
  <c r="E276" i="4"/>
  <c r="E42" i="67" s="1"/>
  <c r="A277" i="4"/>
  <c r="B277" i="4"/>
  <c r="N277" i="4" s="1"/>
  <c r="N43" i="67" s="1"/>
  <c r="D277" i="4"/>
  <c r="D43" i="67" s="1"/>
  <c r="E277" i="4"/>
  <c r="G286" i="68" s="1"/>
  <c r="A278" i="4"/>
  <c r="A44" i="67" s="1"/>
  <c r="B278" i="4"/>
  <c r="X278" i="4" s="1"/>
  <c r="X44" i="67" s="1"/>
  <c r="D278" i="4"/>
  <c r="D44" i="67" s="1"/>
  <c r="E278" i="4"/>
  <c r="J278" i="4" s="1"/>
  <c r="L287" i="68" s="1"/>
  <c r="G279" i="4"/>
  <c r="H279" i="4"/>
  <c r="H45" i="67" s="1"/>
  <c r="I279" i="4"/>
  <c r="I45" i="67" s="1"/>
  <c r="K279" i="4"/>
  <c r="K45" i="67"/>
  <c r="L279" i="4"/>
  <c r="L45" i="67" s="1"/>
  <c r="M279" i="4"/>
  <c r="M45" i="67"/>
  <c r="N279" i="4"/>
  <c r="N45" i="67" s="1"/>
  <c r="P279" i="4"/>
  <c r="P45" i="67"/>
  <c r="Q279" i="4"/>
  <c r="Q45" i="67" s="1"/>
  <c r="R279" i="4"/>
  <c r="R45" i="67" s="1"/>
  <c r="S279" i="4"/>
  <c r="S45" i="67" s="1"/>
  <c r="U279" i="4"/>
  <c r="U45" i="67"/>
  <c r="V279" i="4"/>
  <c r="V45" i="67" s="1"/>
  <c r="W279" i="4"/>
  <c r="W45" i="67"/>
  <c r="X279" i="4"/>
  <c r="X45" i="67" s="1"/>
  <c r="Z279" i="4"/>
  <c r="Z45" i="67"/>
  <c r="AA279" i="4"/>
  <c r="AA45" i="67" s="1"/>
  <c r="AB279" i="4"/>
  <c r="AB45" i="67" s="1"/>
  <c r="AC279" i="4"/>
  <c r="AC45" i="67" s="1"/>
  <c r="AE279" i="4"/>
  <c r="AE45" i="67"/>
  <c r="AF279" i="4"/>
  <c r="AF45" i="67" s="1"/>
  <c r="AG279" i="4"/>
  <c r="AG45" i="67"/>
  <c r="AH279" i="4"/>
  <c r="AH45" i="67" s="1"/>
  <c r="A280" i="4"/>
  <c r="Z280" i="4" s="1"/>
  <c r="Z46" i="67" s="1"/>
  <c r="B280" i="4"/>
  <c r="C280" i="4"/>
  <c r="D280" i="4"/>
  <c r="D46" i="67" s="1"/>
  <c r="E280" i="4"/>
  <c r="G289" i="68" s="1"/>
  <c r="A281" i="4"/>
  <c r="B281" i="4"/>
  <c r="N281" i="4" s="1"/>
  <c r="N47" i="67" s="1"/>
  <c r="D281" i="4"/>
  <c r="F290" i="68" s="1"/>
  <c r="A282" i="4"/>
  <c r="C282" i="4"/>
  <c r="C48" i="67" s="1"/>
  <c r="A283" i="4"/>
  <c r="A284" i="4"/>
  <c r="P284" i="4" s="1"/>
  <c r="P50" i="67" s="1"/>
  <c r="G285" i="4"/>
  <c r="H285" i="4"/>
  <c r="H51" i="67" s="1"/>
  <c r="I285" i="4"/>
  <c r="I51" i="67" s="1"/>
  <c r="K285" i="4"/>
  <c r="K51" i="67"/>
  <c r="L285" i="4"/>
  <c r="L51" i="67" s="1"/>
  <c r="M285" i="4"/>
  <c r="M51" i="67"/>
  <c r="N285" i="4"/>
  <c r="N51" i="67" s="1"/>
  <c r="P285" i="4"/>
  <c r="P51" i="67"/>
  <c r="Q285" i="4"/>
  <c r="Q51" i="67" s="1"/>
  <c r="R285" i="4"/>
  <c r="R51" i="67" s="1"/>
  <c r="S285" i="4"/>
  <c r="S51" i="67" s="1"/>
  <c r="U285" i="4"/>
  <c r="U51" i="67"/>
  <c r="V285" i="4"/>
  <c r="V51" i="67" s="1"/>
  <c r="W285" i="4"/>
  <c r="W51" i="67"/>
  <c r="X285" i="4"/>
  <c r="X51" i="67" s="1"/>
  <c r="Z285" i="4"/>
  <c r="Z51" i="67"/>
  <c r="AA285" i="4"/>
  <c r="AA51" i="67" s="1"/>
  <c r="AB285" i="4"/>
  <c r="AB51" i="67" s="1"/>
  <c r="AC285" i="4"/>
  <c r="AC51" i="67" s="1"/>
  <c r="AE285" i="4"/>
  <c r="AE51" i="67"/>
  <c r="AF285" i="4"/>
  <c r="AF51" i="67" s="1"/>
  <c r="AG285" i="4"/>
  <c r="AG51" i="67"/>
  <c r="AH285" i="4"/>
  <c r="AH51" i="67" s="1"/>
  <c r="A286" i="4"/>
  <c r="A52" i="67" s="1"/>
  <c r="C286" i="4"/>
  <c r="C52" i="67" s="1"/>
  <c r="D286" i="4"/>
  <c r="D52" i="67" s="1"/>
  <c r="A287" i="4"/>
  <c r="A296" i="68" s="1"/>
  <c r="A37" i="69" s="1"/>
  <c r="B287" i="4"/>
  <c r="B53" i="67" s="1"/>
  <c r="C287" i="4"/>
  <c r="D287" i="4"/>
  <c r="E287" i="4"/>
  <c r="E53" i="67" s="1"/>
  <c r="A288" i="4"/>
  <c r="A54" i="67" s="1"/>
  <c r="D288" i="4"/>
  <c r="W288" i="4" s="1"/>
  <c r="W54" i="67" s="1"/>
  <c r="A289" i="4"/>
  <c r="U289" i="4" s="1"/>
  <c r="U55" i="67" s="1"/>
  <c r="A290" i="4"/>
  <c r="Q290" i="4" s="1"/>
  <c r="Q56" i="67" s="1"/>
  <c r="G291" i="4"/>
  <c r="H291" i="4"/>
  <c r="H135" i="91" s="1"/>
  <c r="I291" i="4"/>
  <c r="I135" i="91" s="1"/>
  <c r="K291" i="4"/>
  <c r="K135" i="91"/>
  <c r="L291" i="4"/>
  <c r="L135" i="91" s="1"/>
  <c r="M291" i="4"/>
  <c r="M135" i="91"/>
  <c r="N291" i="4"/>
  <c r="N135" i="91" s="1"/>
  <c r="P291" i="4"/>
  <c r="P135" i="91" s="1"/>
  <c r="Q291" i="4"/>
  <c r="Q135" i="91" s="1"/>
  <c r="R291" i="4"/>
  <c r="R135" i="91" s="1"/>
  <c r="S291" i="4"/>
  <c r="S135" i="91" s="1"/>
  <c r="U291" i="4"/>
  <c r="U135" i="91"/>
  <c r="V291" i="4"/>
  <c r="V135" i="91" s="1"/>
  <c r="W291" i="4"/>
  <c r="W135" i="91"/>
  <c r="X291" i="4"/>
  <c r="X135" i="91" s="1"/>
  <c r="Z291" i="4"/>
  <c r="Z135" i="91" s="1"/>
  <c r="AA291" i="4"/>
  <c r="AA135" i="91" s="1"/>
  <c r="AB291" i="4"/>
  <c r="AB135" i="91" s="1"/>
  <c r="AC291" i="4"/>
  <c r="AC135" i="91" s="1"/>
  <c r="AE291" i="4"/>
  <c r="AE135" i="91" s="1"/>
  <c r="AF291" i="4"/>
  <c r="AF135" i="91" s="1"/>
  <c r="AG291" i="4"/>
  <c r="AG135" i="91"/>
  <c r="AH291" i="4"/>
  <c r="AH135" i="91" s="1"/>
  <c r="A292" i="4"/>
  <c r="B292" i="4"/>
  <c r="AH292" i="4"/>
  <c r="AH136" i="91" s="1"/>
  <c r="C292" i="4"/>
  <c r="C136" i="91" s="1"/>
  <c r="D292" i="4"/>
  <c r="A293" i="4"/>
  <c r="B293" i="4"/>
  <c r="B137" i="91" s="1"/>
  <c r="C293" i="4"/>
  <c r="C137" i="91" s="1"/>
  <c r="D293" i="4"/>
  <c r="E293" i="4"/>
  <c r="J293" i="4" s="1"/>
  <c r="L303" i="68" s="1"/>
  <c r="C38" i="69" s="1"/>
  <c r="A294" i="4"/>
  <c r="A138" i="91" s="1"/>
  <c r="C294" i="4"/>
  <c r="C138" i="91" s="1"/>
  <c r="D294" i="4"/>
  <c r="E294" i="4"/>
  <c r="E138" i="91" s="1"/>
  <c r="A295" i="4"/>
  <c r="AE295" i="4" s="1"/>
  <c r="AE139" i="91" s="1"/>
  <c r="D295" i="4"/>
  <c r="D139" i="91" s="1"/>
  <c r="A296" i="4"/>
  <c r="G297" i="4"/>
  <c r="H297" i="4"/>
  <c r="I297" i="4"/>
  <c r="I141" i="91" s="1"/>
  <c r="K297" i="4"/>
  <c r="K141" i="91"/>
  <c r="L297" i="4"/>
  <c r="L141" i="91" s="1"/>
  <c r="M297" i="4"/>
  <c r="M141" i="91"/>
  <c r="N297" i="4"/>
  <c r="N141" i="91" s="1"/>
  <c r="P297" i="4"/>
  <c r="P141" i="91" s="1"/>
  <c r="Q297" i="4"/>
  <c r="Q141" i="91" s="1"/>
  <c r="R297" i="4"/>
  <c r="R141" i="91" s="1"/>
  <c r="S297" i="4"/>
  <c r="S141" i="91" s="1"/>
  <c r="U297" i="4"/>
  <c r="U141" i="91"/>
  <c r="V297" i="4"/>
  <c r="V141" i="91" s="1"/>
  <c r="W297" i="4"/>
  <c r="W141" i="91"/>
  <c r="X297" i="4"/>
  <c r="X141" i="91" s="1"/>
  <c r="Z297" i="4"/>
  <c r="Z141" i="91" s="1"/>
  <c r="AA297" i="4"/>
  <c r="AA141" i="91" s="1"/>
  <c r="AB297" i="4"/>
  <c r="AB141" i="91" s="1"/>
  <c r="AC297" i="4"/>
  <c r="AC141" i="91" s="1"/>
  <c r="AE297" i="4"/>
  <c r="AE141" i="91" s="1"/>
  <c r="AF297" i="4"/>
  <c r="AF141" i="91" s="1"/>
  <c r="AG297" i="4"/>
  <c r="AG141" i="91"/>
  <c r="AH297" i="4"/>
  <c r="AH141" i="91" s="1"/>
  <c r="A298" i="4"/>
  <c r="V298" i="4" s="1"/>
  <c r="V142" i="91" s="1"/>
  <c r="B298" i="4"/>
  <c r="D308" i="68" s="1"/>
  <c r="D298" i="4"/>
  <c r="D142" i="91" s="1"/>
  <c r="E298" i="4"/>
  <c r="J298" i="4" s="1"/>
  <c r="J142" i="91" s="1"/>
  <c r="A299" i="4"/>
  <c r="AE299" i="4" s="1"/>
  <c r="AE143" i="91" s="1"/>
  <c r="D299" i="4"/>
  <c r="D143" i="91" s="1"/>
  <c r="E299" i="4"/>
  <c r="G309" i="68" s="1"/>
  <c r="A300" i="4"/>
  <c r="M300" i="4" s="1"/>
  <c r="M144" i="91" s="1"/>
  <c r="B300" i="4"/>
  <c r="D310" i="68" s="1"/>
  <c r="E300" i="4"/>
  <c r="E144" i="91" s="1"/>
  <c r="A301" i="4"/>
  <c r="AB301" i="4" s="1"/>
  <c r="AB145" i="91" s="1"/>
  <c r="D301" i="4"/>
  <c r="F311" i="68" s="1"/>
  <c r="E301" i="4"/>
  <c r="E145" i="91" s="1"/>
  <c r="A302" i="4"/>
  <c r="A312" i="68" s="1"/>
  <c r="A303" i="4"/>
  <c r="K303" i="4" s="1"/>
  <c r="K147" i="91" s="1"/>
  <c r="G304" i="4"/>
  <c r="G148" i="91" s="1"/>
  <c r="H304" i="4"/>
  <c r="I304" i="4"/>
  <c r="K304" i="4"/>
  <c r="K148" i="91" s="1"/>
  <c r="L304" i="4"/>
  <c r="L148" i="91" s="1"/>
  <c r="M304" i="4"/>
  <c r="M148" i="91" s="1"/>
  <c r="N304" i="4"/>
  <c r="N148" i="91" s="1"/>
  <c r="P304" i="4"/>
  <c r="P148" i="91"/>
  <c r="Q304" i="4"/>
  <c r="Q148" i="91" s="1"/>
  <c r="R304" i="4"/>
  <c r="R148" i="91"/>
  <c r="S304" i="4"/>
  <c r="S148" i="91" s="1"/>
  <c r="U304" i="4"/>
  <c r="U148" i="91" s="1"/>
  <c r="V304" i="4"/>
  <c r="V148" i="91" s="1"/>
  <c r="W304" i="4"/>
  <c r="W148" i="91" s="1"/>
  <c r="X304" i="4"/>
  <c r="X148" i="91" s="1"/>
  <c r="Z304" i="4"/>
  <c r="Z148" i="91" s="1"/>
  <c r="AA304" i="4"/>
  <c r="AA148" i="91" s="1"/>
  <c r="AB304" i="4"/>
  <c r="AB148" i="91" s="1"/>
  <c r="AC304" i="4"/>
  <c r="AC148" i="91" s="1"/>
  <c r="AE304" i="4"/>
  <c r="AE148" i="91" s="1"/>
  <c r="AF304" i="4"/>
  <c r="AF148" i="91" s="1"/>
  <c r="AG304" i="4"/>
  <c r="AG148" i="91" s="1"/>
  <c r="AH304" i="4"/>
  <c r="AH148" i="91" s="1"/>
  <c r="A305" i="4"/>
  <c r="A149" i="91" s="1"/>
  <c r="C305" i="4"/>
  <c r="C149" i="91" s="1"/>
  <c r="D305" i="4"/>
  <c r="D149" i="91" s="1"/>
  <c r="A306" i="4"/>
  <c r="U306" i="4" s="1"/>
  <c r="U150" i="91" s="1"/>
  <c r="B306" i="4"/>
  <c r="B150" i="91" s="1"/>
  <c r="C306" i="4"/>
  <c r="E316" i="68" s="1"/>
  <c r="A307" i="4"/>
  <c r="AF307" i="4" s="1"/>
  <c r="AF151" i="91" s="1"/>
  <c r="B307" i="4"/>
  <c r="S307" i="4" s="1"/>
  <c r="S151" i="91" s="1"/>
  <c r="C307" i="4"/>
  <c r="C151" i="91" s="1"/>
  <c r="D307" i="4"/>
  <c r="D151" i="91" s="1"/>
  <c r="A308" i="4"/>
  <c r="P308" i="4" s="1"/>
  <c r="P152" i="91" s="1"/>
  <c r="A309" i="4"/>
  <c r="A319" i="68" s="1"/>
  <c r="G310" i="4"/>
  <c r="H310" i="4"/>
  <c r="I310" i="4"/>
  <c r="K310" i="4"/>
  <c r="K154" i="91" s="1"/>
  <c r="L310" i="4"/>
  <c r="L154" i="91" s="1"/>
  <c r="M310" i="4"/>
  <c r="M154" i="91" s="1"/>
  <c r="N310" i="4"/>
  <c r="N154" i="91" s="1"/>
  <c r="P310" i="4"/>
  <c r="P154" i="91" s="1"/>
  <c r="Q310" i="4"/>
  <c r="Q154" i="91" s="1"/>
  <c r="R310" i="4"/>
  <c r="R154" i="91" s="1"/>
  <c r="S310" i="4"/>
  <c r="S154" i="91" s="1"/>
  <c r="U310" i="4"/>
  <c r="U154" i="91" s="1"/>
  <c r="V310" i="4"/>
  <c r="V154" i="91" s="1"/>
  <c r="W310" i="4"/>
  <c r="W154" i="91" s="1"/>
  <c r="X310" i="4"/>
  <c r="X154" i="91" s="1"/>
  <c r="Z310" i="4"/>
  <c r="Z154" i="91" s="1"/>
  <c r="AA310" i="4"/>
  <c r="AA154" i="91" s="1"/>
  <c r="AB310" i="4"/>
  <c r="AB154" i="91" s="1"/>
  <c r="AC310" i="4"/>
  <c r="AC154" i="91" s="1"/>
  <c r="AE310" i="4"/>
  <c r="AE154" i="91" s="1"/>
  <c r="AF310" i="4"/>
  <c r="AF154" i="91" s="1"/>
  <c r="AG310" i="4"/>
  <c r="AG154" i="91" s="1"/>
  <c r="AH310" i="4"/>
  <c r="AH154" i="91" s="1"/>
  <c r="A311" i="4"/>
  <c r="W311" i="4" s="1"/>
  <c r="W155" i="91" s="1"/>
  <c r="D311" i="4"/>
  <c r="F132" i="68" s="1"/>
  <c r="E311" i="4"/>
  <c r="E155" i="91" s="1"/>
  <c r="A312" i="4"/>
  <c r="E312" i="4"/>
  <c r="E156" i="91" s="1"/>
  <c r="A313" i="4"/>
  <c r="W313" i="4" s="1"/>
  <c r="W157" i="91" s="1"/>
  <c r="E313" i="4"/>
  <c r="J313" i="4" s="1"/>
  <c r="A314" i="4"/>
  <c r="D314" i="4"/>
  <c r="D158" i="91" s="1"/>
  <c r="A315" i="4"/>
  <c r="V315" i="4" s="1"/>
  <c r="V159" i="91" s="1"/>
  <c r="A316" i="4"/>
  <c r="R316" i="4" s="1"/>
  <c r="R160" i="91" s="1"/>
  <c r="G317" i="4"/>
  <c r="G161" i="91" s="1"/>
  <c r="H317" i="4"/>
  <c r="J138" i="68" s="1"/>
  <c r="I317" i="4"/>
  <c r="K317" i="4"/>
  <c r="K161" i="91"/>
  <c r="L317" i="4"/>
  <c r="L161" i="91" s="1"/>
  <c r="M317" i="4"/>
  <c r="M161" i="91" s="1"/>
  <c r="N317" i="4"/>
  <c r="N161" i="91" s="1"/>
  <c r="P317" i="4"/>
  <c r="P161" i="91" s="1"/>
  <c r="Q317" i="4"/>
  <c r="Q161" i="91" s="1"/>
  <c r="R317" i="4"/>
  <c r="R161" i="91"/>
  <c r="S317" i="4"/>
  <c r="S161" i="91" s="1"/>
  <c r="U317" i="4"/>
  <c r="U161" i="91" s="1"/>
  <c r="V317" i="4"/>
  <c r="V161" i="91" s="1"/>
  <c r="W317" i="4"/>
  <c r="W161" i="91"/>
  <c r="X317" i="4"/>
  <c r="X161" i="91" s="1"/>
  <c r="Z317" i="4"/>
  <c r="Z161" i="91"/>
  <c r="AA317" i="4"/>
  <c r="AA161" i="91" s="1"/>
  <c r="AB317" i="4"/>
  <c r="AB161" i="91"/>
  <c r="AC317" i="4"/>
  <c r="AC161" i="91" s="1"/>
  <c r="AE317" i="4"/>
  <c r="AE161" i="91"/>
  <c r="AF317" i="4"/>
  <c r="AF161" i="91" s="1"/>
  <c r="AG317" i="4"/>
  <c r="AG161" i="91"/>
  <c r="AH317" i="4"/>
  <c r="AH161" i="91" s="1"/>
  <c r="A318" i="4"/>
  <c r="AB318" i="4" s="1"/>
  <c r="AB162" i="91" s="1"/>
  <c r="C318" i="4"/>
  <c r="C162" i="91" s="1"/>
  <c r="D318" i="4"/>
  <c r="I318" i="4" s="1"/>
  <c r="I162" i="91" s="1"/>
  <c r="E318" i="4"/>
  <c r="E162" i="91" s="1"/>
  <c r="A319" i="4"/>
  <c r="AG319" i="4" s="1"/>
  <c r="AG163" i="91" s="1"/>
  <c r="C319" i="4"/>
  <c r="E140" i="68" s="1"/>
  <c r="D319" i="4"/>
  <c r="D163" i="91" s="1"/>
  <c r="A320" i="4"/>
  <c r="AF320" i="4" s="1"/>
  <c r="AF164" i="91" s="1"/>
  <c r="C320" i="4"/>
  <c r="C164" i="91" s="1"/>
  <c r="D320" i="4"/>
  <c r="A321" i="4"/>
  <c r="L321" i="4" s="1"/>
  <c r="L165" i="91" s="1"/>
  <c r="C321" i="4"/>
  <c r="C165" i="91" s="1"/>
  <c r="D321" i="4"/>
  <c r="D165" i="91" s="1"/>
  <c r="A322" i="4"/>
  <c r="U322" i="4" s="1"/>
  <c r="U166" i="91" s="1"/>
  <c r="A323" i="4"/>
  <c r="AA323" i="4" s="1"/>
  <c r="AA167" i="91" s="1"/>
  <c r="G324" i="4"/>
  <c r="I321" i="68" s="1"/>
  <c r="H324" i="4"/>
  <c r="J321" i="68"/>
  <c r="I324" i="4"/>
  <c r="K321" i="68" s="1"/>
  <c r="K324" i="4"/>
  <c r="L324" i="4"/>
  <c r="M324" i="4"/>
  <c r="N324" i="4"/>
  <c r="P324" i="4"/>
  <c r="Q324" i="4"/>
  <c r="R324" i="4"/>
  <c r="S324" i="4"/>
  <c r="U324" i="4"/>
  <c r="V324" i="4"/>
  <c r="W324" i="4"/>
  <c r="X324" i="4"/>
  <c r="Z324" i="4"/>
  <c r="AA324" i="4"/>
  <c r="AB324" i="4"/>
  <c r="AC324" i="4"/>
  <c r="AE324" i="4"/>
  <c r="AF324" i="4"/>
  <c r="AG324" i="4"/>
  <c r="AH324" i="4"/>
  <c r="A325" i="4"/>
  <c r="Q325" i="4" s="1"/>
  <c r="N325" i="4"/>
  <c r="S325" i="4"/>
  <c r="X325" i="4"/>
  <c r="AC325" i="4"/>
  <c r="AH325" i="4"/>
  <c r="A326" i="4"/>
  <c r="A323" i="68" s="1"/>
  <c r="D326" i="4"/>
  <c r="F323" i="68" s="1"/>
  <c r="A327" i="4"/>
  <c r="A324" i="68" s="1"/>
  <c r="A328" i="4"/>
  <c r="K328" i="4" s="1"/>
  <c r="A329" i="4"/>
  <c r="K329" i="4" s="1"/>
  <c r="A330" i="4"/>
  <c r="K330" i="4" s="1"/>
  <c r="G331" i="4"/>
  <c r="I328" i="68" s="1"/>
  <c r="H331" i="4"/>
  <c r="J328" i="68" s="1"/>
  <c r="I331" i="4"/>
  <c r="K328" i="68" s="1"/>
  <c r="K331" i="4"/>
  <c r="A332" i="4"/>
  <c r="C332" i="4"/>
  <c r="G332" i="4" s="1"/>
  <c r="D332" i="4"/>
  <c r="H332" i="4" s="1"/>
  <c r="J329" i="68" s="1"/>
  <c r="E332" i="4"/>
  <c r="A333" i="4"/>
  <c r="K333" i="4" s="1"/>
  <c r="C333" i="4"/>
  <c r="D333" i="4"/>
  <c r="E333" i="4"/>
  <c r="A334" i="4"/>
  <c r="C334" i="4"/>
  <c r="G334" i="4" s="1"/>
  <c r="I331" i="68" s="1"/>
  <c r="D334" i="4"/>
  <c r="E334" i="4"/>
  <c r="A335" i="4"/>
  <c r="A336" i="4"/>
  <c r="G337" i="4"/>
  <c r="I334" i="68" s="1"/>
  <c r="H337" i="4"/>
  <c r="J334" i="68" s="1"/>
  <c r="I337" i="4"/>
  <c r="K334" i="68" s="1"/>
  <c r="K337" i="4"/>
  <c r="A338" i="4"/>
  <c r="C338" i="4"/>
  <c r="E335" i="68" s="1"/>
  <c r="D338" i="4"/>
  <c r="F335" i="68" s="1"/>
  <c r="E338" i="4"/>
  <c r="G335" i="68" s="1"/>
  <c r="A339" i="4"/>
  <c r="D339" i="4"/>
  <c r="F336" i="68" s="1"/>
  <c r="E339" i="4"/>
  <c r="A340" i="4"/>
  <c r="C340" i="4"/>
  <c r="E337" i="68" s="1"/>
  <c r="D340" i="4"/>
  <c r="F337" i="68" s="1"/>
  <c r="E340" i="4"/>
  <c r="G337" i="68" s="1"/>
  <c r="A341" i="4"/>
  <c r="A342" i="4"/>
  <c r="A339" i="68" s="1"/>
  <c r="D342" i="4"/>
  <c r="F339" i="68" s="1"/>
  <c r="G343" i="4"/>
  <c r="I340" i="68" s="1"/>
  <c r="H343" i="4"/>
  <c r="J340" i="68"/>
  <c r="I343" i="4"/>
  <c r="K340" i="68" s="1"/>
  <c r="K343" i="4"/>
  <c r="L343" i="4"/>
  <c r="M343" i="4"/>
  <c r="N343" i="4"/>
  <c r="P343" i="4"/>
  <c r="Q343" i="4"/>
  <c r="R343" i="4"/>
  <c r="S343" i="4"/>
  <c r="U343" i="4"/>
  <c r="V343" i="4"/>
  <c r="W343" i="4"/>
  <c r="X343" i="4"/>
  <c r="Z343" i="4"/>
  <c r="AA343" i="4"/>
  <c r="AB343" i="4"/>
  <c r="AC343" i="4"/>
  <c r="AE343" i="4"/>
  <c r="AF343" i="4"/>
  <c r="AG343" i="4"/>
  <c r="AH343" i="4"/>
  <c r="A344" i="4"/>
  <c r="C344" i="4"/>
  <c r="E341" i="68" s="1"/>
  <c r="D344" i="4"/>
  <c r="F341" i="68" s="1"/>
  <c r="E344" i="4"/>
  <c r="G341" i="68" s="1"/>
  <c r="S344" i="4"/>
  <c r="S47" i="66" s="1"/>
  <c r="X344" i="4"/>
  <c r="X47" i="66" s="1"/>
  <c r="AC344" i="4"/>
  <c r="AC47" i="66" s="1"/>
  <c r="AH344" i="4"/>
  <c r="AH47" i="66" s="1"/>
  <c r="A345" i="4"/>
  <c r="L345" i="4" s="1"/>
  <c r="L48" i="66" s="1"/>
  <c r="C345" i="4"/>
  <c r="Q345" i="4" s="1"/>
  <c r="Q48" i="66" s="1"/>
  <c r="D345" i="4"/>
  <c r="E345" i="4"/>
  <c r="E48" i="66" s="1"/>
  <c r="N345" i="4"/>
  <c r="N48" i="66" s="1"/>
  <c r="X345" i="4"/>
  <c r="X48" i="66" s="1"/>
  <c r="AC345" i="4"/>
  <c r="AC48" i="66" s="1"/>
  <c r="AH345" i="4"/>
  <c r="AH48" i="66" s="1"/>
  <c r="A346" i="4"/>
  <c r="Q346" i="4" s="1"/>
  <c r="Q49" i="66" s="1"/>
  <c r="C346" i="4"/>
  <c r="G346" i="4" s="1"/>
  <c r="D346" i="4"/>
  <c r="D49" i="66" s="1"/>
  <c r="E346" i="4"/>
  <c r="E49" i="66" s="1"/>
  <c r="N346" i="4"/>
  <c r="N49" i="66" s="1"/>
  <c r="S346" i="4"/>
  <c r="S49" i="66" s="1"/>
  <c r="AC346" i="4"/>
  <c r="AC49" i="66" s="1"/>
  <c r="AH346" i="4"/>
  <c r="AH49" i="66" s="1"/>
  <c r="A347" i="4"/>
  <c r="N347" i="4"/>
  <c r="N50" i="66" s="1"/>
  <c r="S347" i="4"/>
  <c r="S50" i="66" s="1"/>
  <c r="X347" i="4"/>
  <c r="X50" i="66" s="1"/>
  <c r="AH347" i="4"/>
  <c r="AH50" i="66" s="1"/>
  <c r="A348" i="4"/>
  <c r="A51" i="66" s="1"/>
  <c r="C348" i="4"/>
  <c r="C51" i="66" s="1"/>
  <c r="N348" i="4"/>
  <c r="N51" i="66" s="1"/>
  <c r="S348" i="4"/>
  <c r="S51" i="66" s="1"/>
  <c r="X348" i="4"/>
  <c r="X51" i="66" s="1"/>
  <c r="AC348" i="4"/>
  <c r="AC51" i="66" s="1"/>
  <c r="G349" i="4"/>
  <c r="I346" i="68" s="1"/>
  <c r="H349" i="4"/>
  <c r="J346" i="68" s="1"/>
  <c r="I349" i="4"/>
  <c r="K346" i="68" s="1"/>
  <c r="K349" i="4"/>
  <c r="L349" i="4"/>
  <c r="M349" i="4"/>
  <c r="N349" i="4"/>
  <c r="P349" i="4"/>
  <c r="Q349" i="4"/>
  <c r="R349" i="4"/>
  <c r="S349" i="4"/>
  <c r="U349" i="4"/>
  <c r="V349" i="4"/>
  <c r="W349" i="4"/>
  <c r="X349" i="4"/>
  <c r="Z349" i="4"/>
  <c r="AA349" i="4"/>
  <c r="AB349" i="4"/>
  <c r="AC349" i="4"/>
  <c r="AE349" i="4"/>
  <c r="AF349" i="4"/>
  <c r="AG349" i="4"/>
  <c r="AH349" i="4"/>
  <c r="A350" i="4"/>
  <c r="AG350" i="4" s="1"/>
  <c r="AG53" i="66" s="1"/>
  <c r="C350" i="4"/>
  <c r="C53" i="66" s="1"/>
  <c r="D350" i="4"/>
  <c r="E350" i="4"/>
  <c r="S350" i="4"/>
  <c r="S53" i="66" s="1"/>
  <c r="X350" i="4"/>
  <c r="X53" i="66" s="1"/>
  <c r="AC350" i="4"/>
  <c r="AC53" i="66" s="1"/>
  <c r="AH350" i="4"/>
  <c r="AH53" i="66" s="1"/>
  <c r="A351" i="4"/>
  <c r="A54" i="66" s="1"/>
  <c r="C351" i="4"/>
  <c r="E348" i="68" s="1"/>
  <c r="E351" i="4"/>
  <c r="E54" i="66" s="1"/>
  <c r="N351" i="4"/>
  <c r="N54" i="66" s="1"/>
  <c r="X351" i="4"/>
  <c r="X54" i="66" s="1"/>
  <c r="AC351" i="4"/>
  <c r="AC54" i="66" s="1"/>
  <c r="AH351" i="4"/>
  <c r="AH54" i="66" s="1"/>
  <c r="A352" i="4"/>
  <c r="K352" i="4" s="1"/>
  <c r="K55" i="66" s="1"/>
  <c r="C352" i="4"/>
  <c r="C55" i="66" s="1"/>
  <c r="N352" i="4"/>
  <c r="N55" i="66" s="1"/>
  <c r="S352" i="4"/>
  <c r="S55" i="66" s="1"/>
  <c r="AC352" i="4"/>
  <c r="AC55" i="66"/>
  <c r="AH352" i="4"/>
  <c r="AH55" i="66" s="1"/>
  <c r="A353" i="4"/>
  <c r="N353" i="4"/>
  <c r="N56" i="66" s="1"/>
  <c r="S353" i="4"/>
  <c r="S56" i="66" s="1"/>
  <c r="X353" i="4"/>
  <c r="X56" i="66" s="1"/>
  <c r="AH353" i="4"/>
  <c r="AH56" i="66" s="1"/>
  <c r="A354" i="4"/>
  <c r="A351" i="68" s="1"/>
  <c r="C354" i="4"/>
  <c r="C57" i="66" s="1"/>
  <c r="N354" i="4"/>
  <c r="N57" i="66" s="1"/>
  <c r="S354" i="4"/>
  <c r="S57" i="66" s="1"/>
  <c r="X354" i="4"/>
  <c r="X57" i="66" s="1"/>
  <c r="AC354" i="4"/>
  <c r="AC57" i="66" s="1"/>
  <c r="G355" i="4"/>
  <c r="I352" i="68"/>
  <c r="H355" i="4"/>
  <c r="J352" i="68" s="1"/>
  <c r="I355" i="4"/>
  <c r="K352" i="68" s="1"/>
  <c r="K355" i="4"/>
  <c r="L355" i="4"/>
  <c r="M355" i="4"/>
  <c r="N355" i="4"/>
  <c r="P355" i="4"/>
  <c r="Q355" i="4"/>
  <c r="R355" i="4"/>
  <c r="S355" i="4"/>
  <c r="U355" i="4"/>
  <c r="V355" i="4"/>
  <c r="W355" i="4"/>
  <c r="X355" i="4"/>
  <c r="Z355" i="4"/>
  <c r="AA355" i="4"/>
  <c r="AB355" i="4"/>
  <c r="AC355" i="4"/>
  <c r="AE355" i="4"/>
  <c r="AF355" i="4"/>
  <c r="AG355" i="4"/>
  <c r="AH355" i="4"/>
  <c r="A356" i="4"/>
  <c r="AE356" i="4" s="1"/>
  <c r="N356" i="4"/>
  <c r="S356" i="4"/>
  <c r="X356" i="4"/>
  <c r="AC356" i="4"/>
  <c r="AH356" i="4"/>
  <c r="A357" i="4"/>
  <c r="A354" i="68" s="1"/>
  <c r="C357" i="4"/>
  <c r="G357" i="4" s="1"/>
  <c r="I354" i="68" s="1"/>
  <c r="E358" i="4"/>
  <c r="I358" i="4"/>
  <c r="A359" i="4"/>
  <c r="A355" i="68" s="1"/>
  <c r="D359" i="4"/>
  <c r="F355" i="68" s="1"/>
  <c r="A360" i="4"/>
  <c r="A356" i="68" s="1"/>
  <c r="E360" i="4"/>
  <c r="G356" i="68" s="1"/>
  <c r="A361" i="4"/>
  <c r="A357" i="68" s="1"/>
  <c r="A362" i="4"/>
  <c r="K362" i="4" s="1"/>
  <c r="G363" i="4"/>
  <c r="I359" i="68" s="1"/>
  <c r="H363" i="4"/>
  <c r="J359" i="68" s="1"/>
  <c r="I363" i="4"/>
  <c r="K359" i="68" s="1"/>
  <c r="K363" i="4"/>
  <c r="A364" i="4"/>
  <c r="C364" i="4"/>
  <c r="E360" i="68" s="1"/>
  <c r="D364" i="4"/>
  <c r="E364" i="4"/>
  <c r="G360" i="68" s="1"/>
  <c r="A365" i="4"/>
  <c r="K365" i="4" s="1"/>
  <c r="C365" i="4"/>
  <c r="E361" i="68" s="1"/>
  <c r="D365" i="4"/>
  <c r="F361" i="68" s="1"/>
  <c r="E365" i="4"/>
  <c r="I365" i="4" s="1"/>
  <c r="K361" i="68" s="1"/>
  <c r="A366" i="4"/>
  <c r="K366" i="4" s="1"/>
  <c r="A367" i="4"/>
  <c r="A368" i="4"/>
  <c r="G369" i="4"/>
  <c r="I365" i="68" s="1"/>
  <c r="H369" i="4"/>
  <c r="J365" i="68" s="1"/>
  <c r="I369" i="4"/>
  <c r="K365" i="68" s="1"/>
  <c r="K369" i="4"/>
  <c r="L369" i="4"/>
  <c r="M369" i="4"/>
  <c r="N369" i="4"/>
  <c r="P369" i="4"/>
  <c r="Q369" i="4"/>
  <c r="R369" i="4"/>
  <c r="S369" i="4"/>
  <c r="U369" i="4"/>
  <c r="V369" i="4"/>
  <c r="W369" i="4"/>
  <c r="X369" i="4"/>
  <c r="Z369" i="4"/>
  <c r="AA369" i="4"/>
  <c r="AB369" i="4"/>
  <c r="AC369" i="4"/>
  <c r="AE369" i="4"/>
  <c r="AF369" i="4"/>
  <c r="AG369" i="4"/>
  <c r="AH369" i="4"/>
  <c r="A370" i="4"/>
  <c r="U370" i="4" s="1"/>
  <c r="U59" i="66" s="1"/>
  <c r="E370" i="4"/>
  <c r="E59" i="66" s="1"/>
  <c r="S370" i="4"/>
  <c r="S59" i="66" s="1"/>
  <c r="X370" i="4"/>
  <c r="X59" i="66" s="1"/>
  <c r="AC370" i="4"/>
  <c r="AC59" i="66" s="1"/>
  <c r="AH370" i="4"/>
  <c r="AH59" i="66" s="1"/>
  <c r="E371" i="4"/>
  <c r="I371" i="4" s="1"/>
  <c r="I60" i="66" s="1"/>
  <c r="A372" i="4"/>
  <c r="AE372" i="4" s="1"/>
  <c r="AE61" i="66" s="1"/>
  <c r="N372" i="4"/>
  <c r="N61" i="66" s="1"/>
  <c r="X372" i="4"/>
  <c r="X61" i="66" s="1"/>
  <c r="AC372" i="4"/>
  <c r="AC61" i="66" s="1"/>
  <c r="AH372" i="4"/>
  <c r="AH61" i="66" s="1"/>
  <c r="A373" i="4"/>
  <c r="A62" i="66" s="1"/>
  <c r="C373" i="4"/>
  <c r="C62" i="66" s="1"/>
  <c r="N373" i="4"/>
  <c r="N62" i="66" s="1"/>
  <c r="S373" i="4"/>
  <c r="S62" i="66" s="1"/>
  <c r="AC373" i="4"/>
  <c r="AC62" i="66" s="1"/>
  <c r="AH373" i="4"/>
  <c r="AH62" i="66" s="1"/>
  <c r="A374" i="4"/>
  <c r="V374" i="4" s="1"/>
  <c r="V63" i="66" s="1"/>
  <c r="N374" i="4"/>
  <c r="N63" i="66" s="1"/>
  <c r="S374" i="4"/>
  <c r="S63" i="66" s="1"/>
  <c r="X374" i="4"/>
  <c r="X63" i="66" s="1"/>
  <c r="AH374" i="4"/>
  <c r="AH63" i="66" s="1"/>
  <c r="A375" i="4"/>
  <c r="Z375" i="4" s="1"/>
  <c r="Z64" i="66" s="1"/>
  <c r="N375" i="4"/>
  <c r="N64" i="66" s="1"/>
  <c r="S375" i="4"/>
  <c r="S64" i="66" s="1"/>
  <c r="X375" i="4"/>
  <c r="X64" i="66" s="1"/>
  <c r="AC375" i="4"/>
  <c r="AC64" i="66" s="1"/>
  <c r="G376" i="4"/>
  <c r="I371" i="68" s="1"/>
  <c r="H376" i="4"/>
  <c r="J371" i="68" s="1"/>
  <c r="I376" i="4"/>
  <c r="K371" i="68" s="1"/>
  <c r="K376" i="4"/>
  <c r="L376" i="4"/>
  <c r="M376" i="4"/>
  <c r="N376" i="4"/>
  <c r="P376" i="4"/>
  <c r="Q376" i="4"/>
  <c r="R376" i="4"/>
  <c r="S376" i="4"/>
  <c r="U376" i="4"/>
  <c r="V376" i="4"/>
  <c r="W376" i="4"/>
  <c r="X376" i="4"/>
  <c r="Z376" i="4"/>
  <c r="AA376" i="4"/>
  <c r="AB376" i="4"/>
  <c r="AC376" i="4"/>
  <c r="AE376" i="4"/>
  <c r="AF376" i="4"/>
  <c r="AG376" i="4"/>
  <c r="AH376" i="4"/>
  <c r="A377" i="4"/>
  <c r="K377" i="4" s="1"/>
  <c r="C377" i="4"/>
  <c r="E372" i="68" s="1"/>
  <c r="D377" i="4"/>
  <c r="I377" i="4" s="1"/>
  <c r="K372" i="68" s="1"/>
  <c r="E377" i="4"/>
  <c r="G372" i="68" s="1"/>
  <c r="E378" i="4"/>
  <c r="I378" i="4" s="1"/>
  <c r="A379" i="4"/>
  <c r="C379" i="4"/>
  <c r="G379" i="4" s="1"/>
  <c r="I373" i="68" s="1"/>
  <c r="D379" i="4"/>
  <c r="A380" i="4"/>
  <c r="A374" i="68" s="1"/>
  <c r="C380" i="4"/>
  <c r="E374" i="68" s="1"/>
  <c r="A381" i="4"/>
  <c r="A375" i="68" s="1"/>
  <c r="A382" i="4"/>
  <c r="K382" i="4" s="1"/>
  <c r="G383" i="4"/>
  <c r="I377" i="68" s="1"/>
  <c r="H383" i="4"/>
  <c r="J377" i="68" s="1"/>
  <c r="I383" i="4"/>
  <c r="K377" i="68" s="1"/>
  <c r="K383" i="4"/>
  <c r="C384" i="4"/>
  <c r="D384" i="4"/>
  <c r="E384" i="4"/>
  <c r="G378" i="68" s="1"/>
  <c r="A385" i="4"/>
  <c r="C385" i="4"/>
  <c r="D385" i="4"/>
  <c r="E385" i="4"/>
  <c r="A386" i="4"/>
  <c r="K386" i="4" s="1"/>
  <c r="A387" i="4"/>
  <c r="A388" i="4"/>
  <c r="R255" i="4"/>
  <c r="R134" i="91" s="1"/>
  <c r="B272" i="4"/>
  <c r="S272" i="4" s="1"/>
  <c r="S38" i="67" s="1"/>
  <c r="C274" i="4"/>
  <c r="B274" i="4"/>
  <c r="B40" i="67" s="1"/>
  <c r="P270" i="4"/>
  <c r="P36" i="67" s="1"/>
  <c r="F17" i="4"/>
  <c r="H17" i="68" s="1"/>
  <c r="Q248" i="4"/>
  <c r="Q127" i="91" s="1"/>
  <c r="AG240" i="4"/>
  <c r="AG119" i="91" s="1"/>
  <c r="L240" i="4"/>
  <c r="L119" i="91" s="1"/>
  <c r="F32" i="33"/>
  <c r="F242" i="4" s="1"/>
  <c r="F121" i="91" s="1"/>
  <c r="F237" i="4"/>
  <c r="F116" i="91" s="1"/>
  <c r="F216" i="4"/>
  <c r="F44" i="66" s="1"/>
  <c r="F217" i="4"/>
  <c r="F45" i="66" s="1"/>
  <c r="N190" i="4"/>
  <c r="N88" i="91" s="1"/>
  <c r="AF183" i="4"/>
  <c r="AF81" i="91" s="1"/>
  <c r="Q183" i="4"/>
  <c r="Q81" i="91" s="1"/>
  <c r="F184" i="4"/>
  <c r="F82" i="91" s="1"/>
  <c r="AB166" i="4"/>
  <c r="AB26" i="66" s="1"/>
  <c r="Z166" i="4"/>
  <c r="Z26" i="66" s="1"/>
  <c r="P166" i="4"/>
  <c r="P26" i="66" s="1"/>
  <c r="AH122" i="4"/>
  <c r="AH4" i="67" s="1"/>
  <c r="A124" i="68"/>
  <c r="V113" i="4"/>
  <c r="V51" i="91" s="1"/>
  <c r="A123" i="68"/>
  <c r="L112" i="4"/>
  <c r="L50" i="91" s="1"/>
  <c r="Q112" i="4"/>
  <c r="Q50" i="91" s="1"/>
  <c r="V112" i="4"/>
  <c r="V50" i="91" s="1"/>
  <c r="AF112" i="4"/>
  <c r="AF50" i="91" s="1"/>
  <c r="F107" i="4"/>
  <c r="K99" i="4"/>
  <c r="K39" i="91" s="1"/>
  <c r="F106" i="68"/>
  <c r="F45" i="54"/>
  <c r="F99" i="4" s="1"/>
  <c r="F39" i="91" s="1"/>
  <c r="F100" i="4"/>
  <c r="R347" i="4"/>
  <c r="R50" i="66" s="1"/>
  <c r="K335" i="4"/>
  <c r="L265" i="4"/>
  <c r="L31" i="67" s="1"/>
  <c r="E46" i="28"/>
  <c r="E273" i="4" s="1"/>
  <c r="E39" i="67" s="1"/>
  <c r="E272" i="4"/>
  <c r="E38" i="67" s="1"/>
  <c r="E274" i="4"/>
  <c r="E40" i="67" s="1"/>
  <c r="E357" i="4"/>
  <c r="F243" i="4"/>
  <c r="AI243" i="4" s="1"/>
  <c r="AI122" i="91" s="1"/>
  <c r="F44" i="36"/>
  <c r="F223" i="4" s="1"/>
  <c r="H229" i="68" s="1"/>
  <c r="E216" i="4"/>
  <c r="AC216" i="4" s="1"/>
  <c r="AC44" i="66" s="1"/>
  <c r="AE235" i="4"/>
  <c r="AE114" i="91" s="1"/>
  <c r="D241" i="68"/>
  <c r="Q314" i="4"/>
  <c r="Q158" i="91" s="1"/>
  <c r="AH148" i="4"/>
  <c r="AH66" i="91" s="1"/>
  <c r="A332" i="68"/>
  <c r="A262" i="68"/>
  <c r="L15" i="4"/>
  <c r="L4" i="66" s="1"/>
  <c r="AB15" i="4"/>
  <c r="AB4" i="66" s="1"/>
  <c r="Z255" i="4"/>
  <c r="Z134" i="91" s="1"/>
  <c r="V274" i="4"/>
  <c r="V40" i="67" s="1"/>
  <c r="R40" i="4"/>
  <c r="R11" i="90" s="1"/>
  <c r="AF240" i="4"/>
  <c r="AF119" i="91" s="1"/>
  <c r="Y183" i="4"/>
  <c r="Y81" i="91" s="1"/>
  <c r="G47" i="68"/>
  <c r="E39" i="68"/>
  <c r="M142" i="4"/>
  <c r="M60" i="91" s="1"/>
  <c r="R113" i="4"/>
  <c r="R51" i="91" s="1"/>
  <c r="Q113" i="4"/>
  <c r="Q51" i="91" s="1"/>
  <c r="G155" i="68"/>
  <c r="V155" i="4"/>
  <c r="V72" i="91" s="1"/>
  <c r="AF40" i="4"/>
  <c r="AF11" i="66" s="1"/>
  <c r="Z66" i="91"/>
  <c r="U246" i="4"/>
  <c r="U125" i="91" s="1"/>
  <c r="L246" i="4"/>
  <c r="L125" i="91" s="1"/>
  <c r="K191" i="4"/>
  <c r="K89" i="91" s="1"/>
  <c r="K152" i="4"/>
  <c r="K69" i="91" s="1"/>
  <c r="Z152" i="4"/>
  <c r="Z69" i="91" s="1"/>
  <c r="Q152" i="4"/>
  <c r="Q69" i="91" s="1"/>
  <c r="U152" i="4"/>
  <c r="U69" i="91"/>
  <c r="G180" i="68"/>
  <c r="P19" i="67"/>
  <c r="F155" i="68"/>
  <c r="AE164" i="4"/>
  <c r="AE24" i="66" s="1"/>
  <c r="AB164" i="4"/>
  <c r="AB24" i="66" s="1"/>
  <c r="V249" i="4"/>
  <c r="V128" i="91" s="1"/>
  <c r="AA190" i="4"/>
  <c r="AA88" i="91" s="1"/>
  <c r="P20" i="67"/>
  <c r="AG372" i="4"/>
  <c r="AG61" i="66" s="1"/>
  <c r="P311" i="4"/>
  <c r="P155" i="91" s="1"/>
  <c r="M113" i="4"/>
  <c r="M51" i="91" s="1"/>
  <c r="U113" i="4"/>
  <c r="U51" i="91" s="1"/>
  <c r="K113" i="4"/>
  <c r="K51" i="91" s="1"/>
  <c r="AB113" i="4"/>
  <c r="AB51" i="91" s="1"/>
  <c r="Z113" i="4"/>
  <c r="Z51" i="91" s="1"/>
  <c r="P113" i="4"/>
  <c r="P51" i="91" s="1"/>
  <c r="L113" i="4"/>
  <c r="L51" i="91" s="1"/>
  <c r="AA113" i="4"/>
  <c r="AA51" i="91" s="1"/>
  <c r="AH97" i="4"/>
  <c r="AH37" i="91" s="1"/>
  <c r="Q241" i="4"/>
  <c r="Q120" i="91" s="1"/>
  <c r="AH281" i="4"/>
  <c r="AH47" i="67" s="1"/>
  <c r="P112" i="4"/>
  <c r="P50" i="91" s="1"/>
  <c r="M15" i="4"/>
  <c r="M4" i="66" s="1"/>
  <c r="AF15" i="4"/>
  <c r="AF4" i="66" s="1"/>
  <c r="V15" i="4"/>
  <c r="V4" i="66" s="1"/>
  <c r="J129" i="4"/>
  <c r="E378" i="68"/>
  <c r="U295" i="4"/>
  <c r="U139" i="91" s="1"/>
  <c r="Z214" i="4"/>
  <c r="Z42" i="66" s="1"/>
  <c r="G384" i="4"/>
  <c r="I378" i="68"/>
  <c r="K387" i="4"/>
  <c r="K184" i="4"/>
  <c r="K82" i="91" s="1"/>
  <c r="AF184" i="4"/>
  <c r="AF82" i="91" s="1"/>
  <c r="V184" i="4"/>
  <c r="V82" i="91" s="1"/>
  <c r="L93" i="4"/>
  <c r="L33" i="91" s="1"/>
  <c r="L72" i="4"/>
  <c r="L12" i="91" s="1"/>
  <c r="R72" i="4"/>
  <c r="R12" i="91" s="1"/>
  <c r="Q72" i="4"/>
  <c r="Q12" i="91" s="1"/>
  <c r="V72" i="4"/>
  <c r="V12" i="91" s="1"/>
  <c r="A331" i="68"/>
  <c r="Q305" i="4"/>
  <c r="Q149" i="91" s="1"/>
  <c r="Z294" i="4"/>
  <c r="Z138" i="91" s="1"/>
  <c r="V115" i="4"/>
  <c r="V53" i="91" s="1"/>
  <c r="D47" i="68"/>
  <c r="AH38" i="4"/>
  <c r="AH9" i="90" s="1"/>
  <c r="AC38" i="4"/>
  <c r="K321" i="4"/>
  <c r="K165" i="91" s="1"/>
  <c r="M278" i="4"/>
  <c r="M44" i="67" s="1"/>
  <c r="K278" i="4"/>
  <c r="K44" i="67" s="1"/>
  <c r="L70" i="4"/>
  <c r="L10" i="91" s="1"/>
  <c r="AB306" i="4"/>
  <c r="AB150" i="91" s="1"/>
  <c r="W278" i="4"/>
  <c r="W44" i="67" s="1"/>
  <c r="AB246" i="4"/>
  <c r="AB125" i="91" s="1"/>
  <c r="P92" i="4"/>
  <c r="P32" i="91" s="1"/>
  <c r="U92" i="4"/>
  <c r="U32" i="91" s="1"/>
  <c r="V92" i="4"/>
  <c r="V32" i="91" s="1"/>
  <c r="S148" i="4"/>
  <c r="S66" i="91" s="1"/>
  <c r="K72" i="68"/>
  <c r="G48" i="68"/>
  <c r="K243" i="4"/>
  <c r="K122" i="91" s="1"/>
  <c r="S119" i="4"/>
  <c r="S57" i="91" s="1"/>
  <c r="U38" i="4"/>
  <c r="K78" i="68"/>
  <c r="K64" i="68"/>
  <c r="K58" i="68"/>
  <c r="F54" i="68"/>
  <c r="K52" i="68"/>
  <c r="AG40" i="4"/>
  <c r="AG11" i="66" s="1"/>
  <c r="AB316" i="4"/>
  <c r="AB160" i="91" s="1"/>
  <c r="Q280" i="4"/>
  <c r="Q46" i="67" s="1"/>
  <c r="AA163" i="4"/>
  <c r="AA23" i="66" s="1"/>
  <c r="AG163" i="4"/>
  <c r="AG23" i="66" s="1"/>
  <c r="W163" i="4"/>
  <c r="W23" i="66" s="1"/>
  <c r="AC113" i="4"/>
  <c r="AC51" i="91" s="1"/>
  <c r="AE111" i="4"/>
  <c r="AE49" i="91" s="1"/>
  <c r="D109" i="68"/>
  <c r="G220" i="68"/>
  <c r="D215" i="68"/>
  <c r="AH190" i="4"/>
  <c r="AH88" i="91" s="1"/>
  <c r="A137" i="68"/>
  <c r="AG190" i="4"/>
  <c r="AG88" i="91" s="1"/>
  <c r="L296" i="4"/>
  <c r="L140" i="91" s="1"/>
  <c r="P296" i="4"/>
  <c r="P140" i="91" s="1"/>
  <c r="U296" i="4"/>
  <c r="U140" i="91" s="1"/>
  <c r="AB296" i="4"/>
  <c r="AB140" i="91" s="1"/>
  <c r="M296" i="4"/>
  <c r="M140" i="91" s="1"/>
  <c r="Q296" i="4"/>
  <c r="Q140" i="91" s="1"/>
  <c r="W296" i="4"/>
  <c r="W140" i="91" s="1"/>
  <c r="AA296" i="4"/>
  <c r="AA140" i="91" s="1"/>
  <c r="K283" i="4"/>
  <c r="K49" i="67" s="1"/>
  <c r="AE283" i="4"/>
  <c r="AE49" i="67" s="1"/>
  <c r="A292" i="68"/>
  <c r="AG283" i="4"/>
  <c r="AG49" i="67" s="1"/>
  <c r="A333" i="68"/>
  <c r="K336" i="4"/>
  <c r="K190" i="4"/>
  <c r="K88" i="91" s="1"/>
  <c r="P190" i="4"/>
  <c r="P88" i="91" s="1"/>
  <c r="A215" i="68"/>
  <c r="AB190" i="4"/>
  <c r="AB88" i="91" s="1"/>
  <c r="U131" i="4"/>
  <c r="U13" i="67" s="1"/>
  <c r="X188" i="4"/>
  <c r="X86" i="91" s="1"/>
  <c r="G380" i="4"/>
  <c r="I374" i="68" s="1"/>
  <c r="K347" i="4"/>
  <c r="K50" i="66" s="1"/>
  <c r="U316" i="4"/>
  <c r="U160" i="91" s="1"/>
  <c r="AH276" i="4"/>
  <c r="AH42" i="67" s="1"/>
  <c r="A381" i="68"/>
  <c r="P265" i="4"/>
  <c r="P31" i="67" s="1"/>
  <c r="AE265" i="4"/>
  <c r="AE31" i="67" s="1"/>
  <c r="S95" i="4"/>
  <c r="S35" i="91" s="1"/>
  <c r="K294" i="4"/>
  <c r="K138" i="91" s="1"/>
  <c r="R294" i="4"/>
  <c r="R138" i="91" s="1"/>
  <c r="U243" i="4"/>
  <c r="U122" i="91" s="1"/>
  <c r="Z243" i="4"/>
  <c r="Z122" i="91" s="1"/>
  <c r="M243" i="4"/>
  <c r="M122" i="91" s="1"/>
  <c r="M240" i="4"/>
  <c r="M119" i="91" s="1"/>
  <c r="AA240" i="4"/>
  <c r="AA119" i="91" s="1"/>
  <c r="A247" i="68"/>
  <c r="A30" i="69" s="1"/>
  <c r="H384" i="4"/>
  <c r="J378" i="68" s="1"/>
  <c r="M321" i="4"/>
  <c r="M165" i="91" s="1"/>
  <c r="P294" i="4"/>
  <c r="P138" i="91" s="1"/>
  <c r="L255" i="4"/>
  <c r="L134" i="91" s="1"/>
  <c r="A255" i="68"/>
  <c r="Q243" i="4"/>
  <c r="Q122" i="91" s="1"/>
  <c r="S240" i="4"/>
  <c r="S119" i="91" s="1"/>
  <c r="AE241" i="4"/>
  <c r="AE120" i="91" s="1"/>
  <c r="L191" i="4"/>
  <c r="L89" i="91" s="1"/>
  <c r="U191" i="4"/>
  <c r="U89" i="91" s="1"/>
  <c r="V166" i="4"/>
  <c r="V26" i="66" s="1"/>
  <c r="AA166" i="4"/>
  <c r="AA26" i="66" s="1"/>
  <c r="AF289" i="4"/>
  <c r="AF55" i="67" s="1"/>
  <c r="V261" i="4"/>
  <c r="V27" i="67" s="1"/>
  <c r="AF201" i="4"/>
  <c r="AF29" i="66" s="1"/>
  <c r="Q115" i="4"/>
  <c r="Q53" i="91" s="1"/>
  <c r="AG115" i="4"/>
  <c r="AG53" i="91" s="1"/>
  <c r="R115" i="4"/>
  <c r="R53" i="91" s="1"/>
  <c r="AA115" i="4"/>
  <c r="AA53" i="91" s="1"/>
  <c r="Z115" i="4"/>
  <c r="Z53" i="91" s="1"/>
  <c r="P115" i="4"/>
  <c r="P53" i="91" s="1"/>
  <c r="U115" i="4"/>
  <c r="U53" i="91" s="1"/>
  <c r="V203" i="4"/>
  <c r="V31" i="66" s="1"/>
  <c r="AA194" i="4"/>
  <c r="AA92" i="91" s="1"/>
  <c r="R98" i="4"/>
  <c r="R38" i="91" s="1"/>
  <c r="V95" i="4"/>
  <c r="V35" i="91" s="1"/>
  <c r="U214" i="4"/>
  <c r="U42" i="66" s="1"/>
  <c r="M150" i="4"/>
  <c r="M67" i="91" s="1"/>
  <c r="M112" i="4"/>
  <c r="M50" i="91" s="1"/>
  <c r="R112" i="4"/>
  <c r="R50" i="91" s="1"/>
  <c r="W112" i="4"/>
  <c r="W50" i="91" s="1"/>
  <c r="AE112" i="4"/>
  <c r="AE50" i="91" s="1"/>
  <c r="K112" i="4"/>
  <c r="K50" i="91" s="1"/>
  <c r="AG112" i="4"/>
  <c r="AG50" i="91" s="1"/>
  <c r="U112" i="4"/>
  <c r="U50" i="91" s="1"/>
  <c r="L99" i="4"/>
  <c r="L39" i="91" s="1"/>
  <c r="AB95" i="4"/>
  <c r="AB35" i="91" s="1"/>
  <c r="M152" i="4"/>
  <c r="M69" i="91" s="1"/>
  <c r="W152" i="4"/>
  <c r="W69" i="91" s="1"/>
  <c r="AA152" i="4"/>
  <c r="AA69" i="91" s="1"/>
  <c r="L92" i="4"/>
  <c r="L32" i="91" s="1"/>
  <c r="Q92" i="4"/>
  <c r="Q32" i="91" s="1"/>
  <c r="R148" i="4"/>
  <c r="R66" i="91" s="1"/>
  <c r="W70" i="4"/>
  <c r="W10" i="91" s="1"/>
  <c r="I45" i="4"/>
  <c r="K54" i="68" s="1"/>
  <c r="X38" i="4"/>
  <c r="X9" i="90" s="1"/>
  <c r="AA15" i="4"/>
  <c r="AA4" i="90" s="1"/>
  <c r="AA233" i="4"/>
  <c r="AA112" i="91" s="1"/>
  <c r="L269" i="4"/>
  <c r="L35" i="67" s="1"/>
  <c r="M281" i="4"/>
  <c r="M47" i="67" s="1"/>
  <c r="W281" i="4"/>
  <c r="W47" i="67" s="1"/>
  <c r="Z281" i="4"/>
  <c r="Z47" i="67" s="1"/>
  <c r="V281" i="4"/>
  <c r="V47" i="67" s="1"/>
  <c r="AG281" i="4"/>
  <c r="AG47" i="67"/>
  <c r="L281" i="4"/>
  <c r="L47" i="67" s="1"/>
  <c r="K384" i="4"/>
  <c r="S280" i="4"/>
  <c r="S46" i="67" s="1"/>
  <c r="L168" i="4"/>
  <c r="U269" i="4"/>
  <c r="U35" i="67" s="1"/>
  <c r="AE269" i="4"/>
  <c r="AE35" i="67"/>
  <c r="M269" i="4"/>
  <c r="M35" i="67" s="1"/>
  <c r="A277" i="68"/>
  <c r="G385" i="4"/>
  <c r="I379" i="68" s="1"/>
  <c r="E379" i="68"/>
  <c r="M309" i="4"/>
  <c r="M153" i="91" s="1"/>
  <c r="W309" i="4"/>
  <c r="W153" i="91" s="1"/>
  <c r="AB270" i="4"/>
  <c r="AB36" i="67" s="1"/>
  <c r="W270" i="4"/>
  <c r="W36" i="67" s="1"/>
  <c r="A278" i="68"/>
  <c r="A77" i="69" s="1"/>
  <c r="Z270" i="4"/>
  <c r="Z36" i="67" s="1"/>
  <c r="AA270" i="4"/>
  <c r="AA36" i="67" s="1"/>
  <c r="AE270" i="4"/>
  <c r="AE36" i="67" s="1"/>
  <c r="AG270" i="4"/>
  <c r="AG36" i="67" s="1"/>
  <c r="Q270" i="4"/>
  <c r="Q36" i="67" s="1"/>
  <c r="AE245" i="4"/>
  <c r="AE124" i="91" s="1"/>
  <c r="D296" i="68"/>
  <c r="N287" i="4"/>
  <c r="N53" i="67" s="1"/>
  <c r="P251" i="4"/>
  <c r="P130" i="91" s="1"/>
  <c r="X201" i="4"/>
  <c r="X29" i="66" s="1"/>
  <c r="AB105" i="4"/>
  <c r="AB45" i="91" s="1"/>
  <c r="Q347" i="4"/>
  <c r="Q50" i="66" s="1"/>
  <c r="K327" i="4"/>
  <c r="AA282" i="4"/>
  <c r="AA48" i="67" s="1"/>
  <c r="M282" i="4"/>
  <c r="M48" i="67" s="1"/>
  <c r="Q282" i="4"/>
  <c r="Q48" i="67" s="1"/>
  <c r="AG282" i="4"/>
  <c r="AG48" i="67" s="1"/>
  <c r="A291" i="68"/>
  <c r="R277" i="4"/>
  <c r="R43" i="67" s="1"/>
  <c r="F285" i="68"/>
  <c r="N117" i="4"/>
  <c r="N55" i="91" s="1"/>
  <c r="A313" i="68"/>
  <c r="P295" i="4"/>
  <c r="P139" i="91" s="1"/>
  <c r="E201" i="68"/>
  <c r="U348" i="4"/>
  <c r="U51" i="66" s="1"/>
  <c r="A306" i="68"/>
  <c r="A304" i="68"/>
  <c r="Q292" i="4"/>
  <c r="Q136" i="91" s="1"/>
  <c r="F295" i="68"/>
  <c r="Q283" i="4"/>
  <c r="Q49" i="67" s="1"/>
  <c r="X281" i="4"/>
  <c r="X47" i="67"/>
  <c r="AG278" i="4"/>
  <c r="AG44" i="67" s="1"/>
  <c r="U278" i="4"/>
  <c r="U44" i="67" s="1"/>
  <c r="Q278" i="4"/>
  <c r="Q44" i="67" s="1"/>
  <c r="AE259" i="4"/>
  <c r="AE25" i="67" s="1"/>
  <c r="P247" i="4"/>
  <c r="P126" i="91" s="1"/>
  <c r="V240" i="4"/>
  <c r="V119" i="91" s="1"/>
  <c r="K240" i="4"/>
  <c r="K119" i="91" s="1"/>
  <c r="P229" i="4"/>
  <c r="P108" i="91" s="1"/>
  <c r="P223" i="4"/>
  <c r="P102" i="91" s="1"/>
  <c r="S201" i="4"/>
  <c r="S29" i="66" s="1"/>
  <c r="P183" i="4"/>
  <c r="P81" i="91" s="1"/>
  <c r="Z183" i="4"/>
  <c r="Z81" i="91" s="1"/>
  <c r="AG183" i="4"/>
  <c r="AG81" i="91" s="1"/>
  <c r="A200" i="68"/>
  <c r="AC97" i="4"/>
  <c r="AC37" i="91" s="1"/>
  <c r="K95" i="4"/>
  <c r="K35" i="91" s="1"/>
  <c r="P95" i="4"/>
  <c r="P35" i="91" s="1"/>
  <c r="AG95" i="4"/>
  <c r="AG35" i="91" s="1"/>
  <c r="M95" i="4"/>
  <c r="M35" i="91" s="1"/>
  <c r="Z95" i="4"/>
  <c r="Z35" i="91" s="1"/>
  <c r="D88" i="68"/>
  <c r="A287" i="68"/>
  <c r="F286" i="68"/>
  <c r="L259" i="4"/>
  <c r="L25" i="67" s="1"/>
  <c r="S200" i="4"/>
  <c r="S28" i="66" s="1"/>
  <c r="AF164" i="4"/>
  <c r="AF24" i="66" s="1"/>
  <c r="K164" i="4"/>
  <c r="K24" i="66" s="1"/>
  <c r="K47" i="91"/>
  <c r="V107" i="4"/>
  <c r="V47" i="91" s="1"/>
  <c r="Z89" i="4"/>
  <c r="Z29" i="91" s="1"/>
  <c r="A99" i="68"/>
  <c r="W88" i="4"/>
  <c r="W28" i="91" s="1"/>
  <c r="AB88" i="4"/>
  <c r="AB28" i="91" s="1"/>
  <c r="AF88" i="4"/>
  <c r="AF28" i="91" s="1"/>
  <c r="L88" i="4"/>
  <c r="L28" i="91" s="1"/>
  <c r="Q88" i="4"/>
  <c r="Q28" i="91" s="1"/>
  <c r="U88" i="4"/>
  <c r="U28" i="91" s="1"/>
  <c r="AA88" i="4"/>
  <c r="AA28" i="91" s="1"/>
  <c r="AG88" i="4"/>
  <c r="AG28" i="91" s="1"/>
  <c r="M88" i="4"/>
  <c r="M28" i="91" s="1"/>
  <c r="R88" i="4"/>
  <c r="R28" i="91" s="1"/>
  <c r="V88" i="4"/>
  <c r="V28" i="91" s="1"/>
  <c r="K88" i="4"/>
  <c r="K28" i="91" s="1"/>
  <c r="P88" i="4"/>
  <c r="P28" i="91" s="1"/>
  <c r="Z88" i="4"/>
  <c r="Z28" i="91" s="1"/>
  <c r="AE88" i="4"/>
  <c r="AE28" i="91" s="1"/>
  <c r="AB73" i="4"/>
  <c r="AB13" i="91" s="1"/>
  <c r="AA73" i="4"/>
  <c r="AA13" i="91" s="1"/>
  <c r="Z73" i="4"/>
  <c r="Z13" i="91" s="1"/>
  <c r="AE69" i="4"/>
  <c r="AE9" i="91" s="1"/>
  <c r="F53" i="68"/>
  <c r="H44" i="4"/>
  <c r="J53" i="68" s="1"/>
  <c r="AB255" i="4"/>
  <c r="AB134" i="91" s="1"/>
  <c r="M353" i="4"/>
  <c r="M56" i="66" s="1"/>
  <c r="V345" i="4"/>
  <c r="V48" i="66" s="1"/>
  <c r="K334" i="4"/>
  <c r="U320" i="4"/>
  <c r="U164" i="91" s="1"/>
  <c r="Z296" i="4"/>
  <c r="Z140" i="91" s="1"/>
  <c r="V296" i="4"/>
  <c r="V140" i="91" s="1"/>
  <c r="R296" i="4"/>
  <c r="R140" i="91" s="1"/>
  <c r="AG294" i="4"/>
  <c r="AG138" i="91" s="1"/>
  <c r="AB294" i="4"/>
  <c r="AB138" i="91" s="1"/>
  <c r="R292" i="4"/>
  <c r="R136" i="91" s="1"/>
  <c r="AA280" i="4"/>
  <c r="AA46" i="67" s="1"/>
  <c r="Z278" i="4"/>
  <c r="Z44" i="67" s="1"/>
  <c r="V278" i="4"/>
  <c r="V44" i="67" s="1"/>
  <c r="R278" i="4"/>
  <c r="R44" i="67" s="1"/>
  <c r="F287" i="68"/>
  <c r="P276" i="4"/>
  <c r="P42" i="67" s="1"/>
  <c r="AA201" i="4"/>
  <c r="AA29" i="66" s="1"/>
  <c r="K198" i="4"/>
  <c r="K96" i="91" s="1"/>
  <c r="R184" i="4"/>
  <c r="R82" i="91" s="1"/>
  <c r="U184" i="4"/>
  <c r="U82" i="91" s="1"/>
  <c r="P184" i="4"/>
  <c r="P82" i="91" s="1"/>
  <c r="E199" i="68"/>
  <c r="A122" i="68"/>
  <c r="X97" i="4"/>
  <c r="X37" i="91" s="1"/>
  <c r="N97" i="4"/>
  <c r="N37" i="91" s="1"/>
  <c r="L152" i="4"/>
  <c r="L69" i="91" s="1"/>
  <c r="P69" i="91"/>
  <c r="AB152" i="4"/>
  <c r="AB69" i="91" s="1"/>
  <c r="Z150" i="4"/>
  <c r="Z67" i="91" s="1"/>
  <c r="AC148" i="4"/>
  <c r="AC66" i="91" s="1"/>
  <c r="R99" i="4"/>
  <c r="R39" i="91" s="1"/>
  <c r="AG99" i="4"/>
  <c r="AG39" i="91" s="1"/>
  <c r="Z96" i="4"/>
  <c r="Z36" i="91" s="1"/>
  <c r="A104" i="68"/>
  <c r="M93" i="4"/>
  <c r="M33" i="91" s="1"/>
  <c r="R93" i="4"/>
  <c r="R33" i="91" s="1"/>
  <c r="W93" i="4"/>
  <c r="W33" i="91" s="1"/>
  <c r="AB93" i="4"/>
  <c r="AB33" i="91" s="1"/>
  <c r="E101" i="68"/>
  <c r="A61" i="68"/>
  <c r="V41" i="4"/>
  <c r="V12" i="66" s="1"/>
  <c r="AF41" i="4"/>
  <c r="AF12" i="66" s="1"/>
  <c r="A20" i="68"/>
  <c r="A173" i="68"/>
  <c r="A65" i="69" s="1"/>
  <c r="AF155" i="4"/>
  <c r="AF72" i="91" s="1"/>
  <c r="A169" i="68"/>
  <c r="P67" i="91"/>
  <c r="AB150" i="4"/>
  <c r="AB67" i="91" s="1"/>
  <c r="AF150" i="4"/>
  <c r="AF67" i="91" s="1"/>
  <c r="AC98" i="4"/>
  <c r="AC38" i="91" s="1"/>
  <c r="AH98" i="4"/>
  <c r="AH38" i="91" s="1"/>
  <c r="Q93" i="4"/>
  <c r="Q33" i="91" s="1"/>
  <c r="F99" i="68"/>
  <c r="A55" i="68"/>
  <c r="D48" i="68"/>
  <c r="P39" i="4"/>
  <c r="P10" i="90" s="1"/>
  <c r="X39" i="4"/>
  <c r="X10" i="90" s="1"/>
  <c r="AH39" i="4"/>
  <c r="AH10" i="90" s="1"/>
  <c r="H21" i="4"/>
  <c r="J21" i="68" s="1"/>
  <c r="A268" i="68"/>
  <c r="A199" i="68"/>
  <c r="U155" i="4"/>
  <c r="U72" i="91" s="1"/>
  <c r="AG150" i="4"/>
  <c r="AG67" i="91" s="1"/>
  <c r="AA150" i="4"/>
  <c r="AA67" i="91" s="1"/>
  <c r="K150" i="4"/>
  <c r="K67" i="91" s="1"/>
  <c r="E155" i="68"/>
  <c r="N119" i="4"/>
  <c r="N57" i="91" s="1"/>
  <c r="W113" i="4"/>
  <c r="W51" i="91" s="1"/>
  <c r="N98" i="4"/>
  <c r="N38" i="91" s="1"/>
  <c r="L98" i="4"/>
  <c r="L38" i="91" s="1"/>
  <c r="H90" i="4"/>
  <c r="H30" i="91" s="1"/>
  <c r="E100" i="68"/>
  <c r="W41" i="4"/>
  <c r="W12" i="90" s="1"/>
  <c r="A47" i="68"/>
  <c r="A42" i="69" s="1"/>
  <c r="AB38" i="4"/>
  <c r="AB9" i="90" s="1"/>
  <c r="AF38" i="4"/>
  <c r="AF9" i="90" s="1"/>
  <c r="V38" i="4"/>
  <c r="V9" i="66" s="1"/>
  <c r="Z38" i="4"/>
  <c r="A126" i="68"/>
  <c r="A58" i="69" s="1"/>
  <c r="D100" i="68"/>
  <c r="W15" i="4"/>
  <c r="E15" i="68"/>
  <c r="A6" i="68"/>
  <c r="D54" i="68"/>
  <c r="E53" i="68"/>
  <c r="K42" i="4"/>
  <c r="K13" i="90" s="1"/>
  <c r="F47" i="68"/>
  <c r="A15" i="68"/>
  <c r="A1" i="69" s="1"/>
  <c r="U15" i="4"/>
  <c r="U4" i="66" s="1"/>
  <c r="Z15" i="4"/>
  <c r="Z4" i="66" s="1"/>
  <c r="AE15" i="4"/>
  <c r="AE4" i="66" s="1"/>
  <c r="A14" i="68"/>
  <c r="A41" i="69" s="1"/>
  <c r="A53" i="68"/>
  <c r="D9" i="68"/>
  <c r="F390" i="4"/>
  <c r="H385" i="68" s="1"/>
  <c r="K367" i="4"/>
  <c r="L353" i="4"/>
  <c r="L56" i="66"/>
  <c r="AE353" i="4"/>
  <c r="AE56" i="66" s="1"/>
  <c r="R353" i="4"/>
  <c r="R56" i="66" s="1"/>
  <c r="K340" i="4"/>
  <c r="F220" i="68"/>
  <c r="I195" i="4"/>
  <c r="AG187" i="4"/>
  <c r="AG85" i="91" s="1"/>
  <c r="M185" i="4"/>
  <c r="M83" i="91" s="1"/>
  <c r="W185" i="4"/>
  <c r="W83" i="91" s="1"/>
  <c r="P185" i="4"/>
  <c r="P83" i="91" s="1"/>
  <c r="AB181" i="4"/>
  <c r="AB79" i="91" s="1"/>
  <c r="Z181" i="4"/>
  <c r="Z79" i="91" s="1"/>
  <c r="Q181" i="4"/>
  <c r="Q79" i="91" s="1"/>
  <c r="V119" i="4"/>
  <c r="V57" i="91" s="1"/>
  <c r="D106" i="68"/>
  <c r="N95" i="4"/>
  <c r="N35" i="91" s="1"/>
  <c r="AC95" i="4"/>
  <c r="AC35" i="91" s="1"/>
  <c r="Y91" i="4"/>
  <c r="Y31" i="91" s="1"/>
  <c r="H89" i="4"/>
  <c r="H29" i="91" s="1"/>
  <c r="R96" i="4"/>
  <c r="R36" i="91" s="1"/>
  <c r="AG111" i="4"/>
  <c r="AG49" i="91" s="1"/>
  <c r="M111" i="4"/>
  <c r="M49" i="91" s="1"/>
  <c r="U353" i="4"/>
  <c r="U56" i="66" s="1"/>
  <c r="A21" i="68"/>
  <c r="AF71" i="4"/>
  <c r="AF11" i="91" s="1"/>
  <c r="AF96" i="4"/>
  <c r="AF36" i="91" s="1"/>
  <c r="Z111" i="4"/>
  <c r="Z49" i="91" s="1"/>
  <c r="A194" i="68"/>
  <c r="W353" i="4"/>
  <c r="W56" i="66" s="1"/>
  <c r="AA119" i="4"/>
  <c r="AA57" i="91" s="1"/>
  <c r="Q219" i="4"/>
  <c r="Q98" i="91" s="1"/>
  <c r="G379" i="68"/>
  <c r="AE189" i="4"/>
  <c r="AE87" i="91" s="1"/>
  <c r="V189" i="4"/>
  <c r="V87" i="91" s="1"/>
  <c r="AG189" i="4"/>
  <c r="AG87" i="91" s="1"/>
  <c r="M168" i="4"/>
  <c r="AA111" i="4"/>
  <c r="AA49" i="91" s="1"/>
  <c r="K111" i="4"/>
  <c r="K49" i="91" s="1"/>
  <c r="X111" i="4"/>
  <c r="X49" i="91" s="1"/>
  <c r="AF111" i="4"/>
  <c r="AF49" i="91" s="1"/>
  <c r="Q111" i="4"/>
  <c r="Q49" i="91" s="1"/>
  <c r="Z16" i="4"/>
  <c r="Z5" i="66" s="1"/>
  <c r="AH95" i="4"/>
  <c r="AH35" i="91" s="1"/>
  <c r="P111" i="4"/>
  <c r="P49" i="91" s="1"/>
  <c r="R111" i="4"/>
  <c r="R49" i="91" s="1"/>
  <c r="P353" i="4"/>
  <c r="P56" i="66" s="1"/>
  <c r="AG353" i="4"/>
  <c r="AG56" i="66" s="1"/>
  <c r="K217" i="4"/>
  <c r="K45" i="66" s="1"/>
  <c r="A337" i="68"/>
  <c r="K354" i="4"/>
  <c r="K57" i="66" s="1"/>
  <c r="U354" i="4"/>
  <c r="U57" i="66" s="1"/>
  <c r="AB219" i="4"/>
  <c r="AB98" i="91" s="1"/>
  <c r="P219" i="4"/>
  <c r="P98" i="91" s="1"/>
  <c r="A226" i="68"/>
  <c r="A69" i="69" s="1"/>
  <c r="D110" i="68"/>
  <c r="N99" i="4"/>
  <c r="N39" i="91" s="1"/>
  <c r="A107" i="68"/>
  <c r="A56" i="69" s="1"/>
  <c r="AB96" i="4"/>
  <c r="AB36" i="91" s="1"/>
  <c r="K71" i="4"/>
  <c r="K11" i="91" s="1"/>
  <c r="AB91" i="4"/>
  <c r="AB31" i="91" s="1"/>
  <c r="W96" i="4"/>
  <c r="W36" i="91" s="1"/>
  <c r="AB119" i="4"/>
  <c r="AB57" i="91" s="1"/>
  <c r="R185" i="4"/>
  <c r="R83" i="91" s="1"/>
  <c r="F379" i="68"/>
  <c r="H385" i="4"/>
  <c r="P278" i="4"/>
  <c r="P44" i="67" s="1"/>
  <c r="L278" i="4"/>
  <c r="L44" i="67" s="1"/>
  <c r="Q266" i="4"/>
  <c r="Q32" i="67" s="1"/>
  <c r="AE266" i="4"/>
  <c r="AE32" i="67" s="1"/>
  <c r="AA243" i="4"/>
  <c r="AA122" i="91" s="1"/>
  <c r="R241" i="4"/>
  <c r="R120" i="91" s="1"/>
  <c r="L241" i="4"/>
  <c r="L120" i="91" s="1"/>
  <c r="P255" i="4"/>
  <c r="P134" i="91" s="1"/>
  <c r="L195" i="4"/>
  <c r="L93" i="91" s="1"/>
  <c r="G98" i="4"/>
  <c r="I329" i="68"/>
  <c r="G53" i="68"/>
  <c r="S41" i="4"/>
  <c r="S12" i="66" s="1"/>
  <c r="K39" i="4"/>
  <c r="K10" i="66" s="1"/>
  <c r="U39" i="4"/>
  <c r="U10" i="66" s="1"/>
  <c r="L39" i="4"/>
  <c r="AB39" i="4"/>
  <c r="AB10" i="66" s="1"/>
  <c r="R39" i="4"/>
  <c r="R10" i="66" s="1"/>
  <c r="V39" i="4"/>
  <c r="V10" i="66" s="1"/>
  <c r="Z39" i="4"/>
  <c r="AA39" i="4"/>
  <c r="AA10" i="66" s="1"/>
  <c r="S39" i="4"/>
  <c r="S10" i="66" s="1"/>
  <c r="E124" i="68"/>
  <c r="AF113" i="4"/>
  <c r="AF51" i="91" s="1"/>
  <c r="G113" i="4"/>
  <c r="G51" i="91" s="1"/>
  <c r="D214" i="68"/>
  <c r="N189" i="4"/>
  <c r="N87" i="91" s="1"/>
  <c r="AH189" i="4"/>
  <c r="AH87" i="91" s="1"/>
  <c r="G278" i="68"/>
  <c r="N270" i="4"/>
  <c r="N36" i="67" s="1"/>
  <c r="G336" i="4"/>
  <c r="I333" i="68" s="1"/>
  <c r="A378" i="68"/>
  <c r="K326" i="4"/>
  <c r="N212" i="4"/>
  <c r="N40" i="66" s="1"/>
  <c r="AC212" i="4"/>
  <c r="AC40" i="66" s="1"/>
  <c r="X212" i="4"/>
  <c r="X40" i="66"/>
  <c r="G212" i="4"/>
  <c r="E32" i="68"/>
  <c r="A196" i="68"/>
  <c r="A60" i="68"/>
  <c r="Z42" i="4"/>
  <c r="Z13" i="90" s="1"/>
  <c r="W42" i="4"/>
  <c r="V42" i="4"/>
  <c r="V13" i="66" s="1"/>
  <c r="AB42" i="4"/>
  <c r="AB13" i="66" s="1"/>
  <c r="P42" i="4"/>
  <c r="P13" i="66" s="1"/>
  <c r="M17" i="4"/>
  <c r="M6" i="66" s="1"/>
  <c r="U17" i="4"/>
  <c r="U6" i="90" s="1"/>
  <c r="AE17" i="4"/>
  <c r="AE6" i="90" s="1"/>
  <c r="L17" i="4"/>
  <c r="L6" i="66" s="1"/>
  <c r="E4" i="68"/>
  <c r="R42" i="4"/>
  <c r="R13" i="66" s="1"/>
  <c r="Q42" i="4"/>
  <c r="Q13" i="90" s="1"/>
  <c r="D38" i="68"/>
  <c r="L42" i="4"/>
  <c r="L13" i="66" s="1"/>
  <c r="AF213" i="4"/>
  <c r="AF41" i="66" s="1"/>
  <c r="AH187" i="4"/>
  <c r="AH85" i="91" s="1"/>
  <c r="AG182" i="4"/>
  <c r="AG80" i="91" s="1"/>
  <c r="U182" i="4"/>
  <c r="U80" i="91" s="1"/>
  <c r="AE159" i="4"/>
  <c r="AE76" i="91" s="1"/>
  <c r="R159" i="4"/>
  <c r="R76" i="91" s="1"/>
  <c r="K100" i="4"/>
  <c r="K40" i="91" s="1"/>
  <c r="H45" i="4"/>
  <c r="J54" i="68" s="1"/>
  <c r="E3" i="68"/>
  <c r="A48" i="68"/>
  <c r="A2" i="69" s="1"/>
  <c r="A56" i="68"/>
  <c r="AA42" i="4"/>
  <c r="AA13" i="66" s="1"/>
  <c r="A51" i="68"/>
  <c r="A5" i="68"/>
  <c r="F14" i="68"/>
  <c r="AG17" i="4"/>
  <c r="AG6" i="90" s="1"/>
  <c r="A348" i="68"/>
  <c r="A9" i="69" s="1"/>
  <c r="G330" i="68"/>
  <c r="G365" i="4"/>
  <c r="I361" i="68"/>
  <c r="G364" i="4"/>
  <c r="I360" i="68" s="1"/>
  <c r="W344" i="4"/>
  <c r="W47" i="66" s="1"/>
  <c r="A330" i="68"/>
  <c r="A142" i="68"/>
  <c r="AF321" i="4"/>
  <c r="AF165" i="91" s="1"/>
  <c r="AA313" i="4"/>
  <c r="AA157" i="91" s="1"/>
  <c r="U298" i="4"/>
  <c r="U142" i="91" s="1"/>
  <c r="W298" i="4"/>
  <c r="W142" i="91" s="1"/>
  <c r="AE293" i="4"/>
  <c r="AE137" i="91" s="1"/>
  <c r="U99" i="4"/>
  <c r="U39" i="91" s="1"/>
  <c r="Q99" i="4"/>
  <c r="Q39" i="91" s="1"/>
  <c r="AF99" i="4"/>
  <c r="AF39" i="91" s="1"/>
  <c r="W99" i="4"/>
  <c r="W39" i="91" s="1"/>
  <c r="G106" i="68"/>
  <c r="J95" i="4"/>
  <c r="J35" i="91" s="1"/>
  <c r="Q95" i="4"/>
  <c r="Q35" i="91"/>
  <c r="A106" i="68"/>
  <c r="AH89" i="4"/>
  <c r="AH29" i="91" s="1"/>
  <c r="G18" i="68"/>
  <c r="I14" i="4"/>
  <c r="I3" i="66" s="1"/>
  <c r="F215" i="68"/>
  <c r="F213" i="68"/>
  <c r="E278" i="68"/>
  <c r="L270" i="4"/>
  <c r="L36" i="67" s="1"/>
  <c r="S98" i="4"/>
  <c r="S38" i="91" s="1"/>
  <c r="V99" i="4"/>
  <c r="V39" i="91" s="1"/>
  <c r="U95" i="4"/>
  <c r="U35" i="91" s="1"/>
  <c r="W95" i="4"/>
  <c r="W35" i="91" s="1"/>
  <c r="L293" i="4"/>
  <c r="L137" i="91" s="1"/>
  <c r="K368" i="4"/>
  <c r="AG90" i="4"/>
  <c r="AG30" i="91" s="1"/>
  <c r="L102" i="4"/>
  <c r="L42" i="91" s="1"/>
  <c r="K293" i="4"/>
  <c r="K137" i="91" s="1"/>
  <c r="P292" i="4"/>
  <c r="P136" i="91" s="1"/>
  <c r="H365" i="4"/>
  <c r="J361" i="68" s="1"/>
  <c r="M298" i="4"/>
  <c r="M142" i="91" s="1"/>
  <c r="R95" i="4"/>
  <c r="R35" i="91" s="1"/>
  <c r="P99" i="4"/>
  <c r="P39" i="91" s="1"/>
  <c r="Z313" i="4"/>
  <c r="Z157" i="91" s="1"/>
  <c r="I95" i="4"/>
  <c r="AE215" i="4"/>
  <c r="AE43" i="66" s="1"/>
  <c r="AA215" i="4"/>
  <c r="AA43" i="66" s="1"/>
  <c r="U189" i="4"/>
  <c r="U87" i="91" s="1"/>
  <c r="Z155" i="4"/>
  <c r="Z72" i="91" s="1"/>
  <c r="R274" i="4"/>
  <c r="R40" i="67" s="1"/>
  <c r="U274" i="4"/>
  <c r="U40" i="67" s="1"/>
  <c r="K274" i="4"/>
  <c r="K40" i="67" s="1"/>
  <c r="W274" i="4"/>
  <c r="W40" i="67" s="1"/>
  <c r="G247" i="68"/>
  <c r="AE240" i="4"/>
  <c r="AE119" i="91" s="1"/>
  <c r="W240" i="4"/>
  <c r="W119" i="91" s="1"/>
  <c r="AB240" i="4"/>
  <c r="AB119" i="91" s="1"/>
  <c r="U240" i="4"/>
  <c r="U119" i="91" s="1"/>
  <c r="I286" i="4"/>
  <c r="K295" i="68" s="1"/>
  <c r="R282" i="4"/>
  <c r="R48" i="67" s="1"/>
  <c r="Z282" i="4"/>
  <c r="Z48" i="67" s="1"/>
  <c r="W239" i="4"/>
  <c r="W118" i="91" s="1"/>
  <c r="V352" i="4"/>
  <c r="V55" i="66" s="1"/>
  <c r="Y98" i="4"/>
  <c r="Y38" i="91" s="1"/>
  <c r="J143" i="4"/>
  <c r="J61" i="91" s="1"/>
  <c r="J195" i="4"/>
  <c r="J93" i="91" s="1"/>
  <c r="P243" i="4"/>
  <c r="P122" i="91" s="1"/>
  <c r="I143" i="4"/>
  <c r="I61" i="91" s="1"/>
  <c r="N272" i="4"/>
  <c r="N38" i="67" s="1"/>
  <c r="G298" i="68"/>
  <c r="G333" i="68"/>
  <c r="A23" i="68"/>
  <c r="R370" i="4"/>
  <c r="R59" i="66" s="1"/>
  <c r="W370" i="4"/>
  <c r="W59" i="66" s="1"/>
  <c r="A341" i="68"/>
  <c r="A48" i="69" s="1"/>
  <c r="AF247" i="4"/>
  <c r="AF126" i="91" s="1"/>
  <c r="AH241" i="4"/>
  <c r="AH120" i="91" s="1"/>
  <c r="S241" i="4"/>
  <c r="S120" i="91" s="1"/>
  <c r="V215" i="4"/>
  <c r="V43" i="66" s="1"/>
  <c r="E41" i="68"/>
  <c r="AC214" i="4"/>
  <c r="AC42" i="66" s="1"/>
  <c r="D40" i="68"/>
  <c r="AA212" i="4"/>
  <c r="AA40" i="66" s="1"/>
  <c r="G29" i="68"/>
  <c r="AF203" i="4"/>
  <c r="AF31" i="66" s="1"/>
  <c r="P203" i="4"/>
  <c r="P31" i="66" s="1"/>
  <c r="M203" i="4"/>
  <c r="M31" i="66" s="1"/>
  <c r="W197" i="4"/>
  <c r="W95" i="91" s="1"/>
  <c r="M197" i="4"/>
  <c r="M95" i="91" s="1"/>
  <c r="Z190" i="4"/>
  <c r="Z88" i="91" s="1"/>
  <c r="L190" i="4"/>
  <c r="L88" i="91" s="1"/>
  <c r="AE190" i="4"/>
  <c r="AE88" i="91" s="1"/>
  <c r="Q187" i="4"/>
  <c r="Q85" i="91" s="1"/>
  <c r="AA185" i="4"/>
  <c r="AA83" i="91" s="1"/>
  <c r="Q185" i="4"/>
  <c r="Q83" i="91" s="1"/>
  <c r="A210" i="68"/>
  <c r="U185" i="4"/>
  <c r="U83" i="91" s="1"/>
  <c r="K185" i="4"/>
  <c r="K83" i="91" s="1"/>
  <c r="G207" i="68"/>
  <c r="J182" i="4"/>
  <c r="J80" i="91" s="1"/>
  <c r="L207" i="68"/>
  <c r="C24" i="69" s="1"/>
  <c r="S182" i="4"/>
  <c r="S80" i="91" s="1"/>
  <c r="AA182" i="4"/>
  <c r="AA80" i="91" s="1"/>
  <c r="A207" i="68"/>
  <c r="A24" i="69"/>
  <c r="T182" i="4"/>
  <c r="T80" i="91" s="1"/>
  <c r="V182" i="4"/>
  <c r="V80" i="91" s="1"/>
  <c r="Z182" i="4"/>
  <c r="Z80" i="91" s="1"/>
  <c r="AF182" i="4"/>
  <c r="AF80" i="91" s="1"/>
  <c r="AE182" i="4"/>
  <c r="AE80" i="91" s="1"/>
  <c r="W182" i="4"/>
  <c r="W80" i="91" s="1"/>
  <c r="M42" i="4"/>
  <c r="M13" i="90" s="1"/>
  <c r="U42" i="4"/>
  <c r="U13" i="66" s="1"/>
  <c r="AG39" i="4"/>
  <c r="AG10" i="90" s="1"/>
  <c r="AE39" i="4"/>
  <c r="AE10" i="66" s="1"/>
  <c r="AF39" i="4"/>
  <c r="AF10" i="90" s="1"/>
  <c r="W39" i="4"/>
  <c r="W10" i="66" s="1"/>
  <c r="M39" i="4"/>
  <c r="I27" i="4"/>
  <c r="F21" i="68"/>
  <c r="A364" i="68"/>
  <c r="G192" i="68"/>
  <c r="AG164" i="4"/>
  <c r="AG24" i="66" s="1"/>
  <c r="G9" i="68"/>
  <c r="U270" i="4"/>
  <c r="U36" i="67" s="1"/>
  <c r="AG248" i="4"/>
  <c r="AG127" i="91" s="1"/>
  <c r="AA214" i="4"/>
  <c r="AA42" i="66" s="1"/>
  <c r="I212" i="4"/>
  <c r="I40" i="66" s="1"/>
  <c r="F38" i="68"/>
  <c r="F360" i="68"/>
  <c r="L111" i="4"/>
  <c r="L49" i="91" s="1"/>
  <c r="K311" i="4"/>
  <c r="K155" i="91" s="1"/>
  <c r="AI113" i="4"/>
  <c r="AI51" i="91" s="1"/>
  <c r="W286" i="4"/>
  <c r="W52" i="67" s="1"/>
  <c r="U286" i="4"/>
  <c r="U52" i="67" s="1"/>
  <c r="AG286" i="4"/>
  <c r="AG52" i="67" s="1"/>
  <c r="AA286" i="4"/>
  <c r="AA52" i="67" s="1"/>
  <c r="AE286" i="4"/>
  <c r="AE52" i="67" s="1"/>
  <c r="AB286" i="4"/>
  <c r="AB52" i="67"/>
  <c r="Z286" i="4"/>
  <c r="Z52" i="67" s="1"/>
  <c r="R286" i="4"/>
  <c r="R52" i="67" s="1"/>
  <c r="Q286" i="4"/>
  <c r="Q52" i="67" s="1"/>
  <c r="O286" i="4"/>
  <c r="O52" i="67" s="1"/>
  <c r="AF286" i="4"/>
  <c r="AF52" i="67" s="1"/>
  <c r="A295" i="68"/>
  <c r="A79" i="69" s="1"/>
  <c r="K277" i="4"/>
  <c r="K43" i="67" s="1"/>
  <c r="AG277" i="4"/>
  <c r="AG43" i="67" s="1"/>
  <c r="M277" i="4"/>
  <c r="M43" i="67" s="1"/>
  <c r="AE277" i="4"/>
  <c r="AE43" i="67" s="1"/>
  <c r="P277" i="4"/>
  <c r="P43" i="67" s="1"/>
  <c r="W277" i="4"/>
  <c r="W43" i="67" s="1"/>
  <c r="A286" i="68"/>
  <c r="Q277" i="4"/>
  <c r="Q43" i="67" s="1"/>
  <c r="L277" i="4"/>
  <c r="L43" i="67" s="1"/>
  <c r="AC276" i="4"/>
  <c r="AC42" i="67" s="1"/>
  <c r="N276" i="4"/>
  <c r="N42" i="67" s="1"/>
  <c r="D285" i="68"/>
  <c r="Q269" i="4"/>
  <c r="Q35" i="67" s="1"/>
  <c r="AG269" i="4"/>
  <c r="AG35" i="67"/>
  <c r="Z269" i="4"/>
  <c r="Z35" i="67" s="1"/>
  <c r="AA269" i="4"/>
  <c r="AA35" i="67" s="1"/>
  <c r="W269" i="4"/>
  <c r="W35" i="67" s="1"/>
  <c r="K269" i="4"/>
  <c r="K35" i="67" s="1"/>
  <c r="W265" i="4"/>
  <c r="W31" i="67" s="1"/>
  <c r="AA264" i="4"/>
  <c r="AA30" i="67" s="1"/>
  <c r="K264" i="4"/>
  <c r="K30" i="67" s="1"/>
  <c r="D280" i="68"/>
  <c r="A336" i="68"/>
  <c r="Y272" i="4"/>
  <c r="Y38" i="67" s="1"/>
  <c r="W263" i="4"/>
  <c r="W29" i="67" s="1"/>
  <c r="A363" i="68"/>
  <c r="W190" i="4"/>
  <c r="W88" i="91" s="1"/>
  <c r="R190" i="4"/>
  <c r="R88" i="91" s="1"/>
  <c r="D149" i="68"/>
  <c r="G55" i="68"/>
  <c r="I46" i="4"/>
  <c r="K55" i="68" s="1"/>
  <c r="F378" i="68"/>
  <c r="Q370" i="4"/>
  <c r="Q59" i="66" s="1"/>
  <c r="AE354" i="4"/>
  <c r="AE57" i="66" s="1"/>
  <c r="AE352" i="4"/>
  <c r="AE55" i="66" s="1"/>
  <c r="Z352" i="4"/>
  <c r="Z55" i="66" s="1"/>
  <c r="AG352" i="4"/>
  <c r="AG55" i="66"/>
  <c r="P352" i="4"/>
  <c r="P55" i="66" s="1"/>
  <c r="S213" i="4"/>
  <c r="S41" i="66"/>
  <c r="R195" i="4"/>
  <c r="R93" i="91" s="1"/>
  <c r="V195" i="4"/>
  <c r="V93" i="91" s="1"/>
  <c r="AA309" i="4"/>
  <c r="AA153" i="91" s="1"/>
  <c r="K92" i="4"/>
  <c r="K32" i="91" s="1"/>
  <c r="T39" i="4"/>
  <c r="T10" i="90" s="1"/>
  <c r="V243" i="4"/>
  <c r="V122" i="91" s="1"/>
  <c r="AD112" i="4"/>
  <c r="AD50" i="91" s="1"/>
  <c r="A379" i="68"/>
  <c r="K385" i="4"/>
  <c r="Z323" i="4"/>
  <c r="Z167" i="91" s="1"/>
  <c r="L323" i="4"/>
  <c r="L167" i="91" s="1"/>
  <c r="W323" i="4"/>
  <c r="W167" i="91" s="1"/>
  <c r="AB323" i="4"/>
  <c r="AB167" i="91" s="1"/>
  <c r="G139" i="68"/>
  <c r="D180" i="68"/>
  <c r="K361" i="4"/>
  <c r="Z288" i="4"/>
  <c r="Z54" i="67" s="1"/>
  <c r="M288" i="4"/>
  <c r="M54" i="67" s="1"/>
  <c r="AA288" i="4"/>
  <c r="AA54" i="67" s="1"/>
  <c r="L288" i="4"/>
  <c r="L54" i="67" s="1"/>
  <c r="L284" i="4"/>
  <c r="L50" i="67" s="1"/>
  <c r="U100" i="4"/>
  <c r="U40" i="91" s="1"/>
  <c r="V311" i="4"/>
  <c r="V155" i="91" s="1"/>
  <c r="R311" i="4"/>
  <c r="R155" i="91" s="1"/>
  <c r="Q274" i="4"/>
  <c r="Q40" i="67" s="1"/>
  <c r="U311" i="4"/>
  <c r="U155" i="91" s="1"/>
  <c r="G285" i="68"/>
  <c r="P274" i="4"/>
  <c r="P40" i="67" s="1"/>
  <c r="AA274" i="4"/>
  <c r="AA40" i="67" s="1"/>
  <c r="L274" i="4"/>
  <c r="L40" i="67" s="1"/>
  <c r="AE246" i="4"/>
  <c r="AE125" i="91" s="1"/>
  <c r="F39" i="68"/>
  <c r="K339" i="4"/>
  <c r="K132" i="4"/>
  <c r="K14" i="67" s="1"/>
  <c r="A111" i="68"/>
  <c r="AG272" i="4"/>
  <c r="AG38" i="67" s="1"/>
  <c r="AC281" i="4"/>
  <c r="AC47" i="67" s="1"/>
  <c r="V185" i="4"/>
  <c r="V83" i="91" s="1"/>
  <c r="L185" i="4"/>
  <c r="L83" i="91" s="1"/>
  <c r="P282" i="4"/>
  <c r="P48" i="67" s="1"/>
  <c r="D277" i="68"/>
  <c r="M41" i="4"/>
  <c r="M12" i="66" s="1"/>
  <c r="AC39" i="4"/>
  <c r="AC10" i="90" s="1"/>
  <c r="N39" i="4"/>
  <c r="N10" i="90" s="1"/>
  <c r="I129" i="4"/>
  <c r="I11" i="67" s="1"/>
  <c r="J379" i="68"/>
  <c r="J137" i="91"/>
  <c r="H22" i="66"/>
  <c r="L220" i="68"/>
  <c r="C26" i="69" s="1"/>
  <c r="AE4" i="90"/>
  <c r="G329" i="68"/>
  <c r="I161" i="91"/>
  <c r="K138" i="68"/>
  <c r="A55" i="67"/>
  <c r="AH277" i="4"/>
  <c r="AH43" i="67" s="1"/>
  <c r="AC240" i="4"/>
  <c r="AC119" i="91" s="1"/>
  <c r="A116" i="91"/>
  <c r="P237" i="4"/>
  <c r="P116" i="91" s="1"/>
  <c r="AB237" i="4"/>
  <c r="AB116" i="91" s="1"/>
  <c r="K221" i="4"/>
  <c r="K100" i="91" s="1"/>
  <c r="E42" i="66"/>
  <c r="F194" i="68"/>
  <c r="H170" i="4"/>
  <c r="J194" i="68" s="1"/>
  <c r="A66" i="91"/>
  <c r="AE148" i="4"/>
  <c r="AE66" i="91" s="1"/>
  <c r="W148" i="4"/>
  <c r="W66" i="91" s="1"/>
  <c r="AA148" i="4"/>
  <c r="AA66" i="91" s="1"/>
  <c r="V148" i="4"/>
  <c r="V66" i="91" s="1"/>
  <c r="AB148" i="4"/>
  <c r="AB66" i="91" s="1"/>
  <c r="C37" i="91"/>
  <c r="F5" i="90"/>
  <c r="F28" i="91"/>
  <c r="H99" i="68"/>
  <c r="F53" i="91"/>
  <c r="F157" i="91"/>
  <c r="G97" i="4"/>
  <c r="R13" i="90"/>
  <c r="N200" i="4"/>
  <c r="N28" i="66" s="1"/>
  <c r="Z202" i="4"/>
  <c r="Z30" i="66" s="1"/>
  <c r="K70" i="4"/>
  <c r="K10" i="91" s="1"/>
  <c r="R165" i="4"/>
  <c r="R25" i="66" s="1"/>
  <c r="Q151" i="4"/>
  <c r="Q68" i="91" s="1"/>
  <c r="AF239" i="4"/>
  <c r="AF118" i="91" s="1"/>
  <c r="AG11" i="90"/>
  <c r="U9" i="66"/>
  <c r="U9" i="90"/>
  <c r="G40" i="68"/>
  <c r="P272" i="4"/>
  <c r="P38" i="67" s="1"/>
  <c r="L346" i="4"/>
  <c r="L49" i="66" s="1"/>
  <c r="Z312" i="4"/>
  <c r="Z156" i="91" s="1"/>
  <c r="AF312" i="4"/>
  <c r="AF156" i="91" s="1"/>
  <c r="A353" i="68"/>
  <c r="V353" i="4"/>
  <c r="V56" i="66" s="1"/>
  <c r="A350" i="68"/>
  <c r="Z353" i="4"/>
  <c r="Z56" i="66" s="1"/>
  <c r="K353" i="4"/>
  <c r="K56" i="66" s="1"/>
  <c r="AF353" i="4"/>
  <c r="AF56" i="66" s="1"/>
  <c r="AA352" i="4"/>
  <c r="AA55" i="66" s="1"/>
  <c r="A55" i="66"/>
  <c r="Q299" i="4"/>
  <c r="Q143" i="91" s="1"/>
  <c r="H141" i="91"/>
  <c r="J307" i="68"/>
  <c r="A139" i="91"/>
  <c r="R295" i="4"/>
  <c r="R139" i="91" s="1"/>
  <c r="K295" i="4"/>
  <c r="K139" i="91" s="1"/>
  <c r="E137" i="91"/>
  <c r="G303" i="68"/>
  <c r="A137" i="91"/>
  <c r="A303" i="68"/>
  <c r="A38" i="69" s="1"/>
  <c r="P293" i="4"/>
  <c r="P137" i="91" s="1"/>
  <c r="AB293" i="4"/>
  <c r="AB137" i="91" s="1"/>
  <c r="A136" i="91"/>
  <c r="AF292" i="4"/>
  <c r="AF136" i="91" s="1"/>
  <c r="K292" i="4"/>
  <c r="K136" i="91"/>
  <c r="A302" i="68"/>
  <c r="A80" i="69" s="1"/>
  <c r="AE292" i="4"/>
  <c r="AE136" i="91" s="1"/>
  <c r="U292" i="4"/>
  <c r="U136" i="91"/>
  <c r="AB292" i="4"/>
  <c r="AB136" i="91" s="1"/>
  <c r="M292" i="4"/>
  <c r="M136" i="91" s="1"/>
  <c r="Z292" i="4"/>
  <c r="Z136" i="91" s="1"/>
  <c r="AA292" i="4"/>
  <c r="AA136" i="91" s="1"/>
  <c r="E43" i="67"/>
  <c r="A43" i="67"/>
  <c r="AF277" i="4"/>
  <c r="AF43" i="67" s="1"/>
  <c r="U277" i="4"/>
  <c r="U43" i="67" s="1"/>
  <c r="B42" i="67"/>
  <c r="S276" i="4"/>
  <c r="S42" i="67" s="1"/>
  <c r="H41" i="67"/>
  <c r="J284" i="68"/>
  <c r="E35" i="67"/>
  <c r="H28" i="67"/>
  <c r="J270" i="68"/>
  <c r="I22" i="67"/>
  <c r="K264" i="68"/>
  <c r="G104" i="91"/>
  <c r="I231" i="68"/>
  <c r="A101" i="91"/>
  <c r="C100" i="91"/>
  <c r="E227" i="68"/>
  <c r="V219" i="4"/>
  <c r="V98" i="91" s="1"/>
  <c r="AA219" i="4"/>
  <c r="AA98" i="91" s="1"/>
  <c r="Z219" i="4"/>
  <c r="Z98" i="91" s="1"/>
  <c r="P213" i="4"/>
  <c r="P41" i="66" s="1"/>
  <c r="L213" i="4"/>
  <c r="L41" i="66" s="1"/>
  <c r="S212" i="4"/>
  <c r="S40" i="66"/>
  <c r="AH212" i="4"/>
  <c r="AH40" i="66" s="1"/>
  <c r="B40" i="66"/>
  <c r="A31" i="66"/>
  <c r="AA198" i="4"/>
  <c r="AA96" i="91" s="1"/>
  <c r="A80" i="91"/>
  <c r="K182" i="4"/>
  <c r="K80" i="91" s="1"/>
  <c r="L182" i="4"/>
  <c r="L80" i="91" s="1"/>
  <c r="AB182" i="4"/>
  <c r="AB80" i="91" s="1"/>
  <c r="M182" i="4"/>
  <c r="M80" i="91" s="1"/>
  <c r="G78" i="91"/>
  <c r="I205" i="68"/>
  <c r="H70" i="91"/>
  <c r="J172" i="68"/>
  <c r="AE98" i="4"/>
  <c r="AE38" i="91" s="1"/>
  <c r="K98" i="4"/>
  <c r="K38" i="91" s="1"/>
  <c r="AG98" i="4"/>
  <c r="AG38" i="91" s="1"/>
  <c r="AF98" i="4"/>
  <c r="AF38" i="91"/>
  <c r="P98" i="4"/>
  <c r="P38" i="91" s="1"/>
  <c r="V98" i="4"/>
  <c r="V38" i="91" s="1"/>
  <c r="AA98" i="4"/>
  <c r="AA38" i="91" s="1"/>
  <c r="AB98" i="4"/>
  <c r="AB38" i="91" s="1"/>
  <c r="Z98" i="4"/>
  <c r="Z38" i="91" s="1"/>
  <c r="B28" i="91"/>
  <c r="AC88" i="4"/>
  <c r="AC28" i="91" s="1"/>
  <c r="G27" i="91"/>
  <c r="I98" i="68"/>
  <c r="AC40" i="4"/>
  <c r="AC11" i="66" s="1"/>
  <c r="B11" i="66"/>
  <c r="A9" i="66"/>
  <c r="AG38" i="4"/>
  <c r="AG9" i="66" s="1"/>
  <c r="AA38" i="4"/>
  <c r="AA9" i="90" s="1"/>
  <c r="W38" i="4"/>
  <c r="K38" i="4"/>
  <c r="AE38" i="4"/>
  <c r="AE9" i="66" s="1"/>
  <c r="R38" i="4"/>
  <c r="R9" i="66" s="1"/>
  <c r="P38" i="4"/>
  <c r="P9" i="66" s="1"/>
  <c r="Q38" i="4"/>
  <c r="Q9" i="66" s="1"/>
  <c r="N38" i="4"/>
  <c r="N9" i="90" s="1"/>
  <c r="AE16" i="4"/>
  <c r="AE5" i="90" s="1"/>
  <c r="P16" i="4"/>
  <c r="P5" i="66" s="1"/>
  <c r="D3" i="66"/>
  <c r="D3" i="90"/>
  <c r="G5" i="68"/>
  <c r="J152" i="68"/>
  <c r="AB4" i="90"/>
  <c r="A56" i="66"/>
  <c r="V9" i="90"/>
  <c r="J11" i="67"/>
  <c r="L155" i="68"/>
  <c r="C22" i="69" s="1"/>
  <c r="B38" i="67"/>
  <c r="G361" i="68"/>
  <c r="Z350" i="4"/>
  <c r="Z53" i="66" s="1"/>
  <c r="A347" i="68"/>
  <c r="A49" i="69" s="1"/>
  <c r="F330" i="68"/>
  <c r="G154" i="91"/>
  <c r="I131" i="68"/>
  <c r="G135" i="91"/>
  <c r="I301" i="68"/>
  <c r="A38" i="67"/>
  <c r="AA272" i="4"/>
  <c r="AA38" i="67" s="1"/>
  <c r="K272" i="4"/>
  <c r="K38" i="67" s="1"/>
  <c r="R272" i="4"/>
  <c r="R38" i="67" s="1"/>
  <c r="A118" i="91"/>
  <c r="U239" i="4"/>
  <c r="U118" i="91" s="1"/>
  <c r="R239" i="4"/>
  <c r="R118" i="91"/>
  <c r="L239" i="4"/>
  <c r="L118" i="91" s="1"/>
  <c r="O239" i="4"/>
  <c r="O118" i="91" s="1"/>
  <c r="Z239" i="4"/>
  <c r="Z118" i="91" s="1"/>
  <c r="AE239" i="4"/>
  <c r="AE118" i="91" s="1"/>
  <c r="K239" i="4"/>
  <c r="K118" i="91" s="1"/>
  <c r="AA239" i="4"/>
  <c r="AA118" i="91" s="1"/>
  <c r="P239" i="4"/>
  <c r="P118" i="91" s="1"/>
  <c r="E98" i="91"/>
  <c r="G97" i="91"/>
  <c r="I225" i="68"/>
  <c r="B29" i="66"/>
  <c r="I2" i="67"/>
  <c r="K146" i="68"/>
  <c r="W103" i="4"/>
  <c r="W43" i="91" s="1"/>
  <c r="F12" i="67"/>
  <c r="F103" i="91"/>
  <c r="F44" i="67"/>
  <c r="H287" i="68"/>
  <c r="H295" i="68"/>
  <c r="Q148" i="4"/>
  <c r="Q66" i="91" s="1"/>
  <c r="T293" i="4"/>
  <c r="T137" i="91" s="1"/>
  <c r="W13" i="66"/>
  <c r="W13" i="90"/>
  <c r="J102" i="4"/>
  <c r="J42" i="91" s="1"/>
  <c r="R214" i="4"/>
  <c r="R42" i="66" s="1"/>
  <c r="W350" i="4"/>
  <c r="W53" i="66" s="1"/>
  <c r="AB9" i="66"/>
  <c r="L202" i="4"/>
  <c r="L30" i="66" s="1"/>
  <c r="Q221" i="4"/>
  <c r="Q100" i="91" s="1"/>
  <c r="A80" i="68"/>
  <c r="A12" i="69"/>
  <c r="M165" i="4"/>
  <c r="M25" i="66" s="1"/>
  <c r="V239" i="4"/>
  <c r="V118" i="91" s="1"/>
  <c r="AA293" i="4"/>
  <c r="AA137" i="91" s="1"/>
  <c r="W292" i="4"/>
  <c r="W136" i="91" s="1"/>
  <c r="J214" i="4"/>
  <c r="J42" i="66" s="1"/>
  <c r="V214" i="4"/>
  <c r="V42" i="66" s="1"/>
  <c r="AB239" i="4"/>
  <c r="AB118" i="91" s="1"/>
  <c r="N292" i="4"/>
  <c r="N136" i="91" s="1"/>
  <c r="M98" i="4"/>
  <c r="M38" i="91" s="1"/>
  <c r="D53" i="66"/>
  <c r="V306" i="4"/>
  <c r="V150" i="91" s="1"/>
  <c r="AF306" i="4"/>
  <c r="AF150" i="91" s="1"/>
  <c r="I148" i="91"/>
  <c r="K314" i="68"/>
  <c r="P303" i="4"/>
  <c r="P147" i="91" s="1"/>
  <c r="AF302" i="4"/>
  <c r="AF146" i="91" s="1"/>
  <c r="P302" i="4"/>
  <c r="P146" i="91" s="1"/>
  <c r="AH298" i="4"/>
  <c r="AH142" i="91" s="1"/>
  <c r="G141" i="91"/>
  <c r="I307" i="68"/>
  <c r="I294" i="4"/>
  <c r="I138" i="91" s="1"/>
  <c r="D136" i="91"/>
  <c r="F302" i="68"/>
  <c r="G51" i="67"/>
  <c r="I294" i="68"/>
  <c r="A47" i="67"/>
  <c r="AF281" i="4"/>
  <c r="AF47" i="67" s="1"/>
  <c r="AB281" i="4"/>
  <c r="AB47" i="67" s="1"/>
  <c r="AA281" i="4"/>
  <c r="AA47" i="67" s="1"/>
  <c r="P281" i="4"/>
  <c r="P47" i="67" s="1"/>
  <c r="K281" i="4"/>
  <c r="K47" i="67" s="1"/>
  <c r="A290" i="68"/>
  <c r="A36" i="69"/>
  <c r="AE281" i="4"/>
  <c r="AE47" i="67" s="1"/>
  <c r="U281" i="4"/>
  <c r="U47" i="67" s="1"/>
  <c r="B46" i="67"/>
  <c r="AC280" i="4"/>
  <c r="AC46" i="67" s="1"/>
  <c r="D289" i="68"/>
  <c r="X280" i="4"/>
  <c r="X46" i="67" s="1"/>
  <c r="AH280" i="4"/>
  <c r="AH46" i="67" s="1"/>
  <c r="G45" i="67"/>
  <c r="I288" i="68"/>
  <c r="H22" i="67"/>
  <c r="J264" i="68"/>
  <c r="H129" i="91"/>
  <c r="J257" i="68"/>
  <c r="H111" i="91"/>
  <c r="J238" i="68"/>
  <c r="A108" i="91"/>
  <c r="AG229" i="4"/>
  <c r="AG108" i="91" s="1"/>
  <c r="R229" i="4"/>
  <c r="R108" i="91" s="1"/>
  <c r="K229" i="4"/>
  <c r="K108" i="91" s="1"/>
  <c r="M229" i="4"/>
  <c r="M108" i="91" s="1"/>
  <c r="H213" i="4"/>
  <c r="H41" i="66" s="1"/>
  <c r="J39" i="68"/>
  <c r="D40" i="66"/>
  <c r="H212" i="4"/>
  <c r="J38" i="68" s="1"/>
  <c r="P212" i="4"/>
  <c r="P40" i="66" s="1"/>
  <c r="AB212" i="4"/>
  <c r="AB40" i="66" s="1"/>
  <c r="G91" i="91"/>
  <c r="I218" i="68"/>
  <c r="M191" i="4"/>
  <c r="M89" i="91" s="1"/>
  <c r="P191" i="4"/>
  <c r="P89" i="91" s="1"/>
  <c r="AG191" i="4"/>
  <c r="AG89" i="91" s="1"/>
  <c r="R191" i="4"/>
  <c r="R89" i="91" s="1"/>
  <c r="A85" i="91"/>
  <c r="A83" i="91"/>
  <c r="AB185" i="4"/>
  <c r="AB83" i="91" s="1"/>
  <c r="Z185" i="4"/>
  <c r="Z83" i="91" s="1"/>
  <c r="A79" i="91"/>
  <c r="AE181" i="4"/>
  <c r="AE79" i="91" s="1"/>
  <c r="P181" i="4"/>
  <c r="P79" i="91" s="1"/>
  <c r="AA168" i="4"/>
  <c r="Q168" i="4"/>
  <c r="Z168" i="4"/>
  <c r="AE168" i="4"/>
  <c r="K168" i="4"/>
  <c r="A72" i="91"/>
  <c r="Q155" i="4"/>
  <c r="Q72" i="91" s="1"/>
  <c r="R155" i="4"/>
  <c r="R72" i="91" s="1"/>
  <c r="P72" i="91"/>
  <c r="W155" i="4"/>
  <c r="W72" i="91" s="1"/>
  <c r="AB155" i="4"/>
  <c r="AB72" i="91" s="1"/>
  <c r="I52" i="91"/>
  <c r="K125" i="68"/>
  <c r="E122" i="68"/>
  <c r="I48" i="91"/>
  <c r="K121" i="68"/>
  <c r="AF105" i="4"/>
  <c r="AF45" i="91" s="1"/>
  <c r="Z105" i="4"/>
  <c r="Z45" i="91" s="1"/>
  <c r="Q105" i="4"/>
  <c r="Q45" i="91" s="1"/>
  <c r="AE105" i="4"/>
  <c r="AE45" i="91" s="1"/>
  <c r="C35" i="91"/>
  <c r="E106" i="68"/>
  <c r="G95" i="4"/>
  <c r="H34" i="91"/>
  <c r="J105" i="68"/>
  <c r="C33" i="91"/>
  <c r="H14" i="91"/>
  <c r="J84" i="68"/>
  <c r="A12" i="91"/>
  <c r="W72" i="4"/>
  <c r="W12" i="91" s="1"/>
  <c r="AF72" i="4"/>
  <c r="AF12" i="91" s="1"/>
  <c r="AG72" i="4"/>
  <c r="AG12" i="91" s="1"/>
  <c r="M72" i="4"/>
  <c r="M12" i="91" s="1"/>
  <c r="P72" i="4"/>
  <c r="P12" i="91" s="1"/>
  <c r="A82" i="68"/>
  <c r="A81" i="68"/>
  <c r="L71" i="4"/>
  <c r="L11" i="91" s="1"/>
  <c r="H2" i="91"/>
  <c r="J72" i="68"/>
  <c r="D5" i="90"/>
  <c r="F16" i="68"/>
  <c r="K270" i="68"/>
  <c r="I238" i="68"/>
  <c r="L106" i="68"/>
  <c r="U10" i="90"/>
  <c r="A49" i="66"/>
  <c r="R346" i="4"/>
  <c r="R49" i="66" s="1"/>
  <c r="AA346" i="4"/>
  <c r="AA49" i="66" s="1"/>
  <c r="AE346" i="4"/>
  <c r="AE49" i="66" s="1"/>
  <c r="Z346" i="4"/>
  <c r="Z49" i="66" s="1"/>
  <c r="AG346" i="4"/>
  <c r="AG49" i="66" s="1"/>
  <c r="AB346" i="4"/>
  <c r="AB49" i="66" s="1"/>
  <c r="F331" i="68"/>
  <c r="A156" i="91"/>
  <c r="V312" i="4"/>
  <c r="V156" i="91" s="1"/>
  <c r="A133" i="68"/>
  <c r="A59" i="69" s="1"/>
  <c r="AE312" i="4"/>
  <c r="AE156" i="91" s="1"/>
  <c r="U312" i="4"/>
  <c r="U156" i="91" s="1"/>
  <c r="Q312" i="4"/>
  <c r="Q156" i="91" s="1"/>
  <c r="AB312" i="4"/>
  <c r="AB156" i="91" s="1"/>
  <c r="R312" i="4"/>
  <c r="R156" i="91" s="1"/>
  <c r="B136" i="91"/>
  <c r="X292" i="4"/>
  <c r="X136" i="91" s="1"/>
  <c r="S292" i="4"/>
  <c r="S136" i="91"/>
  <c r="D302" i="68"/>
  <c r="AC292" i="4"/>
  <c r="AC136" i="91" s="1"/>
  <c r="I41" i="67"/>
  <c r="K284" i="68"/>
  <c r="H34" i="67"/>
  <c r="J276" i="68"/>
  <c r="G123" i="91"/>
  <c r="I251" i="68"/>
  <c r="U242" i="4"/>
  <c r="U121" i="91" s="1"/>
  <c r="H104" i="91"/>
  <c r="J231" i="68"/>
  <c r="K214" i="4"/>
  <c r="K42" i="66" s="1"/>
  <c r="S214" i="4"/>
  <c r="S42" i="66" s="1"/>
  <c r="M214" i="4"/>
  <c r="M42" i="66" s="1"/>
  <c r="P214" i="4"/>
  <c r="P42" i="66" s="1"/>
  <c r="A42" i="66"/>
  <c r="AG214" i="4"/>
  <c r="AG42" i="66" s="1"/>
  <c r="W214" i="4"/>
  <c r="W42" i="66" s="1"/>
  <c r="R202" i="4"/>
  <c r="R30" i="66" s="1"/>
  <c r="AG202" i="4"/>
  <c r="AG30" i="66" s="1"/>
  <c r="W200" i="4"/>
  <c r="W28" i="66" s="1"/>
  <c r="Q200" i="4"/>
  <c r="Q28" i="66" s="1"/>
  <c r="K196" i="4"/>
  <c r="K94" i="91" s="1"/>
  <c r="F190" i="68"/>
  <c r="P203" i="68" s="1"/>
  <c r="AE165" i="4"/>
  <c r="AE25" i="66" s="1"/>
  <c r="V165" i="4"/>
  <c r="V25" i="66" s="1"/>
  <c r="A25" i="66"/>
  <c r="A68" i="91"/>
  <c r="A170" i="68"/>
  <c r="A10" i="91"/>
  <c r="AA70" i="4"/>
  <c r="AA10" i="91" s="1"/>
  <c r="V70" i="4"/>
  <c r="V10" i="91" s="1"/>
  <c r="AF70" i="4"/>
  <c r="AF10" i="91" s="1"/>
  <c r="U70" i="4"/>
  <c r="U10" i="91" s="1"/>
  <c r="AE70" i="4"/>
  <c r="AE10" i="91"/>
  <c r="M70" i="4"/>
  <c r="M10" i="91" s="1"/>
  <c r="F99" i="91"/>
  <c r="F108" i="91"/>
  <c r="F119" i="91"/>
  <c r="F38" i="67"/>
  <c r="F137" i="91"/>
  <c r="H303" i="68"/>
  <c r="F149" i="91"/>
  <c r="H230" i="68"/>
  <c r="N10" i="66"/>
  <c r="AF214" i="4"/>
  <c r="AF42" i="66" s="1"/>
  <c r="AG148" i="4"/>
  <c r="AG66" i="91" s="1"/>
  <c r="AC10" i="66"/>
  <c r="AE289" i="4"/>
  <c r="AE55" i="67" s="1"/>
  <c r="K346" i="4"/>
  <c r="K49" i="66" s="1"/>
  <c r="O148" i="4"/>
  <c r="O66" i="91" s="1"/>
  <c r="AF165" i="4"/>
  <c r="AF25" i="66" s="1"/>
  <c r="AI278" i="4"/>
  <c r="AI44" i="67" s="1"/>
  <c r="AF272" i="4"/>
  <c r="AF38" i="67" s="1"/>
  <c r="E108" i="68"/>
  <c r="Q289" i="4"/>
  <c r="Q55" i="67" s="1"/>
  <c r="T70" i="4"/>
  <c r="T10" i="91" s="1"/>
  <c r="P68" i="91"/>
  <c r="M272" i="4"/>
  <c r="M38" i="67" s="1"/>
  <c r="P66" i="91"/>
  <c r="M10" i="66"/>
  <c r="M10" i="90"/>
  <c r="AG10" i="66"/>
  <c r="U272" i="4"/>
  <c r="U38" i="67" s="1"/>
  <c r="T214" i="4"/>
  <c r="T42" i="66" s="1"/>
  <c r="T23" i="91"/>
  <c r="T240" i="4"/>
  <c r="T119" i="91" s="1"/>
  <c r="AB103" i="4"/>
  <c r="AB43" i="91" s="1"/>
  <c r="J16" i="4"/>
  <c r="J5" i="90" s="1"/>
  <c r="AG200" i="4"/>
  <c r="AG28" i="66" s="1"/>
  <c r="AG70" i="4"/>
  <c r="AG10" i="91" s="1"/>
  <c r="A168" i="68"/>
  <c r="A64" i="69" s="1"/>
  <c r="V292" i="4"/>
  <c r="V136" i="91" s="1"/>
  <c r="D228" i="68"/>
  <c r="AA202" i="4"/>
  <c r="AA30" i="66" s="1"/>
  <c r="AG292" i="4"/>
  <c r="AG136" i="91" s="1"/>
  <c r="V293" i="4"/>
  <c r="V137" i="91" s="1"/>
  <c r="V277" i="4"/>
  <c r="V43" i="67" s="1"/>
  <c r="AB214" i="4"/>
  <c r="AB42" i="66" s="1"/>
  <c r="W289" i="4"/>
  <c r="W55" i="67" s="1"/>
  <c r="A246" i="68"/>
  <c r="A72" i="69"/>
  <c r="W293" i="4"/>
  <c r="W137" i="91" s="1"/>
  <c r="K222" i="4"/>
  <c r="K101" i="91" s="1"/>
  <c r="M346" i="4"/>
  <c r="M49" i="66" s="1"/>
  <c r="Q353" i="4"/>
  <c r="Q56" i="66" s="1"/>
  <c r="U98" i="4"/>
  <c r="U38" i="91" s="1"/>
  <c r="U165" i="4"/>
  <c r="U25" i="66" s="1"/>
  <c r="AB70" i="4"/>
  <c r="AB10" i="91" s="1"/>
  <c r="AE214" i="4"/>
  <c r="AE42" i="66" s="1"/>
  <c r="M221" i="4"/>
  <c r="M100" i="91" s="1"/>
  <c r="Q239" i="4"/>
  <c r="Q118" i="91" s="1"/>
  <c r="M356" i="4"/>
  <c r="P312" i="4"/>
  <c r="P156" i="91" s="1"/>
  <c r="Q98" i="4"/>
  <c r="Q38" i="91" s="1"/>
  <c r="A40" i="68"/>
  <c r="A6" i="69" s="1"/>
  <c r="AA237" i="4"/>
  <c r="AA116" i="91" s="1"/>
  <c r="E343" i="68"/>
  <c r="R345" i="4"/>
  <c r="R48" i="66" s="1"/>
  <c r="A335" i="68"/>
  <c r="K338" i="4"/>
  <c r="G331" i="68"/>
  <c r="I333" i="4"/>
  <c r="K330" i="68" s="1"/>
  <c r="A160" i="91"/>
  <c r="H154" i="91"/>
  <c r="J131" i="68"/>
  <c r="W308" i="4"/>
  <c r="W152" i="91" s="1"/>
  <c r="H148" i="91"/>
  <c r="J314" i="68"/>
  <c r="D53" i="67"/>
  <c r="F296" i="68"/>
  <c r="R284" i="4"/>
  <c r="R50" i="67" s="1"/>
  <c r="W284" i="4"/>
  <c r="W50" i="67" s="1"/>
  <c r="Q284" i="4"/>
  <c r="Q50" i="67" s="1"/>
  <c r="M284" i="4"/>
  <c r="M50" i="67" s="1"/>
  <c r="A49" i="67"/>
  <c r="P283" i="4"/>
  <c r="P49" i="67" s="1"/>
  <c r="M283" i="4"/>
  <c r="M49" i="67" s="1"/>
  <c r="V283" i="4"/>
  <c r="V49" i="67" s="1"/>
  <c r="W283" i="4"/>
  <c r="W49" i="67" s="1"/>
  <c r="AF283" i="4"/>
  <c r="AF49" i="67" s="1"/>
  <c r="R283" i="4"/>
  <c r="R49" i="67" s="1"/>
  <c r="U283" i="4"/>
  <c r="U49" i="67" s="1"/>
  <c r="L283" i="4"/>
  <c r="L49" i="67" s="1"/>
  <c r="A48" i="67"/>
  <c r="AB282" i="4"/>
  <c r="AB48" i="67" s="1"/>
  <c r="L282" i="4"/>
  <c r="L48" i="67" s="1"/>
  <c r="K282" i="4"/>
  <c r="K48" i="67" s="1"/>
  <c r="AE282" i="4"/>
  <c r="AE48" i="67" s="1"/>
  <c r="AF282" i="4"/>
  <c r="AF48" i="67" s="1"/>
  <c r="AE280" i="4"/>
  <c r="AE46" i="67" s="1"/>
  <c r="O280" i="4"/>
  <c r="O46" i="67" s="1"/>
  <c r="U280" i="4"/>
  <c r="U46" i="67" s="1"/>
  <c r="S278" i="4"/>
  <c r="S44" i="67" s="1"/>
  <c r="C35" i="67"/>
  <c r="I34" i="67"/>
  <c r="K276" i="68"/>
  <c r="P259" i="4"/>
  <c r="P25" i="67" s="1"/>
  <c r="G129" i="91"/>
  <c r="I257" i="68"/>
  <c r="H123" i="91"/>
  <c r="J251" i="68"/>
  <c r="A122" i="91"/>
  <c r="R243" i="4"/>
  <c r="R122" i="91" s="1"/>
  <c r="L243" i="4"/>
  <c r="L122" i="91" s="1"/>
  <c r="W243" i="4"/>
  <c r="W122" i="91" s="1"/>
  <c r="AB243" i="4"/>
  <c r="AB122" i="91" s="1"/>
  <c r="A250" i="68"/>
  <c r="A120" i="91"/>
  <c r="AB241" i="4"/>
  <c r="AB120" i="91" s="1"/>
  <c r="A248" i="68"/>
  <c r="AA241" i="4"/>
  <c r="AA120" i="91" s="1"/>
  <c r="P241" i="4"/>
  <c r="P120" i="91"/>
  <c r="AF241" i="4"/>
  <c r="AF120" i="91" s="1"/>
  <c r="AG241" i="4"/>
  <c r="AG120" i="91" s="1"/>
  <c r="K241" i="4"/>
  <c r="K120" i="91" s="1"/>
  <c r="AG239" i="4"/>
  <c r="AG118" i="91" s="1"/>
  <c r="G117" i="91"/>
  <c r="I245" i="68"/>
  <c r="AH235" i="4"/>
  <c r="AH114" i="91" s="1"/>
  <c r="G41" i="68"/>
  <c r="A43" i="66"/>
  <c r="K215" i="4"/>
  <c r="K43" i="66" s="1"/>
  <c r="Y215" i="4"/>
  <c r="Y43" i="66" s="1"/>
  <c r="AF215" i="4"/>
  <c r="AF43" i="66" s="1"/>
  <c r="R215" i="4"/>
  <c r="R43" i="66" s="1"/>
  <c r="B42" i="66"/>
  <c r="N214" i="4"/>
  <c r="N42" i="66" s="1"/>
  <c r="X214" i="4"/>
  <c r="X42" i="66" s="1"/>
  <c r="AH214" i="4"/>
  <c r="AH42" i="66" s="1"/>
  <c r="C41" i="66"/>
  <c r="G213" i="4"/>
  <c r="G41" i="66" s="1"/>
  <c r="G221" i="68"/>
  <c r="D85" i="91"/>
  <c r="I84" i="91"/>
  <c r="K211" i="68"/>
  <c r="F192" i="68"/>
  <c r="A26" i="66"/>
  <c r="Q166" i="4"/>
  <c r="Q26" i="66" s="1"/>
  <c r="W166" i="4"/>
  <c r="W26" i="66" s="1"/>
  <c r="L166" i="4"/>
  <c r="L26" i="66" s="1"/>
  <c r="U166" i="4"/>
  <c r="U26" i="66" s="1"/>
  <c r="A190" i="68"/>
  <c r="C23" i="66"/>
  <c r="F186" i="68"/>
  <c r="P199" i="68" s="1"/>
  <c r="K159" i="4"/>
  <c r="K76" i="91" s="1"/>
  <c r="P159" i="4"/>
  <c r="P76" i="91" s="1"/>
  <c r="V159" i="4"/>
  <c r="V76" i="91" s="1"/>
  <c r="M159" i="4"/>
  <c r="M76" i="91" s="1"/>
  <c r="H41" i="91"/>
  <c r="J112" i="68"/>
  <c r="A36" i="91"/>
  <c r="P96" i="4"/>
  <c r="P36" i="91" s="1"/>
  <c r="AA96" i="4"/>
  <c r="AA36" i="91" s="1"/>
  <c r="AE96" i="4"/>
  <c r="AE36" i="91" s="1"/>
  <c r="U96" i="4"/>
  <c r="U36" i="91" s="1"/>
  <c r="AG96" i="4"/>
  <c r="AG36" i="91" s="1"/>
  <c r="V96" i="4"/>
  <c r="V36" i="91" s="1"/>
  <c r="O96" i="4"/>
  <c r="O36" i="91" s="1"/>
  <c r="G101" i="68"/>
  <c r="D53" i="68"/>
  <c r="G44" i="4"/>
  <c r="I53" i="68" s="1"/>
  <c r="E21" i="68"/>
  <c r="I90" i="68"/>
  <c r="H134" i="68"/>
  <c r="D5" i="66"/>
  <c r="A38" i="91"/>
  <c r="I65" i="91"/>
  <c r="K167" i="68"/>
  <c r="I15" i="67"/>
  <c r="K159" i="68"/>
  <c r="X119" i="4"/>
  <c r="X57" i="91" s="1"/>
  <c r="Z99" i="4"/>
  <c r="Z39" i="91" s="1"/>
  <c r="H8" i="91"/>
  <c r="J78" i="68"/>
  <c r="G2" i="91"/>
  <c r="I72" i="68"/>
  <c r="K307" i="68"/>
  <c r="K301" i="68"/>
  <c r="K294" i="68"/>
  <c r="K288" i="68"/>
  <c r="I270" i="68"/>
  <c r="K251" i="68"/>
  <c r="K225" i="68"/>
  <c r="J159" i="68"/>
  <c r="I152" i="68"/>
  <c r="I125" i="68"/>
  <c r="I78" i="68"/>
  <c r="F40" i="91"/>
  <c r="H111" i="68"/>
  <c r="F36" i="91"/>
  <c r="H107" i="68"/>
  <c r="F61" i="91"/>
  <c r="H180" i="68"/>
  <c r="H246" i="68"/>
  <c r="H234" i="68"/>
  <c r="H213" i="68"/>
  <c r="H169" i="68"/>
  <c r="H106" i="68"/>
  <c r="H40" i="68"/>
  <c r="AF4" i="90"/>
  <c r="A13" i="90"/>
  <c r="E10" i="90"/>
  <c r="A4" i="66"/>
  <c r="C4" i="66"/>
  <c r="H161" i="91"/>
  <c r="H84" i="91"/>
  <c r="J211" i="68"/>
  <c r="I27" i="91"/>
  <c r="K98" i="68"/>
  <c r="K90" i="68"/>
  <c r="J301" i="68"/>
  <c r="J294" i="68"/>
  <c r="J288" i="68"/>
  <c r="I276" i="68"/>
  <c r="K257" i="68"/>
  <c r="K231" i="68"/>
  <c r="K205" i="68"/>
  <c r="J167" i="68"/>
  <c r="I159" i="68"/>
  <c r="I105" i="68"/>
  <c r="F18" i="90"/>
  <c r="H67" i="68"/>
  <c r="H115" i="68"/>
  <c r="F85" i="91"/>
  <c r="H212" i="68"/>
  <c r="F93" i="91"/>
  <c r="H220" i="68"/>
  <c r="H241" i="68"/>
  <c r="F164" i="91"/>
  <c r="H141" i="68"/>
  <c r="H291" i="68"/>
  <c r="H206" i="68"/>
  <c r="H116" i="68"/>
  <c r="L38" i="68"/>
  <c r="A12" i="90"/>
  <c r="B9" i="90"/>
  <c r="I111" i="91"/>
  <c r="AE311" i="4"/>
  <c r="AE155" i="91" s="1"/>
  <c r="A273" i="68"/>
  <c r="K345" i="4"/>
  <c r="K48" i="66" s="1"/>
  <c r="W345" i="4"/>
  <c r="W48" i="66" s="1"/>
  <c r="Z240" i="4"/>
  <c r="Z119" i="91" s="1"/>
  <c r="L248" i="4"/>
  <c r="L127" i="91" s="1"/>
  <c r="AG245" i="4"/>
  <c r="AG124" i="91" s="1"/>
  <c r="Z252" i="4"/>
  <c r="Z131" i="91" s="1"/>
  <c r="K131" i="68"/>
  <c r="I154" i="91"/>
  <c r="H117" i="91"/>
  <c r="J245" i="68"/>
  <c r="H97" i="91"/>
  <c r="J225" i="68"/>
  <c r="H91" i="91"/>
  <c r="J218" i="68"/>
  <c r="H78" i="91"/>
  <c r="J205" i="68"/>
  <c r="I70" i="91"/>
  <c r="K172" i="68"/>
  <c r="I8" i="67"/>
  <c r="K152" i="68"/>
  <c r="I41" i="91"/>
  <c r="K112" i="68"/>
  <c r="I34" i="91"/>
  <c r="K105" i="68"/>
  <c r="I14" i="91"/>
  <c r="K84" i="68"/>
  <c r="E9" i="66"/>
  <c r="E9" i="90"/>
  <c r="E7" i="66"/>
  <c r="I314" i="68"/>
  <c r="I284" i="68"/>
  <c r="I167" i="68"/>
  <c r="J146" i="68"/>
  <c r="I138" i="68"/>
  <c r="J121" i="68"/>
  <c r="I112" i="68"/>
  <c r="J90" i="68"/>
  <c r="I84" i="68"/>
  <c r="H347" i="68"/>
  <c r="H80" i="68"/>
  <c r="B10" i="90"/>
  <c r="A10" i="66"/>
  <c r="F43" i="66"/>
  <c r="F18" i="66"/>
  <c r="H208" i="68"/>
  <c r="G35" i="91"/>
  <c r="I106" i="68"/>
  <c r="P9" i="90"/>
  <c r="Q9" i="90"/>
  <c r="G37" i="91"/>
  <c r="I108" i="68"/>
  <c r="H40" i="66"/>
  <c r="AA9" i="66"/>
  <c r="K9" i="66"/>
  <c r="K9" i="90"/>
  <c r="J44" i="67"/>
  <c r="N9" i="66"/>
  <c r="AG9" i="90"/>
  <c r="R9" i="90"/>
  <c r="I93" i="91"/>
  <c r="K220" i="68"/>
  <c r="P10" i="66"/>
  <c r="A382" i="68"/>
  <c r="K388" i="4"/>
  <c r="K381" i="4"/>
  <c r="A373" i="68"/>
  <c r="K379" i="4"/>
  <c r="AG252" i="4"/>
  <c r="AG131" i="91" s="1"/>
  <c r="A259" i="68"/>
  <c r="A32" i="69" s="1"/>
  <c r="U252" i="4"/>
  <c r="U131" i="91" s="1"/>
  <c r="AF252" i="4"/>
  <c r="AF131" i="91" s="1"/>
  <c r="K252" i="4"/>
  <c r="K131" i="91" s="1"/>
  <c r="AA252" i="4"/>
  <c r="AA131" i="91" s="1"/>
  <c r="AB252" i="4"/>
  <c r="AB131" i="91" s="1"/>
  <c r="W252" i="4"/>
  <c r="W131" i="91" s="1"/>
  <c r="E113" i="91"/>
  <c r="AB234" i="4"/>
  <c r="AB113" i="91" s="1"/>
  <c r="AE226" i="4"/>
  <c r="AE105" i="91" s="1"/>
  <c r="Q226" i="4"/>
  <c r="Q105" i="91" s="1"/>
  <c r="K226" i="4"/>
  <c r="K105" i="91" s="1"/>
  <c r="A232" i="68"/>
  <c r="R222" i="4"/>
  <c r="R101" i="91" s="1"/>
  <c r="AG222" i="4"/>
  <c r="AG101" i="91" s="1"/>
  <c r="AA222" i="4"/>
  <c r="AA101" i="91" s="1"/>
  <c r="AF222" i="4"/>
  <c r="AF101" i="91" s="1"/>
  <c r="A228" i="68"/>
  <c r="Z222" i="4"/>
  <c r="Z101" i="91" s="1"/>
  <c r="AB222" i="4"/>
  <c r="AB101" i="91" s="1"/>
  <c r="L222" i="4"/>
  <c r="L101" i="91" s="1"/>
  <c r="B100" i="91"/>
  <c r="G221" i="4"/>
  <c r="N221" i="4"/>
  <c r="N100" i="91" s="1"/>
  <c r="AC221" i="4"/>
  <c r="AC100" i="91" s="1"/>
  <c r="X221" i="4"/>
  <c r="X100" i="91" s="1"/>
  <c r="AH221" i="4"/>
  <c r="AH100" i="91" s="1"/>
  <c r="R217" i="4"/>
  <c r="R45" i="66" s="1"/>
  <c r="A43" i="68"/>
  <c r="Q217" i="4"/>
  <c r="Q45" i="66" s="1"/>
  <c r="W217" i="4"/>
  <c r="W45" i="66" s="1"/>
  <c r="M217" i="4"/>
  <c r="M45" i="66" s="1"/>
  <c r="Z217" i="4"/>
  <c r="Z45" i="66" s="1"/>
  <c r="U217" i="4"/>
  <c r="U45" i="66" s="1"/>
  <c r="AA217" i="4"/>
  <c r="AA45" i="66" s="1"/>
  <c r="P217" i="4"/>
  <c r="P45" i="66" s="1"/>
  <c r="A44" i="66"/>
  <c r="AB216" i="4"/>
  <c r="AB44" i="66" s="1"/>
  <c r="Q216" i="4"/>
  <c r="Q44" i="66" s="1"/>
  <c r="M216" i="4"/>
  <c r="M44" i="66" s="1"/>
  <c r="W216" i="4"/>
  <c r="W44" i="66" s="1"/>
  <c r="L216" i="4"/>
  <c r="L44" i="66" s="1"/>
  <c r="A42" i="68"/>
  <c r="V216" i="4"/>
  <c r="V44" i="66" s="1"/>
  <c r="AF216" i="4"/>
  <c r="AF44" i="66" s="1"/>
  <c r="U216" i="4"/>
  <c r="U44" i="66" s="1"/>
  <c r="R216" i="4"/>
  <c r="R44" i="66" s="1"/>
  <c r="AE216" i="4"/>
  <c r="AE44" i="66" s="1"/>
  <c r="K216" i="4"/>
  <c r="K44" i="66" s="1"/>
  <c r="W213" i="4"/>
  <c r="W41" i="66" s="1"/>
  <c r="V213" i="4"/>
  <c r="V41" i="66" s="1"/>
  <c r="AA213" i="4"/>
  <c r="AA41" i="66" s="1"/>
  <c r="U213" i="4"/>
  <c r="U41" i="66"/>
  <c r="AG213" i="4"/>
  <c r="AG41" i="66" s="1"/>
  <c r="V212" i="4"/>
  <c r="V40" i="66" s="1"/>
  <c r="M212" i="4"/>
  <c r="M40" i="66" s="1"/>
  <c r="W212" i="4"/>
  <c r="W40" i="66"/>
  <c r="A38" i="68"/>
  <c r="AF212" i="4"/>
  <c r="AF40" i="66" s="1"/>
  <c r="K212" i="4"/>
  <c r="K40" i="66" s="1"/>
  <c r="Q212" i="4"/>
  <c r="Q40" i="66" s="1"/>
  <c r="AG212" i="4"/>
  <c r="AG40" i="66" s="1"/>
  <c r="L212" i="4"/>
  <c r="L40" i="66" s="1"/>
  <c r="Z212" i="4"/>
  <c r="Z40" i="66" s="1"/>
  <c r="R212" i="4"/>
  <c r="R40" i="66" s="1"/>
  <c r="D35" i="66"/>
  <c r="F33" i="68"/>
  <c r="I207" i="4"/>
  <c r="K33" i="68" s="1"/>
  <c r="AB204" i="4"/>
  <c r="AB32" i="66" s="1"/>
  <c r="V204" i="4"/>
  <c r="V32" i="66" s="1"/>
  <c r="AG106" i="4"/>
  <c r="AG46" i="91" s="1"/>
  <c r="Q106" i="4"/>
  <c r="Q46" i="91" s="1"/>
  <c r="AE106" i="4"/>
  <c r="AE46" i="91" s="1"/>
  <c r="AF106" i="4"/>
  <c r="AF46" i="91" s="1"/>
  <c r="U106" i="4"/>
  <c r="U46" i="91" s="1"/>
  <c r="P106" i="4"/>
  <c r="P46" i="91" s="1"/>
  <c r="M106" i="4"/>
  <c r="M46" i="91" s="1"/>
  <c r="V106" i="4"/>
  <c r="V46" i="91" s="1"/>
  <c r="R106" i="4"/>
  <c r="R46" i="91" s="1"/>
  <c r="L104" i="4"/>
  <c r="L44" i="91" s="1"/>
  <c r="AC103" i="4"/>
  <c r="AC43" i="91" s="1"/>
  <c r="E37" i="91"/>
  <c r="G108" i="68"/>
  <c r="A37" i="91"/>
  <c r="A108" i="68"/>
  <c r="A16" i="69" s="1"/>
  <c r="AF97" i="4"/>
  <c r="AF37" i="91" s="1"/>
  <c r="S97" i="4"/>
  <c r="S37" i="91" s="1"/>
  <c r="V97" i="4"/>
  <c r="V37" i="91" s="1"/>
  <c r="U97" i="4"/>
  <c r="U37" i="91" s="1"/>
  <c r="AG97" i="4"/>
  <c r="AG37" i="91" s="1"/>
  <c r="Z97" i="4"/>
  <c r="Z37" i="91" s="1"/>
  <c r="AA97" i="4"/>
  <c r="AA37" i="91" s="1"/>
  <c r="K97" i="4"/>
  <c r="K37" i="91" s="1"/>
  <c r="AB97" i="4"/>
  <c r="AB37" i="91" s="1"/>
  <c r="P97" i="4"/>
  <c r="P37" i="91" s="1"/>
  <c r="L97" i="4"/>
  <c r="L37" i="91" s="1"/>
  <c r="W97" i="4"/>
  <c r="W37" i="91" s="1"/>
  <c r="M97" i="4"/>
  <c r="M37" i="91" s="1"/>
  <c r="AE97" i="4"/>
  <c r="AE37" i="91" s="1"/>
  <c r="Q97" i="4"/>
  <c r="Q37" i="91" s="1"/>
  <c r="E9" i="91"/>
  <c r="A9" i="91"/>
  <c r="A79" i="68"/>
  <c r="A52" i="69" s="1"/>
  <c r="P69" i="4"/>
  <c r="P9" i="91" s="1"/>
  <c r="AF69" i="4"/>
  <c r="AF9" i="91" s="1"/>
  <c r="R69" i="4"/>
  <c r="R9" i="91"/>
  <c r="Z69" i="4"/>
  <c r="Z9" i="91" s="1"/>
  <c r="AG69" i="4"/>
  <c r="AG9" i="91" s="1"/>
  <c r="N69" i="4"/>
  <c r="N9" i="91" s="1"/>
  <c r="V69" i="4"/>
  <c r="V9" i="91" s="1"/>
  <c r="U69" i="4"/>
  <c r="U9" i="91"/>
  <c r="Q69" i="4"/>
  <c r="Q9" i="91" s="1"/>
  <c r="O69" i="4"/>
  <c r="O9" i="91" s="1"/>
  <c r="W69" i="4"/>
  <c r="W9" i="91"/>
  <c r="L69" i="4"/>
  <c r="L9" i="91" s="1"/>
  <c r="AB69" i="4"/>
  <c r="AB9" i="91" s="1"/>
  <c r="AA69" i="4"/>
  <c r="AA9" i="91" s="1"/>
  <c r="F370" i="68"/>
  <c r="A40" i="66"/>
  <c r="L217" i="4"/>
  <c r="L45" i="66" s="1"/>
  <c r="L13" i="90"/>
  <c r="P216" i="4"/>
  <c r="P44" i="66" s="1"/>
  <c r="U212" i="4"/>
  <c r="U40" i="66"/>
  <c r="Q204" i="4"/>
  <c r="Q32" i="66" s="1"/>
  <c r="W9" i="90"/>
  <c r="W9" i="66"/>
  <c r="Q222" i="4"/>
  <c r="Q101" i="91" s="1"/>
  <c r="AE212" i="4"/>
  <c r="AE40" i="66" s="1"/>
  <c r="V217" i="4"/>
  <c r="V45" i="66" s="1"/>
  <c r="AG216" i="4"/>
  <c r="AG44" i="66" s="1"/>
  <c r="Z9" i="66"/>
  <c r="Z9" i="90"/>
  <c r="A329" i="68"/>
  <c r="K332" i="4"/>
  <c r="AG312" i="4"/>
  <c r="AG156" i="91" s="1"/>
  <c r="AA312" i="4"/>
  <c r="AA156" i="91" s="1"/>
  <c r="W312" i="4"/>
  <c r="W156" i="91" s="1"/>
  <c r="A153" i="91"/>
  <c r="R309" i="4"/>
  <c r="R153" i="91" s="1"/>
  <c r="L309" i="4"/>
  <c r="L153" i="91" s="1"/>
  <c r="K309" i="4"/>
  <c r="K153" i="91" s="1"/>
  <c r="Q309" i="4"/>
  <c r="Q153" i="91" s="1"/>
  <c r="Z309" i="4"/>
  <c r="Z153" i="91" s="1"/>
  <c r="AB309" i="4"/>
  <c r="AB153" i="91" s="1"/>
  <c r="U309" i="4"/>
  <c r="U153" i="91" s="1"/>
  <c r="P309" i="4"/>
  <c r="P153" i="91" s="1"/>
  <c r="A32" i="67"/>
  <c r="R266" i="4"/>
  <c r="R32" i="67" s="1"/>
  <c r="AG266" i="4"/>
  <c r="AG32" i="67" s="1"/>
  <c r="W266" i="4"/>
  <c r="W32" i="67" s="1"/>
  <c r="M259" i="4"/>
  <c r="M25" i="67" s="1"/>
  <c r="K259" i="4"/>
  <c r="K25" i="67" s="1"/>
  <c r="AF228" i="4"/>
  <c r="AF107" i="91" s="1"/>
  <c r="D44" i="66"/>
  <c r="F42" i="68"/>
  <c r="E43" i="66"/>
  <c r="J215" i="4"/>
  <c r="L41" i="68" s="1"/>
  <c r="Z215" i="4"/>
  <c r="Z43" i="66" s="1"/>
  <c r="A41" i="68"/>
  <c r="AG215" i="4"/>
  <c r="AG43" i="66" s="1"/>
  <c r="Q215" i="4"/>
  <c r="Q43" i="66" s="1"/>
  <c r="AB215" i="4"/>
  <c r="AB43" i="66" s="1"/>
  <c r="L215" i="4"/>
  <c r="L43" i="66" s="1"/>
  <c r="P215" i="4"/>
  <c r="P43" i="66" s="1"/>
  <c r="C11" i="67"/>
  <c r="H129" i="4"/>
  <c r="H11" i="67" s="1"/>
  <c r="L100" i="4"/>
  <c r="L40" i="91" s="1"/>
  <c r="M100" i="4"/>
  <c r="M40" i="91" s="1"/>
  <c r="E38" i="91"/>
  <c r="G109" i="68"/>
  <c r="X98" i="4"/>
  <c r="X38" i="91" s="1"/>
  <c r="J98" i="4"/>
  <c r="J38" i="91" s="1"/>
  <c r="F108" i="68"/>
  <c r="E80" i="68"/>
  <c r="F67" i="91"/>
  <c r="V309" i="4"/>
  <c r="V153" i="91" s="1"/>
  <c r="R259" i="4"/>
  <c r="R25" i="67" s="1"/>
  <c r="L314" i="4"/>
  <c r="L158" i="91" s="1"/>
  <c r="Z314" i="4"/>
  <c r="Z158" i="91" s="1"/>
  <c r="U323" i="4"/>
  <c r="U167" i="91" s="1"/>
  <c r="A142" i="91"/>
  <c r="A140" i="91"/>
  <c r="K296" i="4"/>
  <c r="K140" i="91" s="1"/>
  <c r="H364" i="4"/>
  <c r="J360" i="68" s="1"/>
  <c r="H227" i="68"/>
  <c r="F100" i="91"/>
  <c r="W4" i="90"/>
  <c r="W4" i="66"/>
  <c r="I109" i="68"/>
  <c r="G38" i="91"/>
  <c r="I35" i="91"/>
  <c r="K106" i="68"/>
  <c r="J101" i="68"/>
  <c r="A326" i="68"/>
  <c r="F248" i="68"/>
  <c r="X239" i="4"/>
  <c r="X118" i="91" s="1"/>
  <c r="B118" i="91"/>
  <c r="D246" i="68"/>
  <c r="S239" i="4"/>
  <c r="S118" i="91" s="1"/>
  <c r="AC239" i="4"/>
  <c r="AC118" i="91" s="1"/>
  <c r="AH239" i="4"/>
  <c r="AH118" i="91" s="1"/>
  <c r="E228" i="68"/>
  <c r="E38" i="68"/>
  <c r="C40" i="66"/>
  <c r="W195" i="4"/>
  <c r="W93" i="91" s="1"/>
  <c r="G239" i="4"/>
  <c r="G118" i="91" s="1"/>
  <c r="AF288" i="4"/>
  <c r="AF54" i="67" s="1"/>
  <c r="K195" i="4"/>
  <c r="K93" i="91" s="1"/>
  <c r="V4" i="90"/>
  <c r="D290" i="68"/>
  <c r="B47" i="67"/>
  <c r="A27" i="68"/>
  <c r="A4" i="69" s="1"/>
  <c r="A217" i="68"/>
  <c r="E248" i="68"/>
  <c r="G348" i="68"/>
  <c r="AE72" i="4"/>
  <c r="AE12" i="91" s="1"/>
  <c r="U72" i="4"/>
  <c r="U12" i="91" s="1"/>
  <c r="G344" i="4"/>
  <c r="G47" i="66" s="1"/>
  <c r="AH269" i="4"/>
  <c r="AH35" i="67" s="1"/>
  <c r="A39" i="91"/>
  <c r="A110" i="68"/>
  <c r="M99" i="4"/>
  <c r="M39" i="91" s="1"/>
  <c r="AE99" i="4"/>
  <c r="AE39" i="91" s="1"/>
  <c r="K276" i="4"/>
  <c r="K42" i="67" s="1"/>
  <c r="H277" i="68"/>
  <c r="M189" i="4"/>
  <c r="M87" i="91" s="1"/>
  <c r="G48" i="91"/>
  <c r="R276" i="4"/>
  <c r="R42" i="67" s="1"/>
  <c r="E329" i="68"/>
  <c r="I385" i="4"/>
  <c r="K379" i="68" s="1"/>
  <c r="D227" i="68"/>
  <c r="I146" i="68"/>
  <c r="G2" i="67"/>
  <c r="H27" i="91"/>
  <c r="H232" i="68"/>
  <c r="A19" i="91"/>
  <c r="F31" i="67"/>
  <c r="X9" i="66"/>
  <c r="K254" i="4"/>
  <c r="K133" i="91" s="1"/>
  <c r="J239" i="4"/>
  <c r="J118" i="91" s="1"/>
  <c r="K224" i="4"/>
  <c r="K103" i="91" s="1"/>
  <c r="AC9" i="66"/>
  <c r="AC9" i="90"/>
  <c r="K304" i="68"/>
  <c r="G40" i="66"/>
  <c r="I38" i="68"/>
  <c r="AH265" i="4"/>
  <c r="AH31" i="67" s="1"/>
  <c r="B31" i="67"/>
  <c r="U251" i="4"/>
  <c r="U130" i="91" s="1"/>
  <c r="AA251" i="4"/>
  <c r="AA130" i="91" s="1"/>
  <c r="Z251" i="4"/>
  <c r="Z130" i="91" s="1"/>
  <c r="Q102" i="4"/>
  <c r="Q42" i="91" s="1"/>
  <c r="C38" i="91"/>
  <c r="E109" i="68"/>
  <c r="AC251" i="4"/>
  <c r="AC130" i="91" s="1"/>
  <c r="Z224" i="4"/>
  <c r="Z103" i="91" s="1"/>
  <c r="AF9" i="66"/>
  <c r="AA354" i="4"/>
  <c r="AA57" i="66" s="1"/>
  <c r="Z354" i="4"/>
  <c r="Z57" i="66" s="1"/>
  <c r="M354" i="4"/>
  <c r="M57" i="66" s="1"/>
  <c r="AB354" i="4"/>
  <c r="AB57" i="66" s="1"/>
  <c r="W354" i="4"/>
  <c r="W57" i="66" s="1"/>
  <c r="A50" i="66"/>
  <c r="W347" i="4"/>
  <c r="W50" i="66" s="1"/>
  <c r="M347" i="4"/>
  <c r="M50" i="66" s="1"/>
  <c r="A344" i="68"/>
  <c r="AG347" i="4"/>
  <c r="AG50" i="66" s="1"/>
  <c r="U347" i="4"/>
  <c r="U50" i="66" s="1"/>
  <c r="AF347" i="4"/>
  <c r="AF50" i="66" s="1"/>
  <c r="L347" i="4"/>
  <c r="L50" i="66" s="1"/>
  <c r="V347" i="4"/>
  <c r="V50" i="66" s="1"/>
  <c r="AE347" i="4"/>
  <c r="AE50" i="66" s="1"/>
  <c r="P347" i="4"/>
  <c r="P50" i="66" s="1"/>
  <c r="Z347" i="4"/>
  <c r="Z50" i="66" s="1"/>
  <c r="U308" i="4"/>
  <c r="U152" i="91" s="1"/>
  <c r="AG308" i="4"/>
  <c r="AG152" i="91" s="1"/>
  <c r="AC293" i="4"/>
  <c r="AC137" i="91" s="1"/>
  <c r="AH293" i="4"/>
  <c r="AH137" i="91" s="1"/>
  <c r="R287" i="4"/>
  <c r="R53" i="67" s="1"/>
  <c r="C46" i="67"/>
  <c r="G280" i="4"/>
  <c r="G46" i="67" s="1"/>
  <c r="E289" i="68"/>
  <c r="R263" i="4"/>
  <c r="R29" i="67" s="1"/>
  <c r="Z263" i="4"/>
  <c r="Z29" i="67" s="1"/>
  <c r="I169" i="4"/>
  <c r="K193" i="68" s="1"/>
  <c r="W150" i="4"/>
  <c r="W67" i="91" s="1"/>
  <c r="A116" i="68"/>
  <c r="Y105" i="4"/>
  <c r="Y45" i="91" s="1"/>
  <c r="K38" i="68"/>
  <c r="Z10" i="90"/>
  <c r="Z10" i="66"/>
  <c r="A40" i="91"/>
  <c r="P100" i="4"/>
  <c r="P40" i="91" s="1"/>
  <c r="Z100" i="4"/>
  <c r="W100" i="4"/>
  <c r="W40" i="91" s="1"/>
  <c r="R100" i="4"/>
  <c r="R40" i="91" s="1"/>
  <c r="AB100" i="4"/>
  <c r="AB40" i="91" s="1"/>
  <c r="AA100" i="4"/>
  <c r="AA40" i="91" s="1"/>
  <c r="B130" i="91"/>
  <c r="AI100" i="4"/>
  <c r="AI40" i="91" s="1"/>
  <c r="V100" i="4"/>
  <c r="V40" i="91" s="1"/>
  <c r="Q100" i="4"/>
  <c r="Q40" i="91" s="1"/>
  <c r="F373" i="68"/>
  <c r="A372" i="68"/>
  <c r="I364" i="4"/>
  <c r="K360" i="68" s="1"/>
  <c r="U351" i="4"/>
  <c r="U54" i="66" s="1"/>
  <c r="M351" i="4"/>
  <c r="M54" i="66" s="1"/>
  <c r="V351" i="4"/>
  <c r="V54" i="66"/>
  <c r="F347" i="68"/>
  <c r="I350" i="4"/>
  <c r="I53" i="66" s="1"/>
  <c r="AF350" i="4"/>
  <c r="AF53" i="66" s="1"/>
  <c r="U346" i="4"/>
  <c r="U49" i="66" s="1"/>
  <c r="AF346" i="4"/>
  <c r="AF49" i="66" s="1"/>
  <c r="P346" i="4"/>
  <c r="P49" i="66" s="1"/>
  <c r="A343" i="68"/>
  <c r="A48" i="66"/>
  <c r="AE345" i="4"/>
  <c r="AE48" i="66" s="1"/>
  <c r="U345" i="4"/>
  <c r="U48" i="66" s="1"/>
  <c r="M345" i="4"/>
  <c r="M48" i="66" s="1"/>
  <c r="AG345" i="4"/>
  <c r="AG48" i="66" s="1"/>
  <c r="P345" i="4"/>
  <c r="P48" i="66" s="1"/>
  <c r="AB345" i="4"/>
  <c r="AB48" i="66" s="1"/>
  <c r="A342" i="68"/>
  <c r="A8" i="69" s="1"/>
  <c r="AA345" i="4"/>
  <c r="AA48" i="66" s="1"/>
  <c r="Z345" i="4"/>
  <c r="Z48" i="66" s="1"/>
  <c r="AF345" i="4"/>
  <c r="AF48" i="66" s="1"/>
  <c r="A47" i="66"/>
  <c r="AA344" i="4"/>
  <c r="AA47" i="66" s="1"/>
  <c r="AB344" i="4"/>
  <c r="AB47" i="66" s="1"/>
  <c r="V344" i="4"/>
  <c r="V47" i="66" s="1"/>
  <c r="K341" i="4"/>
  <c r="A338" i="68"/>
  <c r="G333" i="4"/>
  <c r="I330" i="68"/>
  <c r="E330" i="68"/>
  <c r="H333" i="4"/>
  <c r="J330" i="68" s="1"/>
  <c r="A151" i="91"/>
  <c r="D138" i="91"/>
  <c r="F304" i="68"/>
  <c r="D137" i="91"/>
  <c r="F303" i="68"/>
  <c r="I293" i="4"/>
  <c r="K303" i="68" s="1"/>
  <c r="M293" i="4"/>
  <c r="M137" i="91" s="1"/>
  <c r="Z293" i="4"/>
  <c r="Z137" i="91" s="1"/>
  <c r="AF293" i="4"/>
  <c r="AF137" i="91" s="1"/>
  <c r="AG293" i="4"/>
  <c r="AG137" i="91" s="1"/>
  <c r="U293" i="4"/>
  <c r="U137" i="91" s="1"/>
  <c r="R293" i="4"/>
  <c r="R137" i="91" s="1"/>
  <c r="S293" i="4"/>
  <c r="S137" i="91" s="1"/>
  <c r="A293" i="68"/>
  <c r="AB284" i="4"/>
  <c r="AB50" i="67" s="1"/>
  <c r="K284" i="4"/>
  <c r="K50" i="67" s="1"/>
  <c r="V284" i="4"/>
  <c r="V50" i="67" s="1"/>
  <c r="U284" i="4"/>
  <c r="U50" i="67" s="1"/>
  <c r="AA284" i="4"/>
  <c r="AA50" i="67" s="1"/>
  <c r="B37" i="67"/>
  <c r="G39" i="68"/>
  <c r="A41" i="66"/>
  <c r="AB213" i="4"/>
  <c r="AB41" i="66" s="1"/>
  <c r="Z213" i="4"/>
  <c r="Z41" i="66"/>
  <c r="R213" i="4"/>
  <c r="R41" i="66"/>
  <c r="AE213" i="4"/>
  <c r="AE41" i="66" s="1"/>
  <c r="Q213" i="4"/>
  <c r="Q41" i="66"/>
  <c r="A39" i="68"/>
  <c r="A46" i="69"/>
  <c r="H169" i="4"/>
  <c r="J193" i="68" s="1"/>
  <c r="F193" i="68"/>
  <c r="AG159" i="4"/>
  <c r="AG76" i="91" s="1"/>
  <c r="I172" i="68"/>
  <c r="G70" i="91"/>
  <c r="K155" i="68"/>
  <c r="N239" i="4"/>
  <c r="N118" i="91" s="1"/>
  <c r="D26" i="68"/>
  <c r="X200" i="4"/>
  <c r="X28" i="66" s="1"/>
  <c r="AH200" i="4"/>
  <c r="AH28" i="66" s="1"/>
  <c r="W119" i="4"/>
  <c r="W57" i="91" s="1"/>
  <c r="Q119" i="4"/>
  <c r="Q57" i="91" s="1"/>
  <c r="F107" i="91"/>
  <c r="F120" i="91"/>
  <c r="W245" i="4"/>
  <c r="W124" i="91" s="1"/>
  <c r="M241" i="4"/>
  <c r="M120" i="91" s="1"/>
  <c r="Z241" i="4"/>
  <c r="Z120" i="91" s="1"/>
  <c r="C118" i="91"/>
  <c r="E246" i="68"/>
  <c r="R223" i="4"/>
  <c r="R102" i="91" s="1"/>
  <c r="B54" i="91"/>
  <c r="D127" i="68"/>
  <c r="J125" i="68"/>
  <c r="H52" i="91"/>
  <c r="P89" i="4"/>
  <c r="P29" i="91" s="1"/>
  <c r="B4" i="66"/>
  <c r="A3" i="90"/>
  <c r="G124" i="68"/>
  <c r="H102" i="68"/>
  <c r="F24" i="67"/>
  <c r="F140" i="68"/>
  <c r="A40" i="67"/>
  <c r="M274" i="4"/>
  <c r="M40" i="67" s="1"/>
  <c r="C29" i="91"/>
  <c r="H377" i="4"/>
  <c r="J372" i="68" s="1"/>
  <c r="A59" i="66"/>
  <c r="AB278" i="4"/>
  <c r="AB44" i="67" s="1"/>
  <c r="AA278" i="4"/>
  <c r="AA44" i="67" s="1"/>
  <c r="W249" i="4"/>
  <c r="W128" i="91" s="1"/>
  <c r="AA249" i="4"/>
  <c r="AA128" i="91" s="1"/>
  <c r="E99" i="91"/>
  <c r="U104" i="4"/>
  <c r="U44" i="91" s="1"/>
  <c r="K44" i="91"/>
  <c r="Z372" i="4"/>
  <c r="Z61" i="66" s="1"/>
  <c r="AE320" i="4"/>
  <c r="AE164" i="91" s="1"/>
  <c r="V286" i="4"/>
  <c r="V52" i="67" s="1"/>
  <c r="P286" i="4"/>
  <c r="P52" i="67" s="1"/>
  <c r="L247" i="4"/>
  <c r="L126" i="91" s="1"/>
  <c r="A45" i="66"/>
  <c r="AB217" i="4"/>
  <c r="AB45" i="66" s="1"/>
  <c r="X215" i="4"/>
  <c r="X43" i="66" s="1"/>
  <c r="M215" i="4"/>
  <c r="M43" i="66" s="1"/>
  <c r="R150" i="4"/>
  <c r="R67" i="91" s="1"/>
  <c r="H118" i="68"/>
  <c r="E49" i="91"/>
  <c r="B86" i="91"/>
  <c r="AC188" i="4"/>
  <c r="AC86" i="91" s="1"/>
  <c r="K72" i="4"/>
  <c r="K12" i="91" s="1"/>
  <c r="AB111" i="4"/>
  <c r="AB49" i="91" s="1"/>
  <c r="D28" i="91"/>
  <c r="S38" i="4"/>
  <c r="S9" i="90" s="1"/>
  <c r="B9" i="66"/>
  <c r="E16" i="90"/>
  <c r="A12" i="66"/>
  <c r="F11" i="66"/>
  <c r="F11" i="67"/>
  <c r="F88" i="91"/>
  <c r="F142" i="91"/>
  <c r="F22" i="66"/>
  <c r="H186" i="68"/>
  <c r="R199" i="68" s="1"/>
  <c r="J155" i="68"/>
  <c r="J43" i="66"/>
  <c r="G100" i="91"/>
  <c r="I227" i="68"/>
  <c r="L109" i="68"/>
  <c r="I137" i="91"/>
  <c r="Z40" i="91"/>
  <c r="F160" i="4"/>
  <c r="G30" i="68" l="1"/>
  <c r="AH204" i="4"/>
  <c r="AH32" i="66" s="1"/>
  <c r="F478" i="4"/>
  <c r="H477" i="68" s="1"/>
  <c r="B38" i="89"/>
  <c r="F473" i="4"/>
  <c r="H472" i="68" s="1"/>
  <c r="B34" i="88"/>
  <c r="B33" i="88"/>
  <c r="F461" i="4"/>
  <c r="H459" i="68" s="1"/>
  <c r="F459" i="4"/>
  <c r="H457" i="68" s="1"/>
  <c r="B33" i="86"/>
  <c r="F463" i="4" s="1"/>
  <c r="H461" i="68" s="1"/>
  <c r="F434" i="4"/>
  <c r="H431" i="68" s="1"/>
  <c r="F421" i="4"/>
  <c r="H417" i="68" s="1"/>
  <c r="F415" i="4"/>
  <c r="H411" i="68" s="1"/>
  <c r="B27" i="79"/>
  <c r="F409" i="4"/>
  <c r="H405" i="68" s="1"/>
  <c r="B25" i="78"/>
  <c r="F411" i="4" s="1"/>
  <c r="H407" i="68" s="1"/>
  <c r="C375" i="4"/>
  <c r="C64" i="66" s="1"/>
  <c r="B33" i="12"/>
  <c r="C54" i="66"/>
  <c r="O350" i="4"/>
  <c r="O53" i="66" s="1"/>
  <c r="Q350" i="4"/>
  <c r="Q53" i="66" s="1"/>
  <c r="E349" i="68"/>
  <c r="N350" i="4"/>
  <c r="N53" i="66" s="1"/>
  <c r="AB351" i="4"/>
  <c r="AB54" i="66" s="1"/>
  <c r="P351" i="4"/>
  <c r="P54" i="66" s="1"/>
  <c r="A53" i="66"/>
  <c r="J350" i="4"/>
  <c r="M350" i="4"/>
  <c r="M53" i="66" s="1"/>
  <c r="Z351" i="4"/>
  <c r="Z54" i="66" s="1"/>
  <c r="V354" i="4"/>
  <c r="V57" i="66" s="1"/>
  <c r="Q352" i="4"/>
  <c r="Q55" i="66" s="1"/>
  <c r="C47" i="66"/>
  <c r="I341" i="68"/>
  <c r="H343" i="68"/>
  <c r="F343" i="68"/>
  <c r="E342" i="68"/>
  <c r="L348" i="4"/>
  <c r="L51" i="66" s="1"/>
  <c r="AE348" i="4"/>
  <c r="AE51" i="66" s="1"/>
  <c r="D47" i="66"/>
  <c r="Z348" i="4"/>
  <c r="Z51" i="66" s="1"/>
  <c r="K348" i="4"/>
  <c r="K51" i="66" s="1"/>
  <c r="H344" i="4"/>
  <c r="G345" i="4"/>
  <c r="M348" i="4"/>
  <c r="M51" i="66" s="1"/>
  <c r="W348" i="4"/>
  <c r="W51" i="66" s="1"/>
  <c r="Q348" i="4"/>
  <c r="Q51" i="66" s="1"/>
  <c r="V348" i="4"/>
  <c r="V51" i="66" s="1"/>
  <c r="AA348" i="4"/>
  <c r="AA51" i="66" s="1"/>
  <c r="E47" i="66"/>
  <c r="Y346" i="4"/>
  <c r="Y49" i="66" s="1"/>
  <c r="C48" i="66"/>
  <c r="AB348" i="4"/>
  <c r="AB51" i="66" s="1"/>
  <c r="N344" i="4"/>
  <c r="N47" i="66" s="1"/>
  <c r="R348" i="4"/>
  <c r="R51" i="66" s="1"/>
  <c r="A345" i="68"/>
  <c r="P348" i="4"/>
  <c r="P51" i="66" s="1"/>
  <c r="H345" i="4"/>
  <c r="J342" i="68" s="1"/>
  <c r="V319" i="4"/>
  <c r="V163" i="91" s="1"/>
  <c r="P319" i="4"/>
  <c r="P163" i="91" s="1"/>
  <c r="K318" i="4"/>
  <c r="K162" i="91" s="1"/>
  <c r="F163" i="91"/>
  <c r="A167" i="91"/>
  <c r="M323" i="4"/>
  <c r="M167" i="91" s="1"/>
  <c r="A144" i="68"/>
  <c r="P322" i="4"/>
  <c r="P166" i="91" s="1"/>
  <c r="P323" i="4"/>
  <c r="P167" i="91" s="1"/>
  <c r="V323" i="4"/>
  <c r="V167" i="91" s="1"/>
  <c r="K323" i="4"/>
  <c r="K167" i="91" s="1"/>
  <c r="P321" i="4"/>
  <c r="P165" i="91" s="1"/>
  <c r="M322" i="4"/>
  <c r="M166" i="91" s="1"/>
  <c r="AB321" i="4"/>
  <c r="AB165" i="91" s="1"/>
  <c r="A143" i="68"/>
  <c r="M313" i="4"/>
  <c r="M157" i="91" s="1"/>
  <c r="AE313" i="4"/>
  <c r="AE157" i="91" s="1"/>
  <c r="L315" i="4"/>
  <c r="L159" i="91" s="1"/>
  <c r="P313" i="4"/>
  <c r="P157" i="91" s="1"/>
  <c r="AA311" i="4"/>
  <c r="AA155" i="91" s="1"/>
  <c r="F135" i="68"/>
  <c r="AG311" i="4"/>
  <c r="AG155" i="91" s="1"/>
  <c r="AC313" i="4"/>
  <c r="AC157" i="91" s="1"/>
  <c r="M311" i="4"/>
  <c r="M155" i="91" s="1"/>
  <c r="A132" i="68"/>
  <c r="B58" i="21"/>
  <c r="B315" i="4" s="1"/>
  <c r="B159" i="91" s="1"/>
  <c r="A157" i="91"/>
  <c r="Q311" i="4"/>
  <c r="Q155" i="91" s="1"/>
  <c r="AH313" i="4"/>
  <c r="AH157" i="91" s="1"/>
  <c r="R308" i="4"/>
  <c r="R152" i="91" s="1"/>
  <c r="M308" i="4"/>
  <c r="M152" i="91" s="1"/>
  <c r="L308" i="4"/>
  <c r="L152" i="91" s="1"/>
  <c r="V308" i="4"/>
  <c r="V152" i="91" s="1"/>
  <c r="B308" i="4"/>
  <c r="K307" i="4"/>
  <c r="K151" i="91" s="1"/>
  <c r="Q308" i="4"/>
  <c r="Q152" i="91" s="1"/>
  <c r="A318" i="68"/>
  <c r="AE308" i="4"/>
  <c r="AE152" i="91" s="1"/>
  <c r="A152" i="91"/>
  <c r="AE307" i="4"/>
  <c r="AE151" i="91" s="1"/>
  <c r="K308" i="4"/>
  <c r="K152" i="91" s="1"/>
  <c r="AF308" i="4"/>
  <c r="AF152" i="91" s="1"/>
  <c r="L298" i="4"/>
  <c r="L142" i="91" s="1"/>
  <c r="K302" i="4"/>
  <c r="K146" i="91" s="1"/>
  <c r="AC298" i="4"/>
  <c r="AC142" i="91" s="1"/>
  <c r="A146" i="91"/>
  <c r="AF299" i="4"/>
  <c r="AF143" i="91" s="1"/>
  <c r="AE298" i="4"/>
  <c r="AE142" i="91" s="1"/>
  <c r="AF298" i="4"/>
  <c r="AF142" i="91" s="1"/>
  <c r="M302" i="4"/>
  <c r="M146" i="91" s="1"/>
  <c r="R298" i="4"/>
  <c r="R142" i="91" s="1"/>
  <c r="Z300" i="4"/>
  <c r="Z144" i="91" s="1"/>
  <c r="AB299" i="4"/>
  <c r="AB143" i="91" s="1"/>
  <c r="AB298" i="4"/>
  <c r="AB142" i="91" s="1"/>
  <c r="A309" i="68"/>
  <c r="A81" i="69" s="1"/>
  <c r="Q298" i="4"/>
  <c r="Q142" i="91" s="1"/>
  <c r="R299" i="4"/>
  <c r="R143" i="91" s="1"/>
  <c r="A308" i="68"/>
  <c r="V302" i="4"/>
  <c r="V146" i="91" s="1"/>
  <c r="AG302" i="4"/>
  <c r="AG146" i="91" s="1"/>
  <c r="M299" i="4"/>
  <c r="M143" i="91" s="1"/>
  <c r="Q302" i="4"/>
  <c r="Q146" i="91" s="1"/>
  <c r="P298" i="4"/>
  <c r="P142" i="91" s="1"/>
  <c r="D145" i="91"/>
  <c r="A310" i="68"/>
  <c r="A39" i="69" s="1"/>
  <c r="S298" i="4"/>
  <c r="S142" i="91" s="1"/>
  <c r="AB303" i="4"/>
  <c r="AB147" i="91" s="1"/>
  <c r="R301" i="4"/>
  <c r="R145" i="91" s="1"/>
  <c r="R302" i="4"/>
  <c r="R146" i="91" s="1"/>
  <c r="AE302" i="4"/>
  <c r="AE146" i="91" s="1"/>
  <c r="U302" i="4"/>
  <c r="U146" i="91" s="1"/>
  <c r="W303" i="4"/>
  <c r="W147" i="91" s="1"/>
  <c r="L303" i="4"/>
  <c r="L147" i="91" s="1"/>
  <c r="E143" i="91"/>
  <c r="F309" i="68"/>
  <c r="Z303" i="4"/>
  <c r="Z147" i="91" s="1"/>
  <c r="R303" i="4"/>
  <c r="R147" i="91" s="1"/>
  <c r="Z298" i="4"/>
  <c r="Z142" i="91" s="1"/>
  <c r="E309" i="68"/>
  <c r="AC302" i="4"/>
  <c r="AC146" i="91" s="1"/>
  <c r="V303" i="4"/>
  <c r="V147" i="91" s="1"/>
  <c r="I299" i="4"/>
  <c r="I143" i="91" s="1"/>
  <c r="U303" i="4"/>
  <c r="U147" i="91" s="1"/>
  <c r="AA301" i="4"/>
  <c r="AA145" i="91" s="1"/>
  <c r="W302" i="4"/>
  <c r="W146" i="91" s="1"/>
  <c r="L302" i="4"/>
  <c r="L146" i="91" s="1"/>
  <c r="AA303" i="4"/>
  <c r="AA147" i="91" s="1"/>
  <c r="A147" i="91"/>
  <c r="M303" i="4"/>
  <c r="M147" i="91" s="1"/>
  <c r="M301" i="4"/>
  <c r="M145" i="91" s="1"/>
  <c r="C140" i="91"/>
  <c r="E306" i="68"/>
  <c r="G293" i="4"/>
  <c r="G292" i="4"/>
  <c r="L292" i="4"/>
  <c r="L136" i="91" s="1"/>
  <c r="E303" i="68"/>
  <c r="N293" i="4"/>
  <c r="N137" i="91" s="1"/>
  <c r="D303" i="68"/>
  <c r="V295" i="4"/>
  <c r="V139" i="91" s="1"/>
  <c r="AG295" i="4"/>
  <c r="AG139" i="91" s="1"/>
  <c r="L294" i="4"/>
  <c r="L138" i="91" s="1"/>
  <c r="E302" i="68"/>
  <c r="Q293" i="4"/>
  <c r="Q137" i="91" s="1"/>
  <c r="AF294" i="4"/>
  <c r="AF138" i="91" s="1"/>
  <c r="M294" i="4"/>
  <c r="M138" i="91" s="1"/>
  <c r="Q295" i="4"/>
  <c r="Q139" i="91" s="1"/>
  <c r="H293" i="4"/>
  <c r="W294" i="4"/>
  <c r="W138" i="91" s="1"/>
  <c r="X293" i="4"/>
  <c r="X137" i="91" s="1"/>
  <c r="W295" i="4"/>
  <c r="W139" i="91" s="1"/>
  <c r="L295" i="4"/>
  <c r="L139" i="91" s="1"/>
  <c r="A305" i="68"/>
  <c r="M295" i="4"/>
  <c r="M139" i="91" s="1"/>
  <c r="Q294" i="4"/>
  <c r="Q138" i="91" s="1"/>
  <c r="AF295" i="4"/>
  <c r="AF139" i="91" s="1"/>
  <c r="AA294" i="4"/>
  <c r="AA138" i="91" s="1"/>
  <c r="AE294" i="4"/>
  <c r="AE138" i="91" s="1"/>
  <c r="H292" i="4"/>
  <c r="J302" i="68" s="1"/>
  <c r="AG289" i="4"/>
  <c r="AG55" i="67" s="1"/>
  <c r="V289" i="4"/>
  <c r="V55" i="67" s="1"/>
  <c r="L289" i="4"/>
  <c r="L55" i="67" s="1"/>
  <c r="H287" i="4"/>
  <c r="P289" i="4"/>
  <c r="P55" i="67" s="1"/>
  <c r="R290" i="4"/>
  <c r="R56" i="67" s="1"/>
  <c r="R288" i="4"/>
  <c r="R54" i="67" s="1"/>
  <c r="AH287" i="4"/>
  <c r="AH53" i="67" s="1"/>
  <c r="A53" i="67"/>
  <c r="K290" i="4"/>
  <c r="K56" i="67" s="1"/>
  <c r="Y288" i="4"/>
  <c r="Y54" i="67" s="1"/>
  <c r="AF287" i="4"/>
  <c r="AF53" i="67" s="1"/>
  <c r="H297" i="68"/>
  <c r="AG287" i="4"/>
  <c r="AG53" i="67" s="1"/>
  <c r="A299" i="68"/>
  <c r="K287" i="4"/>
  <c r="K53" i="67" s="1"/>
  <c r="L287" i="4"/>
  <c r="L53" i="67" s="1"/>
  <c r="W290" i="4"/>
  <c r="W56" i="67" s="1"/>
  <c r="V290" i="4"/>
  <c r="V56" i="67" s="1"/>
  <c r="A56" i="67"/>
  <c r="Z287" i="4"/>
  <c r="Z53" i="67" s="1"/>
  <c r="AB290" i="4"/>
  <c r="AB56" i="67" s="1"/>
  <c r="P290" i="4"/>
  <c r="P56" i="67" s="1"/>
  <c r="AA290" i="4"/>
  <c r="AA56" i="67" s="1"/>
  <c r="E295" i="68"/>
  <c r="M287" i="4"/>
  <c r="M53" i="67" s="1"/>
  <c r="L290" i="4"/>
  <c r="L56" i="67" s="1"/>
  <c r="U287" i="4"/>
  <c r="U53" i="67" s="1"/>
  <c r="V287" i="4"/>
  <c r="V53" i="67" s="1"/>
  <c r="Z290" i="4"/>
  <c r="Z56" i="67" s="1"/>
  <c r="AB287" i="4"/>
  <c r="AB53" i="67" s="1"/>
  <c r="F297" i="68"/>
  <c r="AA287" i="4"/>
  <c r="AA53" i="67" s="1"/>
  <c r="AE287" i="4"/>
  <c r="AE53" i="67" s="1"/>
  <c r="C53" i="67"/>
  <c r="U290" i="4"/>
  <c r="U56" i="67" s="1"/>
  <c r="M290" i="4"/>
  <c r="M56" i="67" s="1"/>
  <c r="W287" i="4"/>
  <c r="W53" i="67" s="1"/>
  <c r="I287" i="4"/>
  <c r="K296" i="68" s="1"/>
  <c r="G287" i="4"/>
  <c r="I296" i="68" s="1"/>
  <c r="J296" i="68"/>
  <c r="H53" i="67"/>
  <c r="B286" i="4"/>
  <c r="AG288" i="4"/>
  <c r="AG54" i="67" s="1"/>
  <c r="P287" i="4"/>
  <c r="P53" i="67" s="1"/>
  <c r="AB288" i="4"/>
  <c r="AB54" i="67" s="1"/>
  <c r="A298" i="68"/>
  <c r="K289" i="4"/>
  <c r="K55" i="67" s="1"/>
  <c r="R289" i="4"/>
  <c r="R55" i="67" s="1"/>
  <c r="M289" i="4"/>
  <c r="M55" i="67" s="1"/>
  <c r="P288" i="4"/>
  <c r="P54" i="67" s="1"/>
  <c r="M286" i="4"/>
  <c r="M52" i="67" s="1"/>
  <c r="E296" i="68"/>
  <c r="X287" i="4"/>
  <c r="X53" i="67" s="1"/>
  <c r="P296" i="68"/>
  <c r="Q287" i="4"/>
  <c r="Q53" i="67" s="1"/>
  <c r="O295" i="68"/>
  <c r="N296" i="68"/>
  <c r="K288" i="4"/>
  <c r="K54" i="67" s="1"/>
  <c r="Q288" i="4"/>
  <c r="Q54" i="67" s="1"/>
  <c r="AE288" i="4"/>
  <c r="AE54" i="67" s="1"/>
  <c r="J288" i="4"/>
  <c r="A297" i="68"/>
  <c r="AC287" i="4"/>
  <c r="AC53" i="67" s="1"/>
  <c r="E47" i="67"/>
  <c r="S281" i="4"/>
  <c r="S47" i="67" s="1"/>
  <c r="I281" i="4"/>
  <c r="G290" i="68"/>
  <c r="F46" i="67"/>
  <c r="AG280" i="4"/>
  <c r="AG46" i="67" s="1"/>
  <c r="L280" i="4"/>
  <c r="L46" i="67" s="1"/>
  <c r="Z284" i="4"/>
  <c r="Z50" i="67" s="1"/>
  <c r="A50" i="67"/>
  <c r="H281" i="4"/>
  <c r="AF280" i="4"/>
  <c r="AF46" i="67" s="1"/>
  <c r="V280" i="4"/>
  <c r="V46" i="67" s="1"/>
  <c r="C281" i="4"/>
  <c r="Q281" i="4" s="1"/>
  <c r="Q47" i="67" s="1"/>
  <c r="AB280" i="4"/>
  <c r="AB46" i="67" s="1"/>
  <c r="W280" i="4"/>
  <c r="W46" i="67" s="1"/>
  <c r="A46" i="67"/>
  <c r="D47" i="67"/>
  <c r="A289" i="68"/>
  <c r="A78" i="69" s="1"/>
  <c r="P280" i="4"/>
  <c r="P46" i="67" s="1"/>
  <c r="E46" i="67"/>
  <c r="E291" i="68"/>
  <c r="R280" i="4"/>
  <c r="R46" i="67" s="1"/>
  <c r="R281" i="4"/>
  <c r="R47" i="67" s="1"/>
  <c r="N280" i="4"/>
  <c r="N46" i="67" s="1"/>
  <c r="K280" i="4"/>
  <c r="K46" i="67" s="1"/>
  <c r="Z271" i="4"/>
  <c r="Z37" i="67" s="1"/>
  <c r="G270" i="4"/>
  <c r="G36" i="67" s="1"/>
  <c r="V271" i="4"/>
  <c r="V37" i="67" s="1"/>
  <c r="A281" i="68"/>
  <c r="I272" i="4"/>
  <c r="I38" i="67" s="1"/>
  <c r="R270" i="4"/>
  <c r="R36" i="67" s="1"/>
  <c r="AF270" i="4"/>
  <c r="AF36" i="67" s="1"/>
  <c r="V270" i="4"/>
  <c r="V36" i="67" s="1"/>
  <c r="L273" i="4"/>
  <c r="L39" i="67" s="1"/>
  <c r="AG273" i="4"/>
  <c r="AG39" i="67" s="1"/>
  <c r="W273" i="4"/>
  <c r="W39" i="67" s="1"/>
  <c r="S271" i="4"/>
  <c r="S37" i="67" s="1"/>
  <c r="A37" i="67"/>
  <c r="X270" i="4"/>
  <c r="X36" i="67" s="1"/>
  <c r="S270" i="4"/>
  <c r="S36" i="67" s="1"/>
  <c r="D278" i="68"/>
  <c r="L271" i="4"/>
  <c r="L37" i="67" s="1"/>
  <c r="A279" i="68"/>
  <c r="A35" i="69" s="1"/>
  <c r="P273" i="4"/>
  <c r="P39" i="67" s="1"/>
  <c r="Q271" i="4"/>
  <c r="Q37" i="67" s="1"/>
  <c r="H269" i="4"/>
  <c r="H35" i="67" s="1"/>
  <c r="D37" i="67"/>
  <c r="E277" i="68"/>
  <c r="L272" i="4"/>
  <c r="L38" i="67" s="1"/>
  <c r="R273" i="4"/>
  <c r="R39" i="67" s="1"/>
  <c r="K271" i="4"/>
  <c r="K37" i="67" s="1"/>
  <c r="AE272" i="4"/>
  <c r="AE38" i="67" s="1"/>
  <c r="Z272" i="4"/>
  <c r="Z38" i="67" s="1"/>
  <c r="AE271" i="4"/>
  <c r="AE37" i="67" s="1"/>
  <c r="M271" i="4"/>
  <c r="M37" i="67" s="1"/>
  <c r="I271" i="4"/>
  <c r="I37" i="67" s="1"/>
  <c r="AE273" i="4"/>
  <c r="AE39" i="67" s="1"/>
  <c r="AB274" i="4"/>
  <c r="AB40" i="67" s="1"/>
  <c r="AC274" i="4"/>
  <c r="AC40" i="67" s="1"/>
  <c r="V269" i="4"/>
  <c r="V35" i="67" s="1"/>
  <c r="AB269" i="4"/>
  <c r="AB35" i="67" s="1"/>
  <c r="P269" i="4"/>
  <c r="P35" i="67" s="1"/>
  <c r="AC270" i="4"/>
  <c r="AC36" i="67" s="1"/>
  <c r="W271" i="4"/>
  <c r="W37" i="67" s="1"/>
  <c r="A282" i="68"/>
  <c r="AF271" i="4"/>
  <c r="AF37" i="67" s="1"/>
  <c r="M270" i="4"/>
  <c r="M36" i="67" s="1"/>
  <c r="AF269" i="4"/>
  <c r="AF35" i="67" s="1"/>
  <c r="R269" i="4"/>
  <c r="R35" i="67" s="1"/>
  <c r="H270" i="4"/>
  <c r="AG271" i="4"/>
  <c r="AG37" i="67" s="1"/>
  <c r="V272" i="4"/>
  <c r="V38" i="67" s="1"/>
  <c r="AF273" i="4"/>
  <c r="AF39" i="67" s="1"/>
  <c r="U271" i="4"/>
  <c r="U37" i="67" s="1"/>
  <c r="AA271" i="4"/>
  <c r="AA37" i="67" s="1"/>
  <c r="M273" i="4"/>
  <c r="M39" i="67" s="1"/>
  <c r="A39" i="67"/>
  <c r="K273" i="4"/>
  <c r="K39" i="67" s="1"/>
  <c r="G282" i="68"/>
  <c r="V273" i="4"/>
  <c r="V39" i="67" s="1"/>
  <c r="AB271" i="4"/>
  <c r="AB37" i="67" s="1"/>
  <c r="E37" i="67"/>
  <c r="Q273" i="4"/>
  <c r="Q39" i="67" s="1"/>
  <c r="AH274" i="4"/>
  <c r="AH40" i="67" s="1"/>
  <c r="K270" i="4"/>
  <c r="K36" i="67" s="1"/>
  <c r="AH270" i="4"/>
  <c r="AH36" i="67" s="1"/>
  <c r="I270" i="4"/>
  <c r="I36" i="67" s="1"/>
  <c r="F277" i="68"/>
  <c r="G279" i="68"/>
  <c r="F278" i="68"/>
  <c r="AE276" i="4"/>
  <c r="AE42" i="67" s="1"/>
  <c r="Z276" i="4"/>
  <c r="Z42" i="67" s="1"/>
  <c r="AB276" i="4"/>
  <c r="AB42" i="67" s="1"/>
  <c r="A42" i="67"/>
  <c r="I277" i="4"/>
  <c r="AC277" i="4"/>
  <c r="AC43" i="67" s="1"/>
  <c r="I276" i="4"/>
  <c r="A285" i="68"/>
  <c r="W276" i="4"/>
  <c r="W42" i="67" s="1"/>
  <c r="M276" i="4"/>
  <c r="M42" i="67" s="1"/>
  <c r="AA276" i="4"/>
  <c r="AA42" i="67" s="1"/>
  <c r="AG276" i="4"/>
  <c r="AG42" i="67" s="1"/>
  <c r="X276" i="4"/>
  <c r="X42" i="67" s="1"/>
  <c r="L276" i="4"/>
  <c r="L42" i="67" s="1"/>
  <c r="U276" i="4"/>
  <c r="U42" i="67" s="1"/>
  <c r="AF276" i="4"/>
  <c r="AF42" i="67" s="1"/>
  <c r="B44" i="67"/>
  <c r="N278" i="4"/>
  <c r="N44" i="67" s="1"/>
  <c r="AE278" i="4"/>
  <c r="AE44" i="67" s="1"/>
  <c r="D287" i="68"/>
  <c r="AC278" i="4"/>
  <c r="AC44" i="67" s="1"/>
  <c r="J277" i="68"/>
  <c r="J269" i="4"/>
  <c r="I269" i="4"/>
  <c r="S269" i="4"/>
  <c r="S35" i="67" s="1"/>
  <c r="B35" i="67"/>
  <c r="C30" i="67"/>
  <c r="E272" i="68"/>
  <c r="C29" i="67"/>
  <c r="E271" i="68"/>
  <c r="O278" i="68" s="1"/>
  <c r="AB263" i="4"/>
  <c r="AB29" i="67" s="1"/>
  <c r="AC265" i="4"/>
  <c r="AC31" i="67" s="1"/>
  <c r="C266" i="4"/>
  <c r="G266" i="4" s="1"/>
  <c r="R264" i="4"/>
  <c r="R30" i="67" s="1"/>
  <c r="A29" i="67"/>
  <c r="S265" i="4"/>
  <c r="S31" i="67" s="1"/>
  <c r="N265" i="4"/>
  <c r="N31" i="67" s="1"/>
  <c r="A30" i="67"/>
  <c r="A271" i="68"/>
  <c r="A76" i="69" s="1"/>
  <c r="W264" i="4"/>
  <c r="W30" i="67" s="1"/>
  <c r="V263" i="4"/>
  <c r="V29" i="67" s="1"/>
  <c r="A126" i="91"/>
  <c r="Q247" i="4"/>
  <c r="Q126" i="91" s="1"/>
  <c r="A254" i="68"/>
  <c r="K247" i="4"/>
  <c r="K126" i="91" s="1"/>
  <c r="AB247" i="4"/>
  <c r="AB126" i="91" s="1"/>
  <c r="AA247" i="4"/>
  <c r="AA126" i="91" s="1"/>
  <c r="M247" i="4"/>
  <c r="M126" i="91" s="1"/>
  <c r="R247" i="4"/>
  <c r="R126" i="91" s="1"/>
  <c r="AG247" i="4"/>
  <c r="AG126" i="91" s="1"/>
  <c r="AE247" i="4"/>
  <c r="AE126" i="91" s="1"/>
  <c r="D119" i="91"/>
  <c r="F247" i="68"/>
  <c r="H240" i="4"/>
  <c r="I240" i="4"/>
  <c r="R240" i="4"/>
  <c r="R119" i="91" s="1"/>
  <c r="Q240" i="4"/>
  <c r="Q119" i="91" s="1"/>
  <c r="G240" i="4"/>
  <c r="E247" i="68"/>
  <c r="C119" i="91"/>
  <c r="J119" i="91"/>
  <c r="L247" i="68"/>
  <c r="C30" i="69" s="1"/>
  <c r="P242" i="4"/>
  <c r="P121" i="91" s="1"/>
  <c r="V242" i="4"/>
  <c r="V121" i="91" s="1"/>
  <c r="B119" i="91"/>
  <c r="N240" i="4"/>
  <c r="N119" i="91" s="1"/>
  <c r="Y241" i="4"/>
  <c r="Y120" i="91" s="1"/>
  <c r="P240" i="4"/>
  <c r="P119" i="91" s="1"/>
  <c r="Q242" i="4"/>
  <c r="Q121" i="91" s="1"/>
  <c r="AF242" i="4"/>
  <c r="AF121" i="91" s="1"/>
  <c r="M242" i="4"/>
  <c r="M121" i="91" s="1"/>
  <c r="A121" i="91"/>
  <c r="A249" i="68"/>
  <c r="H239" i="4"/>
  <c r="J246" i="68" s="1"/>
  <c r="AG242" i="4"/>
  <c r="AG121" i="91" s="1"/>
  <c r="L242" i="4"/>
  <c r="L121" i="91" s="1"/>
  <c r="D247" i="68"/>
  <c r="W242" i="4"/>
  <c r="W121" i="91" s="1"/>
  <c r="AH240" i="4"/>
  <c r="AH119" i="91" s="1"/>
  <c r="R242" i="4"/>
  <c r="R121" i="91" s="1"/>
  <c r="W241" i="4"/>
  <c r="W120" i="91" s="1"/>
  <c r="AE242" i="4"/>
  <c r="AE121" i="91" s="1"/>
  <c r="R237" i="4"/>
  <c r="R116" i="91" s="1"/>
  <c r="Q237" i="4"/>
  <c r="Q116" i="91" s="1"/>
  <c r="P236" i="4"/>
  <c r="P115" i="91" s="1"/>
  <c r="R233" i="4"/>
  <c r="R112" i="91" s="1"/>
  <c r="U237" i="4"/>
  <c r="U116" i="91" s="1"/>
  <c r="A105" i="91"/>
  <c r="Z226" i="4"/>
  <c r="Z105" i="91" s="1"/>
  <c r="R226" i="4"/>
  <c r="R105" i="91" s="1"/>
  <c r="U226" i="4"/>
  <c r="U105" i="91" s="1"/>
  <c r="P226" i="4"/>
  <c r="P105" i="91" s="1"/>
  <c r="AG226" i="4"/>
  <c r="AG105" i="91" s="1"/>
  <c r="W227" i="4"/>
  <c r="W106" i="91" s="1"/>
  <c r="K231" i="4"/>
  <c r="K110" i="91" s="1"/>
  <c r="L231" i="4"/>
  <c r="L110" i="91" s="1"/>
  <c r="H219" i="4"/>
  <c r="H98" i="91" s="1"/>
  <c r="U224" i="4"/>
  <c r="U103" i="91" s="1"/>
  <c r="AF221" i="4"/>
  <c r="AF100" i="91" s="1"/>
  <c r="V224" i="4"/>
  <c r="V103" i="91" s="1"/>
  <c r="W224" i="4"/>
  <c r="W103" i="91" s="1"/>
  <c r="B101" i="91"/>
  <c r="I220" i="4"/>
  <c r="I99" i="91" s="1"/>
  <c r="M223" i="4"/>
  <c r="M102" i="91" s="1"/>
  <c r="A103" i="91"/>
  <c r="E226" i="68"/>
  <c r="P222" i="4"/>
  <c r="P101" i="91" s="1"/>
  <c r="AE222" i="4"/>
  <c r="AE101" i="91" s="1"/>
  <c r="V221" i="4"/>
  <c r="V100" i="91" s="1"/>
  <c r="H221" i="4"/>
  <c r="H100" i="91" s="1"/>
  <c r="AA224" i="4"/>
  <c r="AA103" i="91" s="1"/>
  <c r="W222" i="4"/>
  <c r="W101" i="91" s="1"/>
  <c r="V210" i="4"/>
  <c r="V38" i="66" s="1"/>
  <c r="A33" i="68"/>
  <c r="A5" i="69" s="1"/>
  <c r="V207" i="4"/>
  <c r="V35" i="66" s="1"/>
  <c r="A29" i="66"/>
  <c r="A32" i="66"/>
  <c r="A30" i="68"/>
  <c r="K204" i="4"/>
  <c r="K32" i="66" s="1"/>
  <c r="R200" i="4"/>
  <c r="R28" i="66" s="1"/>
  <c r="AE202" i="4"/>
  <c r="AE30" i="66" s="1"/>
  <c r="U204" i="4"/>
  <c r="U32" i="66" s="1"/>
  <c r="I200" i="4"/>
  <c r="I28" i="66" s="1"/>
  <c r="W201" i="4"/>
  <c r="W29" i="66" s="1"/>
  <c r="U201" i="4"/>
  <c r="U29" i="66" s="1"/>
  <c r="M204" i="4"/>
  <c r="M32" i="66" s="1"/>
  <c r="Z204" i="4"/>
  <c r="Z32" i="66" s="1"/>
  <c r="W204" i="4"/>
  <c r="W32" i="66" s="1"/>
  <c r="H26" i="68"/>
  <c r="R201" i="4"/>
  <c r="R29" i="66" s="1"/>
  <c r="R204" i="4"/>
  <c r="R32" i="66" s="1"/>
  <c r="L204" i="4"/>
  <c r="L32" i="66" s="1"/>
  <c r="AA204" i="4"/>
  <c r="AA32" i="66" s="1"/>
  <c r="P204" i="4"/>
  <c r="P32" i="66" s="1"/>
  <c r="J200" i="4"/>
  <c r="A30" i="66"/>
  <c r="AF202" i="4"/>
  <c r="AF30" i="66" s="1"/>
  <c r="P202" i="4"/>
  <c r="P30" i="66" s="1"/>
  <c r="AB201" i="4"/>
  <c r="AB29" i="66" s="1"/>
  <c r="AE201" i="4"/>
  <c r="AE29" i="66" s="1"/>
  <c r="AB251" i="4"/>
  <c r="AB130" i="91" s="1"/>
  <c r="R251" i="4"/>
  <c r="R130" i="91" s="1"/>
  <c r="A130" i="91"/>
  <c r="M255" i="4"/>
  <c r="M134" i="91" s="1"/>
  <c r="W255" i="4"/>
  <c r="W134" i="91" s="1"/>
  <c r="AA255" i="4"/>
  <c r="AA134" i="91" s="1"/>
  <c r="A258" i="68"/>
  <c r="A74" i="69" s="1"/>
  <c r="H265" i="68"/>
  <c r="N258" i="4"/>
  <c r="N24" i="67" s="1"/>
  <c r="AG259" i="4"/>
  <c r="AG25" i="67" s="1"/>
  <c r="Z259" i="4"/>
  <c r="Z25" i="67" s="1"/>
  <c r="Q259" i="4"/>
  <c r="Q25" i="67" s="1"/>
  <c r="AC257" i="4"/>
  <c r="AC23" i="67" s="1"/>
  <c r="A267" i="68"/>
  <c r="AB259" i="4"/>
  <c r="AB25" i="67" s="1"/>
  <c r="A25" i="67"/>
  <c r="AF259" i="4"/>
  <c r="AF25" i="67" s="1"/>
  <c r="K249" i="4"/>
  <c r="K128" i="91" s="1"/>
  <c r="U249" i="4"/>
  <c r="U128" i="91" s="1"/>
  <c r="C246" i="4"/>
  <c r="E253" i="68" s="1"/>
  <c r="C42" i="32"/>
  <c r="C248" i="4" s="1"/>
  <c r="L249" i="4"/>
  <c r="L128" i="91" s="1"/>
  <c r="Q249" i="4"/>
  <c r="Q128" i="91" s="1"/>
  <c r="Q245" i="4"/>
  <c r="Q124" i="91" s="1"/>
  <c r="M249" i="4"/>
  <c r="M128" i="91" s="1"/>
  <c r="B246" i="4"/>
  <c r="B42" i="32"/>
  <c r="D246" i="4"/>
  <c r="F253" i="68" s="1"/>
  <c r="D42" i="32"/>
  <c r="D248" i="4" s="1"/>
  <c r="AB245" i="4"/>
  <c r="AB124" i="91" s="1"/>
  <c r="P249" i="4"/>
  <c r="P128" i="91" s="1"/>
  <c r="Z245" i="4"/>
  <c r="Z124" i="91" s="1"/>
  <c r="U245" i="4"/>
  <c r="U124" i="91" s="1"/>
  <c r="Z249" i="4"/>
  <c r="Z128" i="91" s="1"/>
  <c r="A256" i="68"/>
  <c r="F246" i="4"/>
  <c r="J246" i="4" s="1"/>
  <c r="F42" i="32"/>
  <c r="F248" i="4" s="1"/>
  <c r="H255" i="68" s="1"/>
  <c r="K235" i="4"/>
  <c r="K114" i="91" s="1"/>
  <c r="U236" i="4"/>
  <c r="U115" i="91" s="1"/>
  <c r="F113" i="91"/>
  <c r="K236" i="4"/>
  <c r="K115" i="91" s="1"/>
  <c r="W236" i="4"/>
  <c r="W115" i="91" s="1"/>
  <c r="AF229" i="4"/>
  <c r="AF108" i="91" s="1"/>
  <c r="AB229" i="4"/>
  <c r="AB108" i="91" s="1"/>
  <c r="AE230" i="4"/>
  <c r="AE109" i="91" s="1"/>
  <c r="L229" i="4"/>
  <c r="L108" i="91" s="1"/>
  <c r="A235" i="68"/>
  <c r="E232" i="68"/>
  <c r="V228" i="4"/>
  <c r="V107" i="91" s="1"/>
  <c r="K230" i="4"/>
  <c r="K109" i="91" s="1"/>
  <c r="AA231" i="4"/>
  <c r="AA110" i="91" s="1"/>
  <c r="E234" i="68"/>
  <c r="Z231" i="4"/>
  <c r="Z110" i="91" s="1"/>
  <c r="W228" i="4"/>
  <c r="W107" i="91" s="1"/>
  <c r="T228" i="4"/>
  <c r="T107" i="91" s="1"/>
  <c r="H226" i="4"/>
  <c r="H105" i="91" s="1"/>
  <c r="Q228" i="4"/>
  <c r="Q107" i="91" s="1"/>
  <c r="AG228" i="4"/>
  <c r="AG107" i="91" s="1"/>
  <c r="A229" i="68"/>
  <c r="W223" i="4"/>
  <c r="W102" i="91" s="1"/>
  <c r="V223" i="4"/>
  <c r="V102" i="91" s="1"/>
  <c r="U223" i="4"/>
  <c r="U102" i="91" s="1"/>
  <c r="C98" i="91"/>
  <c r="AA221" i="4"/>
  <c r="AA100" i="91" s="1"/>
  <c r="AH222" i="4"/>
  <c r="AH101" i="91" s="1"/>
  <c r="L223" i="4"/>
  <c r="L102" i="91" s="1"/>
  <c r="AG221" i="4"/>
  <c r="AG100" i="91" s="1"/>
  <c r="U222" i="4"/>
  <c r="U101" i="91" s="1"/>
  <c r="L221" i="4"/>
  <c r="L100" i="91" s="1"/>
  <c r="N222" i="4"/>
  <c r="N101" i="91" s="1"/>
  <c r="AB221" i="4"/>
  <c r="AB100" i="91" s="1"/>
  <c r="S222" i="4"/>
  <c r="S101" i="91" s="1"/>
  <c r="P221" i="4"/>
  <c r="P100" i="91" s="1"/>
  <c r="AE221" i="4"/>
  <c r="AE100" i="91" s="1"/>
  <c r="R221" i="4"/>
  <c r="R100" i="91" s="1"/>
  <c r="K223" i="4"/>
  <c r="K102" i="91" s="1"/>
  <c r="Q223" i="4"/>
  <c r="Q102" i="91" s="1"/>
  <c r="A102" i="91"/>
  <c r="W221" i="4"/>
  <c r="W100" i="91" s="1"/>
  <c r="A100" i="91"/>
  <c r="AE223" i="4"/>
  <c r="AE102" i="91" s="1"/>
  <c r="AG223" i="4"/>
  <c r="AG102" i="91" s="1"/>
  <c r="Z221" i="4"/>
  <c r="Z100" i="91" s="1"/>
  <c r="A227" i="68"/>
  <c r="A27" i="69" s="1"/>
  <c r="U221" i="4"/>
  <c r="U100" i="91" s="1"/>
  <c r="AF224" i="4"/>
  <c r="AF103" i="91" s="1"/>
  <c r="L207" i="4"/>
  <c r="L35" i="66" s="1"/>
  <c r="Q210" i="4"/>
  <c r="Q38" i="66" s="1"/>
  <c r="K207" i="4"/>
  <c r="K35" i="66" s="1"/>
  <c r="U207" i="4"/>
  <c r="U35" i="66" s="1"/>
  <c r="S207" i="4"/>
  <c r="S35" i="66" s="1"/>
  <c r="I208" i="4"/>
  <c r="I36" i="66" s="1"/>
  <c r="E30" i="66"/>
  <c r="D27" i="68"/>
  <c r="M200" i="4"/>
  <c r="M28" i="66" s="1"/>
  <c r="AC201" i="4"/>
  <c r="AC29" i="66" s="1"/>
  <c r="B28" i="66"/>
  <c r="K26" i="68"/>
  <c r="Q202" i="4"/>
  <c r="Q30" i="66" s="1"/>
  <c r="K202" i="4"/>
  <c r="K30" i="66" s="1"/>
  <c r="A28" i="68"/>
  <c r="P201" i="4"/>
  <c r="P29" i="66" s="1"/>
  <c r="AG201" i="4"/>
  <c r="AG29" i="66" s="1"/>
  <c r="Z201" i="4"/>
  <c r="Z29" i="66" s="1"/>
  <c r="K201" i="4"/>
  <c r="K29" i="66" s="1"/>
  <c r="M201" i="4"/>
  <c r="M29" i="66" s="1"/>
  <c r="L201" i="4"/>
  <c r="L29" i="66" s="1"/>
  <c r="AH201" i="4"/>
  <c r="AH29" i="66" s="1"/>
  <c r="D28" i="66"/>
  <c r="M202" i="4"/>
  <c r="M30" i="66" s="1"/>
  <c r="X202" i="4"/>
  <c r="X30" i="66" s="1"/>
  <c r="F27" i="68"/>
  <c r="I201" i="4"/>
  <c r="I29" i="66" s="1"/>
  <c r="G26" i="68"/>
  <c r="Z194" i="4"/>
  <c r="Z92" i="91" s="1"/>
  <c r="AG196" i="4"/>
  <c r="AG94" i="91" s="1"/>
  <c r="AF196" i="4"/>
  <c r="AF94" i="91" s="1"/>
  <c r="B197" i="4"/>
  <c r="B95" i="91" s="1"/>
  <c r="J194" i="4"/>
  <c r="E92" i="91"/>
  <c r="AF187" i="4"/>
  <c r="AF85" i="91" s="1"/>
  <c r="W188" i="4"/>
  <c r="W86" i="91" s="1"/>
  <c r="F214" i="68"/>
  <c r="I188" i="4"/>
  <c r="I86" i="91" s="1"/>
  <c r="P188" i="4"/>
  <c r="P86" i="91" s="1"/>
  <c r="U188" i="4"/>
  <c r="U86" i="91" s="1"/>
  <c r="AB188" i="4"/>
  <c r="AB86" i="91" s="1"/>
  <c r="M187" i="4"/>
  <c r="M85" i="91" s="1"/>
  <c r="Z187" i="4"/>
  <c r="Z85" i="91" s="1"/>
  <c r="J187" i="4"/>
  <c r="J85" i="91" s="1"/>
  <c r="AB189" i="4"/>
  <c r="AB87" i="91" s="1"/>
  <c r="Z192" i="4"/>
  <c r="Z90" i="91" s="1"/>
  <c r="AH188" i="4"/>
  <c r="AH86" i="91" s="1"/>
  <c r="R188" i="4"/>
  <c r="R86" i="91" s="1"/>
  <c r="A86" i="91"/>
  <c r="H214" i="68"/>
  <c r="T189" i="4"/>
  <c r="T87" i="91" s="1"/>
  <c r="R189" i="4"/>
  <c r="R87" i="91" s="1"/>
  <c r="I189" i="4"/>
  <c r="I87" i="91" s="1"/>
  <c r="F83" i="91"/>
  <c r="AI185" i="4"/>
  <c r="AI83" i="91" s="1"/>
  <c r="P182" i="4"/>
  <c r="P80" i="91" s="1"/>
  <c r="AH182" i="4"/>
  <c r="AH80" i="91" s="1"/>
  <c r="N182" i="4"/>
  <c r="N80" i="91" s="1"/>
  <c r="D207" i="68"/>
  <c r="AC182" i="4"/>
  <c r="AC80" i="91" s="1"/>
  <c r="B80" i="91"/>
  <c r="B79" i="91"/>
  <c r="F206" i="68"/>
  <c r="M181" i="4"/>
  <c r="M79" i="91" s="1"/>
  <c r="D79" i="91"/>
  <c r="H181" i="4"/>
  <c r="C79" i="91"/>
  <c r="G181" i="4"/>
  <c r="E206" i="68"/>
  <c r="I79" i="91"/>
  <c r="K206" i="68"/>
  <c r="N181" i="4"/>
  <c r="N79" i="91" s="1"/>
  <c r="G206" i="68"/>
  <c r="AC181" i="4"/>
  <c r="AC79" i="91" s="1"/>
  <c r="J181" i="4"/>
  <c r="E207" i="68"/>
  <c r="D184" i="4"/>
  <c r="D82" i="91" s="1"/>
  <c r="AG181" i="4"/>
  <c r="AG79" i="91" s="1"/>
  <c r="E79" i="91"/>
  <c r="AF181" i="4"/>
  <c r="AF79" i="91" s="1"/>
  <c r="W181" i="4"/>
  <c r="W79" i="91" s="1"/>
  <c r="L184" i="4"/>
  <c r="L82" i="91" s="1"/>
  <c r="M184" i="4"/>
  <c r="M82" i="91" s="1"/>
  <c r="K183" i="4"/>
  <c r="K81" i="91" s="1"/>
  <c r="A209" i="68"/>
  <c r="W184" i="4"/>
  <c r="W82" i="91" s="1"/>
  <c r="A208" i="68"/>
  <c r="X183" i="4"/>
  <c r="X81" i="91" s="1"/>
  <c r="G182" i="4"/>
  <c r="C184" i="4"/>
  <c r="V181" i="4"/>
  <c r="V79" i="91" s="1"/>
  <c r="A206" i="68"/>
  <c r="X181" i="4"/>
  <c r="X79" i="91" s="1"/>
  <c r="AH181" i="4"/>
  <c r="AH79" i="91" s="1"/>
  <c r="AA181" i="4"/>
  <c r="AA79" i="91" s="1"/>
  <c r="M183" i="4"/>
  <c r="M81" i="91" s="1"/>
  <c r="H207" i="68"/>
  <c r="K181" i="4"/>
  <c r="K79" i="91" s="1"/>
  <c r="R181" i="4"/>
  <c r="R79" i="91" s="1"/>
  <c r="S181" i="4"/>
  <c r="S79" i="91" s="1"/>
  <c r="AD184" i="4"/>
  <c r="AD82" i="91" s="1"/>
  <c r="O181" i="4"/>
  <c r="O79" i="91" s="1"/>
  <c r="Q182" i="4"/>
  <c r="Q80" i="91" s="1"/>
  <c r="L181" i="4"/>
  <c r="L79" i="91" s="1"/>
  <c r="L183" i="4"/>
  <c r="L81" i="91" s="1"/>
  <c r="AG184" i="4"/>
  <c r="AG82" i="91" s="1"/>
  <c r="AE183" i="4"/>
  <c r="AE81" i="91" s="1"/>
  <c r="AB183" i="4"/>
  <c r="AB81" i="91" s="1"/>
  <c r="Q184" i="4"/>
  <c r="Q82" i="91" s="1"/>
  <c r="AE184" i="4"/>
  <c r="AE82" i="91" s="1"/>
  <c r="AA183" i="4"/>
  <c r="AA81" i="91" s="1"/>
  <c r="D182" i="4"/>
  <c r="I182" i="4" s="1"/>
  <c r="AB168" i="4"/>
  <c r="AF168" i="4"/>
  <c r="P168" i="4"/>
  <c r="A192" i="68"/>
  <c r="R168" i="4"/>
  <c r="V168" i="4"/>
  <c r="I168" i="4"/>
  <c r="K192" i="68" s="1"/>
  <c r="U168" i="4"/>
  <c r="AG168" i="4"/>
  <c r="G194" i="68"/>
  <c r="D26" i="66"/>
  <c r="E186" i="68"/>
  <c r="O199" i="68" s="1"/>
  <c r="I162" i="4"/>
  <c r="I22" i="66" s="1"/>
  <c r="M163" i="4"/>
  <c r="M23" i="66" s="1"/>
  <c r="V163" i="4"/>
  <c r="V23" i="66" s="1"/>
  <c r="U163" i="4"/>
  <c r="U23" i="66" s="1"/>
  <c r="U162" i="4"/>
  <c r="U22" i="66" s="1"/>
  <c r="A187" i="68"/>
  <c r="A7" i="69" s="1"/>
  <c r="W162" i="4"/>
  <c r="W22" i="66" s="1"/>
  <c r="K186" i="68"/>
  <c r="V162" i="4"/>
  <c r="V22" i="66" s="1"/>
  <c r="X164" i="4"/>
  <c r="X24" i="66" s="1"/>
  <c r="Z163" i="4"/>
  <c r="Z23" i="66" s="1"/>
  <c r="Q163" i="4"/>
  <c r="Q23" i="66" s="1"/>
  <c r="K163" i="4"/>
  <c r="K23" i="66" s="1"/>
  <c r="L163" i="4"/>
  <c r="L23" i="66" s="1"/>
  <c r="A188" i="68"/>
  <c r="A22" i="66"/>
  <c r="G186" i="68"/>
  <c r="Q199" i="68" s="1"/>
  <c r="D22" i="66"/>
  <c r="AG165" i="4"/>
  <c r="AG25" i="66" s="1"/>
  <c r="K165" i="4"/>
  <c r="K25" i="66" s="1"/>
  <c r="P165" i="4"/>
  <c r="P25" i="66" s="1"/>
  <c r="P164" i="4"/>
  <c r="P24" i="66" s="1"/>
  <c r="Y164" i="4"/>
  <c r="Y24" i="66" s="1"/>
  <c r="L164" i="4"/>
  <c r="L24" i="66" s="1"/>
  <c r="AF163" i="4"/>
  <c r="AF23" i="66" s="1"/>
  <c r="AB163" i="4"/>
  <c r="AB23" i="66" s="1"/>
  <c r="AE163" i="4"/>
  <c r="AE23" i="66" s="1"/>
  <c r="R164" i="4"/>
  <c r="R24" i="66" s="1"/>
  <c r="AH162" i="4"/>
  <c r="AH22" i="66" s="1"/>
  <c r="B22" i="66"/>
  <c r="S162" i="4"/>
  <c r="S22" i="66" s="1"/>
  <c r="AC162" i="4"/>
  <c r="AC22" i="66" s="1"/>
  <c r="X162" i="4"/>
  <c r="X22" i="66" s="1"/>
  <c r="D186" i="68"/>
  <c r="N199" i="68" s="1"/>
  <c r="G162" i="4"/>
  <c r="H165" i="4"/>
  <c r="J189" i="68" s="1"/>
  <c r="D25" i="66"/>
  <c r="D24" i="66"/>
  <c r="F188" i="68"/>
  <c r="P201" i="68" s="1"/>
  <c r="W164" i="4"/>
  <c r="W24" i="66" s="1"/>
  <c r="H164" i="4"/>
  <c r="H24" i="66" s="1"/>
  <c r="D187" i="68"/>
  <c r="N200" i="68" s="1"/>
  <c r="X163" i="4"/>
  <c r="X23" i="66" s="1"/>
  <c r="N163" i="4"/>
  <c r="N23" i="66" s="1"/>
  <c r="G163" i="4"/>
  <c r="B23" i="66"/>
  <c r="P163" i="4"/>
  <c r="P23" i="66" s="1"/>
  <c r="AH163" i="4"/>
  <c r="AH23" i="66" s="1"/>
  <c r="AC163" i="4"/>
  <c r="AC23" i="66" s="1"/>
  <c r="J22" i="66"/>
  <c r="L186" i="68"/>
  <c r="C47" i="69" s="1"/>
  <c r="G187" i="68"/>
  <c r="Q200" i="68" s="1"/>
  <c r="I163" i="4"/>
  <c r="S163" i="4"/>
  <c r="S23" i="66" s="1"/>
  <c r="E23" i="66"/>
  <c r="R162" i="4"/>
  <c r="R22" i="66" s="1"/>
  <c r="AA165" i="4"/>
  <c r="AA25" i="66" s="1"/>
  <c r="H166" i="4"/>
  <c r="J190" i="68" s="1"/>
  <c r="E22" i="66"/>
  <c r="F187" i="68"/>
  <c r="P200" i="68" s="1"/>
  <c r="AB162" i="4"/>
  <c r="AB22" i="66" s="1"/>
  <c r="Q162" i="4"/>
  <c r="Q22" i="66" s="1"/>
  <c r="AE162" i="4"/>
  <c r="AE22" i="66" s="1"/>
  <c r="A24" i="66"/>
  <c r="L162" i="4"/>
  <c r="L22" i="66" s="1"/>
  <c r="N162" i="4"/>
  <c r="N22" i="66" s="1"/>
  <c r="M162" i="4"/>
  <c r="M22" i="66" s="1"/>
  <c r="AF162" i="4"/>
  <c r="AF22" i="66" s="1"/>
  <c r="R163" i="4"/>
  <c r="R23" i="66" s="1"/>
  <c r="K162" i="4"/>
  <c r="K22" i="66" s="1"/>
  <c r="A186" i="68"/>
  <c r="A47" i="69" s="1"/>
  <c r="P162" i="4"/>
  <c r="P22" i="66" s="1"/>
  <c r="K166" i="4"/>
  <c r="K26" i="66" s="1"/>
  <c r="M166" i="4"/>
  <c r="M26" i="66" s="1"/>
  <c r="A189" i="68"/>
  <c r="W165" i="4"/>
  <c r="W25" i="66" s="1"/>
  <c r="AG162" i="4"/>
  <c r="AG22" i="66" s="1"/>
  <c r="O162" i="4"/>
  <c r="O22" i="66" s="1"/>
  <c r="M164" i="4"/>
  <c r="M24" i="66" s="1"/>
  <c r="E189" i="68"/>
  <c r="O202" i="68" s="1"/>
  <c r="AA162" i="4"/>
  <c r="AA22" i="66" s="1"/>
  <c r="Q164" i="4"/>
  <c r="Q24" i="66" s="1"/>
  <c r="AA164" i="4"/>
  <c r="AA24" i="66" s="1"/>
  <c r="L165" i="4"/>
  <c r="L25" i="66" s="1"/>
  <c r="H163" i="4"/>
  <c r="C26" i="66"/>
  <c r="AG158" i="4"/>
  <c r="AG75" i="91" s="1"/>
  <c r="E71" i="91"/>
  <c r="A174" i="68"/>
  <c r="AB158" i="4"/>
  <c r="AB75" i="91" s="1"/>
  <c r="AA158" i="4"/>
  <c r="AA75" i="91" s="1"/>
  <c r="L158" i="4"/>
  <c r="L75" i="91" s="1"/>
  <c r="AB160" i="4"/>
  <c r="AB77" i="91" s="1"/>
  <c r="M158" i="4"/>
  <c r="M75" i="91" s="1"/>
  <c r="W160" i="4"/>
  <c r="W77" i="91" s="1"/>
  <c r="Q158" i="4"/>
  <c r="Q75" i="91" s="1"/>
  <c r="Z158" i="4"/>
  <c r="Z75" i="91" s="1"/>
  <c r="P158" i="4"/>
  <c r="P75" i="91" s="1"/>
  <c r="R158" i="4"/>
  <c r="R75" i="91" s="1"/>
  <c r="AF158" i="4"/>
  <c r="AF75" i="91" s="1"/>
  <c r="K158" i="4"/>
  <c r="K75" i="91" s="1"/>
  <c r="AE158" i="4"/>
  <c r="AE75" i="91" s="1"/>
  <c r="A176" i="68"/>
  <c r="K160" i="4"/>
  <c r="K77" i="91" s="1"/>
  <c r="Q159" i="4"/>
  <c r="Q76" i="91" s="1"/>
  <c r="H174" i="68"/>
  <c r="A175" i="68"/>
  <c r="W159" i="4"/>
  <c r="W76" i="91" s="1"/>
  <c r="L160" i="4"/>
  <c r="L77" i="91" s="1"/>
  <c r="Y158" i="4"/>
  <c r="Y75" i="91" s="1"/>
  <c r="L159" i="4"/>
  <c r="L76" i="91" s="1"/>
  <c r="I156" i="4"/>
  <c r="I73" i="91" s="1"/>
  <c r="AF159" i="4"/>
  <c r="AF76" i="91" s="1"/>
  <c r="U159" i="4"/>
  <c r="U76" i="91" s="1"/>
  <c r="P160" i="4"/>
  <c r="P77" i="91" s="1"/>
  <c r="AA155" i="4"/>
  <c r="AA72" i="91" s="1"/>
  <c r="AG155" i="4"/>
  <c r="AG72" i="91" s="1"/>
  <c r="V160" i="4"/>
  <c r="V77" i="91" s="1"/>
  <c r="J157" i="4"/>
  <c r="J74" i="91" s="1"/>
  <c r="G171" i="68"/>
  <c r="AH152" i="4"/>
  <c r="AH69" i="91" s="1"/>
  <c r="F171" i="68"/>
  <c r="D69" i="91"/>
  <c r="D68" i="91"/>
  <c r="F170" i="68"/>
  <c r="G148" i="4"/>
  <c r="E168" i="68"/>
  <c r="AG151" i="4"/>
  <c r="AG68" i="91" s="1"/>
  <c r="M151" i="4"/>
  <c r="M68" i="91" s="1"/>
  <c r="K148" i="4"/>
  <c r="K66" i="91" s="1"/>
  <c r="D168" i="68"/>
  <c r="X148" i="4"/>
  <c r="X66" i="91" s="1"/>
  <c r="F66" i="91"/>
  <c r="W151" i="4"/>
  <c r="W68" i="91" s="1"/>
  <c r="AE151" i="4"/>
  <c r="AE68" i="91" s="1"/>
  <c r="V151" i="4"/>
  <c r="V68" i="91" s="1"/>
  <c r="Y150" i="4"/>
  <c r="Y67" i="91" s="1"/>
  <c r="A67" i="91"/>
  <c r="AF151" i="4"/>
  <c r="AF68" i="91" s="1"/>
  <c r="K151" i="4"/>
  <c r="K68" i="91" s="1"/>
  <c r="U151" i="4"/>
  <c r="U68" i="91" s="1"/>
  <c r="R151" i="4"/>
  <c r="R68" i="91" s="1"/>
  <c r="AF148" i="4"/>
  <c r="AF66" i="91" s="1"/>
  <c r="L148" i="4"/>
  <c r="L66" i="91" s="1"/>
  <c r="Q150" i="4"/>
  <c r="Q67" i="91" s="1"/>
  <c r="L150" i="4"/>
  <c r="L67" i="91" s="1"/>
  <c r="A171" i="68"/>
  <c r="R152" i="4"/>
  <c r="R69" i="91" s="1"/>
  <c r="N152" i="4"/>
  <c r="N69" i="91" s="1"/>
  <c r="E151" i="4"/>
  <c r="AC151" i="4" s="1"/>
  <c r="AC68" i="91" s="1"/>
  <c r="C145" i="4"/>
  <c r="E145" i="4"/>
  <c r="B142" i="4"/>
  <c r="B60" i="91" s="1"/>
  <c r="A148" i="68"/>
  <c r="A21" i="69" s="1"/>
  <c r="K125" i="4"/>
  <c r="K7" i="67" s="1"/>
  <c r="Q139" i="4"/>
  <c r="Q21" i="67" s="1"/>
  <c r="B134" i="4"/>
  <c r="S134" i="4" s="1"/>
  <c r="S16" i="67" s="1"/>
  <c r="B51" i="48"/>
  <c r="B138" i="4" s="1"/>
  <c r="B20" i="67" s="1"/>
  <c r="A17" i="67"/>
  <c r="AE127" i="4"/>
  <c r="AE9" i="67" s="1"/>
  <c r="AA125" i="4"/>
  <c r="AA7" i="67" s="1"/>
  <c r="Z122" i="4"/>
  <c r="Z4" i="67" s="1"/>
  <c r="N124" i="4"/>
  <c r="N6" i="67" s="1"/>
  <c r="F122" i="4"/>
  <c r="E122" i="4"/>
  <c r="S122" i="4" s="1"/>
  <c r="S4" i="67" s="1"/>
  <c r="D122" i="4"/>
  <c r="D4" i="67" s="1"/>
  <c r="V125" i="4"/>
  <c r="V7" i="67" s="1"/>
  <c r="Z125" i="4"/>
  <c r="Z7" i="67" s="1"/>
  <c r="AC117" i="4"/>
  <c r="AC55" i="91" s="1"/>
  <c r="AH118" i="4"/>
  <c r="AH56" i="91" s="1"/>
  <c r="N118" i="4"/>
  <c r="N56" i="91" s="1"/>
  <c r="B56" i="91"/>
  <c r="X118" i="4"/>
  <c r="X56" i="91" s="1"/>
  <c r="S118" i="4"/>
  <c r="S56" i="91" s="1"/>
  <c r="D129" i="68"/>
  <c r="B50" i="91"/>
  <c r="AH112" i="4"/>
  <c r="AH50" i="91" s="1"/>
  <c r="S112" i="4"/>
  <c r="S50" i="91" s="1"/>
  <c r="X112" i="4"/>
  <c r="X50" i="91" s="1"/>
  <c r="D123" i="68"/>
  <c r="N112" i="4"/>
  <c r="N50" i="91" s="1"/>
  <c r="Z112" i="4"/>
  <c r="Z50" i="91" s="1"/>
  <c r="C49" i="91"/>
  <c r="B111" i="4"/>
  <c r="I124" i="68"/>
  <c r="V111" i="4"/>
  <c r="V49" i="91" s="1"/>
  <c r="H123" i="68"/>
  <c r="AH113" i="4"/>
  <c r="AH51" i="91" s="1"/>
  <c r="O115" i="4"/>
  <c r="O53" i="91" s="1"/>
  <c r="C54" i="91"/>
  <c r="AC112" i="4"/>
  <c r="AC50" i="91" s="1"/>
  <c r="J112" i="4"/>
  <c r="L123" i="68" s="1"/>
  <c r="G123" i="68"/>
  <c r="AA112" i="4"/>
  <c r="AA50" i="91" s="1"/>
  <c r="E123" i="68"/>
  <c r="E51" i="91"/>
  <c r="J113" i="4"/>
  <c r="F51" i="91"/>
  <c r="N113" i="4"/>
  <c r="N51" i="91" s="1"/>
  <c r="D124" i="68"/>
  <c r="AE113" i="4"/>
  <c r="AE51" i="91" s="1"/>
  <c r="X113" i="4"/>
  <c r="X51" i="91" s="1"/>
  <c r="S113" i="4"/>
  <c r="S51" i="91" s="1"/>
  <c r="O103" i="4"/>
  <c r="O43" i="91" s="1"/>
  <c r="AH103" i="4"/>
  <c r="AH43" i="91" s="1"/>
  <c r="D114" i="68"/>
  <c r="D42" i="91"/>
  <c r="F113" i="68"/>
  <c r="I102" i="4"/>
  <c r="E113" i="68"/>
  <c r="C42" i="91"/>
  <c r="AA105" i="4"/>
  <c r="AA45" i="91" s="1"/>
  <c r="R102" i="4"/>
  <c r="R42" i="91" s="1"/>
  <c r="A42" i="91"/>
  <c r="A115" i="68"/>
  <c r="A17" i="69" s="1"/>
  <c r="T104" i="4"/>
  <c r="T44" i="91" s="1"/>
  <c r="M105" i="4"/>
  <c r="M45" i="91" s="1"/>
  <c r="L105" i="4"/>
  <c r="L45" i="91" s="1"/>
  <c r="A114" i="68"/>
  <c r="A57" i="69" s="1"/>
  <c r="A43" i="91"/>
  <c r="G114" i="68"/>
  <c r="N103" i="4"/>
  <c r="N43" i="91" s="1"/>
  <c r="AB107" i="4"/>
  <c r="AB47" i="91" s="1"/>
  <c r="W107" i="4"/>
  <c r="W47" i="91" s="1"/>
  <c r="AI107" i="4"/>
  <c r="AI47" i="91" s="1"/>
  <c r="C103" i="4"/>
  <c r="L103" i="4" s="1"/>
  <c r="L43" i="91" s="1"/>
  <c r="W104" i="4"/>
  <c r="W44" i="91" s="1"/>
  <c r="AA102" i="4"/>
  <c r="AA42" i="91" s="1"/>
  <c r="W102" i="4"/>
  <c r="W42" i="91" s="1"/>
  <c r="V102" i="4"/>
  <c r="V42" i="91" s="1"/>
  <c r="M104" i="4"/>
  <c r="M44" i="91" s="1"/>
  <c r="R103" i="4"/>
  <c r="R43" i="91" s="1"/>
  <c r="AG103" i="4"/>
  <c r="AG43" i="91" s="1"/>
  <c r="P103" i="4"/>
  <c r="P43" i="91" s="1"/>
  <c r="J103" i="4"/>
  <c r="AA103" i="4"/>
  <c r="AA43" i="91" s="1"/>
  <c r="V104" i="4"/>
  <c r="V44" i="91" s="1"/>
  <c r="AE102" i="4"/>
  <c r="AE42" i="91" s="1"/>
  <c r="R105" i="4"/>
  <c r="R45" i="91" s="1"/>
  <c r="K102" i="4"/>
  <c r="K42" i="91" s="1"/>
  <c r="F43" i="91"/>
  <c r="Z104" i="4"/>
  <c r="Z44" i="91" s="1"/>
  <c r="E116" i="68"/>
  <c r="G113" i="68"/>
  <c r="V103" i="4"/>
  <c r="V43" i="91" s="1"/>
  <c r="P105" i="4"/>
  <c r="P45" i="91" s="1"/>
  <c r="A45" i="91"/>
  <c r="Z103" i="4"/>
  <c r="Z43" i="91" s="1"/>
  <c r="AE103" i="4"/>
  <c r="AE43" i="91" s="1"/>
  <c r="L107" i="4"/>
  <c r="L47" i="91" s="1"/>
  <c r="M107" i="4"/>
  <c r="M47" i="91" s="1"/>
  <c r="E36" i="91"/>
  <c r="J96" i="4"/>
  <c r="J36" i="91" s="1"/>
  <c r="F80" i="68"/>
  <c r="R70" i="4"/>
  <c r="R10" i="91" s="1"/>
  <c r="H70" i="4"/>
  <c r="J80" i="68" s="1"/>
  <c r="AA72" i="4"/>
  <c r="AA12" i="91" s="1"/>
  <c r="AA71" i="4"/>
  <c r="AA11" i="91" s="1"/>
  <c r="L73" i="4"/>
  <c r="L13" i="91" s="1"/>
  <c r="U73" i="4"/>
  <c r="U13" i="91" s="1"/>
  <c r="V73" i="4"/>
  <c r="V13" i="91" s="1"/>
  <c r="J69" i="4"/>
  <c r="F79" i="68"/>
  <c r="AB71" i="4"/>
  <c r="AB11" i="91" s="1"/>
  <c r="Y71" i="4"/>
  <c r="Y11" i="91" s="1"/>
  <c r="M71" i="4"/>
  <c r="M11" i="91" s="1"/>
  <c r="W73" i="4"/>
  <c r="W13" i="91" s="1"/>
  <c r="Z71" i="4"/>
  <c r="Z11" i="91" s="1"/>
  <c r="R73" i="4"/>
  <c r="R13" i="91" s="1"/>
  <c r="Q73" i="4"/>
  <c r="Q13" i="91" s="1"/>
  <c r="A83" i="68"/>
  <c r="D71" i="4"/>
  <c r="D11" i="91" s="1"/>
  <c r="D35" i="58"/>
  <c r="D72" i="4" s="1"/>
  <c r="F82" i="68" s="1"/>
  <c r="B35" i="58"/>
  <c r="B72" i="4" s="1"/>
  <c r="AG71" i="4"/>
  <c r="AG11" i="91" s="1"/>
  <c r="A11" i="91"/>
  <c r="Q71" i="4"/>
  <c r="Q11" i="91" s="1"/>
  <c r="AE71" i="4"/>
  <c r="AE11" i="91" s="1"/>
  <c r="P73" i="4"/>
  <c r="P13" i="91" s="1"/>
  <c r="H79" i="68"/>
  <c r="R71" i="4"/>
  <c r="R11" i="91" s="1"/>
  <c r="M73" i="4"/>
  <c r="M13" i="91" s="1"/>
  <c r="K73" i="4"/>
  <c r="K13" i="91" s="1"/>
  <c r="I69" i="4"/>
  <c r="I9" i="91" s="1"/>
  <c r="V90" i="4"/>
  <c r="V30" i="91" s="1"/>
  <c r="AF93" i="4"/>
  <c r="AF33" i="91" s="1"/>
  <c r="W92" i="4"/>
  <c r="W32" i="91" s="1"/>
  <c r="AB90" i="4"/>
  <c r="AB30" i="91" s="1"/>
  <c r="L89" i="4"/>
  <c r="L29" i="91" s="1"/>
  <c r="H88" i="4"/>
  <c r="A103" i="68"/>
  <c r="F100" i="68"/>
  <c r="U93" i="4"/>
  <c r="U33" i="91" s="1"/>
  <c r="K93" i="4"/>
  <c r="K33" i="91" s="1"/>
  <c r="A100" i="68"/>
  <c r="A55" i="69" s="1"/>
  <c r="R92" i="4"/>
  <c r="R32" i="91" s="1"/>
  <c r="M92" i="4"/>
  <c r="M32" i="91" s="1"/>
  <c r="AF92" i="4"/>
  <c r="AF32" i="91" s="1"/>
  <c r="V93" i="4"/>
  <c r="V33" i="91" s="1"/>
  <c r="AA89" i="4"/>
  <c r="AA29" i="91" s="1"/>
  <c r="AF91" i="4"/>
  <c r="AF31" i="91" s="1"/>
  <c r="K91" i="4"/>
  <c r="K31" i="91" s="1"/>
  <c r="F101" i="68"/>
  <c r="AA93" i="4"/>
  <c r="AA33" i="91" s="1"/>
  <c r="Z93" i="4"/>
  <c r="Z33" i="91" s="1"/>
  <c r="P93" i="4"/>
  <c r="P33" i="91" s="1"/>
  <c r="AE92" i="4"/>
  <c r="AE32" i="91" s="1"/>
  <c r="AG92" i="4"/>
  <c r="AG32" i="91" s="1"/>
  <c r="I90" i="4"/>
  <c r="K101" i="68" s="1"/>
  <c r="E99" i="68"/>
  <c r="F29" i="91"/>
  <c r="J100" i="68"/>
  <c r="I30" i="91"/>
  <c r="E30" i="91"/>
  <c r="AC90" i="4"/>
  <c r="AC30" i="91" s="1"/>
  <c r="B30" i="91"/>
  <c r="E102" i="68"/>
  <c r="AA13" i="90"/>
  <c r="H46" i="4"/>
  <c r="J55" i="68" s="1"/>
  <c r="I47" i="4"/>
  <c r="K56" i="68" s="1"/>
  <c r="G56" i="68"/>
  <c r="E54" i="68"/>
  <c r="I21" i="4"/>
  <c r="K21" i="68" s="1"/>
  <c r="W14" i="4"/>
  <c r="W3" i="90" s="1"/>
  <c r="A3" i="66"/>
  <c r="B4" i="90"/>
  <c r="L16" i="4"/>
  <c r="AA16" i="4"/>
  <c r="A5" i="66"/>
  <c r="Z14" i="4"/>
  <c r="Q14" i="4"/>
  <c r="Q3" i="90" s="1"/>
  <c r="K16" i="4"/>
  <c r="K5" i="90" s="1"/>
  <c r="V14" i="4"/>
  <c r="V3" i="90" s="1"/>
  <c r="AC15" i="4"/>
  <c r="G16" i="68"/>
  <c r="E5" i="66"/>
  <c r="AB16" i="4"/>
  <c r="AB5" i="90" s="1"/>
  <c r="M16" i="4"/>
  <c r="P14" i="4"/>
  <c r="P3" i="90" s="1"/>
  <c r="AH15" i="4"/>
  <c r="AH4" i="90" s="1"/>
  <c r="U14" i="4"/>
  <c r="Q16" i="4"/>
  <c r="Q5" i="90" s="1"/>
  <c r="D15" i="68"/>
  <c r="W16" i="4"/>
  <c r="AE14" i="4"/>
  <c r="AE3" i="90" s="1"/>
  <c r="V16" i="4"/>
  <c r="AG14" i="4"/>
  <c r="AG3" i="66" s="1"/>
  <c r="P15" i="4"/>
  <c r="E5" i="90"/>
  <c r="A5" i="90"/>
  <c r="M14" i="4"/>
  <c r="M3" i="90" s="1"/>
  <c r="AG16" i="4"/>
  <c r="AG5" i="66" s="1"/>
  <c r="AF16" i="4"/>
  <c r="AF5" i="66" s="1"/>
  <c r="X15" i="4"/>
  <c r="AF14" i="4"/>
  <c r="A16" i="68"/>
  <c r="N15" i="4"/>
  <c r="N4" i="90" s="1"/>
  <c r="X16" i="4"/>
  <c r="X5" i="66" s="1"/>
  <c r="AA14" i="4"/>
  <c r="AA3" i="90" s="1"/>
  <c r="AB14" i="4"/>
  <c r="AB3" i="66" s="1"/>
  <c r="J40" i="4"/>
  <c r="L49" i="68" s="1"/>
  <c r="V10" i="90"/>
  <c r="R10" i="90"/>
  <c r="W10" i="90"/>
  <c r="X10" i="66"/>
  <c r="AB13" i="90"/>
  <c r="AF10" i="66"/>
  <c r="AH10" i="66"/>
  <c r="O9" i="90"/>
  <c r="O9" i="66"/>
  <c r="F9" i="66"/>
  <c r="H47" i="68"/>
  <c r="G38" i="4"/>
  <c r="J38" i="4"/>
  <c r="F9" i="90"/>
  <c r="AH9" i="66"/>
  <c r="E47" i="68"/>
  <c r="V12" i="90"/>
  <c r="C9" i="90"/>
  <c r="C10" i="66"/>
  <c r="E48" i="68"/>
  <c r="G39" i="4"/>
  <c r="C10" i="90"/>
  <c r="Q39" i="4"/>
  <c r="M9" i="90"/>
  <c r="M9" i="66"/>
  <c r="L12" i="66"/>
  <c r="L12" i="90"/>
  <c r="U41" i="4"/>
  <c r="F10" i="66"/>
  <c r="AB10" i="90"/>
  <c r="I47" i="68"/>
  <c r="AE9" i="90"/>
  <c r="H48" i="68"/>
  <c r="S10" i="90"/>
  <c r="AE10" i="90"/>
  <c r="M12" i="90"/>
  <c r="D9" i="90"/>
  <c r="G49" i="68"/>
  <c r="AA10" i="90"/>
  <c r="V13" i="90"/>
  <c r="L38" i="4"/>
  <c r="H38" i="4"/>
  <c r="Q41" i="4"/>
  <c r="P41" i="4"/>
  <c r="P12" i="66" s="1"/>
  <c r="A50" i="68"/>
  <c r="AE40" i="4"/>
  <c r="AE11" i="66" s="1"/>
  <c r="L40" i="4"/>
  <c r="M40" i="4"/>
  <c r="I38" i="4"/>
  <c r="K40" i="4"/>
  <c r="K11" i="66" s="1"/>
  <c r="D40" i="4"/>
  <c r="W40" i="4" s="1"/>
  <c r="S9" i="66"/>
  <c r="A11" i="90"/>
  <c r="D10" i="90"/>
  <c r="I39" i="4"/>
  <c r="J39" i="4"/>
  <c r="AE41" i="4"/>
  <c r="K41" i="4"/>
  <c r="K12" i="66" s="1"/>
  <c r="R41" i="4"/>
  <c r="R12" i="90" s="1"/>
  <c r="Z40" i="4"/>
  <c r="AB40" i="4"/>
  <c r="AB11" i="90" s="1"/>
  <c r="Q40" i="4"/>
  <c r="K10" i="90"/>
  <c r="U13" i="90"/>
  <c r="T10" i="66"/>
  <c r="M13" i="66"/>
  <c r="H39" i="4"/>
  <c r="D9" i="66"/>
  <c r="A49" i="68"/>
  <c r="AG41" i="4"/>
  <c r="AG12" i="66" s="1"/>
  <c r="F48" i="68"/>
  <c r="P40" i="4"/>
  <c r="P11" i="66" s="1"/>
  <c r="AA40" i="4"/>
  <c r="L4" i="90"/>
  <c r="AH4" i="66"/>
  <c r="I15" i="4"/>
  <c r="K15" i="68" s="1"/>
  <c r="Q18" i="4"/>
  <c r="Q7" i="90" s="1"/>
  <c r="R15" i="4"/>
  <c r="M18" i="4"/>
  <c r="Y16" i="4"/>
  <c r="A7" i="90"/>
  <c r="AG15" i="4"/>
  <c r="K15" i="4"/>
  <c r="U4" i="90"/>
  <c r="A18" i="68"/>
  <c r="C3" i="90"/>
  <c r="Q3" i="66"/>
  <c r="N14" i="4"/>
  <c r="N3" i="90" s="1"/>
  <c r="Y5" i="90"/>
  <c r="Y5" i="66"/>
  <c r="E3" i="90"/>
  <c r="L6" i="90"/>
  <c r="J5" i="66"/>
  <c r="V18" i="4"/>
  <c r="I3" i="90"/>
  <c r="G14" i="68"/>
  <c r="W3" i="66"/>
  <c r="B7" i="66"/>
  <c r="AE3" i="66"/>
  <c r="G4" i="90"/>
  <c r="AB5" i="66"/>
  <c r="P3" i="66"/>
  <c r="D4" i="90"/>
  <c r="K14" i="68"/>
  <c r="M4" i="90"/>
  <c r="P18" i="4"/>
  <c r="P7" i="66" s="1"/>
  <c r="AA18" i="4"/>
  <c r="AA7" i="66" s="1"/>
  <c r="O14" i="4"/>
  <c r="O3" i="66" s="1"/>
  <c r="K18" i="4"/>
  <c r="K7" i="66" s="1"/>
  <c r="A17" i="68"/>
  <c r="V17" i="4"/>
  <c r="V6" i="66" s="1"/>
  <c r="H15" i="4"/>
  <c r="Q17" i="4"/>
  <c r="R17" i="4"/>
  <c r="F15" i="68"/>
  <c r="AF17" i="4"/>
  <c r="AF6" i="90" s="1"/>
  <c r="AB18" i="4"/>
  <c r="AB7" i="90" s="1"/>
  <c r="I15" i="68"/>
  <c r="N4" i="66"/>
  <c r="X5" i="90"/>
  <c r="U18" i="4"/>
  <c r="U7" i="66" s="1"/>
  <c r="AH18" i="4"/>
  <c r="I4" i="90"/>
  <c r="A6" i="90"/>
  <c r="R5" i="66"/>
  <c r="W18" i="4"/>
  <c r="W7" i="66" s="1"/>
  <c r="A7" i="66"/>
  <c r="H16" i="68"/>
  <c r="R18" i="4"/>
  <c r="R7" i="90" s="1"/>
  <c r="L18" i="4"/>
  <c r="K17" i="4"/>
  <c r="K6" i="66" s="1"/>
  <c r="P17" i="4"/>
  <c r="Q15" i="4"/>
  <c r="W17" i="4"/>
  <c r="W6" i="90" s="1"/>
  <c r="J14" i="4"/>
  <c r="J3" i="66" s="1"/>
  <c r="F448" i="4"/>
  <c r="H446" i="68" s="1"/>
  <c r="B40" i="84"/>
  <c r="F451" i="4"/>
  <c r="H449" i="68" s="1"/>
  <c r="A86" i="68"/>
  <c r="A13" i="69" s="1"/>
  <c r="C85" i="4"/>
  <c r="C25" i="91" s="1"/>
  <c r="Q85" i="4"/>
  <c r="Q25" i="91" s="1"/>
  <c r="A89" i="68"/>
  <c r="A380" i="68"/>
  <c r="I384" i="4"/>
  <c r="K378" i="68" s="1"/>
  <c r="I382" i="4"/>
  <c r="K376" i="68" s="1"/>
  <c r="E380" i="4"/>
  <c r="G374" i="68" s="1"/>
  <c r="D380" i="4"/>
  <c r="H380" i="4" s="1"/>
  <c r="J374" i="68" s="1"/>
  <c r="A376" i="68"/>
  <c r="E379" i="4"/>
  <c r="K380" i="4"/>
  <c r="G377" i="4"/>
  <c r="I372" i="68" s="1"/>
  <c r="G376" i="68"/>
  <c r="E373" i="68"/>
  <c r="F372" i="68"/>
  <c r="H379" i="4"/>
  <c r="J373" i="68" s="1"/>
  <c r="A369" i="68"/>
  <c r="K374" i="4"/>
  <c r="K63" i="66" s="1"/>
  <c r="P374" i="4"/>
  <c r="P63" i="66" s="1"/>
  <c r="AE374" i="4"/>
  <c r="AE63" i="66" s="1"/>
  <c r="W374" i="4"/>
  <c r="W63" i="66" s="1"/>
  <c r="Q374" i="4"/>
  <c r="Q63" i="66" s="1"/>
  <c r="W375" i="4"/>
  <c r="W64" i="66" s="1"/>
  <c r="E370" i="68"/>
  <c r="C372" i="4"/>
  <c r="C61" i="66" s="1"/>
  <c r="E374" i="4"/>
  <c r="E63" i="66" s="1"/>
  <c r="I373" i="4"/>
  <c r="I62" i="66" s="1"/>
  <c r="G375" i="4"/>
  <c r="G64" i="66" s="1"/>
  <c r="AA373" i="4"/>
  <c r="AA62" i="66" s="1"/>
  <c r="K375" i="4"/>
  <c r="K64" i="66" s="1"/>
  <c r="L373" i="4"/>
  <c r="L62" i="66" s="1"/>
  <c r="Q375" i="4"/>
  <c r="Q64" i="66" s="1"/>
  <c r="R373" i="4"/>
  <c r="R62" i="66" s="1"/>
  <c r="J370" i="4"/>
  <c r="J59" i="66" s="1"/>
  <c r="U373" i="4"/>
  <c r="U62" i="66" s="1"/>
  <c r="AB375" i="4"/>
  <c r="AB64" i="66" s="1"/>
  <c r="V373" i="4"/>
  <c r="V62" i="66" s="1"/>
  <c r="G373" i="4"/>
  <c r="G62" i="66" s="1"/>
  <c r="E60" i="66"/>
  <c r="AE375" i="4"/>
  <c r="AE64" i="66" s="1"/>
  <c r="A370" i="68"/>
  <c r="A64" i="66"/>
  <c r="AA370" i="4"/>
  <c r="AA59" i="66" s="1"/>
  <c r="P370" i="4"/>
  <c r="P59" i="66" s="1"/>
  <c r="AB370" i="4"/>
  <c r="AB59" i="66" s="1"/>
  <c r="N370" i="4"/>
  <c r="N59" i="66" s="1"/>
  <c r="F375" i="4"/>
  <c r="H370" i="68" s="1"/>
  <c r="P375" i="4"/>
  <c r="P64" i="66" s="1"/>
  <c r="R374" i="4"/>
  <c r="R63" i="66" s="1"/>
  <c r="AE373" i="4"/>
  <c r="AE62" i="66" s="1"/>
  <c r="AG374" i="4"/>
  <c r="AG63" i="66" s="1"/>
  <c r="R375" i="4"/>
  <c r="R64" i="66" s="1"/>
  <c r="V370" i="4"/>
  <c r="V59" i="66" s="1"/>
  <c r="AE370" i="4"/>
  <c r="AE59" i="66" s="1"/>
  <c r="K373" i="4"/>
  <c r="K62" i="66" s="1"/>
  <c r="L374" i="4"/>
  <c r="L63" i="66" s="1"/>
  <c r="J371" i="4"/>
  <c r="J60" i="66" s="1"/>
  <c r="K370" i="4"/>
  <c r="K59" i="66" s="1"/>
  <c r="A63" i="66"/>
  <c r="O370" i="4"/>
  <c r="O59" i="66" s="1"/>
  <c r="AF374" i="4"/>
  <c r="AF63" i="66" s="1"/>
  <c r="P373" i="4"/>
  <c r="P62" i="66" s="1"/>
  <c r="M374" i="4"/>
  <c r="M63" i="66" s="1"/>
  <c r="L375" i="4"/>
  <c r="L64" i="66" s="1"/>
  <c r="U375" i="4"/>
  <c r="U64" i="66" s="1"/>
  <c r="A366" i="68"/>
  <c r="A50" i="69" s="1"/>
  <c r="AG370" i="4"/>
  <c r="AG59" i="66" s="1"/>
  <c r="V375" i="4"/>
  <c r="V64" i="66" s="1"/>
  <c r="Z374" i="4"/>
  <c r="Z63" i="66" s="1"/>
  <c r="U374" i="4"/>
  <c r="U63" i="66" s="1"/>
  <c r="H375" i="4"/>
  <c r="J370" i="68" s="1"/>
  <c r="G366" i="68" s="1"/>
  <c r="Q369" i="68" s="1"/>
  <c r="A362" i="68"/>
  <c r="D52" i="14"/>
  <c r="E362" i="4" s="1"/>
  <c r="G358" i="68" s="1"/>
  <c r="C52" i="14"/>
  <c r="D362" i="4" s="1"/>
  <c r="D51" i="14"/>
  <c r="E361" i="4" s="1"/>
  <c r="G357" i="68" s="1"/>
  <c r="I357" i="4"/>
  <c r="K354" i="68" s="1"/>
  <c r="K357" i="4"/>
  <c r="G354" i="4"/>
  <c r="G57" i="66" s="1"/>
  <c r="E56" i="66"/>
  <c r="AC353" i="4"/>
  <c r="AC56" i="66" s="1"/>
  <c r="G350" i="68"/>
  <c r="D54" i="66"/>
  <c r="F348" i="68"/>
  <c r="H351" i="4"/>
  <c r="I351" i="4"/>
  <c r="K347" i="68"/>
  <c r="H348" i="68"/>
  <c r="Q351" i="4"/>
  <c r="Q54" i="66" s="1"/>
  <c r="E347" i="68"/>
  <c r="D354" i="4"/>
  <c r="U350" i="4"/>
  <c r="U53" i="66" s="1"/>
  <c r="S351" i="4"/>
  <c r="S54" i="66" s="1"/>
  <c r="L354" i="4"/>
  <c r="L57" i="66" s="1"/>
  <c r="U352" i="4"/>
  <c r="U55" i="66" s="1"/>
  <c r="M352" i="4"/>
  <c r="M55" i="66" s="1"/>
  <c r="G350" i="4"/>
  <c r="R351" i="4"/>
  <c r="R54" i="66" s="1"/>
  <c r="J351" i="4"/>
  <c r="G352" i="4"/>
  <c r="E352" i="4"/>
  <c r="X352" i="4" s="1"/>
  <c r="X55" i="66" s="1"/>
  <c r="AA351" i="4"/>
  <c r="AA54" i="66" s="1"/>
  <c r="W351" i="4"/>
  <c r="W54" i="66" s="1"/>
  <c r="AF354" i="4"/>
  <c r="AF57" i="66" s="1"/>
  <c r="A57" i="66"/>
  <c r="K350" i="4"/>
  <c r="K53" i="66" s="1"/>
  <c r="P350" i="4"/>
  <c r="P53" i="66" s="1"/>
  <c r="V350" i="4"/>
  <c r="V53" i="66" s="1"/>
  <c r="G351" i="4"/>
  <c r="AF352" i="4"/>
  <c r="AF55" i="66" s="1"/>
  <c r="AE350" i="4"/>
  <c r="AE53" i="66" s="1"/>
  <c r="AA350" i="4"/>
  <c r="AA53" i="66" s="1"/>
  <c r="L351" i="4"/>
  <c r="L54" i="66" s="1"/>
  <c r="K351" i="4"/>
  <c r="K54" i="66" s="1"/>
  <c r="AG351" i="4"/>
  <c r="AG54" i="66" s="1"/>
  <c r="T351" i="4"/>
  <c r="T54" i="66" s="1"/>
  <c r="R354" i="4"/>
  <c r="R57" i="66" s="1"/>
  <c r="Q354" i="4"/>
  <c r="Q57" i="66" s="1"/>
  <c r="H350" i="4"/>
  <c r="L350" i="4"/>
  <c r="L53" i="66" s="1"/>
  <c r="AB350" i="4"/>
  <c r="AB53" i="66" s="1"/>
  <c r="A349" i="68"/>
  <c r="E351" i="68"/>
  <c r="AB352" i="4"/>
  <c r="AB55" i="66" s="1"/>
  <c r="R352" i="4"/>
  <c r="R55" i="66" s="1"/>
  <c r="P354" i="4"/>
  <c r="P57" i="66" s="1"/>
  <c r="AF351" i="4"/>
  <c r="AF54" i="66" s="1"/>
  <c r="L352" i="4"/>
  <c r="L55" i="66" s="1"/>
  <c r="AE351" i="4"/>
  <c r="AE54" i="66" s="1"/>
  <c r="R350" i="4"/>
  <c r="R53" i="66" s="1"/>
  <c r="D352" i="4"/>
  <c r="E354" i="4"/>
  <c r="AH354" i="4" s="1"/>
  <c r="AH57" i="66" s="1"/>
  <c r="AG344" i="4"/>
  <c r="AG47" i="66" s="1"/>
  <c r="AF344" i="4"/>
  <c r="AF47" i="66" s="1"/>
  <c r="L344" i="4"/>
  <c r="L47" i="66" s="1"/>
  <c r="P344" i="4"/>
  <c r="P47" i="66" s="1"/>
  <c r="U344" i="4"/>
  <c r="U47" i="66" s="1"/>
  <c r="M344" i="4"/>
  <c r="M47" i="66" s="1"/>
  <c r="Q344" i="4"/>
  <c r="Q47" i="66" s="1"/>
  <c r="R344" i="4"/>
  <c r="R47" i="66" s="1"/>
  <c r="AE344" i="4"/>
  <c r="AE47" i="66" s="1"/>
  <c r="Z344" i="4"/>
  <c r="Z47" i="66" s="1"/>
  <c r="K344" i="4"/>
  <c r="K47" i="66" s="1"/>
  <c r="F342" i="68"/>
  <c r="P353" i="68" s="1"/>
  <c r="D48" i="66"/>
  <c r="W346" i="4"/>
  <c r="W49" i="66" s="1"/>
  <c r="G49" i="66"/>
  <c r="I343" i="68"/>
  <c r="C49" i="66"/>
  <c r="V346" i="4"/>
  <c r="V49" i="66" s="1"/>
  <c r="H346" i="4"/>
  <c r="G344" i="68"/>
  <c r="E50" i="66"/>
  <c r="X346" i="4"/>
  <c r="X49" i="66" s="1"/>
  <c r="G343" i="68"/>
  <c r="I346" i="4"/>
  <c r="F348" i="4"/>
  <c r="J346" i="4"/>
  <c r="AF348" i="4"/>
  <c r="AF51" i="66" s="1"/>
  <c r="S345" i="4"/>
  <c r="S48" i="66" s="1"/>
  <c r="E348" i="4"/>
  <c r="G342" i="68"/>
  <c r="Q353" i="68" s="1"/>
  <c r="I345" i="4"/>
  <c r="AC347" i="4"/>
  <c r="AC50" i="66" s="1"/>
  <c r="H48" i="66"/>
  <c r="G348" i="4"/>
  <c r="E345" i="68"/>
  <c r="J344" i="4"/>
  <c r="I344" i="4"/>
  <c r="O344" i="4"/>
  <c r="O47" i="66" s="1"/>
  <c r="C339" i="4"/>
  <c r="E338" i="68"/>
  <c r="G341" i="4"/>
  <c r="I338" i="68" s="1"/>
  <c r="G340" i="4"/>
  <c r="I337" i="68" s="1"/>
  <c r="H339" i="4"/>
  <c r="J336" i="68" s="1"/>
  <c r="H340" i="4"/>
  <c r="J337" i="68" s="1"/>
  <c r="K342" i="4"/>
  <c r="I339" i="4"/>
  <c r="K336" i="68" s="1"/>
  <c r="I340" i="4"/>
  <c r="K337" i="68" s="1"/>
  <c r="G336" i="68"/>
  <c r="I342" i="4"/>
  <c r="K339" i="68" s="1"/>
  <c r="I338" i="4"/>
  <c r="K335" i="68" s="1"/>
  <c r="I334" i="4"/>
  <c r="K331" i="68" s="1"/>
  <c r="H334" i="4"/>
  <c r="J331" i="68" s="1"/>
  <c r="E331" i="68"/>
  <c r="I332" i="4"/>
  <c r="K329" i="68" s="1"/>
  <c r="F329" i="68"/>
  <c r="C48" i="19"/>
  <c r="D330" i="4" s="1"/>
  <c r="A325" i="68"/>
  <c r="G325" i="4"/>
  <c r="I322" i="68" s="1"/>
  <c r="E322" i="68"/>
  <c r="F322" i="68"/>
  <c r="H325" i="4"/>
  <c r="J322" i="68" s="1"/>
  <c r="K322" i="4"/>
  <c r="K166" i="91" s="1"/>
  <c r="AE322" i="4"/>
  <c r="AE166" i="91" s="1"/>
  <c r="Q323" i="4"/>
  <c r="Q167" i="91" s="1"/>
  <c r="R323" i="4"/>
  <c r="R167" i="91" s="1"/>
  <c r="Z321" i="4"/>
  <c r="Z165" i="91" s="1"/>
  <c r="AF322" i="4"/>
  <c r="AF166" i="91" s="1"/>
  <c r="AG322" i="4"/>
  <c r="AG166" i="91" s="1"/>
  <c r="L322" i="4"/>
  <c r="L166" i="91" s="1"/>
  <c r="AA321" i="4"/>
  <c r="AA165" i="91" s="1"/>
  <c r="D162" i="91"/>
  <c r="V322" i="4"/>
  <c r="V166" i="91" s="1"/>
  <c r="W322" i="4"/>
  <c r="W166" i="91" s="1"/>
  <c r="F139" i="68"/>
  <c r="C163" i="91"/>
  <c r="Z320" i="4"/>
  <c r="Z164" i="91" s="1"/>
  <c r="A164" i="91"/>
  <c r="M320" i="4"/>
  <c r="M164" i="91" s="1"/>
  <c r="R319" i="4"/>
  <c r="R163" i="91" s="1"/>
  <c r="AB320" i="4"/>
  <c r="AB164" i="91" s="1"/>
  <c r="W320" i="4"/>
  <c r="W164" i="91" s="1"/>
  <c r="A141" i="68"/>
  <c r="A20" i="69" s="1"/>
  <c r="AG320" i="4"/>
  <c r="AG164" i="91" s="1"/>
  <c r="Q320" i="4"/>
  <c r="Q164" i="91" s="1"/>
  <c r="A163" i="91"/>
  <c r="R320" i="4"/>
  <c r="R164" i="91" s="1"/>
  <c r="V320" i="4"/>
  <c r="V164" i="91" s="1"/>
  <c r="L320" i="4"/>
  <c r="L164" i="91" s="1"/>
  <c r="E164" i="91"/>
  <c r="S320" i="4"/>
  <c r="S164" i="91" s="1"/>
  <c r="J320" i="4"/>
  <c r="J164" i="91" s="1"/>
  <c r="G141" i="68"/>
  <c r="N319" i="4"/>
  <c r="N163" i="91" s="1"/>
  <c r="G140" i="68"/>
  <c r="J319" i="4"/>
  <c r="J163" i="91" s="1"/>
  <c r="E163" i="91"/>
  <c r="H322" i="4"/>
  <c r="H166" i="91" s="1"/>
  <c r="AB322" i="4"/>
  <c r="AB166" i="91" s="1"/>
  <c r="F141" i="68"/>
  <c r="AA318" i="4"/>
  <c r="AA162" i="91" s="1"/>
  <c r="F142" i="68"/>
  <c r="B323" i="4"/>
  <c r="D144" i="68" s="1"/>
  <c r="W318" i="4"/>
  <c r="W162" i="91" s="1"/>
  <c r="T320" i="4"/>
  <c r="T164" i="91" s="1"/>
  <c r="AG321" i="4"/>
  <c r="AG165" i="91" s="1"/>
  <c r="Q321" i="4"/>
  <c r="Q165" i="91" s="1"/>
  <c r="R321" i="4"/>
  <c r="R165" i="91" s="1"/>
  <c r="AE321" i="4"/>
  <c r="AE165" i="91" s="1"/>
  <c r="Q322" i="4"/>
  <c r="Q166" i="91" s="1"/>
  <c r="R322" i="4"/>
  <c r="R166" i="91" s="1"/>
  <c r="E321" i="4"/>
  <c r="I321" i="4" s="1"/>
  <c r="E144" i="68"/>
  <c r="C167" i="91"/>
  <c r="AE318" i="4"/>
  <c r="AE162" i="91" s="1"/>
  <c r="R318" i="4"/>
  <c r="R162" i="91" s="1"/>
  <c r="Z318" i="4"/>
  <c r="Z162" i="91" s="1"/>
  <c r="L318" i="4"/>
  <c r="L162" i="91" s="1"/>
  <c r="K139" i="68"/>
  <c r="V318" i="4"/>
  <c r="V162" i="91" s="1"/>
  <c r="A139" i="68"/>
  <c r="D164" i="91"/>
  <c r="P318" i="4"/>
  <c r="P162" i="91" s="1"/>
  <c r="E142" i="68"/>
  <c r="AF318" i="4"/>
  <c r="AF162" i="91" s="1"/>
  <c r="U318" i="4"/>
  <c r="U162" i="91" s="1"/>
  <c r="A162" i="91"/>
  <c r="Q318" i="4"/>
  <c r="Q162" i="91" s="1"/>
  <c r="J318" i="4"/>
  <c r="H139" i="68"/>
  <c r="V321" i="4"/>
  <c r="V165" i="91" s="1"/>
  <c r="M318" i="4"/>
  <c r="M162" i="91" s="1"/>
  <c r="AG318" i="4"/>
  <c r="AG162" i="91" s="1"/>
  <c r="E166" i="91"/>
  <c r="AC322" i="4"/>
  <c r="AC166" i="91" s="1"/>
  <c r="G143" i="68"/>
  <c r="A165" i="91"/>
  <c r="S321" i="4"/>
  <c r="S165" i="91" s="1"/>
  <c r="AC321" i="4"/>
  <c r="AC165" i="91" s="1"/>
  <c r="U321" i="4"/>
  <c r="U165" i="91" s="1"/>
  <c r="B165" i="91"/>
  <c r="N321" i="4"/>
  <c r="N165" i="91" s="1"/>
  <c r="D142" i="68"/>
  <c r="AH321" i="4"/>
  <c r="AH165" i="91" s="1"/>
  <c r="B164" i="91"/>
  <c r="AC320" i="4"/>
  <c r="AC164" i="91" s="1"/>
  <c r="D141" i="68"/>
  <c r="N320" i="4"/>
  <c r="N164" i="91" s="1"/>
  <c r="X320" i="4"/>
  <c r="X164" i="91" s="1"/>
  <c r="AH320" i="4"/>
  <c r="AH164" i="91" s="1"/>
  <c r="P320" i="4"/>
  <c r="P164" i="91" s="1"/>
  <c r="X319" i="4"/>
  <c r="X163" i="91" s="1"/>
  <c r="D140" i="68"/>
  <c r="S319" i="4"/>
  <c r="S163" i="91" s="1"/>
  <c r="AC319" i="4"/>
  <c r="AC163" i="91" s="1"/>
  <c r="B163" i="91"/>
  <c r="AH319" i="4"/>
  <c r="AH163" i="91" s="1"/>
  <c r="G319" i="4"/>
  <c r="N318" i="4"/>
  <c r="N162" i="91" s="1"/>
  <c r="S318" i="4"/>
  <c r="S162" i="91" s="1"/>
  <c r="D139" i="68"/>
  <c r="AH318" i="4"/>
  <c r="AH162" i="91" s="1"/>
  <c r="AC318" i="4"/>
  <c r="AC162" i="91" s="1"/>
  <c r="X318" i="4"/>
  <c r="X162" i="91" s="1"/>
  <c r="B162" i="91"/>
  <c r="H318" i="4"/>
  <c r="G320" i="4"/>
  <c r="Q319" i="4"/>
  <c r="Q163" i="91" s="1"/>
  <c r="AB319" i="4"/>
  <c r="AB163" i="91" s="1"/>
  <c r="H321" i="4"/>
  <c r="AF323" i="4"/>
  <c r="AF167" i="91" s="1"/>
  <c r="L319" i="4"/>
  <c r="L163" i="91" s="1"/>
  <c r="G318" i="4"/>
  <c r="H319" i="4"/>
  <c r="E139" i="68"/>
  <c r="AA322" i="4"/>
  <c r="AA166" i="91" s="1"/>
  <c r="C166" i="91"/>
  <c r="Z319" i="4"/>
  <c r="Z163" i="91" s="1"/>
  <c r="AA319" i="4"/>
  <c r="AA163" i="91" s="1"/>
  <c r="E141" i="68"/>
  <c r="K319" i="4"/>
  <c r="K163" i="91" s="1"/>
  <c r="O319" i="4"/>
  <c r="O163" i="91" s="1"/>
  <c r="AF319" i="4"/>
  <c r="AF163" i="91" s="1"/>
  <c r="W321" i="4"/>
  <c r="W165" i="91" s="1"/>
  <c r="G321" i="4"/>
  <c r="B51" i="20"/>
  <c r="B322" i="4" s="1"/>
  <c r="G322" i="4" s="1"/>
  <c r="H320" i="4"/>
  <c r="U319" i="4"/>
  <c r="U163" i="91" s="1"/>
  <c r="W319" i="4"/>
  <c r="W163" i="91" s="1"/>
  <c r="M319" i="4"/>
  <c r="M163" i="91" s="1"/>
  <c r="AE319" i="4"/>
  <c r="AE163" i="91" s="1"/>
  <c r="A140" i="68"/>
  <c r="A60" i="69" s="1"/>
  <c r="F134" i="68"/>
  <c r="S313" i="4"/>
  <c r="S157" i="91" s="1"/>
  <c r="D58" i="21"/>
  <c r="D315" i="4" s="1"/>
  <c r="R141" i="68"/>
  <c r="D133" i="68"/>
  <c r="X314" i="4"/>
  <c r="X158" i="91" s="1"/>
  <c r="G135" i="68"/>
  <c r="AH316" i="4"/>
  <c r="AH160" i="91" s="1"/>
  <c r="B152" i="91"/>
  <c r="X308" i="4"/>
  <c r="X152" i="91" s="1"/>
  <c r="D318" i="68"/>
  <c r="AC307" i="4"/>
  <c r="AC151" i="91" s="1"/>
  <c r="N307" i="4"/>
  <c r="N151" i="91" s="1"/>
  <c r="L305" i="4"/>
  <c r="L149" i="91" s="1"/>
  <c r="AE306" i="4"/>
  <c r="AE150" i="91" s="1"/>
  <c r="AG305" i="4"/>
  <c r="AG149" i="91" s="1"/>
  <c r="M306" i="4"/>
  <c r="M150" i="91" s="1"/>
  <c r="M305" i="4"/>
  <c r="M149" i="91" s="1"/>
  <c r="AG306" i="4"/>
  <c r="AG150" i="91" s="1"/>
  <c r="AH307" i="4"/>
  <c r="AH151" i="91" s="1"/>
  <c r="Z306" i="4"/>
  <c r="Z150" i="91" s="1"/>
  <c r="L306" i="4"/>
  <c r="L150" i="91" s="1"/>
  <c r="W306" i="4"/>
  <c r="W150" i="91" s="1"/>
  <c r="AA306" i="4"/>
  <c r="AA150" i="91" s="1"/>
  <c r="A316" i="68"/>
  <c r="A40" i="69" s="1"/>
  <c r="K306" i="4"/>
  <c r="K150" i="91" s="1"/>
  <c r="A150" i="91"/>
  <c r="D319" i="68"/>
  <c r="X309" i="4"/>
  <c r="X153" i="91" s="1"/>
  <c r="AB308" i="4"/>
  <c r="AB152" i="91" s="1"/>
  <c r="F318" i="68"/>
  <c r="C153" i="91"/>
  <c r="E315" i="68"/>
  <c r="O315" i="68" s="1"/>
  <c r="H307" i="4"/>
  <c r="H151" i="91" s="1"/>
  <c r="D309" i="4"/>
  <c r="D153" i="91" s="1"/>
  <c r="AA308" i="4"/>
  <c r="AA152" i="91" s="1"/>
  <c r="W307" i="4"/>
  <c r="W151" i="91" s="1"/>
  <c r="X305" i="4"/>
  <c r="X149" i="91" s="1"/>
  <c r="S305" i="4"/>
  <c r="S149" i="91" s="1"/>
  <c r="D315" i="68"/>
  <c r="E317" i="68"/>
  <c r="AH308" i="4"/>
  <c r="AH152" i="91" s="1"/>
  <c r="E309" i="4"/>
  <c r="AH309" i="4" s="1"/>
  <c r="AH153" i="91" s="1"/>
  <c r="V307" i="4"/>
  <c r="V151" i="91" s="1"/>
  <c r="AH305" i="4"/>
  <c r="AH149" i="91" s="1"/>
  <c r="S309" i="4"/>
  <c r="S153" i="91" s="1"/>
  <c r="AC309" i="4"/>
  <c r="AC153" i="91" s="1"/>
  <c r="AH306" i="4"/>
  <c r="AH150" i="91" s="1"/>
  <c r="AC305" i="4"/>
  <c r="AC149" i="91" s="1"/>
  <c r="E307" i="4"/>
  <c r="I307" i="4" s="1"/>
  <c r="I151" i="91" s="1"/>
  <c r="Z308" i="4"/>
  <c r="Z152" i="91" s="1"/>
  <c r="AC306" i="4"/>
  <c r="AC150" i="91" s="1"/>
  <c r="X306" i="4"/>
  <c r="X150" i="91" s="1"/>
  <c r="N308" i="4"/>
  <c r="N152" i="91" s="1"/>
  <c r="AF309" i="4"/>
  <c r="AF153" i="91" s="1"/>
  <c r="Q306" i="4"/>
  <c r="Q150" i="91" s="1"/>
  <c r="G305" i="4"/>
  <c r="G149" i="91" s="1"/>
  <c r="N305" i="4"/>
  <c r="N149" i="91" s="1"/>
  <c r="E149" i="91"/>
  <c r="I305" i="4"/>
  <c r="G315" i="68"/>
  <c r="J305" i="4"/>
  <c r="E153" i="91"/>
  <c r="R306" i="4"/>
  <c r="R150" i="91" s="1"/>
  <c r="D150" i="91"/>
  <c r="H306" i="4"/>
  <c r="F316" i="68"/>
  <c r="G318" i="68"/>
  <c r="I308" i="4"/>
  <c r="AC308" i="4"/>
  <c r="AC152" i="91" s="1"/>
  <c r="E150" i="91"/>
  <c r="G316" i="68"/>
  <c r="I306" i="4"/>
  <c r="S306" i="4"/>
  <c r="S150" i="91" s="1"/>
  <c r="H308" i="4"/>
  <c r="O305" i="4"/>
  <c r="O149" i="91" s="1"/>
  <c r="U307" i="4"/>
  <c r="U151" i="91" s="1"/>
  <c r="G306" i="4"/>
  <c r="R305" i="4"/>
  <c r="R149" i="91" s="1"/>
  <c r="AE305" i="4"/>
  <c r="AE149" i="91" s="1"/>
  <c r="G309" i="4"/>
  <c r="P307" i="4"/>
  <c r="P151" i="91" s="1"/>
  <c r="AG307" i="4"/>
  <c r="AG151" i="91" s="1"/>
  <c r="Q307" i="4"/>
  <c r="Q151" i="91" s="1"/>
  <c r="C150" i="91"/>
  <c r="D152" i="91"/>
  <c r="D317" i="68"/>
  <c r="AE309" i="4"/>
  <c r="AE153" i="91" s="1"/>
  <c r="N309" i="4"/>
  <c r="N153" i="91" s="1"/>
  <c r="P306" i="4"/>
  <c r="P150" i="91" s="1"/>
  <c r="G308" i="4"/>
  <c r="Z307" i="4"/>
  <c r="Z151" i="91" s="1"/>
  <c r="AB307" i="4"/>
  <c r="AB151" i="91" s="1"/>
  <c r="A315" i="68"/>
  <c r="A82" i="69" s="1"/>
  <c r="F315" i="68"/>
  <c r="N306" i="4"/>
  <c r="N150" i="91" s="1"/>
  <c r="AB305" i="4"/>
  <c r="AB149" i="91" s="1"/>
  <c r="AA305" i="4"/>
  <c r="AA149" i="91" s="1"/>
  <c r="V305" i="4"/>
  <c r="V149" i="91" s="1"/>
  <c r="Z305" i="4"/>
  <c r="Z149" i="91" s="1"/>
  <c r="L307" i="4"/>
  <c r="L151" i="91" s="1"/>
  <c r="R307" i="4"/>
  <c r="R151" i="91" s="1"/>
  <c r="A317" i="68"/>
  <c r="AA307" i="4"/>
  <c r="AA151" i="91" s="1"/>
  <c r="B151" i="91"/>
  <c r="B153" i="91"/>
  <c r="H305" i="4"/>
  <c r="G307" i="4"/>
  <c r="E318" i="68"/>
  <c r="K305" i="4"/>
  <c r="K149" i="91" s="1"/>
  <c r="F317" i="68"/>
  <c r="P317" i="68" s="1"/>
  <c r="D316" i="68"/>
  <c r="M307" i="4"/>
  <c r="M151" i="91" s="1"/>
  <c r="W305" i="4"/>
  <c r="W149" i="91" s="1"/>
  <c r="U305" i="4"/>
  <c r="U149" i="91" s="1"/>
  <c r="P305" i="4"/>
  <c r="P149" i="91" s="1"/>
  <c r="AF305" i="4"/>
  <c r="AF149" i="91" s="1"/>
  <c r="O316" i="68"/>
  <c r="X301" i="4"/>
  <c r="X145" i="91" s="1"/>
  <c r="G311" i="68"/>
  <c r="I301" i="4"/>
  <c r="J301" i="4"/>
  <c r="J145" i="91" s="1"/>
  <c r="AH301" i="4"/>
  <c r="AH145" i="91" s="1"/>
  <c r="H301" i="4"/>
  <c r="J311" i="68" s="1"/>
  <c r="H311" i="68"/>
  <c r="G310" i="68"/>
  <c r="G300" i="4"/>
  <c r="G144" i="91" s="1"/>
  <c r="D144" i="91"/>
  <c r="I300" i="4"/>
  <c r="F310" i="68"/>
  <c r="D303" i="4"/>
  <c r="I303" i="4" s="1"/>
  <c r="D54" i="23"/>
  <c r="D302" i="4" s="1"/>
  <c r="I302" i="4" s="1"/>
  <c r="K312" i="68" s="1"/>
  <c r="C303" i="4"/>
  <c r="AF303" i="4" s="1"/>
  <c r="AF147" i="91" s="1"/>
  <c r="K299" i="4"/>
  <c r="K143" i="91" s="1"/>
  <c r="AC299" i="4"/>
  <c r="AC143" i="91" s="1"/>
  <c r="AH299" i="4"/>
  <c r="AH143" i="91" s="1"/>
  <c r="X299" i="4"/>
  <c r="X143" i="91" s="1"/>
  <c r="E147" i="91"/>
  <c r="AH303" i="4"/>
  <c r="AH147" i="91" s="1"/>
  <c r="G313" i="68"/>
  <c r="G312" i="68"/>
  <c r="E146" i="91"/>
  <c r="G299" i="4"/>
  <c r="F308" i="68"/>
  <c r="I298" i="4"/>
  <c r="I142" i="91" s="1"/>
  <c r="N298" i="4"/>
  <c r="N142" i="91" s="1"/>
  <c r="N302" i="4"/>
  <c r="N146" i="91" s="1"/>
  <c r="S302" i="4"/>
  <c r="S146" i="91" s="1"/>
  <c r="B146" i="91"/>
  <c r="AH302" i="4"/>
  <c r="AH146" i="91" s="1"/>
  <c r="S303" i="4"/>
  <c r="S147" i="91" s="1"/>
  <c r="AE303" i="4"/>
  <c r="AE147" i="91" s="1"/>
  <c r="B147" i="91"/>
  <c r="N303" i="4"/>
  <c r="N147" i="91" s="1"/>
  <c r="F313" i="68"/>
  <c r="X298" i="4"/>
  <c r="X142" i="91" s="1"/>
  <c r="C54" i="23"/>
  <c r="C302" i="4" s="1"/>
  <c r="AA302" i="4" s="1"/>
  <c r="AA146" i="91" s="1"/>
  <c r="L308" i="68"/>
  <c r="B142" i="91"/>
  <c r="AF301" i="4"/>
  <c r="AF145" i="91" s="1"/>
  <c r="A144" i="91"/>
  <c r="G301" i="4"/>
  <c r="C144" i="91"/>
  <c r="H299" i="4"/>
  <c r="X303" i="4"/>
  <c r="X147" i="91" s="1"/>
  <c r="AC303" i="4"/>
  <c r="AC147" i="91" s="1"/>
  <c r="D313" i="68"/>
  <c r="U299" i="4"/>
  <c r="U143" i="91" s="1"/>
  <c r="W299" i="4"/>
  <c r="W143" i="91" s="1"/>
  <c r="P299" i="4"/>
  <c r="P143" i="91" s="1"/>
  <c r="AA299" i="4"/>
  <c r="AA143" i="91" s="1"/>
  <c r="V299" i="4"/>
  <c r="V143" i="91" s="1"/>
  <c r="A143" i="91"/>
  <c r="Z299" i="4"/>
  <c r="Z143" i="91" s="1"/>
  <c r="N299" i="4"/>
  <c r="N143" i="91" s="1"/>
  <c r="AG299" i="4"/>
  <c r="AG143" i="91" s="1"/>
  <c r="D312" i="68"/>
  <c r="Z302" i="4"/>
  <c r="Z146" i="91" s="1"/>
  <c r="X302" i="4"/>
  <c r="X146" i="91" s="1"/>
  <c r="AC301" i="4"/>
  <c r="AC145" i="91" s="1"/>
  <c r="N301" i="4"/>
  <c r="N145" i="91" s="1"/>
  <c r="D311" i="68"/>
  <c r="S301" i="4"/>
  <c r="S145" i="91" s="1"/>
  <c r="D309" i="68"/>
  <c r="N315" i="68" s="1"/>
  <c r="S299" i="4"/>
  <c r="S143" i="91" s="1"/>
  <c r="P300" i="4"/>
  <c r="P144" i="91" s="1"/>
  <c r="AF300" i="4"/>
  <c r="AF144" i="91" s="1"/>
  <c r="V300" i="4"/>
  <c r="V144" i="91" s="1"/>
  <c r="AE300" i="4"/>
  <c r="AE144" i="91" s="1"/>
  <c r="W300" i="4"/>
  <c r="W144" i="91" s="1"/>
  <c r="K300" i="4"/>
  <c r="K144" i="91" s="1"/>
  <c r="U300" i="4"/>
  <c r="U144" i="91" s="1"/>
  <c r="AA300" i="4"/>
  <c r="AA144" i="91" s="1"/>
  <c r="V301" i="4"/>
  <c r="V145" i="91" s="1"/>
  <c r="H300" i="4"/>
  <c r="AG300" i="4"/>
  <c r="AG144" i="91" s="1"/>
  <c r="L300" i="4"/>
  <c r="L144" i="91" s="1"/>
  <c r="G308" i="68"/>
  <c r="E142" i="91"/>
  <c r="AE301" i="4"/>
  <c r="AE145" i="91" s="1"/>
  <c r="AG301" i="4"/>
  <c r="AG145" i="91" s="1"/>
  <c r="U301" i="4"/>
  <c r="U145" i="91" s="1"/>
  <c r="Q301" i="4"/>
  <c r="Q145" i="91" s="1"/>
  <c r="A311" i="68"/>
  <c r="Z301" i="4"/>
  <c r="Z145" i="91" s="1"/>
  <c r="E308" i="68"/>
  <c r="G298" i="4"/>
  <c r="S300" i="4"/>
  <c r="S144" i="91" s="1"/>
  <c r="A145" i="91"/>
  <c r="C145" i="91"/>
  <c r="Y301" i="4"/>
  <c r="Y145" i="91" s="1"/>
  <c r="R300" i="4"/>
  <c r="R144" i="91" s="1"/>
  <c r="AB300" i="4"/>
  <c r="AB144" i="91" s="1"/>
  <c r="B144" i="91"/>
  <c r="AC300" i="4"/>
  <c r="AC144" i="91" s="1"/>
  <c r="AH300" i="4"/>
  <c r="AH144" i="91" s="1"/>
  <c r="X300" i="4"/>
  <c r="X144" i="91" s="1"/>
  <c r="N300" i="4"/>
  <c r="N144" i="91" s="1"/>
  <c r="C143" i="91"/>
  <c r="H298" i="4"/>
  <c r="Q303" i="4"/>
  <c r="Q147" i="91" s="1"/>
  <c r="P315" i="68"/>
  <c r="AA298" i="4"/>
  <c r="AA142" i="91" s="1"/>
  <c r="K298" i="4"/>
  <c r="K142" i="91" s="1"/>
  <c r="AG298" i="4"/>
  <c r="AG142" i="91" s="1"/>
  <c r="J292" i="4"/>
  <c r="O292" i="4"/>
  <c r="O136" i="91" s="1"/>
  <c r="G302" i="68"/>
  <c r="H302" i="68"/>
  <c r="I292" i="4"/>
  <c r="AF296" i="4"/>
  <c r="AF140" i="91" s="1"/>
  <c r="E304" i="68"/>
  <c r="H294" i="4"/>
  <c r="V294" i="4"/>
  <c r="V138" i="91" s="1"/>
  <c r="G296" i="4"/>
  <c r="AE296" i="4"/>
  <c r="AE140" i="91" s="1"/>
  <c r="S296" i="4"/>
  <c r="S140" i="91" s="1"/>
  <c r="D306" i="68"/>
  <c r="AC296" i="4"/>
  <c r="AC140" i="91" s="1"/>
  <c r="B140" i="91"/>
  <c r="X296" i="4"/>
  <c r="X140" i="91" s="1"/>
  <c r="N296" i="4"/>
  <c r="N140" i="91" s="1"/>
  <c r="AC294" i="4"/>
  <c r="AC138" i="91" s="1"/>
  <c r="D304" i="68"/>
  <c r="AH294" i="4"/>
  <c r="AH138" i="91" s="1"/>
  <c r="G294" i="4"/>
  <c r="U294" i="4"/>
  <c r="U138" i="91" s="1"/>
  <c r="S294" i="4"/>
  <c r="S138" i="91" s="1"/>
  <c r="N294" i="4"/>
  <c r="N138" i="91" s="1"/>
  <c r="B138" i="91"/>
  <c r="B34" i="24"/>
  <c r="B295" i="4" s="1"/>
  <c r="G304" i="68"/>
  <c r="F305" i="68"/>
  <c r="AB295" i="4"/>
  <c r="AB139" i="91" s="1"/>
  <c r="X294" i="4"/>
  <c r="X138" i="91" s="1"/>
  <c r="C34" i="24"/>
  <c r="C295" i="4" s="1"/>
  <c r="H295" i="4" s="1"/>
  <c r="R295" i="68"/>
  <c r="I52" i="67"/>
  <c r="J286" i="4"/>
  <c r="AC289" i="4"/>
  <c r="AC55" i="67" s="1"/>
  <c r="L286" i="4"/>
  <c r="L52" i="67" s="1"/>
  <c r="G295" i="68"/>
  <c r="Q295" i="68" s="1"/>
  <c r="N286" i="4"/>
  <c r="N52" i="67" s="1"/>
  <c r="H286" i="4"/>
  <c r="I53" i="67"/>
  <c r="G296" i="68"/>
  <c r="S287" i="4"/>
  <c r="S53" i="67" s="1"/>
  <c r="G299" i="68"/>
  <c r="G53" i="67"/>
  <c r="F299" i="68"/>
  <c r="AG290" i="4"/>
  <c r="AG56" i="67" s="1"/>
  <c r="I290" i="4"/>
  <c r="D56" i="67"/>
  <c r="D55" i="67"/>
  <c r="AB289" i="4"/>
  <c r="AB55" i="67" s="1"/>
  <c r="F298" i="68"/>
  <c r="H289" i="4"/>
  <c r="I289" i="4"/>
  <c r="C55" i="67"/>
  <c r="G289" i="4"/>
  <c r="E298" i="68"/>
  <c r="AA289" i="4"/>
  <c r="AA55" i="67" s="1"/>
  <c r="D298" i="68"/>
  <c r="X289" i="4"/>
  <c r="X55" i="67" s="1"/>
  <c r="S289" i="4"/>
  <c r="S55" i="67" s="1"/>
  <c r="N289" i="4"/>
  <c r="N55" i="67" s="1"/>
  <c r="Z289" i="4"/>
  <c r="Z55" i="67" s="1"/>
  <c r="B55" i="67"/>
  <c r="AH289" i="4"/>
  <c r="AH55" i="67" s="1"/>
  <c r="D54" i="67"/>
  <c r="I288" i="4"/>
  <c r="K297" i="68" s="1"/>
  <c r="C288" i="4"/>
  <c r="H288" i="4" s="1"/>
  <c r="X288" i="4"/>
  <c r="X54" i="67" s="1"/>
  <c r="AH290" i="4"/>
  <c r="AH56" i="67" s="1"/>
  <c r="G297" i="68"/>
  <c r="Q297" i="68" s="1"/>
  <c r="B288" i="4"/>
  <c r="I289" i="68"/>
  <c r="H280" i="4"/>
  <c r="I280" i="4"/>
  <c r="M280" i="4"/>
  <c r="M46" i="67" s="1"/>
  <c r="F289" i="68"/>
  <c r="J282" i="4"/>
  <c r="J48" i="67" s="1"/>
  <c r="E292" i="68"/>
  <c r="X282" i="4"/>
  <c r="X48" i="67" s="1"/>
  <c r="G49" i="67"/>
  <c r="I292" i="68"/>
  <c r="S282" i="4"/>
  <c r="S48" i="67" s="1"/>
  <c r="AH282" i="4"/>
  <c r="AH48" i="67" s="1"/>
  <c r="N282" i="4"/>
  <c r="N48" i="67" s="1"/>
  <c r="AC282" i="4"/>
  <c r="AC48" i="67" s="1"/>
  <c r="B48" i="67"/>
  <c r="D291" i="68"/>
  <c r="U282" i="4"/>
  <c r="U48" i="67" s="1"/>
  <c r="AB283" i="4"/>
  <c r="AB49" i="67" s="1"/>
  <c r="F292" i="68"/>
  <c r="H283" i="4"/>
  <c r="D49" i="67"/>
  <c r="AH283" i="4"/>
  <c r="AH49" i="67" s="1"/>
  <c r="Z283" i="4"/>
  <c r="Z49" i="67" s="1"/>
  <c r="S283" i="4"/>
  <c r="S49" i="67" s="1"/>
  <c r="N283" i="4"/>
  <c r="N49" i="67" s="1"/>
  <c r="B49" i="67"/>
  <c r="D292" i="68"/>
  <c r="X283" i="4"/>
  <c r="X49" i="67" s="1"/>
  <c r="V282" i="4"/>
  <c r="V48" i="67" s="1"/>
  <c r="E29" i="26"/>
  <c r="E283" i="4" s="1"/>
  <c r="AA283" i="4"/>
  <c r="AA49" i="67" s="1"/>
  <c r="Y282" i="4"/>
  <c r="Y48" i="67" s="1"/>
  <c r="F29" i="26"/>
  <c r="F283" i="4" s="1"/>
  <c r="G282" i="4"/>
  <c r="C49" i="67"/>
  <c r="G291" i="68"/>
  <c r="D282" i="4"/>
  <c r="AB277" i="4"/>
  <c r="AB43" i="67" s="1"/>
  <c r="J277" i="4"/>
  <c r="H286" i="68"/>
  <c r="E285" i="68"/>
  <c r="C44" i="67"/>
  <c r="AF278" i="4"/>
  <c r="AF44" i="67" s="1"/>
  <c r="G278" i="4"/>
  <c r="I287" i="68" s="1"/>
  <c r="H278" i="4"/>
  <c r="E287" i="68"/>
  <c r="C43" i="67"/>
  <c r="H277" i="4"/>
  <c r="AA277" i="4"/>
  <c r="AA43" i="67" s="1"/>
  <c r="E286" i="68"/>
  <c r="G277" i="4"/>
  <c r="I278" i="4"/>
  <c r="H276" i="4"/>
  <c r="X277" i="4"/>
  <c r="X43" i="67" s="1"/>
  <c r="G276" i="4"/>
  <c r="D286" i="68"/>
  <c r="B43" i="67"/>
  <c r="G287" i="68"/>
  <c r="Z277" i="4"/>
  <c r="Z43" i="67" s="1"/>
  <c r="V276" i="4"/>
  <c r="V42" i="67" s="1"/>
  <c r="S277" i="4"/>
  <c r="S43" i="67" s="1"/>
  <c r="E44" i="67"/>
  <c r="AD277" i="4"/>
  <c r="AD43" i="67" s="1"/>
  <c r="AH278" i="4"/>
  <c r="AH44" i="67" s="1"/>
  <c r="G272" i="4"/>
  <c r="C38" i="67"/>
  <c r="E280" i="68"/>
  <c r="G271" i="4"/>
  <c r="G37" i="67" s="1"/>
  <c r="K279" i="68"/>
  <c r="AH271" i="4"/>
  <c r="AH37" i="67" s="1"/>
  <c r="X271" i="4"/>
  <c r="X37" i="67" s="1"/>
  <c r="N271" i="4"/>
  <c r="N37" i="67" s="1"/>
  <c r="P271" i="4"/>
  <c r="P37" i="67" s="1"/>
  <c r="D279" i="68"/>
  <c r="K278" i="68"/>
  <c r="I278" i="68"/>
  <c r="S274" i="4"/>
  <c r="S40" i="67" s="1"/>
  <c r="G274" i="4"/>
  <c r="I282" i="68" s="1"/>
  <c r="X274" i="4"/>
  <c r="X40" i="67" s="1"/>
  <c r="AE274" i="4"/>
  <c r="AE40" i="67" s="1"/>
  <c r="N274" i="4"/>
  <c r="N40" i="67" s="1"/>
  <c r="W272" i="4"/>
  <c r="W38" i="67" s="1"/>
  <c r="K280" i="68"/>
  <c r="X272" i="4"/>
  <c r="X38" i="67" s="1"/>
  <c r="AH272" i="4"/>
  <c r="AH38" i="67" s="1"/>
  <c r="G281" i="68"/>
  <c r="H272" i="4"/>
  <c r="J272" i="4"/>
  <c r="AC272" i="4"/>
  <c r="AC38" i="67" s="1"/>
  <c r="F280" i="68"/>
  <c r="AC273" i="4"/>
  <c r="AC39" i="67" s="1"/>
  <c r="D282" i="68"/>
  <c r="E279" i="68"/>
  <c r="H271" i="4"/>
  <c r="O263" i="4"/>
  <c r="O29" i="67" s="1"/>
  <c r="AE267" i="4"/>
  <c r="AE33" i="67" s="1"/>
  <c r="E266" i="4"/>
  <c r="E32" i="67" s="1"/>
  <c r="B30" i="67"/>
  <c r="S267" i="4"/>
  <c r="S33" i="67" s="1"/>
  <c r="K263" i="4"/>
  <c r="K29" i="67" s="1"/>
  <c r="Q267" i="4"/>
  <c r="Q33" i="67" s="1"/>
  <c r="AH263" i="4"/>
  <c r="AH29" i="67" s="1"/>
  <c r="U267" i="4"/>
  <c r="U33" i="67" s="1"/>
  <c r="AB267" i="4"/>
  <c r="AB33" i="67" s="1"/>
  <c r="V265" i="4"/>
  <c r="V31" i="67" s="1"/>
  <c r="AE263" i="4"/>
  <c r="AE29" i="67" s="1"/>
  <c r="X264" i="4"/>
  <c r="X30" i="67" s="1"/>
  <c r="G265" i="4"/>
  <c r="B29" i="67"/>
  <c r="M266" i="4"/>
  <c r="M32" i="67" s="1"/>
  <c r="AB264" i="4"/>
  <c r="AB30" i="67" s="1"/>
  <c r="E273" i="68"/>
  <c r="U263" i="4"/>
  <c r="U29" i="67" s="1"/>
  <c r="AA263" i="4"/>
  <c r="AA29" i="67" s="1"/>
  <c r="L264" i="4"/>
  <c r="L30" i="67" s="1"/>
  <c r="Z264" i="4"/>
  <c r="Z30" i="67" s="1"/>
  <c r="AE264" i="4"/>
  <c r="AE30" i="67" s="1"/>
  <c r="L266" i="4"/>
  <c r="L32" i="67" s="1"/>
  <c r="S263" i="4"/>
  <c r="S29" i="67" s="1"/>
  <c r="E265" i="4"/>
  <c r="C267" i="4"/>
  <c r="G267" i="4" s="1"/>
  <c r="Q263" i="4"/>
  <c r="Q29" i="67" s="1"/>
  <c r="AF263" i="4"/>
  <c r="AF29" i="67" s="1"/>
  <c r="AC264" i="4"/>
  <c r="AC30" i="67" s="1"/>
  <c r="K267" i="4"/>
  <c r="K33" i="67" s="1"/>
  <c r="K266" i="4"/>
  <c r="K32" i="67" s="1"/>
  <c r="P266" i="4"/>
  <c r="P32" i="67" s="1"/>
  <c r="L267" i="4"/>
  <c r="L33" i="67" s="1"/>
  <c r="W267" i="4"/>
  <c r="W33" i="67" s="1"/>
  <c r="P264" i="4"/>
  <c r="P30" i="67" s="1"/>
  <c r="AG263" i="4"/>
  <c r="AG29" i="67" s="1"/>
  <c r="AF264" i="4"/>
  <c r="AF30" i="67" s="1"/>
  <c r="U264" i="4"/>
  <c r="U30" i="67" s="1"/>
  <c r="D271" i="68"/>
  <c r="AC263" i="4"/>
  <c r="AC29" i="67" s="1"/>
  <c r="E33" i="67"/>
  <c r="G275" i="68"/>
  <c r="G271" i="68"/>
  <c r="N263" i="4"/>
  <c r="N29" i="67" s="1"/>
  <c r="I263" i="4"/>
  <c r="E29" i="67"/>
  <c r="D30" i="67"/>
  <c r="H264" i="4"/>
  <c r="F272" i="68"/>
  <c r="AA266" i="4"/>
  <c r="AA32" i="67" s="1"/>
  <c r="E274" i="68"/>
  <c r="B32" i="67"/>
  <c r="AH266" i="4"/>
  <c r="AH32" i="67" s="1"/>
  <c r="N266" i="4"/>
  <c r="N32" i="67" s="1"/>
  <c r="D274" i="68"/>
  <c r="X266" i="4"/>
  <c r="X32" i="67" s="1"/>
  <c r="S266" i="4"/>
  <c r="S32" i="67" s="1"/>
  <c r="Z266" i="4"/>
  <c r="Z32" i="67" s="1"/>
  <c r="AC266" i="4"/>
  <c r="AC32" i="67" s="1"/>
  <c r="N267" i="4"/>
  <c r="N33" i="67" s="1"/>
  <c r="G264" i="4"/>
  <c r="Q264" i="4"/>
  <c r="Q30" i="67" s="1"/>
  <c r="M265" i="4"/>
  <c r="M31" i="67" s="1"/>
  <c r="J263" i="4"/>
  <c r="D272" i="68"/>
  <c r="AH267" i="4"/>
  <c r="AH33" i="67" s="1"/>
  <c r="D275" i="68"/>
  <c r="X267" i="4"/>
  <c r="X33" i="67" s="1"/>
  <c r="AA265" i="4"/>
  <c r="AA31" i="67" s="1"/>
  <c r="F29" i="67"/>
  <c r="AA267" i="4"/>
  <c r="AA33" i="67" s="1"/>
  <c r="A33" i="67"/>
  <c r="H265" i="4"/>
  <c r="H263" i="4"/>
  <c r="M263" i="4"/>
  <c r="M29" i="67" s="1"/>
  <c r="D29" i="67"/>
  <c r="L263" i="4"/>
  <c r="L29" i="67" s="1"/>
  <c r="F273" i="68"/>
  <c r="AH264" i="4"/>
  <c r="AH30" i="67" s="1"/>
  <c r="AG265" i="4"/>
  <c r="AG31" i="67" s="1"/>
  <c r="AB265" i="4"/>
  <c r="AB31" i="67" s="1"/>
  <c r="Q265" i="4"/>
  <c r="Q31" i="67" s="1"/>
  <c r="E264" i="4"/>
  <c r="D267" i="4"/>
  <c r="D266" i="4"/>
  <c r="D32" i="67" s="1"/>
  <c r="I265" i="4"/>
  <c r="K265" i="4"/>
  <c r="K31" i="67" s="1"/>
  <c r="AF265" i="4"/>
  <c r="AF31" i="67" s="1"/>
  <c r="V267" i="4"/>
  <c r="V33" i="67" s="1"/>
  <c r="R267" i="4"/>
  <c r="R33" i="67" s="1"/>
  <c r="U265" i="4"/>
  <c r="U31" i="67" s="1"/>
  <c r="Y265" i="4"/>
  <c r="Y31" i="67" s="1"/>
  <c r="AC267" i="4"/>
  <c r="AC33" i="67" s="1"/>
  <c r="AF266" i="4"/>
  <c r="AF32" i="67" s="1"/>
  <c r="V266" i="4"/>
  <c r="V32" i="67" s="1"/>
  <c r="J265" i="4"/>
  <c r="M267" i="4"/>
  <c r="M33" i="67" s="1"/>
  <c r="P267" i="4"/>
  <c r="P33" i="67" s="1"/>
  <c r="Z267" i="4"/>
  <c r="Z33" i="67" s="1"/>
  <c r="A275" i="68"/>
  <c r="A272" i="68"/>
  <c r="A34" i="69" s="1"/>
  <c r="G263" i="4"/>
  <c r="M264" i="4"/>
  <c r="M30" i="67" s="1"/>
  <c r="AG264" i="4"/>
  <c r="AG30" i="67" s="1"/>
  <c r="A274" i="68"/>
  <c r="R265" i="4"/>
  <c r="R31" i="67" s="1"/>
  <c r="Z265" i="4"/>
  <c r="Z31" i="67" s="1"/>
  <c r="F274" i="68"/>
  <c r="J258" i="4"/>
  <c r="J24" i="67" s="1"/>
  <c r="K261" i="4"/>
  <c r="K27" i="67" s="1"/>
  <c r="L260" i="4"/>
  <c r="L26" i="67" s="1"/>
  <c r="AA261" i="4"/>
  <c r="AA27" i="67" s="1"/>
  <c r="P261" i="4"/>
  <c r="P27" i="67" s="1"/>
  <c r="W261" i="4"/>
  <c r="W27" i="67" s="1"/>
  <c r="U261" i="4"/>
  <c r="U27" i="67" s="1"/>
  <c r="Z261" i="4"/>
  <c r="Z27" i="67" s="1"/>
  <c r="P260" i="4"/>
  <c r="P26" i="67" s="1"/>
  <c r="M258" i="4"/>
  <c r="M24" i="67" s="1"/>
  <c r="P257" i="4"/>
  <c r="P23" i="67" s="1"/>
  <c r="V258" i="4"/>
  <c r="V24" i="67" s="1"/>
  <c r="AE260" i="4"/>
  <c r="AE26" i="67" s="1"/>
  <c r="W257" i="4"/>
  <c r="W23" i="67" s="1"/>
  <c r="Z258" i="4"/>
  <c r="Z24" i="67" s="1"/>
  <c r="Q260" i="4"/>
  <c r="Q26" i="67" s="1"/>
  <c r="E24" i="67"/>
  <c r="K257" i="4"/>
  <c r="K23" i="67" s="1"/>
  <c r="AH257" i="4"/>
  <c r="AH23" i="67" s="1"/>
  <c r="O257" i="4"/>
  <c r="O23" i="67" s="1"/>
  <c r="R261" i="4"/>
  <c r="R27" i="67" s="1"/>
  <c r="AB261" i="4"/>
  <c r="AB27" i="67" s="1"/>
  <c r="AF257" i="4"/>
  <c r="AF23" i="67" s="1"/>
  <c r="Q257" i="4"/>
  <c r="Q23" i="67" s="1"/>
  <c r="R257" i="4"/>
  <c r="R23" i="67" s="1"/>
  <c r="AA257" i="4"/>
  <c r="AA23" i="67" s="1"/>
  <c r="AG257" i="4"/>
  <c r="AG23" i="67" s="1"/>
  <c r="Z257" i="4"/>
  <c r="Z23" i="67" s="1"/>
  <c r="A265" i="68"/>
  <c r="A75" i="69" s="1"/>
  <c r="G258" i="4"/>
  <c r="N257" i="4"/>
  <c r="N23" i="67" s="1"/>
  <c r="M261" i="4"/>
  <c r="M27" i="67" s="1"/>
  <c r="L261" i="4"/>
  <c r="L27" i="67" s="1"/>
  <c r="U257" i="4"/>
  <c r="U23" i="67" s="1"/>
  <c r="AB257" i="4"/>
  <c r="AB23" i="67" s="1"/>
  <c r="V257" i="4"/>
  <c r="V23" i="67" s="1"/>
  <c r="Q261" i="4"/>
  <c r="Q27" i="67" s="1"/>
  <c r="A23" i="67"/>
  <c r="C36" i="30"/>
  <c r="C260" i="4" s="1"/>
  <c r="AA260" i="4" s="1"/>
  <c r="AA26" i="67" s="1"/>
  <c r="D261" i="4"/>
  <c r="AG261" i="4" s="1"/>
  <c r="AG27" i="67" s="1"/>
  <c r="AE261" i="4"/>
  <c r="AE27" i="67" s="1"/>
  <c r="AC261" i="4"/>
  <c r="AC27" i="67" s="1"/>
  <c r="B259" i="4"/>
  <c r="AC259" i="4" s="1"/>
  <c r="AC25" i="67" s="1"/>
  <c r="B36" i="30"/>
  <c r="B260" i="4" s="1"/>
  <c r="Z260" i="4" s="1"/>
  <c r="Z26" i="67" s="1"/>
  <c r="E267" i="68"/>
  <c r="C25" i="67"/>
  <c r="D36" i="30"/>
  <c r="D260" i="4" s="1"/>
  <c r="I260" i="4" s="1"/>
  <c r="E25" i="67"/>
  <c r="AC260" i="4"/>
  <c r="AC26" i="67" s="1"/>
  <c r="G269" i="68"/>
  <c r="E26" i="67"/>
  <c r="F266" i="68"/>
  <c r="P279" i="68" s="1"/>
  <c r="D24" i="67"/>
  <c r="H258" i="4"/>
  <c r="E269" i="68"/>
  <c r="G261" i="4"/>
  <c r="C27" i="67"/>
  <c r="N261" i="4"/>
  <c r="N27" i="67" s="1"/>
  <c r="D269" i="68"/>
  <c r="H257" i="4"/>
  <c r="D23" i="67"/>
  <c r="F259" i="4"/>
  <c r="F261" i="4"/>
  <c r="F36" i="30"/>
  <c r="F260" i="4" s="1"/>
  <c r="F267" i="68"/>
  <c r="H259" i="4"/>
  <c r="W259" i="4"/>
  <c r="W25" i="67" s="1"/>
  <c r="D25" i="67"/>
  <c r="M257" i="4"/>
  <c r="M23" i="67" s="1"/>
  <c r="I258" i="4"/>
  <c r="V259" i="4"/>
  <c r="V25" i="67" s="1"/>
  <c r="B23" i="67"/>
  <c r="X257" i="4"/>
  <c r="X23" i="67" s="1"/>
  <c r="C24" i="67"/>
  <c r="E266" i="68"/>
  <c r="S258" i="4"/>
  <c r="S24" i="67" s="1"/>
  <c r="S261" i="4"/>
  <c r="S27" i="67" s="1"/>
  <c r="X261" i="4"/>
  <c r="X27" i="67" s="1"/>
  <c r="B27" i="67"/>
  <c r="L257" i="4"/>
  <c r="L23" i="67" s="1"/>
  <c r="AF260" i="4"/>
  <c r="AF26" i="67" s="1"/>
  <c r="K260" i="4"/>
  <c r="K26" i="67" s="1"/>
  <c r="A26" i="67"/>
  <c r="R260" i="4"/>
  <c r="R26" i="67" s="1"/>
  <c r="U260" i="4"/>
  <c r="U26" i="67" s="1"/>
  <c r="M260" i="4"/>
  <c r="M26" i="67" s="1"/>
  <c r="A24" i="67"/>
  <c r="AB258" i="4"/>
  <c r="AB24" i="67" s="1"/>
  <c r="L258" i="4"/>
  <c r="L24" i="67" s="1"/>
  <c r="K258" i="4"/>
  <c r="K24" i="67" s="1"/>
  <c r="AF258" i="4"/>
  <c r="AF24" i="67" s="1"/>
  <c r="A266" i="68"/>
  <c r="A33" i="69" s="1"/>
  <c r="U258" i="4"/>
  <c r="U24" i="67" s="1"/>
  <c r="AA258" i="4"/>
  <c r="AA24" i="67" s="1"/>
  <c r="R258" i="4"/>
  <c r="R24" i="67" s="1"/>
  <c r="W258" i="4"/>
  <c r="W24" i="67" s="1"/>
  <c r="P258" i="4"/>
  <c r="P24" i="67" s="1"/>
  <c r="AG258" i="4"/>
  <c r="AG24" i="67" s="1"/>
  <c r="T258" i="4"/>
  <c r="T24" i="67" s="1"/>
  <c r="B24" i="67"/>
  <c r="X258" i="4"/>
  <c r="X24" i="67" s="1"/>
  <c r="AH258" i="4"/>
  <c r="AH24" i="67" s="1"/>
  <c r="G266" i="68"/>
  <c r="W260" i="4"/>
  <c r="W26" i="67" s="1"/>
  <c r="V260" i="4"/>
  <c r="V26" i="67" s="1"/>
  <c r="D265" i="68"/>
  <c r="G257" i="4"/>
  <c r="I257" i="4"/>
  <c r="C23" i="67"/>
  <c r="D266" i="68"/>
  <c r="F265" i="68"/>
  <c r="P278" i="68" s="1"/>
  <c r="Q258" i="4"/>
  <c r="Q24" i="67" s="1"/>
  <c r="G265" i="68"/>
  <c r="J257" i="4"/>
  <c r="X259" i="4"/>
  <c r="X25" i="67" s="1"/>
  <c r="I259" i="4"/>
  <c r="AH261" i="4"/>
  <c r="AH27" i="67" s="1"/>
  <c r="AF261" i="4"/>
  <c r="AF27" i="67" s="1"/>
  <c r="A269" i="68"/>
  <c r="H260" i="68"/>
  <c r="S253" i="4"/>
  <c r="S132" i="91" s="1"/>
  <c r="B132" i="91"/>
  <c r="AC253" i="4"/>
  <c r="AC132" i="91" s="1"/>
  <c r="N253" i="4"/>
  <c r="N132" i="91" s="1"/>
  <c r="D260" i="68"/>
  <c r="AH253" i="4"/>
  <c r="AH132" i="91" s="1"/>
  <c r="G253" i="4"/>
  <c r="I260" i="68" s="1"/>
  <c r="T252" i="4"/>
  <c r="T131" i="91" s="1"/>
  <c r="B252" i="4"/>
  <c r="B41" i="31"/>
  <c r="B254" i="4" s="1"/>
  <c r="Z254" i="4" s="1"/>
  <c r="Z133" i="91" s="1"/>
  <c r="H259" i="68"/>
  <c r="F255" i="4"/>
  <c r="F134" i="91" s="1"/>
  <c r="G251" i="4"/>
  <c r="E248" i="4"/>
  <c r="E127" i="91" s="1"/>
  <c r="H241" i="4"/>
  <c r="H120" i="91" s="1"/>
  <c r="V241" i="4"/>
  <c r="V120" i="91" s="1"/>
  <c r="AC241" i="4"/>
  <c r="AC120" i="91" s="1"/>
  <c r="D248" i="68"/>
  <c r="G241" i="4"/>
  <c r="G120" i="91" s="1"/>
  <c r="U241" i="4"/>
  <c r="U120" i="91" s="1"/>
  <c r="N241" i="4"/>
  <c r="N120" i="91" s="1"/>
  <c r="C120" i="91"/>
  <c r="H250" i="68"/>
  <c r="F122" i="91"/>
  <c r="S242" i="4"/>
  <c r="S121" i="91" s="1"/>
  <c r="B121" i="91"/>
  <c r="X242" i="4"/>
  <c r="X121" i="91" s="1"/>
  <c r="Z242" i="4"/>
  <c r="Z121" i="91" s="1"/>
  <c r="N242" i="4"/>
  <c r="N121" i="91" s="1"/>
  <c r="D249" i="68"/>
  <c r="AH242" i="4"/>
  <c r="AH121" i="91" s="1"/>
  <c r="L246" i="68"/>
  <c r="C72" i="69" s="1"/>
  <c r="H118" i="91"/>
  <c r="I239" i="4"/>
  <c r="K246" i="68" s="1"/>
  <c r="I246" i="68"/>
  <c r="M239" i="4"/>
  <c r="M118" i="91" s="1"/>
  <c r="C121" i="91"/>
  <c r="AA242" i="4"/>
  <c r="AA121" i="91" s="1"/>
  <c r="E249" i="68"/>
  <c r="G242" i="4"/>
  <c r="G121" i="91" s="1"/>
  <c r="H249" i="68"/>
  <c r="I118" i="91"/>
  <c r="E118" i="91"/>
  <c r="AD242" i="4"/>
  <c r="AD121" i="91" s="1"/>
  <c r="F246" i="68"/>
  <c r="W233" i="4"/>
  <c r="W112" i="91" s="1"/>
  <c r="J234" i="4"/>
  <c r="J113" i="91" s="1"/>
  <c r="M237" i="4"/>
  <c r="M116" i="91" s="1"/>
  <c r="K237" i="4"/>
  <c r="K116" i="91" s="1"/>
  <c r="A243" i="68"/>
  <c r="W237" i="4"/>
  <c r="W116" i="91" s="1"/>
  <c r="A114" i="91"/>
  <c r="S234" i="4"/>
  <c r="S113" i="91" s="1"/>
  <c r="A112" i="91"/>
  <c r="Z233" i="4"/>
  <c r="Z112" i="91" s="1"/>
  <c r="Z237" i="4"/>
  <c r="Z116" i="91" s="1"/>
  <c r="L237" i="4"/>
  <c r="L116" i="91" s="1"/>
  <c r="AF235" i="4"/>
  <c r="AF114" i="91" s="1"/>
  <c r="T234" i="4"/>
  <c r="T113" i="91" s="1"/>
  <c r="AF234" i="4"/>
  <c r="AF113" i="91" s="1"/>
  <c r="P235" i="4"/>
  <c r="P114" i="91" s="1"/>
  <c r="Z235" i="4"/>
  <c r="Z114" i="91" s="1"/>
  <c r="AG235" i="4"/>
  <c r="AG114" i="91" s="1"/>
  <c r="AA234" i="4"/>
  <c r="AA113" i="91" s="1"/>
  <c r="V234" i="4"/>
  <c r="V113" i="91" s="1"/>
  <c r="L234" i="4"/>
  <c r="L113" i="91" s="1"/>
  <c r="Y235" i="4"/>
  <c r="Y114" i="91" s="1"/>
  <c r="R235" i="4"/>
  <c r="R114" i="91" s="1"/>
  <c r="M234" i="4"/>
  <c r="M113" i="91" s="1"/>
  <c r="AE234" i="4"/>
  <c r="AE113" i="91" s="1"/>
  <c r="A240" i="68"/>
  <c r="A29" i="69" s="1"/>
  <c r="K234" i="4"/>
  <c r="K113" i="91" s="1"/>
  <c r="AA235" i="4"/>
  <c r="AA114" i="91" s="1"/>
  <c r="M235" i="4"/>
  <c r="M114" i="91" s="1"/>
  <c r="Q234" i="4"/>
  <c r="Q113" i="91" s="1"/>
  <c r="S233" i="4"/>
  <c r="S112" i="91" s="1"/>
  <c r="B112" i="91"/>
  <c r="D239" i="68"/>
  <c r="X233" i="4"/>
  <c r="X112" i="91" s="1"/>
  <c r="AC233" i="4"/>
  <c r="AC112" i="91" s="1"/>
  <c r="AB233" i="4"/>
  <c r="AB112" i="91" s="1"/>
  <c r="A115" i="91"/>
  <c r="AE236" i="4"/>
  <c r="AE115" i="91" s="1"/>
  <c r="AF236" i="4"/>
  <c r="AF115" i="91" s="1"/>
  <c r="V233" i="4"/>
  <c r="V112" i="91" s="1"/>
  <c r="Q236" i="4"/>
  <c r="Q115" i="91" s="1"/>
  <c r="AG233" i="4"/>
  <c r="AG112" i="91" s="1"/>
  <c r="AF233" i="4"/>
  <c r="AF112" i="91" s="1"/>
  <c r="P233" i="4"/>
  <c r="P112" i="91" s="1"/>
  <c r="AG236" i="4"/>
  <c r="AG115" i="91" s="1"/>
  <c r="L236" i="4"/>
  <c r="L115" i="91" s="1"/>
  <c r="R236" i="4"/>
  <c r="R115" i="91" s="1"/>
  <c r="U233" i="4"/>
  <c r="U112" i="91" s="1"/>
  <c r="Q235" i="4"/>
  <c r="Q114" i="91" s="1"/>
  <c r="AB235" i="4"/>
  <c r="AB114" i="91" s="1"/>
  <c r="AG234" i="4"/>
  <c r="AG113" i="91" s="1"/>
  <c r="E240" i="68"/>
  <c r="Q233" i="4"/>
  <c r="Q112" i="91" s="1"/>
  <c r="AE233" i="4"/>
  <c r="AE112" i="91" s="1"/>
  <c r="Z234" i="4"/>
  <c r="Z113" i="91" s="1"/>
  <c r="A113" i="91"/>
  <c r="U234" i="4"/>
  <c r="U113" i="91" s="1"/>
  <c r="U235" i="4"/>
  <c r="U114" i="91" s="1"/>
  <c r="A241" i="68"/>
  <c r="A242" i="68"/>
  <c r="V236" i="4"/>
  <c r="V115" i="91" s="1"/>
  <c r="C237" i="4"/>
  <c r="C116" i="91" s="1"/>
  <c r="B114" i="91"/>
  <c r="E235" i="4"/>
  <c r="AC235" i="4"/>
  <c r="AC114" i="91" s="1"/>
  <c r="S235" i="4"/>
  <c r="S114" i="91" s="1"/>
  <c r="D235" i="4"/>
  <c r="E237" i="4"/>
  <c r="E116" i="91" s="1"/>
  <c r="D53" i="34"/>
  <c r="D236" i="4" s="1"/>
  <c r="AB236" i="4" s="1"/>
  <c r="AB115" i="91" s="1"/>
  <c r="C235" i="4"/>
  <c r="N236" i="4"/>
  <c r="N115" i="91" s="1"/>
  <c r="Z236" i="4"/>
  <c r="Z115" i="91" s="1"/>
  <c r="B115" i="91"/>
  <c r="X236" i="4"/>
  <c r="X115" i="91" s="1"/>
  <c r="D242" i="68"/>
  <c r="B234" i="4"/>
  <c r="G234" i="4" s="1"/>
  <c r="H234" i="4"/>
  <c r="H113" i="91" s="1"/>
  <c r="B237" i="4"/>
  <c r="X237" i="4" s="1"/>
  <c r="X116" i="91" s="1"/>
  <c r="L240" i="68"/>
  <c r="C29" i="69" s="1"/>
  <c r="D113" i="91"/>
  <c r="C113" i="91"/>
  <c r="I234" i="4"/>
  <c r="R234" i="4"/>
  <c r="R113" i="91" s="1"/>
  <c r="D116" i="91"/>
  <c r="F243" i="68"/>
  <c r="AG237" i="4"/>
  <c r="AG116" i="91" s="1"/>
  <c r="D115" i="91"/>
  <c r="F239" i="68"/>
  <c r="H233" i="4"/>
  <c r="D112" i="91"/>
  <c r="M233" i="4"/>
  <c r="M112" i="91" s="1"/>
  <c r="G236" i="4"/>
  <c r="E242" i="68"/>
  <c r="C115" i="91"/>
  <c r="AA236" i="4"/>
  <c r="AA115" i="91" s="1"/>
  <c r="E239" i="68"/>
  <c r="C112" i="91"/>
  <c r="G233" i="4"/>
  <c r="L233" i="4"/>
  <c r="L112" i="91" s="1"/>
  <c r="E112" i="91"/>
  <c r="G239" i="68"/>
  <c r="I233" i="4"/>
  <c r="N233" i="4"/>
  <c r="N112" i="91" s="1"/>
  <c r="G242" i="68"/>
  <c r="F233" i="4"/>
  <c r="F53" i="34"/>
  <c r="F236" i="4" s="1"/>
  <c r="S236" i="4"/>
  <c r="S115" i="91" s="1"/>
  <c r="K233" i="4"/>
  <c r="K112" i="91" s="1"/>
  <c r="AH236" i="4"/>
  <c r="AH115" i="91" s="1"/>
  <c r="H243" i="68"/>
  <c r="AC236" i="4"/>
  <c r="AC115" i="91" s="1"/>
  <c r="I236" i="4"/>
  <c r="AH233" i="4"/>
  <c r="AH112" i="91" s="1"/>
  <c r="AI237" i="4"/>
  <c r="AI116" i="91" s="1"/>
  <c r="D108" i="91"/>
  <c r="F235" i="68"/>
  <c r="Y229" i="4"/>
  <c r="Y108" i="91" s="1"/>
  <c r="C229" i="4"/>
  <c r="H229" i="4" s="1"/>
  <c r="D231" i="4"/>
  <c r="H231" i="4" s="1"/>
  <c r="J237" i="68" s="1"/>
  <c r="C47" i="35"/>
  <c r="C230" i="4" s="1"/>
  <c r="E236" i="68" s="1"/>
  <c r="G228" i="4"/>
  <c r="E237" i="68"/>
  <c r="C110" i="91"/>
  <c r="D47" i="35"/>
  <c r="D230" i="4" s="1"/>
  <c r="AB230" i="4" s="1"/>
  <c r="AB109" i="91" s="1"/>
  <c r="J224" i="4"/>
  <c r="J103" i="91" s="1"/>
  <c r="G222" i="4"/>
  <c r="F228" i="68"/>
  <c r="F102" i="91"/>
  <c r="AD223" i="4"/>
  <c r="AD102" i="91" s="1"/>
  <c r="N224" i="4"/>
  <c r="N103" i="91" s="1"/>
  <c r="D230" i="68"/>
  <c r="AC219" i="4"/>
  <c r="AC98" i="91" s="1"/>
  <c r="G230" i="68"/>
  <c r="AC224" i="4"/>
  <c r="AC103" i="91" s="1"/>
  <c r="M219" i="4"/>
  <c r="M98" i="91" s="1"/>
  <c r="AI224" i="4"/>
  <c r="AI103" i="91" s="1"/>
  <c r="L224" i="4"/>
  <c r="L103" i="91" s="1"/>
  <c r="AB224" i="4"/>
  <c r="AB103" i="91" s="1"/>
  <c r="M224" i="4"/>
  <c r="M103" i="91" s="1"/>
  <c r="B98" i="91"/>
  <c r="C101" i="91"/>
  <c r="F226" i="68"/>
  <c r="L230" i="68"/>
  <c r="D100" i="91"/>
  <c r="U219" i="4"/>
  <c r="U98" i="91" s="1"/>
  <c r="R219" i="4"/>
  <c r="R98" i="91" s="1"/>
  <c r="A98" i="91"/>
  <c r="S221" i="4"/>
  <c r="S100" i="91" s="1"/>
  <c r="AF219" i="4"/>
  <c r="AF98" i="91" s="1"/>
  <c r="X219" i="4"/>
  <c r="X98" i="91" s="1"/>
  <c r="G227" i="68"/>
  <c r="D101" i="91"/>
  <c r="H222" i="4"/>
  <c r="J227" i="68"/>
  <c r="G219" i="4"/>
  <c r="L227" i="68"/>
  <c r="C27" i="69" s="1"/>
  <c r="I221" i="4"/>
  <c r="S224" i="4"/>
  <c r="S103" i="91" s="1"/>
  <c r="K219" i="4"/>
  <c r="K98" i="91" s="1"/>
  <c r="D226" i="68"/>
  <c r="E100" i="91"/>
  <c r="B103" i="91"/>
  <c r="P224" i="4"/>
  <c r="P103" i="91" s="1"/>
  <c r="AH224" i="4"/>
  <c r="AH103" i="91" s="1"/>
  <c r="Q224" i="4"/>
  <c r="Q103" i="91" s="1"/>
  <c r="A230" i="68"/>
  <c r="J226" i="68"/>
  <c r="L219" i="4"/>
  <c r="L98" i="91" s="1"/>
  <c r="D98" i="91"/>
  <c r="H226" i="68"/>
  <c r="H228" i="68"/>
  <c r="R241" i="68" s="1"/>
  <c r="AG219" i="4"/>
  <c r="AG98" i="91" s="1"/>
  <c r="AE219" i="4"/>
  <c r="AE98" i="91" s="1"/>
  <c r="N219" i="4"/>
  <c r="N98" i="91" s="1"/>
  <c r="AH219" i="4"/>
  <c r="AH98" i="91" s="1"/>
  <c r="J222" i="4"/>
  <c r="J101" i="91" s="1"/>
  <c r="J219" i="4"/>
  <c r="O219" i="4"/>
  <c r="O98" i="91" s="1"/>
  <c r="I219" i="4"/>
  <c r="F229" i="68"/>
  <c r="D102" i="91"/>
  <c r="I224" i="4"/>
  <c r="AG224" i="4"/>
  <c r="AG103" i="91" s="1"/>
  <c r="F230" i="68"/>
  <c r="D103" i="91"/>
  <c r="E230" i="68"/>
  <c r="D229" i="68"/>
  <c r="B102" i="91"/>
  <c r="N223" i="4"/>
  <c r="N102" i="91" s="1"/>
  <c r="AH223" i="4"/>
  <c r="AH102" i="91" s="1"/>
  <c r="Z223" i="4"/>
  <c r="Z102" i="91" s="1"/>
  <c r="X223" i="4"/>
  <c r="X102" i="91" s="1"/>
  <c r="S223" i="4"/>
  <c r="S102" i="91" s="1"/>
  <c r="X224" i="4"/>
  <c r="X103" i="91" s="1"/>
  <c r="AE224" i="4"/>
  <c r="AE103" i="91" s="1"/>
  <c r="G229" i="68"/>
  <c r="J223" i="4"/>
  <c r="AC223" i="4"/>
  <c r="AC102" i="91" s="1"/>
  <c r="I223" i="4"/>
  <c r="E102" i="91"/>
  <c r="G223" i="4"/>
  <c r="C102" i="91"/>
  <c r="E229" i="68"/>
  <c r="AA223" i="4"/>
  <c r="AA102" i="91" s="1"/>
  <c r="C103" i="91"/>
  <c r="Y222" i="4"/>
  <c r="Y101" i="91" s="1"/>
  <c r="G224" i="4"/>
  <c r="L228" i="68"/>
  <c r="AB223" i="4"/>
  <c r="AB102" i="91" s="1"/>
  <c r="H223" i="4"/>
  <c r="H224" i="4"/>
  <c r="X222" i="4"/>
  <c r="X101" i="91" s="1"/>
  <c r="G228" i="68"/>
  <c r="I222" i="4"/>
  <c r="I215" i="4"/>
  <c r="H215" i="4"/>
  <c r="AD216" i="4"/>
  <c r="AD44" i="66" s="1"/>
  <c r="F41" i="68"/>
  <c r="P41" i="68" s="1"/>
  <c r="D43" i="66"/>
  <c r="H42" i="68"/>
  <c r="G75" i="68"/>
  <c r="L66" i="4"/>
  <c r="L6" i="91" s="1"/>
  <c r="H20" i="4"/>
  <c r="J20" i="68" s="1"/>
  <c r="I20" i="4"/>
  <c r="K20" i="68" s="1"/>
  <c r="M6" i="90"/>
  <c r="W7" i="90"/>
  <c r="AF5" i="90"/>
  <c r="K16" i="68"/>
  <c r="I5" i="66"/>
  <c r="Z5" i="90"/>
  <c r="K6" i="90"/>
  <c r="I18" i="4"/>
  <c r="D7" i="66"/>
  <c r="F18" i="68"/>
  <c r="AG18" i="4"/>
  <c r="D7" i="90"/>
  <c r="I4" i="66"/>
  <c r="G15" i="68"/>
  <c r="AA4" i="66"/>
  <c r="S15" i="4"/>
  <c r="E4" i="90"/>
  <c r="AF18" i="4"/>
  <c r="AF7" i="66" s="1"/>
  <c r="AE6" i="66"/>
  <c r="Z4" i="90"/>
  <c r="E6" i="66"/>
  <c r="AC17" i="4"/>
  <c r="I17" i="4"/>
  <c r="E6" i="90"/>
  <c r="G17" i="68"/>
  <c r="D6" i="90"/>
  <c r="AB17" i="4"/>
  <c r="AD17" i="4"/>
  <c r="AG3" i="90"/>
  <c r="F6" i="66"/>
  <c r="H14" i="68"/>
  <c r="AA3" i="66"/>
  <c r="F6" i="90"/>
  <c r="AB3" i="90"/>
  <c r="M3" i="66"/>
  <c r="J17" i="4"/>
  <c r="J6" i="66" s="1"/>
  <c r="AH14" i="4"/>
  <c r="AH3" i="66" s="1"/>
  <c r="K39" i="68"/>
  <c r="I41" i="66"/>
  <c r="J41" i="66"/>
  <c r="L39" i="68"/>
  <c r="C46" i="69" s="1"/>
  <c r="N213" i="4"/>
  <c r="N41" i="66" s="1"/>
  <c r="M213" i="4"/>
  <c r="M41" i="66" s="1"/>
  <c r="F41" i="66"/>
  <c r="J216" i="4"/>
  <c r="J44" i="66" s="1"/>
  <c r="E41" i="66"/>
  <c r="I216" i="4"/>
  <c r="I44" i="66" s="1"/>
  <c r="O213" i="4"/>
  <c r="O41" i="66" s="1"/>
  <c r="H39" i="68"/>
  <c r="I39" i="68"/>
  <c r="K213" i="4"/>
  <c r="K41" i="66" s="1"/>
  <c r="AH213" i="4"/>
  <c r="AH41" i="66" s="1"/>
  <c r="X213" i="4"/>
  <c r="X41" i="66" s="1"/>
  <c r="AC213" i="4"/>
  <c r="AC41" i="66" s="1"/>
  <c r="K42" i="68"/>
  <c r="L40" i="68"/>
  <c r="C6" i="69" s="1"/>
  <c r="H214" i="4"/>
  <c r="AI217" i="4"/>
  <c r="AI45" i="66" s="1"/>
  <c r="I214" i="4"/>
  <c r="F40" i="68"/>
  <c r="P40" i="68" s="1"/>
  <c r="H43" i="68"/>
  <c r="E40" i="68"/>
  <c r="J217" i="4"/>
  <c r="G214" i="4"/>
  <c r="Q214" i="4"/>
  <c r="Q42" i="66" s="1"/>
  <c r="E42" i="68"/>
  <c r="H216" i="4"/>
  <c r="C44" i="66"/>
  <c r="AA216" i="4"/>
  <c r="AA44" i="66" s="1"/>
  <c r="E44" i="66"/>
  <c r="G43" i="68"/>
  <c r="E45" i="66"/>
  <c r="G42" i="68"/>
  <c r="AB209" i="4"/>
  <c r="AB37" i="66" s="1"/>
  <c r="U210" i="4"/>
  <c r="U38" i="66" s="1"/>
  <c r="W206" i="4"/>
  <c r="W34" i="66" s="1"/>
  <c r="I35" i="66"/>
  <c r="Z210" i="4"/>
  <c r="Z38" i="66" s="1"/>
  <c r="R209" i="4"/>
  <c r="R37" i="66" s="1"/>
  <c r="AB210" i="4"/>
  <c r="AB38" i="66" s="1"/>
  <c r="K210" i="4"/>
  <c r="K38" i="66" s="1"/>
  <c r="R210" i="4"/>
  <c r="R38" i="66" s="1"/>
  <c r="A34" i="66"/>
  <c r="AE209" i="4"/>
  <c r="AE37" i="66" s="1"/>
  <c r="X208" i="4"/>
  <c r="X36" i="66" s="1"/>
  <c r="L208" i="4"/>
  <c r="L36" i="66" s="1"/>
  <c r="R208" i="4"/>
  <c r="R36" i="66" s="1"/>
  <c r="G34" i="68"/>
  <c r="Q41" i="68" s="1"/>
  <c r="D210" i="4"/>
  <c r="D38" i="66" s="1"/>
  <c r="L210" i="4"/>
  <c r="L38" i="66" s="1"/>
  <c r="M210" i="4"/>
  <c r="M38" i="66" s="1"/>
  <c r="W210" i="4"/>
  <c r="W38" i="66" s="1"/>
  <c r="P210" i="4"/>
  <c r="P38" i="66" s="1"/>
  <c r="A38" i="66"/>
  <c r="R206" i="4"/>
  <c r="R34" i="66" s="1"/>
  <c r="A36" i="68"/>
  <c r="E38" i="66"/>
  <c r="W209" i="4"/>
  <c r="W37" i="66" s="1"/>
  <c r="AG206" i="4"/>
  <c r="AG34" i="66" s="1"/>
  <c r="U206" i="4"/>
  <c r="U34" i="66" s="1"/>
  <c r="AA206" i="4"/>
  <c r="AA34" i="66" s="1"/>
  <c r="AF209" i="4"/>
  <c r="AF37" i="66" s="1"/>
  <c r="Z206" i="4"/>
  <c r="Z34" i="66" s="1"/>
  <c r="V209" i="4"/>
  <c r="V37" i="66" s="1"/>
  <c r="Q206" i="4"/>
  <c r="Q34" i="66" s="1"/>
  <c r="AE206" i="4"/>
  <c r="AE34" i="66" s="1"/>
  <c r="A32" i="68"/>
  <c r="A45" i="69" s="1"/>
  <c r="P206" i="4"/>
  <c r="P34" i="66" s="1"/>
  <c r="L209" i="4"/>
  <c r="L37" i="66" s="1"/>
  <c r="AB208" i="4"/>
  <c r="AB36" i="66" s="1"/>
  <c r="Q208" i="4"/>
  <c r="Q36" i="66" s="1"/>
  <c r="K209" i="4"/>
  <c r="K37" i="66" s="1"/>
  <c r="E33" i="68"/>
  <c r="Q207" i="4"/>
  <c r="Q35" i="66" s="1"/>
  <c r="AB206" i="4"/>
  <c r="AB34" i="66" s="1"/>
  <c r="AF206" i="4"/>
  <c r="AF34" i="66" s="1"/>
  <c r="W207" i="4"/>
  <c r="W35" i="66" s="1"/>
  <c r="H207" i="4"/>
  <c r="U209" i="4"/>
  <c r="U37" i="66" s="1"/>
  <c r="W208" i="4"/>
  <c r="W36" i="66" s="1"/>
  <c r="H32" i="68"/>
  <c r="X207" i="4"/>
  <c r="X35" i="66" s="1"/>
  <c r="Z208" i="4"/>
  <c r="Z36" i="66" s="1"/>
  <c r="D36" i="66"/>
  <c r="D37" i="66"/>
  <c r="F35" i="68"/>
  <c r="AC208" i="4"/>
  <c r="AC36" i="66" s="1"/>
  <c r="AH208" i="4"/>
  <c r="AH36" i="66" s="1"/>
  <c r="B36" i="66"/>
  <c r="N208" i="4"/>
  <c r="N36" i="66" s="1"/>
  <c r="U208" i="4"/>
  <c r="U36" i="66" s="1"/>
  <c r="D34" i="68"/>
  <c r="S208" i="4"/>
  <c r="S36" i="66" s="1"/>
  <c r="G35" i="68"/>
  <c r="E37" i="66"/>
  <c r="I209" i="4"/>
  <c r="X206" i="4"/>
  <c r="X34" i="66" s="1"/>
  <c r="AH206" i="4"/>
  <c r="AH34" i="66" s="1"/>
  <c r="D32" i="68"/>
  <c r="AC206" i="4"/>
  <c r="AC34" i="66" s="1"/>
  <c r="K206" i="4"/>
  <c r="K34" i="66" s="1"/>
  <c r="B34" i="66"/>
  <c r="S206" i="4"/>
  <c r="S34" i="66" s="1"/>
  <c r="M206" i="4"/>
  <c r="M34" i="66" s="1"/>
  <c r="H206" i="4"/>
  <c r="D34" i="66"/>
  <c r="F32" i="68"/>
  <c r="P39" i="68" s="1"/>
  <c r="C36" i="66"/>
  <c r="G208" i="4"/>
  <c r="E34" i="68"/>
  <c r="H208" i="4"/>
  <c r="O206" i="4"/>
  <c r="O34" i="66" s="1"/>
  <c r="AH210" i="4"/>
  <c r="AH38" i="66" s="1"/>
  <c r="AA208" i="4"/>
  <c r="AA36" i="66" s="1"/>
  <c r="AG208" i="4"/>
  <c r="AG36" i="66" s="1"/>
  <c r="C209" i="4"/>
  <c r="AG209" i="4"/>
  <c r="AG37" i="66" s="1"/>
  <c r="A35" i="66"/>
  <c r="V208" i="4"/>
  <c r="V36" i="66" s="1"/>
  <c r="L206" i="4"/>
  <c r="L34" i="66" s="1"/>
  <c r="R207" i="4"/>
  <c r="R35" i="66" s="1"/>
  <c r="AB207" i="4"/>
  <c r="AB35" i="66" s="1"/>
  <c r="AE207" i="4"/>
  <c r="AE35" i="66" s="1"/>
  <c r="AG207" i="4"/>
  <c r="AG35" i="66" s="1"/>
  <c r="M209" i="4"/>
  <c r="M37" i="66" s="1"/>
  <c r="A37" i="66"/>
  <c r="K208" i="4"/>
  <c r="K36" i="66" s="1"/>
  <c r="J208" i="4"/>
  <c r="D33" i="68"/>
  <c r="N40" i="68" s="1"/>
  <c r="G33" i="68"/>
  <c r="F209" i="4"/>
  <c r="E206" i="4"/>
  <c r="E519" i="4" s="1"/>
  <c r="Y208" i="4"/>
  <c r="Y36" i="66" s="1"/>
  <c r="A36" i="66"/>
  <c r="G207" i="4"/>
  <c r="AC207" i="4"/>
  <c r="AC35" i="66" s="1"/>
  <c r="AC209" i="4"/>
  <c r="AC37" i="66" s="1"/>
  <c r="P209" i="4"/>
  <c r="P37" i="66" s="1"/>
  <c r="Q209" i="4"/>
  <c r="Q37" i="66" s="1"/>
  <c r="AA207" i="4"/>
  <c r="AA35" i="66" s="1"/>
  <c r="G36" i="68"/>
  <c r="Q43" i="68" s="1"/>
  <c r="P207" i="4"/>
  <c r="P35" i="66" s="1"/>
  <c r="M207" i="4"/>
  <c r="M35" i="66" s="1"/>
  <c r="AF207" i="4"/>
  <c r="AF35" i="66" s="1"/>
  <c r="A35" i="68"/>
  <c r="AH207" i="4"/>
  <c r="AH35" i="66" s="1"/>
  <c r="M208" i="4"/>
  <c r="M36" i="66" s="1"/>
  <c r="AF208" i="4"/>
  <c r="AF36" i="66" s="1"/>
  <c r="A34" i="68"/>
  <c r="N207" i="4"/>
  <c r="N35" i="66" s="1"/>
  <c r="P208" i="4"/>
  <c r="P36" i="66" s="1"/>
  <c r="G206" i="4"/>
  <c r="B32" i="66"/>
  <c r="X204" i="4"/>
  <c r="X32" i="66" s="1"/>
  <c r="C202" i="4"/>
  <c r="B203" i="4"/>
  <c r="Z203" i="4" s="1"/>
  <c r="Z31" i="66" s="1"/>
  <c r="I202" i="4"/>
  <c r="K28" i="68" s="1"/>
  <c r="F30" i="68"/>
  <c r="B202" i="4"/>
  <c r="W202" i="4"/>
  <c r="W30" i="66" s="1"/>
  <c r="D30" i="66"/>
  <c r="C32" i="66"/>
  <c r="AF204" i="4"/>
  <c r="AF32" i="66" s="1"/>
  <c r="E30" i="68"/>
  <c r="H204" i="4"/>
  <c r="G204" i="4"/>
  <c r="E27" i="68"/>
  <c r="O40" i="68" s="1"/>
  <c r="C29" i="66"/>
  <c r="H201" i="4"/>
  <c r="G201" i="4"/>
  <c r="Q201" i="4"/>
  <c r="Q29" i="66" s="1"/>
  <c r="C28" i="66"/>
  <c r="E26" i="68"/>
  <c r="G200" i="4"/>
  <c r="I26" i="68" s="1"/>
  <c r="H200" i="4"/>
  <c r="I204" i="4"/>
  <c r="I30" i="66"/>
  <c r="AE200" i="4"/>
  <c r="AE28" i="66" s="1"/>
  <c r="L200" i="4"/>
  <c r="L28" i="66" s="1"/>
  <c r="A28" i="66"/>
  <c r="O200" i="4"/>
  <c r="O28" i="66" s="1"/>
  <c r="G27" i="68"/>
  <c r="U203" i="4"/>
  <c r="U31" i="66" s="1"/>
  <c r="AC203" i="4"/>
  <c r="AC31" i="66" s="1"/>
  <c r="I203" i="4"/>
  <c r="K29" i="68" s="1"/>
  <c r="AF200" i="4"/>
  <c r="AF28" i="66" s="1"/>
  <c r="F204" i="4"/>
  <c r="C203" i="4"/>
  <c r="K200" i="4"/>
  <c r="K28" i="66" s="1"/>
  <c r="A26" i="68"/>
  <c r="A44" i="69" s="1"/>
  <c r="AG203" i="4"/>
  <c r="AG31" i="66" s="1"/>
  <c r="N204" i="4"/>
  <c r="N32" i="66" s="1"/>
  <c r="AB203" i="4"/>
  <c r="AB31" i="66" s="1"/>
  <c r="A29" i="68"/>
  <c r="K203" i="4"/>
  <c r="K31" i="66" s="1"/>
  <c r="F29" i="68"/>
  <c r="J201" i="4"/>
  <c r="D30" i="68"/>
  <c r="T201" i="4"/>
  <c r="T29" i="66" s="1"/>
  <c r="AE204" i="4"/>
  <c r="AE32" i="66" s="1"/>
  <c r="U200" i="4"/>
  <c r="U28" i="66" s="1"/>
  <c r="Z200" i="4"/>
  <c r="Z28" i="66" s="1"/>
  <c r="AB200" i="4"/>
  <c r="AB28" i="66" s="1"/>
  <c r="L203" i="4"/>
  <c r="L31" i="66" s="1"/>
  <c r="Q203" i="4"/>
  <c r="Q31" i="66" s="1"/>
  <c r="P200" i="4"/>
  <c r="P28" i="66" s="1"/>
  <c r="AA200" i="4"/>
  <c r="AA28" i="66" s="1"/>
  <c r="AC204" i="4"/>
  <c r="AC32" i="66" s="1"/>
  <c r="AE203" i="4"/>
  <c r="AE31" i="66" s="1"/>
  <c r="W203" i="4"/>
  <c r="W31" i="66" s="1"/>
  <c r="S204" i="4"/>
  <c r="S32" i="66" s="1"/>
  <c r="D219" i="68"/>
  <c r="S194" i="4"/>
  <c r="S92" i="91" s="1"/>
  <c r="AC194" i="4"/>
  <c r="AC92" i="91" s="1"/>
  <c r="B92" i="91"/>
  <c r="AH194" i="4"/>
  <c r="AH92" i="91" s="1"/>
  <c r="X194" i="4"/>
  <c r="X92" i="91" s="1"/>
  <c r="J92" i="91"/>
  <c r="L219" i="68"/>
  <c r="C68" i="69" s="1"/>
  <c r="C92" i="91"/>
  <c r="G194" i="4"/>
  <c r="G92" i="91" s="1"/>
  <c r="AB196" i="4"/>
  <c r="AB94" i="91" s="1"/>
  <c r="L196" i="4"/>
  <c r="L94" i="91" s="1"/>
  <c r="A94" i="91"/>
  <c r="N194" i="4"/>
  <c r="N92" i="91" s="1"/>
  <c r="O194" i="4"/>
  <c r="O92" i="91" s="1"/>
  <c r="A222" i="68"/>
  <c r="B198" i="4"/>
  <c r="AE198" i="4" s="1"/>
  <c r="AE96" i="91" s="1"/>
  <c r="L194" i="4"/>
  <c r="L92" i="91" s="1"/>
  <c r="X196" i="4"/>
  <c r="X94" i="91" s="1"/>
  <c r="A92" i="91"/>
  <c r="AE196" i="4"/>
  <c r="AE94" i="91" s="1"/>
  <c r="R196" i="4"/>
  <c r="R94" i="91" s="1"/>
  <c r="AA196" i="4"/>
  <c r="AA94" i="91" s="1"/>
  <c r="V194" i="4"/>
  <c r="V92" i="91" s="1"/>
  <c r="X197" i="4"/>
  <c r="X95" i="91" s="1"/>
  <c r="W194" i="4"/>
  <c r="W92" i="91" s="1"/>
  <c r="A221" i="68"/>
  <c r="Q196" i="4"/>
  <c r="Q94" i="91" s="1"/>
  <c r="AB194" i="4"/>
  <c r="AB92" i="91" s="1"/>
  <c r="Z196" i="4"/>
  <c r="Z94" i="91" s="1"/>
  <c r="P196" i="4"/>
  <c r="P94" i="91" s="1"/>
  <c r="Q198" i="4"/>
  <c r="Q96" i="91" s="1"/>
  <c r="F219" i="68"/>
  <c r="P219" i="68" s="1"/>
  <c r="M194" i="4"/>
  <c r="M92" i="91" s="1"/>
  <c r="A219" i="68"/>
  <c r="A68" i="69" s="1"/>
  <c r="K194" i="4"/>
  <c r="K92" i="91" s="1"/>
  <c r="Z198" i="4"/>
  <c r="Z96" i="91" s="1"/>
  <c r="AG194" i="4"/>
  <c r="AG92" i="91" s="1"/>
  <c r="AF194" i="4"/>
  <c r="AF92" i="91" s="1"/>
  <c r="D95" i="91"/>
  <c r="F222" i="68"/>
  <c r="AB197" i="4"/>
  <c r="AB95" i="91" s="1"/>
  <c r="AB198" i="4"/>
  <c r="AB96" i="91" s="1"/>
  <c r="A96" i="91"/>
  <c r="V197" i="4"/>
  <c r="V95" i="91" s="1"/>
  <c r="P198" i="4"/>
  <c r="P96" i="91" s="1"/>
  <c r="I196" i="4"/>
  <c r="K221" i="68" s="1"/>
  <c r="C198" i="4"/>
  <c r="E223" i="68" s="1"/>
  <c r="R198" i="4"/>
  <c r="R96" i="91" s="1"/>
  <c r="AF197" i="4"/>
  <c r="AF95" i="91" s="1"/>
  <c r="P197" i="4"/>
  <c r="P95" i="91" s="1"/>
  <c r="U198" i="4"/>
  <c r="U96" i="91" s="1"/>
  <c r="L198" i="4"/>
  <c r="L96" i="91" s="1"/>
  <c r="V198" i="4"/>
  <c r="V96" i="91" s="1"/>
  <c r="W198" i="4"/>
  <c r="W96" i="91" s="1"/>
  <c r="AE197" i="4"/>
  <c r="AE95" i="91" s="1"/>
  <c r="L197" i="4"/>
  <c r="L95" i="91" s="1"/>
  <c r="A223" i="68"/>
  <c r="U197" i="4"/>
  <c r="U95" i="91" s="1"/>
  <c r="K197" i="4"/>
  <c r="K95" i="91" s="1"/>
  <c r="I194" i="4"/>
  <c r="I92" i="91" s="1"/>
  <c r="N196" i="4"/>
  <c r="N94" i="91" s="1"/>
  <c r="B94" i="91"/>
  <c r="AH196" i="4"/>
  <c r="AH94" i="91" s="1"/>
  <c r="S196" i="4"/>
  <c r="S94" i="91" s="1"/>
  <c r="AC196" i="4"/>
  <c r="AC94" i="91" s="1"/>
  <c r="D221" i="68"/>
  <c r="U196" i="4"/>
  <c r="U94" i="91" s="1"/>
  <c r="D220" i="68"/>
  <c r="N220" i="68" s="1"/>
  <c r="N195" i="4"/>
  <c r="N93" i="91" s="1"/>
  <c r="AH195" i="4"/>
  <c r="AH93" i="91" s="1"/>
  <c r="X195" i="4"/>
  <c r="X93" i="91" s="1"/>
  <c r="B93" i="91"/>
  <c r="AC195" i="4"/>
  <c r="AC93" i="91" s="1"/>
  <c r="C94" i="91"/>
  <c r="E221" i="68"/>
  <c r="H196" i="4"/>
  <c r="G196" i="4"/>
  <c r="G94" i="91" s="1"/>
  <c r="V196" i="4"/>
  <c r="V94" i="91" s="1"/>
  <c r="C93" i="91"/>
  <c r="E220" i="68"/>
  <c r="G195" i="4"/>
  <c r="H195" i="4"/>
  <c r="Q195" i="4"/>
  <c r="Q93" i="91" s="1"/>
  <c r="K219" i="68"/>
  <c r="G223" i="68"/>
  <c r="AH198" i="4"/>
  <c r="AH96" i="91" s="1"/>
  <c r="E96" i="91"/>
  <c r="I198" i="4"/>
  <c r="C197" i="4"/>
  <c r="A93" i="91"/>
  <c r="H221" i="68"/>
  <c r="R221" i="68" s="1"/>
  <c r="W196" i="4"/>
  <c r="W94" i="91" s="1"/>
  <c r="H194" i="4"/>
  <c r="D222" i="68"/>
  <c r="E219" i="68"/>
  <c r="Z195" i="4"/>
  <c r="Z93" i="91" s="1"/>
  <c r="I197" i="4"/>
  <c r="AE195" i="4"/>
  <c r="AE93" i="91" s="1"/>
  <c r="S195" i="4"/>
  <c r="S93" i="91" s="1"/>
  <c r="Y196" i="4"/>
  <c r="Y94" i="91" s="1"/>
  <c r="D96" i="91"/>
  <c r="AF195" i="4"/>
  <c r="AF93" i="91" s="1"/>
  <c r="M195" i="4"/>
  <c r="M93" i="91" s="1"/>
  <c r="AG195" i="4"/>
  <c r="AG93" i="91" s="1"/>
  <c r="G222" i="68"/>
  <c r="J196" i="4"/>
  <c r="I219" i="68"/>
  <c r="G219" i="68"/>
  <c r="AA195" i="4"/>
  <c r="AA93" i="91" s="1"/>
  <c r="AG198" i="4"/>
  <c r="AG96" i="91" s="1"/>
  <c r="P195" i="4"/>
  <c r="P93" i="91" s="1"/>
  <c r="AB195" i="4"/>
  <c r="AB93" i="91" s="1"/>
  <c r="A220" i="68"/>
  <c r="A26" i="69" s="1"/>
  <c r="R194" i="4"/>
  <c r="R92" i="91" s="1"/>
  <c r="Q194" i="4"/>
  <c r="Q92" i="91" s="1"/>
  <c r="R197" i="4"/>
  <c r="R95" i="91" s="1"/>
  <c r="Q197" i="4"/>
  <c r="Q95" i="91" s="1"/>
  <c r="AC197" i="4"/>
  <c r="AC95" i="91" s="1"/>
  <c r="U195" i="4"/>
  <c r="U93" i="91" s="1"/>
  <c r="AE194" i="4"/>
  <c r="AE92" i="91" s="1"/>
  <c r="AG197" i="4"/>
  <c r="AG95" i="91" s="1"/>
  <c r="U194" i="4"/>
  <c r="U92" i="91" s="1"/>
  <c r="F197" i="4"/>
  <c r="D94" i="91"/>
  <c r="N188" i="4"/>
  <c r="N86" i="91" s="1"/>
  <c r="G213" i="68"/>
  <c r="E86" i="91"/>
  <c r="J188" i="4"/>
  <c r="B191" i="4"/>
  <c r="AH191" i="4" s="1"/>
  <c r="AH89" i="91" s="1"/>
  <c r="S190" i="4"/>
  <c r="S88" i="91" s="1"/>
  <c r="G188" i="4"/>
  <c r="I213" i="68" s="1"/>
  <c r="C86" i="91"/>
  <c r="R192" i="4"/>
  <c r="R90" i="91" s="1"/>
  <c r="AA187" i="4"/>
  <c r="AA85" i="91" s="1"/>
  <c r="L187" i="4"/>
  <c r="L85" i="91" s="1"/>
  <c r="L189" i="4"/>
  <c r="L87" i="91" s="1"/>
  <c r="P189" i="4"/>
  <c r="P87" i="91" s="1"/>
  <c r="W189" i="4"/>
  <c r="W87" i="91" s="1"/>
  <c r="Z189" i="4"/>
  <c r="Z87" i="91" s="1"/>
  <c r="Z188" i="4"/>
  <c r="Z86" i="91" s="1"/>
  <c r="D213" i="68"/>
  <c r="N219" i="68" s="1"/>
  <c r="AE188" i="4"/>
  <c r="AE86" i="91" s="1"/>
  <c r="F192" i="4"/>
  <c r="F90" i="91" s="1"/>
  <c r="AA189" i="4"/>
  <c r="AA87" i="91" s="1"/>
  <c r="AE187" i="4"/>
  <c r="AE85" i="91" s="1"/>
  <c r="A214" i="68"/>
  <c r="A25" i="69" s="1"/>
  <c r="O188" i="4"/>
  <c r="O86" i="91" s="1"/>
  <c r="X189" i="4"/>
  <c r="X87" i="91" s="1"/>
  <c r="AC189" i="4"/>
  <c r="AC87" i="91" s="1"/>
  <c r="K189" i="4"/>
  <c r="K87" i="91" s="1"/>
  <c r="AF189" i="4"/>
  <c r="AF87" i="91" s="1"/>
  <c r="Q188" i="4"/>
  <c r="Q86" i="91" s="1"/>
  <c r="AC190" i="4"/>
  <c r="AC88" i="91" s="1"/>
  <c r="L188" i="4"/>
  <c r="L86" i="91" s="1"/>
  <c r="K188" i="4"/>
  <c r="K86" i="91" s="1"/>
  <c r="AG188" i="4"/>
  <c r="AG86" i="91" s="1"/>
  <c r="F191" i="4"/>
  <c r="A90" i="91"/>
  <c r="V192" i="4"/>
  <c r="V90" i="91" s="1"/>
  <c r="X187" i="4"/>
  <c r="X85" i="91" s="1"/>
  <c r="K192" i="4"/>
  <c r="K90" i="91" s="1"/>
  <c r="P192" i="4"/>
  <c r="P90" i="91" s="1"/>
  <c r="M192" i="4"/>
  <c r="M90" i="91" s="1"/>
  <c r="Q192" i="4"/>
  <c r="Q90" i="91" s="1"/>
  <c r="U192" i="4"/>
  <c r="U90" i="91" s="1"/>
  <c r="L192" i="4"/>
  <c r="L90" i="91" s="1"/>
  <c r="AA192" i="4"/>
  <c r="AA90" i="91" s="1"/>
  <c r="K214" i="68"/>
  <c r="E215" i="68"/>
  <c r="V190" i="4"/>
  <c r="V88" i="91" s="1"/>
  <c r="H190" i="4"/>
  <c r="C88" i="91"/>
  <c r="G190" i="4"/>
  <c r="G189" i="4"/>
  <c r="E214" i="68"/>
  <c r="Q189" i="4"/>
  <c r="Q87" i="91" s="1"/>
  <c r="C87" i="91"/>
  <c r="H189" i="4"/>
  <c r="E212" i="68"/>
  <c r="H187" i="4"/>
  <c r="C85" i="91"/>
  <c r="G187" i="4"/>
  <c r="G86" i="91"/>
  <c r="AC187" i="4"/>
  <c r="AC85" i="91" s="1"/>
  <c r="G214" i="68"/>
  <c r="Q220" i="68" s="1"/>
  <c r="H188" i="4"/>
  <c r="V187" i="4"/>
  <c r="V85" i="91" s="1"/>
  <c r="G212" i="68"/>
  <c r="E87" i="91"/>
  <c r="A89" i="91"/>
  <c r="J189" i="4"/>
  <c r="AB192" i="4"/>
  <c r="AB90" i="91" s="1"/>
  <c r="Y190" i="4"/>
  <c r="Y88" i="91" s="1"/>
  <c r="R187" i="4"/>
  <c r="R85" i="91" s="1"/>
  <c r="P187" i="4"/>
  <c r="P85" i="91" s="1"/>
  <c r="I187" i="4"/>
  <c r="M190" i="4"/>
  <c r="M88" i="91" s="1"/>
  <c r="N187" i="4"/>
  <c r="N85" i="91" s="1"/>
  <c r="W187" i="4"/>
  <c r="W85" i="91" s="1"/>
  <c r="M188" i="4"/>
  <c r="M86" i="91" s="1"/>
  <c r="V191" i="4"/>
  <c r="V89" i="91" s="1"/>
  <c r="V188" i="4"/>
  <c r="V86" i="91" s="1"/>
  <c r="Q190" i="4"/>
  <c r="Q88" i="91" s="1"/>
  <c r="U190" i="4"/>
  <c r="U88" i="91" s="1"/>
  <c r="A213" i="68"/>
  <c r="A67" i="69" s="1"/>
  <c r="AA188" i="4"/>
  <c r="AA86" i="91" s="1"/>
  <c r="AF190" i="4"/>
  <c r="AF88" i="91" s="1"/>
  <c r="E213" i="68"/>
  <c r="L212" i="68"/>
  <c r="S189" i="4"/>
  <c r="S87" i="91" s="1"/>
  <c r="D212" i="68"/>
  <c r="H217" i="68"/>
  <c r="U187" i="4"/>
  <c r="U85" i="91" s="1"/>
  <c r="A216" i="68"/>
  <c r="AE191" i="4"/>
  <c r="AE89" i="91" s="1"/>
  <c r="AF191" i="4"/>
  <c r="AF89" i="91" s="1"/>
  <c r="W191" i="4"/>
  <c r="W89" i="91" s="1"/>
  <c r="K187" i="4"/>
  <c r="K85" i="91" s="1"/>
  <c r="A212" i="68"/>
  <c r="S187" i="4"/>
  <c r="S85" i="91" s="1"/>
  <c r="Q191" i="4"/>
  <c r="Q89" i="91" s="1"/>
  <c r="AA184" i="4"/>
  <c r="AA82" i="91" s="1"/>
  <c r="C82" i="91"/>
  <c r="B185" i="4"/>
  <c r="G185" i="4" s="1"/>
  <c r="F208" i="68"/>
  <c r="P221" i="68" s="1"/>
  <c r="E210" i="68"/>
  <c r="C83" i="91"/>
  <c r="AF185" i="4"/>
  <c r="AF83" i="91" s="1"/>
  <c r="S183" i="4"/>
  <c r="S81" i="91" s="1"/>
  <c r="D208" i="68"/>
  <c r="B81" i="91"/>
  <c r="AC183" i="4"/>
  <c r="AC81" i="91" s="1"/>
  <c r="N183" i="4"/>
  <c r="N81" i="91" s="1"/>
  <c r="U183" i="4"/>
  <c r="U81" i="91" s="1"/>
  <c r="AH183" i="4"/>
  <c r="AH81" i="91" s="1"/>
  <c r="B83" i="91"/>
  <c r="AE185" i="4"/>
  <c r="AE83" i="91" s="1"/>
  <c r="X185" i="4"/>
  <c r="X83" i="91" s="1"/>
  <c r="AC185" i="4"/>
  <c r="AC83" i="91" s="1"/>
  <c r="N185" i="4"/>
  <c r="N83" i="91" s="1"/>
  <c r="E83" i="91"/>
  <c r="I185" i="4"/>
  <c r="AH185" i="4"/>
  <c r="AH83" i="91" s="1"/>
  <c r="G210" i="68"/>
  <c r="J185" i="4"/>
  <c r="AC184" i="4"/>
  <c r="AC82" i="91" s="1"/>
  <c r="G209" i="68"/>
  <c r="E82" i="91"/>
  <c r="J81" i="91"/>
  <c r="L208" i="68"/>
  <c r="C81" i="91"/>
  <c r="V183" i="4"/>
  <c r="V81" i="91" s="1"/>
  <c r="E208" i="68"/>
  <c r="G183" i="4"/>
  <c r="H183" i="4"/>
  <c r="G208" i="68"/>
  <c r="H185" i="4"/>
  <c r="AG185" i="4"/>
  <c r="AG83" i="91" s="1"/>
  <c r="B184" i="4"/>
  <c r="G184" i="4" s="1"/>
  <c r="I183" i="4"/>
  <c r="E81" i="91"/>
  <c r="D83" i="91"/>
  <c r="E209" i="68"/>
  <c r="W183" i="4"/>
  <c r="W81" i="91" s="1"/>
  <c r="H175" i="4"/>
  <c r="J199" i="68" s="1"/>
  <c r="G199" i="68"/>
  <c r="D201" i="68"/>
  <c r="G177" i="4"/>
  <c r="I201" i="68" s="1"/>
  <c r="D202" i="68"/>
  <c r="G178" i="4"/>
  <c r="I202" i="68" s="1"/>
  <c r="D200" i="68"/>
  <c r="G176" i="4"/>
  <c r="I200" i="68" s="1"/>
  <c r="H179" i="4"/>
  <c r="J203" i="68" s="1"/>
  <c r="F203" i="68"/>
  <c r="I179" i="4"/>
  <c r="K203" i="68" s="1"/>
  <c r="H178" i="4"/>
  <c r="J202" i="68" s="1"/>
  <c r="F202" i="68"/>
  <c r="I178" i="4"/>
  <c r="K202" i="68" s="1"/>
  <c r="F200" i="68"/>
  <c r="I176" i="4"/>
  <c r="K200" i="68" s="1"/>
  <c r="H176" i="4"/>
  <c r="J200" i="68" s="1"/>
  <c r="D203" i="68"/>
  <c r="G179" i="4"/>
  <c r="I203" i="68" s="1"/>
  <c r="D199" i="68"/>
  <c r="G175" i="4"/>
  <c r="I199" i="68" s="1"/>
  <c r="I177" i="4"/>
  <c r="K201" i="68" s="1"/>
  <c r="H177" i="4"/>
  <c r="J201" i="68" s="1"/>
  <c r="N168" i="4"/>
  <c r="S168" i="4"/>
  <c r="D192" i="68"/>
  <c r="AC168" i="4"/>
  <c r="AH168" i="4"/>
  <c r="X168" i="4"/>
  <c r="D193" i="68"/>
  <c r="G169" i="4"/>
  <c r="I193" i="68" s="1"/>
  <c r="G168" i="4"/>
  <c r="I192" i="68" s="1"/>
  <c r="B170" i="4"/>
  <c r="H168" i="4"/>
  <c r="J192" i="68" s="1"/>
  <c r="E192" i="68"/>
  <c r="H25" i="66"/>
  <c r="B26" i="66"/>
  <c r="S166" i="4"/>
  <c r="S26" i="66" s="1"/>
  <c r="D190" i="68"/>
  <c r="N203" i="68" s="1"/>
  <c r="X166" i="4"/>
  <c r="X26" i="66" s="1"/>
  <c r="N166" i="4"/>
  <c r="N26" i="66" s="1"/>
  <c r="AC166" i="4"/>
  <c r="AC26" i="66" s="1"/>
  <c r="G166" i="4"/>
  <c r="AE166" i="4"/>
  <c r="AE26" i="66" s="1"/>
  <c r="B25" i="66"/>
  <c r="D189" i="68"/>
  <c r="N202" i="68" s="1"/>
  <c r="X165" i="4"/>
  <c r="X25" i="66" s="1"/>
  <c r="N165" i="4"/>
  <c r="N25" i="66" s="1"/>
  <c r="G165" i="4"/>
  <c r="AH165" i="4"/>
  <c r="AH25" i="66" s="1"/>
  <c r="S165" i="4"/>
  <c r="S25" i="66" s="1"/>
  <c r="Z165" i="4"/>
  <c r="Z25" i="66" s="1"/>
  <c r="B24" i="66"/>
  <c r="D188" i="68"/>
  <c r="N201" i="68" s="1"/>
  <c r="AH164" i="4"/>
  <c r="AH24" i="66" s="1"/>
  <c r="G164" i="4"/>
  <c r="S164" i="4"/>
  <c r="S24" i="66" s="1"/>
  <c r="AC164" i="4"/>
  <c r="AC24" i="66" s="1"/>
  <c r="U164" i="4"/>
  <c r="U24" i="66" s="1"/>
  <c r="AH166" i="4"/>
  <c r="AH26" i="66" s="1"/>
  <c r="E26" i="66"/>
  <c r="G190" i="68"/>
  <c r="Q203" i="68" s="1"/>
  <c r="I166" i="4"/>
  <c r="E188" i="68"/>
  <c r="O201" i="68" s="1"/>
  <c r="V164" i="4"/>
  <c r="V24" i="66" s="1"/>
  <c r="J188" i="68"/>
  <c r="AB165" i="4"/>
  <c r="AB25" i="66" s="1"/>
  <c r="J164" i="4"/>
  <c r="F189" i="68"/>
  <c r="P202" i="68" s="1"/>
  <c r="H26" i="66"/>
  <c r="AF166" i="4"/>
  <c r="AF26" i="66" s="1"/>
  <c r="G189" i="68"/>
  <c r="Q202" i="68" s="1"/>
  <c r="AC165" i="4"/>
  <c r="AC25" i="66" s="1"/>
  <c r="I165" i="4"/>
  <c r="I164" i="4"/>
  <c r="G188" i="68"/>
  <c r="Q201" i="68" s="1"/>
  <c r="E75" i="91"/>
  <c r="X158" i="4"/>
  <c r="X75" i="91" s="1"/>
  <c r="G174" i="68"/>
  <c r="J158" i="4"/>
  <c r="W158" i="4"/>
  <c r="W75" i="91" s="1"/>
  <c r="D75" i="91"/>
  <c r="F174" i="68"/>
  <c r="N155" i="4"/>
  <c r="N72" i="91" s="1"/>
  <c r="G173" i="68"/>
  <c r="B72" i="91"/>
  <c r="S155" i="4"/>
  <c r="S72" i="91" s="1"/>
  <c r="K155" i="4"/>
  <c r="K72" i="91" s="1"/>
  <c r="F159" i="4"/>
  <c r="AD159" i="4" s="1"/>
  <c r="AD76" i="91" s="1"/>
  <c r="F71" i="91"/>
  <c r="J154" i="4"/>
  <c r="J71" i="91" s="1"/>
  <c r="G160" i="4"/>
  <c r="E176" i="68"/>
  <c r="C77" i="91"/>
  <c r="M155" i="4"/>
  <c r="M72" i="91" s="1"/>
  <c r="H155" i="4"/>
  <c r="I155" i="4"/>
  <c r="D72" i="91"/>
  <c r="F173" i="68"/>
  <c r="F72" i="91"/>
  <c r="O155" i="4"/>
  <c r="O72" i="91" s="1"/>
  <c r="H173" i="68"/>
  <c r="J155" i="4"/>
  <c r="B77" i="91"/>
  <c r="X160" i="4"/>
  <c r="X77" i="91" s="1"/>
  <c r="AC160" i="4"/>
  <c r="AC77" i="91" s="1"/>
  <c r="S160" i="4"/>
  <c r="S77" i="91" s="1"/>
  <c r="D176" i="68"/>
  <c r="AE160" i="4"/>
  <c r="AE77" i="91" s="1"/>
  <c r="N160" i="4"/>
  <c r="N77" i="91" s="1"/>
  <c r="B75" i="91"/>
  <c r="AC158" i="4"/>
  <c r="AC75" i="91" s="1"/>
  <c r="D174" i="68"/>
  <c r="U158" i="4"/>
  <c r="U75" i="91" s="1"/>
  <c r="N158" i="4"/>
  <c r="N75" i="91" s="1"/>
  <c r="AH158" i="4"/>
  <c r="AH75" i="91" s="1"/>
  <c r="S158" i="4"/>
  <c r="S75" i="91" s="1"/>
  <c r="C72" i="91"/>
  <c r="L155" i="4"/>
  <c r="L72" i="91" s="1"/>
  <c r="E173" i="68"/>
  <c r="G155" i="4"/>
  <c r="V158" i="4"/>
  <c r="V75" i="91" s="1"/>
  <c r="I158" i="4"/>
  <c r="AA160" i="4"/>
  <c r="AA77" i="91" s="1"/>
  <c r="A77" i="91"/>
  <c r="J156" i="4"/>
  <c r="J73" i="91" s="1"/>
  <c r="G158" i="4"/>
  <c r="D173" i="68"/>
  <c r="H158" i="4"/>
  <c r="Q160" i="4"/>
  <c r="Q77" i="91" s="1"/>
  <c r="U160" i="4"/>
  <c r="U77" i="91" s="1"/>
  <c r="E159" i="4"/>
  <c r="C75" i="91"/>
  <c r="R160" i="4"/>
  <c r="R77" i="91" s="1"/>
  <c r="Z160" i="4"/>
  <c r="Z77" i="91" s="1"/>
  <c r="AF160" i="4"/>
  <c r="AF77" i="91" s="1"/>
  <c r="X155" i="4"/>
  <c r="X72" i="91" s="1"/>
  <c r="AC155" i="4"/>
  <c r="AC72" i="91" s="1"/>
  <c r="AH155" i="4"/>
  <c r="AH72" i="91" s="1"/>
  <c r="AB151" i="4"/>
  <c r="AB68" i="91" s="1"/>
  <c r="AG152" i="4"/>
  <c r="AG69" i="91" s="1"/>
  <c r="C68" i="91"/>
  <c r="N150" i="4"/>
  <c r="N67" i="91" s="1"/>
  <c r="S150" i="4"/>
  <c r="S67" i="91" s="1"/>
  <c r="AC150" i="4"/>
  <c r="AC67" i="91" s="1"/>
  <c r="B67" i="91"/>
  <c r="U150" i="4"/>
  <c r="U67" i="91" s="1"/>
  <c r="D169" i="68"/>
  <c r="AH150" i="4"/>
  <c r="AH67" i="91" s="1"/>
  <c r="E67" i="91"/>
  <c r="I150" i="4"/>
  <c r="X150" i="4"/>
  <c r="X67" i="91" s="1"/>
  <c r="G169" i="68"/>
  <c r="J150" i="4"/>
  <c r="C150" i="4"/>
  <c r="H150" i="4" s="1"/>
  <c r="B151" i="4"/>
  <c r="D170" i="68" s="1"/>
  <c r="S152" i="4"/>
  <c r="S69" i="91" s="1"/>
  <c r="AE152" i="4"/>
  <c r="AE69" i="91" s="1"/>
  <c r="X152" i="4"/>
  <c r="X69" i="91" s="1"/>
  <c r="F169" i="68"/>
  <c r="P172" i="68" s="1"/>
  <c r="D171" i="68"/>
  <c r="D66" i="91"/>
  <c r="H148" i="4"/>
  <c r="F168" i="68"/>
  <c r="M148" i="4"/>
  <c r="M66" i="91" s="1"/>
  <c r="G66" i="91"/>
  <c r="I168" i="68"/>
  <c r="E171" i="68"/>
  <c r="AF152" i="4"/>
  <c r="AF69" i="91" s="1"/>
  <c r="G152" i="4"/>
  <c r="H152" i="4"/>
  <c r="C69" i="91"/>
  <c r="E68" i="91"/>
  <c r="I151" i="4"/>
  <c r="I148" i="4"/>
  <c r="N148" i="4"/>
  <c r="N66" i="91" s="1"/>
  <c r="E66" i="91"/>
  <c r="G168" i="68"/>
  <c r="J148" i="4"/>
  <c r="C66" i="91"/>
  <c r="AA151" i="4"/>
  <c r="AA68" i="91" s="1"/>
  <c r="I152" i="4"/>
  <c r="E170" i="68"/>
  <c r="AC152" i="4"/>
  <c r="AC69" i="91" s="1"/>
  <c r="F151" i="4"/>
  <c r="H151" i="4"/>
  <c r="D62" i="91"/>
  <c r="W144" i="4"/>
  <c r="W62" i="91" s="1"/>
  <c r="E59" i="91"/>
  <c r="G178" i="68"/>
  <c r="I141" i="4"/>
  <c r="I59" i="91" s="1"/>
  <c r="E180" i="68"/>
  <c r="D145" i="4"/>
  <c r="I145" i="4" s="1"/>
  <c r="I63" i="91" s="1"/>
  <c r="E146" i="4"/>
  <c r="AH146" i="4" s="1"/>
  <c r="AH64" i="91" s="1"/>
  <c r="B146" i="4"/>
  <c r="AE146" i="4" s="1"/>
  <c r="AE64" i="91" s="1"/>
  <c r="J144" i="4"/>
  <c r="J62" i="91" s="1"/>
  <c r="E62" i="91"/>
  <c r="C63" i="91"/>
  <c r="AA145" i="4"/>
  <c r="AA63" i="91" s="1"/>
  <c r="E182" i="68"/>
  <c r="E179" i="68"/>
  <c r="C60" i="91"/>
  <c r="L142" i="4"/>
  <c r="L60" i="91" s="1"/>
  <c r="Z145" i="4"/>
  <c r="Z63" i="91" s="1"/>
  <c r="B63" i="91"/>
  <c r="D182" i="68"/>
  <c r="B59" i="91"/>
  <c r="D178" i="68"/>
  <c r="E178" i="68"/>
  <c r="C59" i="91"/>
  <c r="G179" i="68"/>
  <c r="N142" i="4"/>
  <c r="N60" i="91" s="1"/>
  <c r="I142" i="4"/>
  <c r="I60" i="91" s="1"/>
  <c r="E60" i="91"/>
  <c r="F62" i="91"/>
  <c r="C144" i="4"/>
  <c r="G182" i="68"/>
  <c r="AC145" i="4"/>
  <c r="AC63" i="91" s="1"/>
  <c r="B144" i="4"/>
  <c r="F145" i="4"/>
  <c r="J145" i="4" s="1"/>
  <c r="J63" i="91" s="1"/>
  <c r="E63" i="91"/>
  <c r="H181" i="68"/>
  <c r="F146" i="4"/>
  <c r="AI146" i="4" s="1"/>
  <c r="AI64" i="91" s="1"/>
  <c r="G181" i="68"/>
  <c r="Q172" i="68" s="1"/>
  <c r="I144" i="4"/>
  <c r="I62" i="91" s="1"/>
  <c r="AA136" i="4"/>
  <c r="AA18" i="67" s="1"/>
  <c r="W136" i="4"/>
  <c r="W18" i="67" s="1"/>
  <c r="W139" i="4"/>
  <c r="W21" i="67" s="1"/>
  <c r="V136" i="4"/>
  <c r="V18" i="67" s="1"/>
  <c r="AG138" i="4"/>
  <c r="AG20" i="67" s="1"/>
  <c r="L136" i="4"/>
  <c r="L18" i="67" s="1"/>
  <c r="AB137" i="4"/>
  <c r="AB19" i="67" s="1"/>
  <c r="AC136" i="4"/>
  <c r="AC18" i="67" s="1"/>
  <c r="N136" i="4"/>
  <c r="N18" i="67" s="1"/>
  <c r="B18" i="67"/>
  <c r="D162" i="68"/>
  <c r="AH134" i="4"/>
  <c r="AH16" i="67" s="1"/>
  <c r="Q138" i="4"/>
  <c r="Q20" i="67" s="1"/>
  <c r="X134" i="4"/>
  <c r="X16" i="67" s="1"/>
  <c r="G161" i="68"/>
  <c r="Q137" i="4"/>
  <c r="Q19" i="67" s="1"/>
  <c r="B19" i="67"/>
  <c r="AH137" i="4"/>
  <c r="AH19" i="67" s="1"/>
  <c r="S137" i="4"/>
  <c r="S19" i="67" s="1"/>
  <c r="K138" i="4"/>
  <c r="K20" i="67" s="1"/>
  <c r="U134" i="4"/>
  <c r="U16" i="67" s="1"/>
  <c r="AH135" i="4"/>
  <c r="AH17" i="67" s="1"/>
  <c r="AC135" i="4"/>
  <c r="AC17" i="67" s="1"/>
  <c r="AH136" i="4"/>
  <c r="AH18" i="67" s="1"/>
  <c r="AF138" i="4"/>
  <c r="AF20" i="67" s="1"/>
  <c r="B139" i="4"/>
  <c r="S139" i="4" s="1"/>
  <c r="S21" i="67" s="1"/>
  <c r="R134" i="4"/>
  <c r="R16" i="67" s="1"/>
  <c r="H163" i="68"/>
  <c r="M134" i="4"/>
  <c r="M16" i="67" s="1"/>
  <c r="X136" i="4"/>
  <c r="X18" i="67" s="1"/>
  <c r="W135" i="4"/>
  <c r="W17" i="67" s="1"/>
  <c r="Z134" i="4"/>
  <c r="Z16" i="67" s="1"/>
  <c r="E139" i="4"/>
  <c r="E21" i="67" s="1"/>
  <c r="E138" i="4"/>
  <c r="E20" i="67" s="1"/>
  <c r="A16" i="67"/>
  <c r="F160" i="68"/>
  <c r="D139" i="4"/>
  <c r="F165" i="68" s="1"/>
  <c r="D138" i="4"/>
  <c r="AB138" i="4" s="1"/>
  <c r="AB20" i="67" s="1"/>
  <c r="C21" i="67"/>
  <c r="E165" i="68"/>
  <c r="Q136" i="4"/>
  <c r="Q18" i="67" s="1"/>
  <c r="G136" i="4"/>
  <c r="C18" i="67"/>
  <c r="E162" i="68"/>
  <c r="E160" i="68"/>
  <c r="C16" i="67"/>
  <c r="C138" i="4"/>
  <c r="AA138" i="4" s="1"/>
  <c r="AA20" i="67" s="1"/>
  <c r="AF136" i="4"/>
  <c r="AF18" i="67" s="1"/>
  <c r="AB136" i="4"/>
  <c r="AB18" i="67" s="1"/>
  <c r="P136" i="4"/>
  <c r="P18" i="67" s="1"/>
  <c r="V134" i="4"/>
  <c r="V16" i="67" s="1"/>
  <c r="L134" i="4"/>
  <c r="L16" i="67" s="1"/>
  <c r="AG134" i="4"/>
  <c r="AG16" i="67" s="1"/>
  <c r="AF139" i="4"/>
  <c r="AF21" i="67" s="1"/>
  <c r="K134" i="4"/>
  <c r="K16" i="67" s="1"/>
  <c r="AF137" i="4"/>
  <c r="AF19" i="67" s="1"/>
  <c r="R139" i="4"/>
  <c r="R21" i="67" s="1"/>
  <c r="A162" i="68"/>
  <c r="A23" i="69" s="1"/>
  <c r="AE135" i="4"/>
  <c r="AE17" i="67" s="1"/>
  <c r="AG135" i="4"/>
  <c r="AG17" i="67" s="1"/>
  <c r="A161" i="68"/>
  <c r="A63" i="69" s="1"/>
  <c r="Z137" i="4"/>
  <c r="Z19" i="67" s="1"/>
  <c r="A165" i="68"/>
  <c r="AA135" i="4"/>
  <c r="AA17" i="67" s="1"/>
  <c r="H136" i="4"/>
  <c r="J162" i="68" s="1"/>
  <c r="K136" i="4"/>
  <c r="K18" i="67" s="1"/>
  <c r="Z136" i="4"/>
  <c r="Z18" i="67" s="1"/>
  <c r="A18" i="67"/>
  <c r="W134" i="4"/>
  <c r="W16" i="67" s="1"/>
  <c r="Q134" i="4"/>
  <c r="Q16" i="67" s="1"/>
  <c r="A160" i="68"/>
  <c r="AE137" i="4"/>
  <c r="AE19" i="67" s="1"/>
  <c r="Z139" i="4"/>
  <c r="Z21" i="67" s="1"/>
  <c r="U136" i="4"/>
  <c r="U18" i="67" s="1"/>
  <c r="R135" i="4"/>
  <c r="R17" i="67" s="1"/>
  <c r="Z135" i="4"/>
  <c r="Z17" i="67" s="1"/>
  <c r="AA137" i="4"/>
  <c r="AA19" i="67" s="1"/>
  <c r="L137" i="4"/>
  <c r="L19" i="67" s="1"/>
  <c r="AG136" i="4"/>
  <c r="AG18" i="67" s="1"/>
  <c r="M136" i="4"/>
  <c r="M18" i="67" s="1"/>
  <c r="AA134" i="4"/>
  <c r="AA16" i="67" s="1"/>
  <c r="AF134" i="4"/>
  <c r="AF16" i="67" s="1"/>
  <c r="Y137" i="4"/>
  <c r="Y19" i="67" s="1"/>
  <c r="AB134" i="4"/>
  <c r="AB16" i="67" s="1"/>
  <c r="K137" i="4"/>
  <c r="K19" i="67" s="1"/>
  <c r="P134" i="4"/>
  <c r="P16" i="67" s="1"/>
  <c r="U139" i="4"/>
  <c r="U21" i="67" s="1"/>
  <c r="AB135" i="4"/>
  <c r="AB17" i="67" s="1"/>
  <c r="R137" i="4"/>
  <c r="R19" i="67" s="1"/>
  <c r="M137" i="4"/>
  <c r="M19" i="67" s="1"/>
  <c r="AA139" i="4"/>
  <c r="AA21" i="67" s="1"/>
  <c r="AF135" i="4"/>
  <c r="AF17" i="67" s="1"/>
  <c r="V135" i="4"/>
  <c r="V17" i="67" s="1"/>
  <c r="E154" i="68"/>
  <c r="B131" i="4"/>
  <c r="H149" i="68"/>
  <c r="D123" i="4"/>
  <c r="D5" i="67" s="1"/>
  <c r="A3" i="67"/>
  <c r="W121" i="4"/>
  <c r="W3" i="67" s="1"/>
  <c r="AG121" i="4"/>
  <c r="AG3" i="67" s="1"/>
  <c r="L121" i="4"/>
  <c r="L3" i="67" s="1"/>
  <c r="L124" i="4"/>
  <c r="L6" i="67" s="1"/>
  <c r="N121" i="4"/>
  <c r="N3" i="67" s="1"/>
  <c r="O121" i="4"/>
  <c r="O3" i="67" s="1"/>
  <c r="M121" i="4"/>
  <c r="M3" i="67" s="1"/>
  <c r="AE121" i="4"/>
  <c r="AE3" i="67" s="1"/>
  <c r="D3" i="67"/>
  <c r="U121" i="4"/>
  <c r="U3" i="67" s="1"/>
  <c r="B125" i="4"/>
  <c r="S125" i="4" s="1"/>
  <c r="S7" i="67" s="1"/>
  <c r="K122" i="4"/>
  <c r="K4" i="67" s="1"/>
  <c r="E3" i="67"/>
  <c r="A4" i="67"/>
  <c r="AA121" i="4"/>
  <c r="AA3" i="67" s="1"/>
  <c r="R125" i="4"/>
  <c r="R7" i="67" s="1"/>
  <c r="A6" i="67"/>
  <c r="P121" i="4"/>
  <c r="P3" i="67" s="1"/>
  <c r="P122" i="4"/>
  <c r="P4" i="67" s="1"/>
  <c r="U122" i="4"/>
  <c r="U4" i="67" s="1"/>
  <c r="AG122" i="4"/>
  <c r="AG4" i="67" s="1"/>
  <c r="AC122" i="4"/>
  <c r="AC4" i="67" s="1"/>
  <c r="AA122" i="4"/>
  <c r="AA4" i="67" s="1"/>
  <c r="AF122" i="4"/>
  <c r="AF4" i="67" s="1"/>
  <c r="G149" i="68"/>
  <c r="AB122" i="4"/>
  <c r="AB4" i="67" s="1"/>
  <c r="L122" i="4"/>
  <c r="L4" i="67" s="1"/>
  <c r="H147" i="68"/>
  <c r="V122" i="4"/>
  <c r="V4" i="67" s="1"/>
  <c r="M122" i="4"/>
  <c r="M4" i="67" s="1"/>
  <c r="AE122" i="4"/>
  <c r="AE4" i="67" s="1"/>
  <c r="J123" i="4"/>
  <c r="A5" i="67"/>
  <c r="K123" i="4"/>
  <c r="K5" i="67" s="1"/>
  <c r="Q123" i="4"/>
  <c r="Q5" i="67" s="1"/>
  <c r="R123" i="4"/>
  <c r="R5" i="67" s="1"/>
  <c r="A149" i="68"/>
  <c r="U123" i="4"/>
  <c r="U5" i="67" s="1"/>
  <c r="AB123" i="4"/>
  <c r="AB5" i="67" s="1"/>
  <c r="AG123" i="4"/>
  <c r="AG5" i="67" s="1"/>
  <c r="AA123" i="4"/>
  <c r="AA5" i="67" s="1"/>
  <c r="M123" i="4"/>
  <c r="M5" i="67" s="1"/>
  <c r="Y123" i="4"/>
  <c r="Y5" i="67" s="1"/>
  <c r="P123" i="4"/>
  <c r="P5" i="67" s="1"/>
  <c r="L123" i="4"/>
  <c r="L5" i="67" s="1"/>
  <c r="AF123" i="4"/>
  <c r="AF5" i="67" s="1"/>
  <c r="AE123" i="4"/>
  <c r="AE5" i="67" s="1"/>
  <c r="Z123" i="4"/>
  <c r="Z5" i="67" s="1"/>
  <c r="X124" i="4"/>
  <c r="X6" i="67" s="1"/>
  <c r="AH124" i="4"/>
  <c r="AH6" i="67" s="1"/>
  <c r="S124" i="4"/>
  <c r="S6" i="67" s="1"/>
  <c r="B6" i="67"/>
  <c r="C3" i="67"/>
  <c r="G121" i="4"/>
  <c r="E147" i="68"/>
  <c r="J121" i="4"/>
  <c r="I121" i="4"/>
  <c r="X123" i="4"/>
  <c r="X5" i="67" s="1"/>
  <c r="AC121" i="4"/>
  <c r="AC3" i="67" s="1"/>
  <c r="S121" i="4"/>
  <c r="S3" i="67" s="1"/>
  <c r="X121" i="4"/>
  <c r="X3" i="67" s="1"/>
  <c r="AH121" i="4"/>
  <c r="AH3" i="67" s="1"/>
  <c r="D147" i="68"/>
  <c r="F149" i="68"/>
  <c r="F147" i="68"/>
  <c r="H121" i="4"/>
  <c r="G147" i="68"/>
  <c r="K124" i="4"/>
  <c r="K6" i="67" s="1"/>
  <c r="R124" i="4"/>
  <c r="R6" i="67" s="1"/>
  <c r="A150" i="68"/>
  <c r="W124" i="4"/>
  <c r="W6" i="67" s="1"/>
  <c r="Z124" i="4"/>
  <c r="Z6" i="67" s="1"/>
  <c r="M124" i="4"/>
  <c r="M6" i="67" s="1"/>
  <c r="U124" i="4"/>
  <c r="U6" i="67" s="1"/>
  <c r="AG124" i="4"/>
  <c r="AG6" i="67" s="1"/>
  <c r="V124" i="4"/>
  <c r="V6" i="67" s="1"/>
  <c r="AE124" i="4"/>
  <c r="AE6" i="67" s="1"/>
  <c r="AF124" i="4"/>
  <c r="AF6" i="67" s="1"/>
  <c r="P124" i="4"/>
  <c r="P6" i="67" s="1"/>
  <c r="S123" i="4"/>
  <c r="S5" i="67" s="1"/>
  <c r="AH123" i="4"/>
  <c r="AH5" i="67" s="1"/>
  <c r="AC123" i="4"/>
  <c r="AC5" i="67" s="1"/>
  <c r="B5" i="67"/>
  <c r="N123" i="4"/>
  <c r="N5" i="67" s="1"/>
  <c r="V121" i="4"/>
  <c r="V3" i="67" s="1"/>
  <c r="Q125" i="4"/>
  <c r="Q7" i="67" s="1"/>
  <c r="F124" i="4"/>
  <c r="AD124" i="4" s="1"/>
  <c r="AD6" i="67" s="1"/>
  <c r="A147" i="68"/>
  <c r="A61" i="69" s="1"/>
  <c r="P125" i="4"/>
  <c r="P7" i="67" s="1"/>
  <c r="W125" i="4"/>
  <c r="W7" i="67" s="1"/>
  <c r="U125" i="4"/>
  <c r="U7" i="67" s="1"/>
  <c r="R121" i="4"/>
  <c r="R3" i="67" s="1"/>
  <c r="AF121" i="4"/>
  <c r="AF3" i="67" s="1"/>
  <c r="K121" i="4"/>
  <c r="K3" i="67" s="1"/>
  <c r="B4" i="67"/>
  <c r="Q121" i="4"/>
  <c r="Q3" i="67" s="1"/>
  <c r="A151" i="68"/>
  <c r="M125" i="4"/>
  <c r="M7" i="67" s="1"/>
  <c r="A7" i="67"/>
  <c r="L125" i="4"/>
  <c r="L7" i="67" s="1"/>
  <c r="Z121" i="4"/>
  <c r="Z3" i="67" s="1"/>
  <c r="F125" i="4"/>
  <c r="D148" i="68"/>
  <c r="X122" i="4"/>
  <c r="X4" i="67" s="1"/>
  <c r="H128" i="68"/>
  <c r="F119" i="4"/>
  <c r="F57" i="91" s="1"/>
  <c r="AC116" i="4"/>
  <c r="AC54" i="91" s="1"/>
  <c r="E129" i="68"/>
  <c r="D51" i="91"/>
  <c r="AG113" i="4"/>
  <c r="AG51" i="91" s="1"/>
  <c r="F124" i="68"/>
  <c r="I113" i="4"/>
  <c r="H113" i="4"/>
  <c r="AB112" i="4"/>
  <c r="AB50" i="91" s="1"/>
  <c r="I112" i="4"/>
  <c r="H112" i="4"/>
  <c r="D50" i="91"/>
  <c r="F123" i="68"/>
  <c r="F122" i="68"/>
  <c r="H111" i="4"/>
  <c r="W111" i="4"/>
  <c r="W49" i="91" s="1"/>
  <c r="I111" i="4"/>
  <c r="G112" i="4"/>
  <c r="I123" i="68" s="1"/>
  <c r="E62" i="53"/>
  <c r="E106" i="4" s="1"/>
  <c r="AC106" i="4" s="1"/>
  <c r="AC46" i="91" s="1"/>
  <c r="V105" i="4"/>
  <c r="V45" i="91" s="1"/>
  <c r="E107" i="4"/>
  <c r="AH107" i="4" s="1"/>
  <c r="AH47" i="91" s="1"/>
  <c r="Q104" i="4"/>
  <c r="Q44" i="91" s="1"/>
  <c r="B47" i="91"/>
  <c r="N107" i="4"/>
  <c r="N47" i="91" s="1"/>
  <c r="X107" i="4"/>
  <c r="X47" i="91" s="1"/>
  <c r="C46" i="91"/>
  <c r="AA106" i="4"/>
  <c r="AA46" i="91" s="1"/>
  <c r="C47" i="91"/>
  <c r="E118" i="68"/>
  <c r="D107" i="4"/>
  <c r="D47" i="91" s="1"/>
  <c r="D62" i="53"/>
  <c r="D106" i="4" s="1"/>
  <c r="I106" i="4" s="1"/>
  <c r="G115" i="68"/>
  <c r="Q115" i="68" s="1"/>
  <c r="D43" i="91"/>
  <c r="I103" i="4"/>
  <c r="I43" i="91" s="1"/>
  <c r="M103" i="4"/>
  <c r="M43" i="91" s="1"/>
  <c r="AF107" i="4"/>
  <c r="AF47" i="91" s="1"/>
  <c r="D100" i="4"/>
  <c r="D40" i="91" s="1"/>
  <c r="H98" i="4"/>
  <c r="W98" i="4"/>
  <c r="W38" i="91" s="1"/>
  <c r="F109" i="68"/>
  <c r="I98" i="4"/>
  <c r="H108" i="68"/>
  <c r="T97" i="4"/>
  <c r="T37" i="91" s="1"/>
  <c r="J97" i="4"/>
  <c r="D37" i="91"/>
  <c r="I97" i="4"/>
  <c r="K108" i="68" s="1"/>
  <c r="H97" i="4"/>
  <c r="C40" i="91"/>
  <c r="AF100" i="4"/>
  <c r="AF40" i="91" s="1"/>
  <c r="E111" i="68"/>
  <c r="C36" i="91"/>
  <c r="E107" i="68"/>
  <c r="L96" i="4"/>
  <c r="L36" i="91" s="1"/>
  <c r="G107" i="68"/>
  <c r="D96" i="4"/>
  <c r="C45" i="54"/>
  <c r="C99" i="4" s="1"/>
  <c r="L107" i="68"/>
  <c r="C56" i="69" s="1"/>
  <c r="H110" i="68"/>
  <c r="N96" i="4"/>
  <c r="N36" i="91" s="1"/>
  <c r="X99" i="4"/>
  <c r="X39" i="91" s="1"/>
  <c r="D45" i="54"/>
  <c r="D99" i="4" s="1"/>
  <c r="AD99" i="4"/>
  <c r="AD39" i="91" s="1"/>
  <c r="AH99" i="4"/>
  <c r="AH39" i="91" s="1"/>
  <c r="H91" i="4"/>
  <c r="X92" i="4"/>
  <c r="X32" i="91" s="1"/>
  <c r="B32" i="91"/>
  <c r="G92" i="4"/>
  <c r="I103" i="68" s="1"/>
  <c r="S92" i="4"/>
  <c r="S32" i="91" s="1"/>
  <c r="D103" i="68"/>
  <c r="Z92" i="4"/>
  <c r="Z32" i="91" s="1"/>
  <c r="N92" i="4"/>
  <c r="N32" i="91" s="1"/>
  <c r="AH92" i="4"/>
  <c r="AH32" i="91" s="1"/>
  <c r="S91" i="4"/>
  <c r="S31" i="91" s="1"/>
  <c r="G91" i="4"/>
  <c r="G102" i="68"/>
  <c r="F102" i="68"/>
  <c r="G100" i="68"/>
  <c r="Q114" i="68" s="1"/>
  <c r="M89" i="4"/>
  <c r="M29" i="91" s="1"/>
  <c r="I89" i="4"/>
  <c r="U90" i="4"/>
  <c r="U30" i="91" s="1"/>
  <c r="P91" i="4"/>
  <c r="P31" i="91" s="1"/>
  <c r="AF90" i="4"/>
  <c r="AF30" i="91" s="1"/>
  <c r="W89" i="4"/>
  <c r="W29" i="91" s="1"/>
  <c r="V89" i="4"/>
  <c r="V29" i="91" s="1"/>
  <c r="V91" i="4"/>
  <c r="V31" i="91" s="1"/>
  <c r="G88" i="4"/>
  <c r="S88" i="4"/>
  <c r="S28" i="91" s="1"/>
  <c r="W90" i="4"/>
  <c r="W30" i="91" s="1"/>
  <c r="AH88" i="4"/>
  <c r="AH28" i="91" s="1"/>
  <c r="S90" i="4"/>
  <c r="S30" i="91" s="1"/>
  <c r="K90" i="4"/>
  <c r="K30" i="91" s="1"/>
  <c r="W91" i="4"/>
  <c r="W31" i="91" s="1"/>
  <c r="AH90" i="4"/>
  <c r="AH30" i="91" s="1"/>
  <c r="U91" i="4"/>
  <c r="U31" i="91" s="1"/>
  <c r="AA91" i="4"/>
  <c r="AA31" i="91" s="1"/>
  <c r="Q91" i="4"/>
  <c r="Q31" i="91" s="1"/>
  <c r="A101" i="68"/>
  <c r="A15" i="69" s="1"/>
  <c r="Q89" i="4"/>
  <c r="Q29" i="91" s="1"/>
  <c r="Q90" i="4"/>
  <c r="Q30" i="91" s="1"/>
  <c r="R90" i="4"/>
  <c r="R30" i="91" s="1"/>
  <c r="Z90" i="4"/>
  <c r="Z30" i="91" s="1"/>
  <c r="A30" i="91"/>
  <c r="J91" i="4"/>
  <c r="R89" i="4"/>
  <c r="R29" i="91" s="1"/>
  <c r="K89" i="4"/>
  <c r="K29" i="91" s="1"/>
  <c r="O89" i="4"/>
  <c r="O29" i="91" s="1"/>
  <c r="G90" i="4"/>
  <c r="N90" i="4"/>
  <c r="N30" i="91" s="1"/>
  <c r="X88" i="4"/>
  <c r="X28" i="91" s="1"/>
  <c r="N88" i="4"/>
  <c r="N28" i="91" s="1"/>
  <c r="M90" i="4"/>
  <c r="M30" i="91" s="1"/>
  <c r="L91" i="4"/>
  <c r="L31" i="91" s="1"/>
  <c r="AE91" i="4"/>
  <c r="AE31" i="91" s="1"/>
  <c r="AG91" i="4"/>
  <c r="AG31" i="91" s="1"/>
  <c r="N91" i="4"/>
  <c r="N31" i="91" s="1"/>
  <c r="E103" i="68"/>
  <c r="U89" i="4"/>
  <c r="U29" i="91" s="1"/>
  <c r="L90" i="4"/>
  <c r="L30" i="91" s="1"/>
  <c r="AE90" i="4"/>
  <c r="AE30" i="91" s="1"/>
  <c r="G89" i="4"/>
  <c r="I100" i="68" s="1"/>
  <c r="AE89" i="4"/>
  <c r="AE29" i="91" s="1"/>
  <c r="AF89" i="4"/>
  <c r="AF29" i="91" s="1"/>
  <c r="A29" i="91"/>
  <c r="H101" i="68"/>
  <c r="R115" i="68" s="1"/>
  <c r="D101" i="68"/>
  <c r="I91" i="4"/>
  <c r="X89" i="4"/>
  <c r="X29" i="91" s="1"/>
  <c r="P90" i="4"/>
  <c r="P30" i="91" s="1"/>
  <c r="AA92" i="4"/>
  <c r="AA32" i="91" s="1"/>
  <c r="AC89" i="4"/>
  <c r="AC29" i="91" s="1"/>
  <c r="T90" i="4"/>
  <c r="T30" i="91" s="1"/>
  <c r="A102" i="68"/>
  <c r="Z91" i="4"/>
  <c r="Z31" i="91" s="1"/>
  <c r="M91" i="4"/>
  <c r="M31" i="91" s="1"/>
  <c r="X91" i="4"/>
  <c r="X31" i="91" s="1"/>
  <c r="R91" i="4"/>
  <c r="R31" i="91" s="1"/>
  <c r="D102" i="68"/>
  <c r="N89" i="4"/>
  <c r="N29" i="91" s="1"/>
  <c r="AB89" i="4"/>
  <c r="AB29" i="91" s="1"/>
  <c r="J90" i="4"/>
  <c r="AC91" i="4"/>
  <c r="AC31" i="91" s="1"/>
  <c r="B31" i="91"/>
  <c r="E67" i="4"/>
  <c r="G77" i="68" s="1"/>
  <c r="AG83" i="4"/>
  <c r="AG23" i="91" s="1"/>
  <c r="Z81" i="4"/>
  <c r="Z21" i="91" s="1"/>
  <c r="A93" i="68"/>
  <c r="B64" i="4"/>
  <c r="B67" i="4"/>
  <c r="N67" i="4" s="1"/>
  <c r="N7" i="91" s="1"/>
  <c r="B66" i="4"/>
  <c r="X66" i="4" s="1"/>
  <c r="X6" i="91" s="1"/>
  <c r="D64" i="4"/>
  <c r="D4" i="91" s="1"/>
  <c r="D66" i="4"/>
  <c r="V76" i="4"/>
  <c r="V16" i="91" s="1"/>
  <c r="AF76" i="4"/>
  <c r="AF16" i="91" s="1"/>
  <c r="D78" i="4"/>
  <c r="D18" i="91" s="1"/>
  <c r="H87" i="68"/>
  <c r="AG76" i="4"/>
  <c r="AG16" i="91" s="1"/>
  <c r="K76" i="4"/>
  <c r="K16" i="91" s="1"/>
  <c r="F79" i="4"/>
  <c r="F19" i="91" s="1"/>
  <c r="Z76" i="4"/>
  <c r="Z16" i="91" s="1"/>
  <c r="M76" i="4"/>
  <c r="M16" i="91" s="1"/>
  <c r="D13" i="91"/>
  <c r="F83" i="68"/>
  <c r="AG73" i="4"/>
  <c r="AG13" i="91" s="1"/>
  <c r="B73" i="4"/>
  <c r="X73" i="4" s="1"/>
  <c r="X13" i="91" s="1"/>
  <c r="E81" i="68"/>
  <c r="W71" i="4"/>
  <c r="W11" i="91" s="1"/>
  <c r="H81" i="68"/>
  <c r="F81" i="68"/>
  <c r="E10" i="91"/>
  <c r="J70" i="4"/>
  <c r="I70" i="4"/>
  <c r="S70" i="4"/>
  <c r="S10" i="91" s="1"/>
  <c r="G80" i="68"/>
  <c r="D12" i="91"/>
  <c r="B9" i="91"/>
  <c r="S69" i="4"/>
  <c r="S9" i="91" s="1"/>
  <c r="AC69" i="4"/>
  <c r="AC9" i="91" s="1"/>
  <c r="K69" i="4"/>
  <c r="K9" i="91" s="1"/>
  <c r="AH69" i="4"/>
  <c r="AH9" i="91" s="1"/>
  <c r="X69" i="4"/>
  <c r="X9" i="91" s="1"/>
  <c r="D79" i="68"/>
  <c r="H69" i="4"/>
  <c r="V71" i="4"/>
  <c r="V11" i="91" s="1"/>
  <c r="H71" i="4"/>
  <c r="F35" i="58"/>
  <c r="F72" i="4" s="1"/>
  <c r="B71" i="4"/>
  <c r="G71" i="4" s="1"/>
  <c r="H10" i="91"/>
  <c r="C10" i="91"/>
  <c r="E82" i="68"/>
  <c r="G79" i="68"/>
  <c r="D10" i="91"/>
  <c r="C12" i="91"/>
  <c r="D9" i="91"/>
  <c r="E79" i="68"/>
  <c r="B70" i="4"/>
  <c r="G69" i="4"/>
  <c r="C73" i="4"/>
  <c r="G35" i="58"/>
  <c r="P67" i="4"/>
  <c r="P7" i="91" s="1"/>
  <c r="E3" i="91"/>
  <c r="AG66" i="4"/>
  <c r="AG6" i="91" s="1"/>
  <c r="E66" i="4"/>
  <c r="G76" i="68" s="1"/>
  <c r="D60" i="4"/>
  <c r="D19" i="90" s="1"/>
  <c r="C60" i="4"/>
  <c r="E68" i="68" s="1"/>
  <c r="D61" i="4"/>
  <c r="D20" i="90" s="1"/>
  <c r="B61" i="4"/>
  <c r="S61" i="4" s="1"/>
  <c r="S20" i="66" s="1"/>
  <c r="C17" i="90"/>
  <c r="C59" i="4"/>
  <c r="C18" i="90" s="1"/>
  <c r="E59" i="4"/>
  <c r="J59" i="4" s="1"/>
  <c r="J18" i="90" s="1"/>
  <c r="X58" i="4"/>
  <c r="X17" i="90" s="1"/>
  <c r="B17" i="66"/>
  <c r="AC57" i="4"/>
  <c r="AC16" i="66" s="1"/>
  <c r="AH57" i="4"/>
  <c r="AH16" i="66" s="1"/>
  <c r="D65" i="68"/>
  <c r="N65" i="68" s="1"/>
  <c r="B18" i="66"/>
  <c r="N59" i="4"/>
  <c r="N18" i="90" s="1"/>
  <c r="D67" i="68"/>
  <c r="L61" i="4"/>
  <c r="L20" i="66" s="1"/>
  <c r="A20" i="66"/>
  <c r="A69" i="68"/>
  <c r="M61" i="4"/>
  <c r="M20" i="66" s="1"/>
  <c r="A20" i="90"/>
  <c r="AA20" i="90"/>
  <c r="E66" i="68"/>
  <c r="R61" i="4"/>
  <c r="R20" i="66" s="1"/>
  <c r="G52" i="4"/>
  <c r="I61" i="68" s="1"/>
  <c r="H52" i="4"/>
  <c r="J61" i="68" s="1"/>
  <c r="D54" i="4"/>
  <c r="F63" i="68" s="1"/>
  <c r="H48" i="4"/>
  <c r="J57" i="68" s="1"/>
  <c r="I48" i="4"/>
  <c r="K57" i="68" s="1"/>
  <c r="F57" i="68"/>
  <c r="E57" i="68"/>
  <c r="G47" i="4"/>
  <c r="I56" i="68" s="1"/>
  <c r="E56" i="68"/>
  <c r="E55" i="68"/>
  <c r="G46" i="4"/>
  <c r="I55" i="68" s="1"/>
  <c r="F55" i="68"/>
  <c r="H47" i="4"/>
  <c r="J56" i="68" s="1"/>
  <c r="P12" i="90"/>
  <c r="F50" i="68"/>
  <c r="D12" i="66"/>
  <c r="D12" i="90"/>
  <c r="AB41" i="4"/>
  <c r="AH42" i="4"/>
  <c r="AH13" i="66" s="1"/>
  <c r="I42" i="4"/>
  <c r="K51" i="68" s="1"/>
  <c r="E13" i="66"/>
  <c r="E13" i="90"/>
  <c r="P11" i="90"/>
  <c r="AG42" i="4"/>
  <c r="AG13" i="90" s="1"/>
  <c r="K13" i="66"/>
  <c r="J11" i="66"/>
  <c r="R12" i="66"/>
  <c r="W12" i="66"/>
  <c r="D13" i="90"/>
  <c r="AF11" i="90"/>
  <c r="AG12" i="90"/>
  <c r="E11" i="90"/>
  <c r="Q13" i="66"/>
  <c r="K11" i="90"/>
  <c r="Z41" i="4"/>
  <c r="F51" i="68"/>
  <c r="F32" i="63"/>
  <c r="F41" i="4" s="1"/>
  <c r="J41" i="4" s="1"/>
  <c r="H49" i="68"/>
  <c r="J11" i="90"/>
  <c r="B12" i="90"/>
  <c r="X40" i="4"/>
  <c r="N41" i="4"/>
  <c r="N12" i="90" s="1"/>
  <c r="AH41" i="4"/>
  <c r="AH12" i="90" s="1"/>
  <c r="Y40" i="4"/>
  <c r="F42" i="4"/>
  <c r="J42" i="4" s="1"/>
  <c r="B12" i="66"/>
  <c r="C40" i="4"/>
  <c r="C11" i="90" s="1"/>
  <c r="B42" i="4"/>
  <c r="N42" i="4" s="1"/>
  <c r="G50" i="68"/>
  <c r="I41" i="4"/>
  <c r="K50" i="68" s="1"/>
  <c r="AC41" i="4"/>
  <c r="E12" i="66"/>
  <c r="E12" i="90"/>
  <c r="E50" i="68"/>
  <c r="O68" i="68" s="1"/>
  <c r="AA41" i="4"/>
  <c r="C12" i="90"/>
  <c r="G41" i="4"/>
  <c r="H41" i="4"/>
  <c r="C12" i="66"/>
  <c r="X12" i="66"/>
  <c r="X12" i="90"/>
  <c r="C42" i="4"/>
  <c r="R11" i="66"/>
  <c r="Z13" i="66"/>
  <c r="I13" i="90"/>
  <c r="AC11" i="90"/>
  <c r="AF12" i="90"/>
  <c r="K12" i="90"/>
  <c r="S12" i="90"/>
  <c r="U40" i="4"/>
  <c r="D50" i="68"/>
  <c r="N40" i="4"/>
  <c r="AH40" i="4"/>
  <c r="G51" i="68"/>
  <c r="S40" i="4"/>
  <c r="I33" i="4"/>
  <c r="B40" i="71"/>
  <c r="B30" i="4" s="1"/>
  <c r="C24" i="4"/>
  <c r="E24" i="68" s="1"/>
  <c r="G20" i="4"/>
  <c r="I20" i="68" s="1"/>
  <c r="G20" i="68"/>
  <c r="C9" i="4"/>
  <c r="H9" i="4" s="1"/>
  <c r="J9" i="68" s="1"/>
  <c r="F9" i="68"/>
  <c r="I9" i="4"/>
  <c r="K9" i="68" s="1"/>
  <c r="B30" i="2"/>
  <c r="B11" i="4" s="1"/>
  <c r="D11" i="68" s="1"/>
  <c r="C6" i="66"/>
  <c r="E17" i="68"/>
  <c r="AA17" i="4"/>
  <c r="H17" i="4"/>
  <c r="C6" i="90"/>
  <c r="V5" i="66"/>
  <c r="V5" i="90"/>
  <c r="C5" i="90"/>
  <c r="AG5" i="90"/>
  <c r="H18" i="4"/>
  <c r="C5" i="66"/>
  <c r="L16" i="68"/>
  <c r="U6" i="66"/>
  <c r="AA7" i="90"/>
  <c r="C7" i="90"/>
  <c r="B5" i="90"/>
  <c r="E18" i="68"/>
  <c r="Z7" i="90"/>
  <c r="Q5" i="66"/>
  <c r="G16" i="4"/>
  <c r="E16" i="68"/>
  <c r="AG6" i="66"/>
  <c r="H16" i="4"/>
  <c r="AE5" i="66"/>
  <c r="D18" i="68"/>
  <c r="G5" i="90"/>
  <c r="P7" i="90"/>
  <c r="P5" i="90"/>
  <c r="N7" i="90"/>
  <c r="Z17" i="4"/>
  <c r="D16" i="68"/>
  <c r="N16" i="4"/>
  <c r="AC18" i="4"/>
  <c r="AH16" i="4"/>
  <c r="X18" i="4"/>
  <c r="B7" i="90"/>
  <c r="U7" i="90"/>
  <c r="AE18" i="4"/>
  <c r="K5" i="66"/>
  <c r="U16" i="4"/>
  <c r="AC16" i="4"/>
  <c r="G18" i="4"/>
  <c r="S18" i="4"/>
  <c r="S16" i="4"/>
  <c r="V3" i="66"/>
  <c r="F3" i="90"/>
  <c r="W6" i="66"/>
  <c r="J3" i="90"/>
  <c r="E14" i="68"/>
  <c r="L14" i="4"/>
  <c r="V6" i="90"/>
  <c r="L14" i="68"/>
  <c r="C41" i="69" s="1"/>
  <c r="R3" i="90"/>
  <c r="H14" i="4"/>
  <c r="N6" i="66"/>
  <c r="N6" i="90"/>
  <c r="S3" i="66"/>
  <c r="S3" i="90"/>
  <c r="AH3" i="90"/>
  <c r="AH17" i="4"/>
  <c r="D14" i="68"/>
  <c r="X14" i="4"/>
  <c r="G17" i="4"/>
  <c r="D17" i="68"/>
  <c r="B6" i="66"/>
  <c r="X17" i="4"/>
  <c r="G14" i="4"/>
  <c r="AC14" i="4"/>
  <c r="B3" i="90"/>
  <c r="S17" i="4"/>
  <c r="B6" i="90"/>
  <c r="K14" i="4"/>
  <c r="B3" i="66"/>
  <c r="G5" i="4"/>
  <c r="I5" i="68" s="1"/>
  <c r="I5" i="4"/>
  <c r="K5" i="68" s="1"/>
  <c r="I7" i="4"/>
  <c r="K7" i="68" s="1"/>
  <c r="G7" i="68"/>
  <c r="E12" i="4"/>
  <c r="G12" i="68" s="1"/>
  <c r="E11" i="68"/>
  <c r="C12" i="4"/>
  <c r="G10" i="4"/>
  <c r="I10" i="68" s="1"/>
  <c r="E10" i="68"/>
  <c r="D12" i="4"/>
  <c r="I10" i="4"/>
  <c r="K10" i="68" s="1"/>
  <c r="D11" i="4"/>
  <c r="H10" i="4"/>
  <c r="J10" i="68" s="1"/>
  <c r="E5" i="68"/>
  <c r="G3" i="4"/>
  <c r="I3" i="68" s="1"/>
  <c r="H3" i="4"/>
  <c r="J3" i="68" s="1"/>
  <c r="I4" i="4"/>
  <c r="K4" i="68" s="1"/>
  <c r="H7" i="4"/>
  <c r="J7" i="68" s="1"/>
  <c r="I3" i="4"/>
  <c r="K3" i="68" s="1"/>
  <c r="E6" i="68"/>
  <c r="G6" i="4"/>
  <c r="I6" i="68" s="1"/>
  <c r="H4" i="4"/>
  <c r="J4" i="68" s="1"/>
  <c r="F4" i="68"/>
  <c r="H6" i="4"/>
  <c r="J6" i="68" s="1"/>
  <c r="I6" i="4"/>
  <c r="K6" i="68" s="1"/>
  <c r="H5" i="4"/>
  <c r="J5" i="68" s="1"/>
  <c r="G7" i="4"/>
  <c r="I7" i="68" s="1"/>
  <c r="X106" i="4"/>
  <c r="X46" i="91" s="1"/>
  <c r="D117" i="68"/>
  <c r="AH106" i="4"/>
  <c r="AH46" i="91" s="1"/>
  <c r="S106" i="4"/>
  <c r="S46" i="91" s="1"/>
  <c r="N106" i="4"/>
  <c r="N46" i="91" s="1"/>
  <c r="G106" i="4"/>
  <c r="Z106" i="4"/>
  <c r="Z46" i="91" s="1"/>
  <c r="B45" i="91"/>
  <c r="AC105" i="4"/>
  <c r="AC45" i="91" s="1"/>
  <c r="U105" i="4"/>
  <c r="U45" i="91" s="1"/>
  <c r="S105" i="4"/>
  <c r="S45" i="91" s="1"/>
  <c r="D116" i="68"/>
  <c r="N105" i="4"/>
  <c r="N45" i="91" s="1"/>
  <c r="G105" i="4"/>
  <c r="AH105" i="4"/>
  <c r="AH45" i="91" s="1"/>
  <c r="N104" i="4"/>
  <c r="N44" i="91" s="1"/>
  <c r="AH104" i="4"/>
  <c r="AH44" i="91" s="1"/>
  <c r="X104" i="4"/>
  <c r="X44" i="91" s="1"/>
  <c r="B44" i="91"/>
  <c r="AC104" i="4"/>
  <c r="AC44" i="91" s="1"/>
  <c r="D115" i="68"/>
  <c r="B42" i="91"/>
  <c r="N102" i="4"/>
  <c r="N42" i="91" s="1"/>
  <c r="X102" i="4"/>
  <c r="X42" i="91" s="1"/>
  <c r="AC102" i="4"/>
  <c r="AC42" i="91" s="1"/>
  <c r="S102" i="4"/>
  <c r="S42" i="91" s="1"/>
  <c r="G102" i="4"/>
  <c r="AH102" i="4"/>
  <c r="AH42" i="91" s="1"/>
  <c r="D113" i="68"/>
  <c r="E45" i="91"/>
  <c r="I105" i="4"/>
  <c r="X105" i="4"/>
  <c r="X45" i="91" s="1"/>
  <c r="J105" i="4"/>
  <c r="L116" i="68" s="1"/>
  <c r="G116" i="68"/>
  <c r="D44" i="91"/>
  <c r="F115" i="68"/>
  <c r="P115" i="68" s="1"/>
  <c r="H104" i="4"/>
  <c r="I104" i="4"/>
  <c r="F47" i="91"/>
  <c r="AB104" i="4"/>
  <c r="AB44" i="91" s="1"/>
  <c r="AA104" i="4"/>
  <c r="AA44" i="91" s="1"/>
  <c r="W105" i="4"/>
  <c r="W45" i="91" s="1"/>
  <c r="O116" i="68"/>
  <c r="AF102" i="4"/>
  <c r="AF42" i="91" s="1"/>
  <c r="U102" i="4"/>
  <c r="U42" i="91" s="1"/>
  <c r="A113" i="68"/>
  <c r="H105" i="4"/>
  <c r="X103" i="4"/>
  <c r="X43" i="91" s="1"/>
  <c r="B43" i="91"/>
  <c r="S104" i="4"/>
  <c r="S44" i="91" s="1"/>
  <c r="L113" i="68"/>
  <c r="H113" i="68"/>
  <c r="G104" i="4"/>
  <c r="I115" i="68" s="1"/>
  <c r="F114" i="68"/>
  <c r="E117" i="68"/>
  <c r="Q107" i="4"/>
  <c r="Q47" i="91" s="1"/>
  <c r="P107" i="4"/>
  <c r="P47" i="91" s="1"/>
  <c r="R107" i="4"/>
  <c r="R47" i="91" s="1"/>
  <c r="J104" i="4"/>
  <c r="A47" i="91"/>
  <c r="H102" i="4"/>
  <c r="AB102" i="4"/>
  <c r="AB42" i="91" s="1"/>
  <c r="F116" i="68"/>
  <c r="AE107" i="4"/>
  <c r="AE47" i="91" s="1"/>
  <c r="M102" i="4"/>
  <c r="M42" i="91" s="1"/>
  <c r="AC107" i="4"/>
  <c r="AC47" i="91" s="1"/>
  <c r="AF104" i="4"/>
  <c r="AF44" i="91" s="1"/>
  <c r="A44" i="91"/>
  <c r="P102" i="4"/>
  <c r="P42" i="91" s="1"/>
  <c r="Z102" i="4"/>
  <c r="Z42" i="91" s="1"/>
  <c r="A117" i="68"/>
  <c r="K103" i="4"/>
  <c r="K43" i="91" s="1"/>
  <c r="P104" i="4"/>
  <c r="P44" i="91" s="1"/>
  <c r="R104" i="4"/>
  <c r="R44" i="91" s="1"/>
  <c r="AG104" i="4"/>
  <c r="AG44" i="91" s="1"/>
  <c r="L106" i="4"/>
  <c r="L46" i="91" s="1"/>
  <c r="A46" i="91"/>
  <c r="Q103" i="4"/>
  <c r="Q43" i="91" s="1"/>
  <c r="U103" i="4"/>
  <c r="U43" i="91" s="1"/>
  <c r="K114" i="68"/>
  <c r="G107" i="4"/>
  <c r="D118" i="68"/>
  <c r="E115" i="68"/>
  <c r="O115" i="68" s="1"/>
  <c r="Z107" i="4"/>
  <c r="Z47" i="91" s="1"/>
  <c r="U107" i="4"/>
  <c r="U47" i="91" s="1"/>
  <c r="A118" i="68"/>
  <c r="S107" i="4"/>
  <c r="S47" i="91" s="1"/>
  <c r="F62" i="53"/>
  <c r="F106" i="4" s="1"/>
  <c r="AD106" i="4" s="1"/>
  <c r="AD46" i="91" s="1"/>
  <c r="AF248" i="4"/>
  <c r="AF127" i="91" s="1"/>
  <c r="V248" i="4"/>
  <c r="V127" i="91" s="1"/>
  <c r="U248" i="4"/>
  <c r="U127" i="91" s="1"/>
  <c r="C247" i="4"/>
  <c r="C126" i="91" s="1"/>
  <c r="AE248" i="4"/>
  <c r="AE127" i="91" s="1"/>
  <c r="M248" i="4"/>
  <c r="M127" i="91" s="1"/>
  <c r="W248" i="4"/>
  <c r="W127" i="91" s="1"/>
  <c r="P248" i="4"/>
  <c r="P127" i="91" s="1"/>
  <c r="G255" i="68"/>
  <c r="Z246" i="4"/>
  <c r="Z125" i="91" s="1"/>
  <c r="AB249" i="4"/>
  <c r="AB128" i="91" s="1"/>
  <c r="A127" i="91"/>
  <c r="C128" i="91"/>
  <c r="AF249" i="4"/>
  <c r="AF128" i="91" s="1"/>
  <c r="E256" i="68"/>
  <c r="D252" i="68"/>
  <c r="AC245" i="4"/>
  <c r="AC124" i="91" s="1"/>
  <c r="B248" i="4"/>
  <c r="Z248" i="4" s="1"/>
  <c r="Z127" i="91" s="1"/>
  <c r="H254" i="68"/>
  <c r="D125" i="91"/>
  <c r="Y247" i="4"/>
  <c r="Y126" i="91" s="1"/>
  <c r="B125" i="91"/>
  <c r="AC246" i="4"/>
  <c r="AC125" i="91" s="1"/>
  <c r="N246" i="4"/>
  <c r="N125" i="91" s="1"/>
  <c r="G246" i="4"/>
  <c r="X246" i="4"/>
  <c r="X125" i="91" s="1"/>
  <c r="AH246" i="4"/>
  <c r="AH125" i="91" s="1"/>
  <c r="D253" i="68"/>
  <c r="E124" i="91"/>
  <c r="I245" i="4"/>
  <c r="G252" i="68"/>
  <c r="N245" i="4"/>
  <c r="N124" i="91" s="1"/>
  <c r="G254" i="68"/>
  <c r="E126" i="91"/>
  <c r="I247" i="4"/>
  <c r="J247" i="4"/>
  <c r="X247" i="4"/>
  <c r="X126" i="91" s="1"/>
  <c r="F252" i="68"/>
  <c r="D124" i="91"/>
  <c r="O245" i="4"/>
  <c r="O124" i="91" s="1"/>
  <c r="W247" i="4"/>
  <c r="W126" i="91" s="1"/>
  <c r="F254" i="68"/>
  <c r="AC248" i="4"/>
  <c r="AC127" i="91" s="1"/>
  <c r="AG246" i="4"/>
  <c r="AG125" i="91" s="1"/>
  <c r="E249" i="4"/>
  <c r="Q246" i="4"/>
  <c r="Q125" i="91" s="1"/>
  <c r="J245" i="4"/>
  <c r="B124" i="91"/>
  <c r="M245" i="4"/>
  <c r="M124" i="91" s="1"/>
  <c r="A125" i="91"/>
  <c r="AA245" i="4"/>
  <c r="AA124" i="91" s="1"/>
  <c r="AH245" i="4"/>
  <c r="AH124" i="91" s="1"/>
  <c r="K246" i="4"/>
  <c r="K125" i="91" s="1"/>
  <c r="AA246" i="4"/>
  <c r="AA125" i="91" s="1"/>
  <c r="M246" i="4"/>
  <c r="M125" i="91" s="1"/>
  <c r="P245" i="4"/>
  <c r="P124" i="91" s="1"/>
  <c r="E246" i="4"/>
  <c r="B247" i="4"/>
  <c r="P246" i="4"/>
  <c r="P125" i="91" s="1"/>
  <c r="K245" i="4"/>
  <c r="K124" i="91" s="1"/>
  <c r="X245" i="4"/>
  <c r="X124" i="91" s="1"/>
  <c r="F124" i="91"/>
  <c r="R245" i="4"/>
  <c r="R124" i="91" s="1"/>
  <c r="V245" i="4"/>
  <c r="V124" i="91" s="1"/>
  <c r="AF245" i="4"/>
  <c r="AF124" i="91" s="1"/>
  <c r="C125" i="91"/>
  <c r="S245" i="4"/>
  <c r="S124" i="91" s="1"/>
  <c r="R249" i="4"/>
  <c r="R128" i="91" s="1"/>
  <c r="V246" i="4"/>
  <c r="V125" i="91" s="1"/>
  <c r="A252" i="68"/>
  <c r="A73" i="69" s="1"/>
  <c r="R248" i="4"/>
  <c r="R127" i="91" s="1"/>
  <c r="W246" i="4"/>
  <c r="W125" i="91" s="1"/>
  <c r="AF246" i="4"/>
  <c r="AF125" i="91" s="1"/>
  <c r="F249" i="4"/>
  <c r="C245" i="4"/>
  <c r="H245" i="4" s="1"/>
  <c r="Q84" i="4"/>
  <c r="Q24" i="91" s="1"/>
  <c r="K85" i="4"/>
  <c r="K25" i="91" s="1"/>
  <c r="D21" i="91"/>
  <c r="F91" i="68"/>
  <c r="H91" i="68"/>
  <c r="L83" i="4"/>
  <c r="L23" i="91" s="1"/>
  <c r="C84" i="4"/>
  <c r="C24" i="91" s="1"/>
  <c r="A23" i="91"/>
  <c r="Q81" i="4"/>
  <c r="Q21" i="91" s="1"/>
  <c r="B31" i="4"/>
  <c r="E29" i="4"/>
  <c r="I29" i="4" s="1"/>
  <c r="E31" i="4"/>
  <c r="I31" i="4" s="1"/>
  <c r="I30" i="4"/>
  <c r="I28" i="4"/>
  <c r="E131" i="4"/>
  <c r="E13" i="67" s="1"/>
  <c r="D131" i="4"/>
  <c r="F157" i="68" s="1"/>
  <c r="D262" i="68"/>
  <c r="X255" i="4"/>
  <c r="X134" i="91" s="1"/>
  <c r="S255" i="4"/>
  <c r="S134" i="91" s="1"/>
  <c r="AE255" i="4"/>
  <c r="AE134" i="91" s="1"/>
  <c r="G259" i="68"/>
  <c r="J252" i="4"/>
  <c r="J131" i="91" s="1"/>
  <c r="E131" i="91"/>
  <c r="A133" i="91"/>
  <c r="Q253" i="4"/>
  <c r="Q132" i="91" s="1"/>
  <c r="H262" i="68"/>
  <c r="S251" i="4"/>
  <c r="S130" i="91" s="1"/>
  <c r="AB253" i="4"/>
  <c r="AB132" i="91" s="1"/>
  <c r="U255" i="4"/>
  <c r="U134" i="91" s="1"/>
  <c r="AF253" i="4"/>
  <c r="AF132" i="91" s="1"/>
  <c r="K255" i="4"/>
  <c r="K134" i="91" s="1"/>
  <c r="D258" i="68"/>
  <c r="G132" i="91"/>
  <c r="Q251" i="4"/>
  <c r="Q130" i="91" s="1"/>
  <c r="AH251" i="4"/>
  <c r="AH130" i="91" s="1"/>
  <c r="AE254" i="4"/>
  <c r="AE133" i="91" s="1"/>
  <c r="Y253" i="4"/>
  <c r="Y132" i="91" s="1"/>
  <c r="Q255" i="4"/>
  <c r="Q134" i="91" s="1"/>
  <c r="V255" i="4"/>
  <c r="V134" i="91" s="1"/>
  <c r="A261" i="68"/>
  <c r="U254" i="4"/>
  <c r="U133" i="91" s="1"/>
  <c r="P253" i="4"/>
  <c r="P132" i="91" s="1"/>
  <c r="L253" i="4"/>
  <c r="L132" i="91" s="1"/>
  <c r="A132" i="91"/>
  <c r="AE253" i="4"/>
  <c r="AE132" i="91" s="1"/>
  <c r="W253" i="4"/>
  <c r="W132" i="91" s="1"/>
  <c r="L254" i="4"/>
  <c r="L133" i="91" s="1"/>
  <c r="R254" i="4"/>
  <c r="R133" i="91" s="1"/>
  <c r="V254" i="4"/>
  <c r="V133" i="91" s="1"/>
  <c r="K253" i="4"/>
  <c r="K132" i="91" s="1"/>
  <c r="A260" i="68"/>
  <c r="Z253" i="4"/>
  <c r="Z132" i="91" s="1"/>
  <c r="R253" i="4"/>
  <c r="R132" i="91" s="1"/>
  <c r="AG254" i="4"/>
  <c r="AG133" i="91" s="1"/>
  <c r="M254" i="4"/>
  <c r="M133" i="91" s="1"/>
  <c r="M253" i="4"/>
  <c r="M132" i="91" s="1"/>
  <c r="AG253" i="4"/>
  <c r="AG132" i="91" s="1"/>
  <c r="E255" i="4"/>
  <c r="J255" i="4" s="1"/>
  <c r="I258" i="68"/>
  <c r="G130" i="91"/>
  <c r="E132" i="91"/>
  <c r="X253" i="4"/>
  <c r="X132" i="91" s="1"/>
  <c r="I253" i="4"/>
  <c r="J253" i="4"/>
  <c r="G260" i="68"/>
  <c r="G258" i="68"/>
  <c r="I251" i="4"/>
  <c r="E130" i="91"/>
  <c r="H251" i="4"/>
  <c r="M251" i="4"/>
  <c r="M130" i="91" s="1"/>
  <c r="D130" i="91"/>
  <c r="F258" i="68"/>
  <c r="C131" i="91"/>
  <c r="E259" i="68"/>
  <c r="O259" i="68" s="1"/>
  <c r="G252" i="4"/>
  <c r="Q252" i="4"/>
  <c r="Q131" i="91" s="1"/>
  <c r="F259" i="68"/>
  <c r="P259" i="68" s="1"/>
  <c r="D131" i="91"/>
  <c r="H252" i="4"/>
  <c r="R252" i="4"/>
  <c r="R131" i="91" s="1"/>
  <c r="O251" i="4"/>
  <c r="O130" i="91" s="1"/>
  <c r="P252" i="4"/>
  <c r="P131" i="91" s="1"/>
  <c r="S252" i="4"/>
  <c r="S131" i="91" s="1"/>
  <c r="I252" i="4"/>
  <c r="F262" i="68"/>
  <c r="E41" i="31"/>
  <c r="E254" i="4" s="1"/>
  <c r="AC254" i="4" s="1"/>
  <c r="AC133" i="91" s="1"/>
  <c r="E258" i="68"/>
  <c r="F260" i="68"/>
  <c r="H253" i="4"/>
  <c r="F130" i="91"/>
  <c r="E260" i="68"/>
  <c r="AC255" i="4"/>
  <c r="AC134" i="91" s="1"/>
  <c r="N252" i="4"/>
  <c r="N131" i="91" s="1"/>
  <c r="AC252" i="4"/>
  <c r="AC131" i="91" s="1"/>
  <c r="AG255" i="4"/>
  <c r="AG134" i="91" s="1"/>
  <c r="R258" i="68"/>
  <c r="C130" i="91"/>
  <c r="Q254" i="4"/>
  <c r="Q133" i="91" s="1"/>
  <c r="P254" i="4"/>
  <c r="P133" i="91" s="1"/>
  <c r="N251" i="4"/>
  <c r="N130" i="91" s="1"/>
  <c r="AG251" i="4"/>
  <c r="AG130" i="91" s="1"/>
  <c r="AF251" i="4"/>
  <c r="AF130" i="91" s="1"/>
  <c r="V251" i="4"/>
  <c r="V130" i="91" s="1"/>
  <c r="L251" i="4"/>
  <c r="L130" i="91" s="1"/>
  <c r="K251" i="4"/>
  <c r="K130" i="91" s="1"/>
  <c r="W251" i="4"/>
  <c r="W130" i="91" s="1"/>
  <c r="W254" i="4"/>
  <c r="W133" i="91" s="1"/>
  <c r="U253" i="4"/>
  <c r="U132" i="91" s="1"/>
  <c r="J251" i="4"/>
  <c r="V252" i="4"/>
  <c r="V131" i="91" s="1"/>
  <c r="L252" i="4"/>
  <c r="L131" i="91" s="1"/>
  <c r="AE252" i="4"/>
  <c r="AE131" i="91" s="1"/>
  <c r="M252" i="4"/>
  <c r="M131" i="91" s="1"/>
  <c r="D261" i="68"/>
  <c r="V253" i="4"/>
  <c r="V132" i="91" s="1"/>
  <c r="N255" i="4"/>
  <c r="N134" i="91" s="1"/>
  <c r="X252" i="4"/>
  <c r="X131" i="91" s="1"/>
  <c r="B134" i="91"/>
  <c r="F41" i="31"/>
  <c r="F254" i="4" s="1"/>
  <c r="E19" i="67"/>
  <c r="G163" i="68"/>
  <c r="J137" i="4"/>
  <c r="I137" i="4"/>
  <c r="X137" i="4"/>
  <c r="X19" i="67" s="1"/>
  <c r="D19" i="67"/>
  <c r="W137" i="4"/>
  <c r="W19" i="67" s="1"/>
  <c r="F163" i="68"/>
  <c r="H137" i="4"/>
  <c r="D17" i="67"/>
  <c r="M135" i="4"/>
  <c r="M17" i="67" s="1"/>
  <c r="F161" i="68"/>
  <c r="H135" i="4"/>
  <c r="E18" i="67"/>
  <c r="G162" i="68"/>
  <c r="I136" i="4"/>
  <c r="S136" i="4"/>
  <c r="S18" i="67" s="1"/>
  <c r="C17" i="67"/>
  <c r="L135" i="4"/>
  <c r="L17" i="67" s="1"/>
  <c r="G135" i="4"/>
  <c r="E161" i="68"/>
  <c r="E16" i="67"/>
  <c r="G160" i="68"/>
  <c r="I134" i="4"/>
  <c r="J134" i="4"/>
  <c r="I139" i="4"/>
  <c r="G137" i="4"/>
  <c r="M138" i="4"/>
  <c r="M20" i="67" s="1"/>
  <c r="H134" i="4"/>
  <c r="X135" i="4"/>
  <c r="X17" i="67" s="1"/>
  <c r="F162" i="68"/>
  <c r="H162" i="68"/>
  <c r="V137" i="4"/>
  <c r="V19" i="67" s="1"/>
  <c r="L139" i="4"/>
  <c r="L21" i="67" s="1"/>
  <c r="N135" i="4"/>
  <c r="N17" i="67" s="1"/>
  <c r="M139" i="4"/>
  <c r="M21" i="67" s="1"/>
  <c r="F138" i="4"/>
  <c r="AD138" i="4" s="1"/>
  <c r="AD20" i="67" s="1"/>
  <c r="V139" i="4"/>
  <c r="V21" i="67" s="1"/>
  <c r="AB139" i="4"/>
  <c r="AB21" i="67" s="1"/>
  <c r="C19" i="67"/>
  <c r="V138" i="4"/>
  <c r="V20" i="67" s="1"/>
  <c r="J136" i="4"/>
  <c r="K135" i="4"/>
  <c r="K17" i="67" s="1"/>
  <c r="A164" i="68"/>
  <c r="W138" i="4"/>
  <c r="W20" i="67" s="1"/>
  <c r="S135" i="4"/>
  <c r="S17" i="67" s="1"/>
  <c r="R136" i="4"/>
  <c r="R18" i="67" s="1"/>
  <c r="A20" i="67"/>
  <c r="AC137" i="4"/>
  <c r="AC19" i="67" s="1"/>
  <c r="U137" i="4"/>
  <c r="U19" i="67" s="1"/>
  <c r="U138" i="4"/>
  <c r="U20" i="67" s="1"/>
  <c r="D161" i="68"/>
  <c r="T136" i="4"/>
  <c r="T18" i="67" s="1"/>
  <c r="N137" i="4"/>
  <c r="N19" i="67" s="1"/>
  <c r="P135" i="4"/>
  <c r="P17" i="67" s="1"/>
  <c r="I135" i="4"/>
  <c r="D163" i="68"/>
  <c r="Q135" i="4"/>
  <c r="Q17" i="67" s="1"/>
  <c r="AE138" i="4"/>
  <c r="AE20" i="67" s="1"/>
  <c r="R138" i="4"/>
  <c r="R20" i="67" s="1"/>
  <c r="A163" i="68"/>
  <c r="AG137" i="4"/>
  <c r="AG19" i="67" s="1"/>
  <c r="K139" i="4"/>
  <c r="K21" i="67" s="1"/>
  <c r="D160" i="68"/>
  <c r="N127" i="4"/>
  <c r="N9" i="67" s="1"/>
  <c r="AC127" i="4"/>
  <c r="AC9" i="67" s="1"/>
  <c r="E132" i="4"/>
  <c r="E14" i="67" s="1"/>
  <c r="R131" i="4"/>
  <c r="R13" i="67" s="1"/>
  <c r="AA128" i="4"/>
  <c r="AA10" i="67" s="1"/>
  <c r="E130" i="4"/>
  <c r="G156" i="68" s="1"/>
  <c r="AC130" i="4"/>
  <c r="AC12" i="67" s="1"/>
  <c r="D154" i="68"/>
  <c r="X128" i="4"/>
  <c r="X10" i="67" s="1"/>
  <c r="C9" i="67"/>
  <c r="G128" i="4"/>
  <c r="I154" i="68" s="1"/>
  <c r="AB130" i="4"/>
  <c r="AB12" i="67" s="1"/>
  <c r="AA132" i="4"/>
  <c r="AA14" i="67" s="1"/>
  <c r="AE129" i="4"/>
  <c r="AE11" i="67" s="1"/>
  <c r="L130" i="4"/>
  <c r="L12" i="67" s="1"/>
  <c r="E9" i="67"/>
  <c r="G153" i="68"/>
  <c r="J127" i="4"/>
  <c r="J9" i="67" s="1"/>
  <c r="P130" i="4"/>
  <c r="P12" i="67" s="1"/>
  <c r="U130" i="4"/>
  <c r="U12" i="67" s="1"/>
  <c r="AA129" i="4"/>
  <c r="AA11" i="67" s="1"/>
  <c r="E128" i="4"/>
  <c r="I128" i="4" s="1"/>
  <c r="Y130" i="4"/>
  <c r="Y12" i="67" s="1"/>
  <c r="W127" i="4"/>
  <c r="W9" i="67" s="1"/>
  <c r="R130" i="4"/>
  <c r="R12" i="67" s="1"/>
  <c r="AF130" i="4"/>
  <c r="AF12" i="67" s="1"/>
  <c r="A153" i="68"/>
  <c r="L129" i="4"/>
  <c r="L11" i="67" s="1"/>
  <c r="R127" i="4"/>
  <c r="R9" i="67" s="1"/>
  <c r="F85" i="68"/>
  <c r="D15" i="91"/>
  <c r="M75" i="4"/>
  <c r="M15" i="91" s="1"/>
  <c r="AB79" i="4"/>
  <c r="AB19" i="91" s="1"/>
  <c r="P79" i="4"/>
  <c r="P19" i="91" s="1"/>
  <c r="AA77" i="4"/>
  <c r="AA17" i="91" s="1"/>
  <c r="Q79" i="4"/>
  <c r="Q19" i="91" s="1"/>
  <c r="Z79" i="4"/>
  <c r="Z19" i="91" s="1"/>
  <c r="AF77" i="4"/>
  <c r="AF17" i="91" s="1"/>
  <c r="K77" i="4"/>
  <c r="K17" i="91" s="1"/>
  <c r="A87" i="68"/>
  <c r="U77" i="4"/>
  <c r="U17" i="91" s="1"/>
  <c r="D77" i="4"/>
  <c r="H77" i="4" s="1"/>
  <c r="AB75" i="4"/>
  <c r="AB15" i="91" s="1"/>
  <c r="L77" i="4"/>
  <c r="L17" i="91" s="1"/>
  <c r="Z77" i="4"/>
  <c r="Z17" i="91" s="1"/>
  <c r="U75" i="4"/>
  <c r="U15" i="91" s="1"/>
  <c r="Z75" i="4"/>
  <c r="Z15" i="91" s="1"/>
  <c r="AF75" i="4"/>
  <c r="AF15" i="91" s="1"/>
  <c r="Q75" i="4"/>
  <c r="Q15" i="91" s="1"/>
  <c r="R75" i="4"/>
  <c r="R15" i="91" s="1"/>
  <c r="P75" i="4"/>
  <c r="P15" i="91" s="1"/>
  <c r="C79" i="4"/>
  <c r="AF79" i="4" s="1"/>
  <c r="AF19" i="91" s="1"/>
  <c r="A15" i="91"/>
  <c r="AE75" i="4"/>
  <c r="AE15" i="91" s="1"/>
  <c r="H85" i="68"/>
  <c r="M79" i="4"/>
  <c r="M19" i="91" s="1"/>
  <c r="AA76" i="4"/>
  <c r="AA16" i="91" s="1"/>
  <c r="A85" i="68"/>
  <c r="A53" i="69" s="1"/>
  <c r="D87" i="68"/>
  <c r="AE76" i="4"/>
  <c r="AE16" i="91" s="1"/>
  <c r="L79" i="4"/>
  <c r="L19" i="91" s="1"/>
  <c r="U67" i="4"/>
  <c r="U7" i="91" s="1"/>
  <c r="Q66" i="4"/>
  <c r="Q6" i="91" s="1"/>
  <c r="M67" i="4"/>
  <c r="M7" i="91" s="1"/>
  <c r="F67" i="4"/>
  <c r="H77" i="68" s="1"/>
  <c r="B54" i="4"/>
  <c r="D63" i="68" s="1"/>
  <c r="E54" i="4"/>
  <c r="G63" i="68" s="1"/>
  <c r="E53" i="4"/>
  <c r="G62" i="68" s="1"/>
  <c r="D51" i="4"/>
  <c r="F60" i="68" s="1"/>
  <c r="D53" i="4"/>
  <c r="I53" i="4" s="1"/>
  <c r="K62" i="68" s="1"/>
  <c r="G50" i="4"/>
  <c r="I59" i="68" s="1"/>
  <c r="B53" i="4"/>
  <c r="G61" i="68"/>
  <c r="I52" i="4"/>
  <c r="K61" i="68" s="1"/>
  <c r="G60" i="68"/>
  <c r="G59" i="68"/>
  <c r="I50" i="4"/>
  <c r="K59" i="68" s="1"/>
  <c r="D61" i="68"/>
  <c r="E59" i="68"/>
  <c r="G51" i="4"/>
  <c r="I60" i="68" s="1"/>
  <c r="AG375" i="4"/>
  <c r="AG64" i="66" s="1"/>
  <c r="G368" i="68"/>
  <c r="W372" i="4"/>
  <c r="W61" i="66" s="1"/>
  <c r="V372" i="4"/>
  <c r="V61" i="66" s="1"/>
  <c r="AA372" i="4"/>
  <c r="AA61" i="66" s="1"/>
  <c r="X373" i="4"/>
  <c r="X62" i="66" s="1"/>
  <c r="G370" i="4"/>
  <c r="O342" i="68"/>
  <c r="C519" i="4"/>
  <c r="M372" i="4"/>
  <c r="M61" i="66" s="1"/>
  <c r="C59" i="66"/>
  <c r="M370" i="4"/>
  <c r="M59" i="66" s="1"/>
  <c r="U372" i="4"/>
  <c r="U61" i="66" s="1"/>
  <c r="A367" i="68"/>
  <c r="A10" i="69" s="1"/>
  <c r="AF375" i="4"/>
  <c r="AF64" i="66" s="1"/>
  <c r="M375" i="4"/>
  <c r="M64" i="66" s="1"/>
  <c r="AA375" i="4"/>
  <c r="AA64" i="66" s="1"/>
  <c r="AF370" i="4"/>
  <c r="AF59" i="66" s="1"/>
  <c r="Z370" i="4"/>
  <c r="Z59" i="66" s="1"/>
  <c r="L372" i="4"/>
  <c r="L61" i="66" s="1"/>
  <c r="P372" i="4"/>
  <c r="P61" i="66" s="1"/>
  <c r="H64" i="66"/>
  <c r="G372" i="4"/>
  <c r="G61" i="66" s="1"/>
  <c r="D62" i="66"/>
  <c r="G369" i="68"/>
  <c r="F62" i="66"/>
  <c r="H368" i="68"/>
  <c r="Y373" i="4"/>
  <c r="Y62" i="66" s="1"/>
  <c r="Q372" i="4"/>
  <c r="Q61" i="66" s="1"/>
  <c r="H370" i="4"/>
  <c r="W373" i="4"/>
  <c r="W62" i="66" s="1"/>
  <c r="E368" i="68"/>
  <c r="O344" i="68" s="1"/>
  <c r="AB373" i="4"/>
  <c r="AB62" i="66" s="1"/>
  <c r="Q373" i="4"/>
  <c r="Q62" i="66" s="1"/>
  <c r="E367" i="68"/>
  <c r="AF373" i="4"/>
  <c r="AF62" i="66" s="1"/>
  <c r="AG373" i="4"/>
  <c r="AG62" i="66" s="1"/>
  <c r="A368" i="68"/>
  <c r="E375" i="4"/>
  <c r="L370" i="4"/>
  <c r="L59" i="66" s="1"/>
  <c r="I370" i="4"/>
  <c r="K372" i="4"/>
  <c r="K61" i="66" s="1"/>
  <c r="AF372" i="4"/>
  <c r="AF61" i="66" s="1"/>
  <c r="M373" i="4"/>
  <c r="M62" i="66" s="1"/>
  <c r="E372" i="4"/>
  <c r="E520" i="4" s="1"/>
  <c r="F368" i="68"/>
  <c r="H373" i="4"/>
  <c r="Z373" i="4"/>
  <c r="Z62" i="66" s="1"/>
  <c r="S372" i="4"/>
  <c r="S61" i="66" s="1"/>
  <c r="AB372" i="4"/>
  <c r="AB61" i="66" s="1"/>
  <c r="D372" i="4"/>
  <c r="R372" i="4" s="1"/>
  <c r="R61" i="66" s="1"/>
  <c r="S226" i="4"/>
  <c r="S105" i="91" s="1"/>
  <c r="AC226" i="4"/>
  <c r="AC105" i="91" s="1"/>
  <c r="G232" i="68"/>
  <c r="J226" i="4"/>
  <c r="E105" i="91"/>
  <c r="D105" i="91"/>
  <c r="F237" i="68"/>
  <c r="F233" i="68"/>
  <c r="P239" i="68" s="1"/>
  <c r="F234" i="68"/>
  <c r="P240" i="68" s="1"/>
  <c r="AA229" i="4"/>
  <c r="AA108" i="91" s="1"/>
  <c r="AE229" i="4"/>
  <c r="AE108" i="91" s="1"/>
  <c r="E47" i="35"/>
  <c r="E230" i="4" s="1"/>
  <c r="H228" i="4"/>
  <c r="H107" i="91" s="1"/>
  <c r="Q229" i="4"/>
  <c r="Q108" i="91" s="1"/>
  <c r="F231" i="4"/>
  <c r="F110" i="91" s="1"/>
  <c r="W229" i="4"/>
  <c r="W108" i="91" s="1"/>
  <c r="E231" i="4"/>
  <c r="Z227" i="4"/>
  <c r="Z106" i="91" s="1"/>
  <c r="X228" i="4"/>
  <c r="X107" i="91" s="1"/>
  <c r="R230" i="4"/>
  <c r="R109" i="91" s="1"/>
  <c r="F47" i="35"/>
  <c r="F230" i="4" s="1"/>
  <c r="F109" i="91" s="1"/>
  <c r="B231" i="4"/>
  <c r="D237" i="68" s="1"/>
  <c r="B47" i="35"/>
  <c r="B230" i="4" s="1"/>
  <c r="S230" i="4" s="1"/>
  <c r="S109" i="91" s="1"/>
  <c r="J234" i="68"/>
  <c r="G237" i="68"/>
  <c r="U230" i="4"/>
  <c r="U109" i="91" s="1"/>
  <c r="V227" i="4"/>
  <c r="V106" i="91" s="1"/>
  <c r="Q227" i="4"/>
  <c r="Q106" i="91" s="1"/>
  <c r="AF230" i="4"/>
  <c r="AF109" i="91" s="1"/>
  <c r="AA228" i="4"/>
  <c r="AA107" i="91" s="1"/>
  <c r="M230" i="4"/>
  <c r="M109" i="91" s="1"/>
  <c r="G234" i="68"/>
  <c r="A106" i="91"/>
  <c r="AH228" i="4"/>
  <c r="AH107" i="91" s="1"/>
  <c r="L227" i="4"/>
  <c r="L106" i="91" s="1"/>
  <c r="N226" i="4"/>
  <c r="N105" i="91" s="1"/>
  <c r="P230" i="4"/>
  <c r="P109" i="91" s="1"/>
  <c r="V230" i="4"/>
  <c r="V109" i="91" s="1"/>
  <c r="H110" i="91"/>
  <c r="E108" i="91"/>
  <c r="J229" i="4"/>
  <c r="I229" i="4"/>
  <c r="G235" i="68"/>
  <c r="X229" i="4"/>
  <c r="X108" i="91" s="1"/>
  <c r="I227" i="4"/>
  <c r="E106" i="91"/>
  <c r="G233" i="68"/>
  <c r="Q239" i="68" s="1"/>
  <c r="H236" i="68"/>
  <c r="B106" i="91"/>
  <c r="X227" i="4"/>
  <c r="X106" i="91" s="1"/>
  <c r="AH227" i="4"/>
  <c r="AH106" i="91" s="1"/>
  <c r="S227" i="4"/>
  <c r="S106" i="91" s="1"/>
  <c r="K227" i="4"/>
  <c r="K106" i="91" s="1"/>
  <c r="G227" i="4"/>
  <c r="AC227" i="4"/>
  <c r="AC106" i="91" s="1"/>
  <c r="D233" i="68"/>
  <c r="G107" i="91"/>
  <c r="I234" i="68"/>
  <c r="S229" i="4"/>
  <c r="S108" i="91" s="1"/>
  <c r="N229" i="4"/>
  <c r="N108" i="91" s="1"/>
  <c r="B108" i="91"/>
  <c r="AH229" i="4"/>
  <c r="AH108" i="91" s="1"/>
  <c r="D235" i="68"/>
  <c r="N241" i="68" s="1"/>
  <c r="AC229" i="4"/>
  <c r="AC108" i="91" s="1"/>
  <c r="U229" i="4"/>
  <c r="U108" i="91" s="1"/>
  <c r="H227" i="4"/>
  <c r="G230" i="4"/>
  <c r="G226" i="4"/>
  <c r="N227" i="4"/>
  <c r="N106" i="91" s="1"/>
  <c r="J227" i="4"/>
  <c r="B107" i="91"/>
  <c r="AF231" i="4"/>
  <c r="AF110" i="91" s="1"/>
  <c r="AF227" i="4"/>
  <c r="AF106" i="91" s="1"/>
  <c r="I228" i="4"/>
  <c r="W231" i="4"/>
  <c r="W110" i="91" s="1"/>
  <c r="Q231" i="4"/>
  <c r="Q110" i="91" s="1"/>
  <c r="A237" i="68"/>
  <c r="N228" i="4"/>
  <c r="N107" i="91" s="1"/>
  <c r="U227" i="4"/>
  <c r="U106" i="91" s="1"/>
  <c r="M231" i="4"/>
  <c r="M110" i="91" s="1"/>
  <c r="Q240" i="68"/>
  <c r="R228" i="4"/>
  <c r="R107" i="91" s="1"/>
  <c r="U228" i="4"/>
  <c r="U107" i="91" s="1"/>
  <c r="A234" i="68"/>
  <c r="A28" i="69" s="1"/>
  <c r="L228" i="4"/>
  <c r="L107" i="91" s="1"/>
  <c r="L230" i="4"/>
  <c r="L109" i="91" s="1"/>
  <c r="W230" i="4"/>
  <c r="W109" i="91" s="1"/>
  <c r="M226" i="4"/>
  <c r="M105" i="91" s="1"/>
  <c r="W226" i="4"/>
  <c r="W105" i="91" s="1"/>
  <c r="AF226" i="4"/>
  <c r="AF105" i="91" s="1"/>
  <c r="I226" i="4"/>
  <c r="E233" i="68"/>
  <c r="O239" i="68" s="1"/>
  <c r="H233" i="68"/>
  <c r="AH226" i="4"/>
  <c r="AH105" i="91" s="1"/>
  <c r="AA227" i="4"/>
  <c r="AA106" i="91" s="1"/>
  <c r="M227" i="4"/>
  <c r="M106" i="91" s="1"/>
  <c r="AB227" i="4"/>
  <c r="AB106" i="91" s="1"/>
  <c r="R227" i="4"/>
  <c r="R106" i="91" s="1"/>
  <c r="P228" i="4"/>
  <c r="P107" i="91" s="1"/>
  <c r="AE227" i="4"/>
  <c r="AE106" i="91" s="1"/>
  <c r="D232" i="68"/>
  <c r="AD230" i="4"/>
  <c r="AD109" i="91" s="1"/>
  <c r="V231" i="4"/>
  <c r="V110" i="91" s="1"/>
  <c r="AB231" i="4"/>
  <c r="AB110" i="91" s="1"/>
  <c r="R231" i="4"/>
  <c r="R110" i="91" s="1"/>
  <c r="U231" i="4"/>
  <c r="U110" i="91" s="1"/>
  <c r="Q230" i="4"/>
  <c r="Q109" i="91" s="1"/>
  <c r="AA226" i="4"/>
  <c r="AA105" i="91" s="1"/>
  <c r="AB228" i="4"/>
  <c r="AB107" i="91" s="1"/>
  <c r="A236" i="68"/>
  <c r="K228" i="4"/>
  <c r="K107" i="91" s="1"/>
  <c r="AE228" i="4"/>
  <c r="AE107" i="91" s="1"/>
  <c r="S228" i="4"/>
  <c r="S107" i="91" s="1"/>
  <c r="M228" i="4"/>
  <c r="M107" i="91" s="1"/>
  <c r="V226" i="4"/>
  <c r="V105" i="91" s="1"/>
  <c r="AB226" i="4"/>
  <c r="AB105" i="91" s="1"/>
  <c r="O227" i="4"/>
  <c r="O106" i="91" s="1"/>
  <c r="B105" i="91"/>
  <c r="A233" i="68"/>
  <c r="A70" i="69" s="1"/>
  <c r="AG227" i="4"/>
  <c r="AG106" i="91" s="1"/>
  <c r="D234" i="68"/>
  <c r="AG230" i="4"/>
  <c r="AG109" i="91" s="1"/>
  <c r="AC228" i="4"/>
  <c r="AC107" i="91" s="1"/>
  <c r="Z228" i="4"/>
  <c r="Z107" i="91" s="1"/>
  <c r="P231" i="4"/>
  <c r="P110" i="91" s="1"/>
  <c r="X226" i="4"/>
  <c r="X105" i="91" s="1"/>
  <c r="J228" i="4"/>
  <c r="H356" i="4"/>
  <c r="J353" i="68" s="1"/>
  <c r="F353" i="68"/>
  <c r="Z356" i="4"/>
  <c r="E356" i="4"/>
  <c r="G353" i="68" s="1"/>
  <c r="AG356" i="4"/>
  <c r="W356" i="4"/>
  <c r="AA356" i="4"/>
  <c r="AB356" i="4"/>
  <c r="K356" i="4"/>
  <c r="U356" i="4"/>
  <c r="V356" i="4"/>
  <c r="Q356" i="4"/>
  <c r="P356" i="4"/>
  <c r="AF356" i="4"/>
  <c r="A358" i="68"/>
  <c r="R356" i="4"/>
  <c r="L356" i="4"/>
  <c r="G354" i="68"/>
  <c r="G360" i="4"/>
  <c r="I356" i="68" s="1"/>
  <c r="E356" i="68"/>
  <c r="F358" i="68"/>
  <c r="E355" i="68"/>
  <c r="O353" i="68" s="1"/>
  <c r="G359" i="4"/>
  <c r="I355" i="68" s="1"/>
  <c r="H359" i="4"/>
  <c r="J355" i="68" s="1"/>
  <c r="H357" i="4"/>
  <c r="J354" i="68" s="1"/>
  <c r="F354" i="68"/>
  <c r="P352" i="68" s="1"/>
  <c r="B52" i="14"/>
  <c r="C362" i="4" s="1"/>
  <c r="H362" i="4" s="1"/>
  <c r="J358" i="68" s="1"/>
  <c r="C51" i="14"/>
  <c r="D361" i="4" s="1"/>
  <c r="F357" i="68" s="1"/>
  <c r="D360" i="4"/>
  <c r="K359" i="4"/>
  <c r="I359" i="4"/>
  <c r="K355" i="68" s="1"/>
  <c r="I362" i="4"/>
  <c r="K358" i="68" s="1"/>
  <c r="E354" i="68"/>
  <c r="O352" i="68" s="1"/>
  <c r="K360" i="4"/>
  <c r="G356" i="4"/>
  <c r="I353" i="68" s="1"/>
  <c r="B48" i="19"/>
  <c r="C330" i="4" s="1"/>
  <c r="G330" i="4" s="1"/>
  <c r="I327" i="68" s="1"/>
  <c r="B13" i="67"/>
  <c r="N131" i="4"/>
  <c r="N13" i="67" s="1"/>
  <c r="D157" i="68"/>
  <c r="A157" i="68"/>
  <c r="P131" i="4"/>
  <c r="P13" i="67" s="1"/>
  <c r="AC128" i="4"/>
  <c r="AC10" i="67" s="1"/>
  <c r="S128" i="4"/>
  <c r="S10" i="67" s="1"/>
  <c r="AI132" i="4"/>
  <c r="AI14" i="67" s="1"/>
  <c r="Q130" i="4"/>
  <c r="Q12" i="67" s="1"/>
  <c r="AG130" i="4"/>
  <c r="AG12" i="67" s="1"/>
  <c r="V132" i="4"/>
  <c r="V14" i="67" s="1"/>
  <c r="S130" i="4"/>
  <c r="S12" i="67" s="1"/>
  <c r="M127" i="4"/>
  <c r="M9" i="67" s="1"/>
  <c r="C13" i="67"/>
  <c r="E157" i="68"/>
  <c r="U129" i="4"/>
  <c r="U11" i="67" s="1"/>
  <c r="V131" i="4"/>
  <c r="V13" i="67" s="1"/>
  <c r="W131" i="4"/>
  <c r="W13" i="67" s="1"/>
  <c r="L131" i="4"/>
  <c r="L13" i="67" s="1"/>
  <c r="AG129" i="4"/>
  <c r="AG11" i="67" s="1"/>
  <c r="K127" i="4"/>
  <c r="K9" i="67" s="1"/>
  <c r="AB127" i="4"/>
  <c r="AB9" i="67" s="1"/>
  <c r="V129" i="4"/>
  <c r="V11" i="67" s="1"/>
  <c r="Q127" i="4"/>
  <c r="Q9" i="67" s="1"/>
  <c r="A11" i="67"/>
  <c r="AA130" i="4"/>
  <c r="AA12" i="67" s="1"/>
  <c r="Z130" i="4"/>
  <c r="Z12" i="67" s="1"/>
  <c r="M130" i="4"/>
  <c r="M12" i="67" s="1"/>
  <c r="AE130" i="4"/>
  <c r="AE12" i="67" s="1"/>
  <c r="AH128" i="4"/>
  <c r="AH10" i="67" s="1"/>
  <c r="B10" i="67"/>
  <c r="G129" i="4"/>
  <c r="P129" i="4"/>
  <c r="P11" i="67" s="1"/>
  <c r="AC129" i="4"/>
  <c r="AC11" i="67" s="1"/>
  <c r="Q131" i="4"/>
  <c r="Q13" i="67" s="1"/>
  <c r="R128" i="4"/>
  <c r="R10" i="67" s="1"/>
  <c r="Z127" i="4"/>
  <c r="Z9" i="67" s="1"/>
  <c r="W129" i="4"/>
  <c r="W11" i="67" s="1"/>
  <c r="R129" i="4"/>
  <c r="R11" i="67" s="1"/>
  <c r="X129" i="4"/>
  <c r="X11" i="67" s="1"/>
  <c r="K131" i="4"/>
  <c r="K13" i="67" s="1"/>
  <c r="AB129" i="4"/>
  <c r="AB11" i="67" s="1"/>
  <c r="U127" i="4"/>
  <c r="U9" i="67" s="1"/>
  <c r="AG127" i="4"/>
  <c r="AG9" i="67" s="1"/>
  <c r="P127" i="4"/>
  <c r="P9" i="67" s="1"/>
  <c r="C130" i="4"/>
  <c r="C12" i="67" s="1"/>
  <c r="AA131" i="4"/>
  <c r="AA13" i="67" s="1"/>
  <c r="Q129" i="4"/>
  <c r="Q11" i="67" s="1"/>
  <c r="A156" i="68"/>
  <c r="H158" i="68"/>
  <c r="A12" i="67"/>
  <c r="D155" i="68"/>
  <c r="AH129" i="4"/>
  <c r="AH11" i="67" s="1"/>
  <c r="M131" i="4"/>
  <c r="M13" i="67" s="1"/>
  <c r="X127" i="4"/>
  <c r="X9" i="67" s="1"/>
  <c r="AF127" i="4"/>
  <c r="AF9" i="67" s="1"/>
  <c r="L127" i="4"/>
  <c r="L9" i="67" s="1"/>
  <c r="AF129" i="4"/>
  <c r="AF11" i="67" s="1"/>
  <c r="Z129" i="4"/>
  <c r="Z11" i="67" s="1"/>
  <c r="N129" i="4"/>
  <c r="N11" i="67" s="1"/>
  <c r="AE131" i="4"/>
  <c r="AE13" i="67" s="1"/>
  <c r="AF131" i="4"/>
  <c r="AF13" i="67" s="1"/>
  <c r="AG131" i="4"/>
  <c r="AG13" i="67" s="1"/>
  <c r="AA127" i="4"/>
  <c r="AA9" i="67" s="1"/>
  <c r="K129" i="4"/>
  <c r="K11" i="67" s="1"/>
  <c r="V127" i="4"/>
  <c r="V9" i="67" s="1"/>
  <c r="M129" i="4"/>
  <c r="M11" i="67" s="1"/>
  <c r="D13" i="67"/>
  <c r="H131" i="4"/>
  <c r="D9" i="67"/>
  <c r="H127" i="4"/>
  <c r="F153" i="68"/>
  <c r="I127" i="4"/>
  <c r="F154" i="68"/>
  <c r="H128" i="4"/>
  <c r="D10" i="67"/>
  <c r="B12" i="67"/>
  <c r="G131" i="4"/>
  <c r="L132" i="4"/>
  <c r="L14" i="67" s="1"/>
  <c r="R132" i="4"/>
  <c r="R14" i="67" s="1"/>
  <c r="AF128" i="4"/>
  <c r="AF10" i="67" s="1"/>
  <c r="S127" i="4"/>
  <c r="S9" i="67" s="1"/>
  <c r="Z128" i="4"/>
  <c r="Z10" i="67" s="1"/>
  <c r="AE128" i="4"/>
  <c r="AE10" i="67" s="1"/>
  <c r="W128" i="4"/>
  <c r="W10" i="67" s="1"/>
  <c r="M128" i="4"/>
  <c r="M10" i="67" s="1"/>
  <c r="AB128" i="4"/>
  <c r="AB10" i="67" s="1"/>
  <c r="U132" i="4"/>
  <c r="U14" i="67" s="1"/>
  <c r="X131" i="4"/>
  <c r="X13" i="67" s="1"/>
  <c r="W132" i="4"/>
  <c r="W14" i="67" s="1"/>
  <c r="S131" i="4"/>
  <c r="S13" i="67" s="1"/>
  <c r="A158" i="68"/>
  <c r="Q132" i="4"/>
  <c r="Q14" i="67" s="1"/>
  <c r="Z132" i="4"/>
  <c r="Z14" i="67" s="1"/>
  <c r="AH127" i="4"/>
  <c r="AH9" i="67" s="1"/>
  <c r="A154" i="68"/>
  <c r="A62" i="69" s="1"/>
  <c r="Q128" i="4"/>
  <c r="Q10" i="67" s="1"/>
  <c r="Z131" i="4"/>
  <c r="Z13" i="67" s="1"/>
  <c r="D130" i="4"/>
  <c r="AH130" i="4"/>
  <c r="AH12" i="67" s="1"/>
  <c r="M132" i="4"/>
  <c r="M14" i="67" s="1"/>
  <c r="K128" i="4"/>
  <c r="K10" i="67" s="1"/>
  <c r="AB132" i="4"/>
  <c r="AB14" i="67" s="1"/>
  <c r="P132" i="4"/>
  <c r="P14" i="67" s="1"/>
  <c r="G127" i="4"/>
  <c r="D153" i="68"/>
  <c r="L128" i="4"/>
  <c r="L10" i="67" s="1"/>
  <c r="P128" i="4"/>
  <c r="P10" i="67" s="1"/>
  <c r="U128" i="4"/>
  <c r="U10" i="67" s="1"/>
  <c r="V128" i="4"/>
  <c r="V10" i="67" s="1"/>
  <c r="AG128" i="4"/>
  <c r="AG10" i="67" s="1"/>
  <c r="D156" i="68"/>
  <c r="AH131" i="4"/>
  <c r="AH13" i="67" s="1"/>
  <c r="B53" i="91"/>
  <c r="X115" i="4"/>
  <c r="X53" i="91" s="1"/>
  <c r="L119" i="4"/>
  <c r="L57" i="91" s="1"/>
  <c r="M119" i="4"/>
  <c r="M57" i="91" s="1"/>
  <c r="AA117" i="4"/>
  <c r="AA55" i="91" s="1"/>
  <c r="A130" i="68"/>
  <c r="M117" i="4"/>
  <c r="M55" i="91" s="1"/>
  <c r="Q118" i="4"/>
  <c r="Q56" i="91" s="1"/>
  <c r="A129" i="68"/>
  <c r="AG118" i="4"/>
  <c r="AG56" i="91" s="1"/>
  <c r="U119" i="4"/>
  <c r="U57" i="91" s="1"/>
  <c r="A57" i="91"/>
  <c r="R119" i="4"/>
  <c r="R57" i="91" s="1"/>
  <c r="Z117" i="4"/>
  <c r="Z55" i="91" s="1"/>
  <c r="K117" i="4"/>
  <c r="K55" i="91" s="1"/>
  <c r="L117" i="4"/>
  <c r="L55" i="91" s="1"/>
  <c r="AE115" i="4"/>
  <c r="AE53" i="91" s="1"/>
  <c r="AF115" i="4"/>
  <c r="AF53" i="91" s="1"/>
  <c r="W115" i="4"/>
  <c r="W53" i="91" s="1"/>
  <c r="AB115" i="4"/>
  <c r="AB53" i="91" s="1"/>
  <c r="B57" i="91"/>
  <c r="G117" i="4"/>
  <c r="G55" i="91" s="1"/>
  <c r="AE116" i="4"/>
  <c r="AE54" i="91" s="1"/>
  <c r="K119" i="4"/>
  <c r="K57" i="91" s="1"/>
  <c r="AE119" i="4"/>
  <c r="AE57" i="91" s="1"/>
  <c r="P119" i="4"/>
  <c r="P57" i="91" s="1"/>
  <c r="G115" i="4"/>
  <c r="G53" i="91" s="1"/>
  <c r="AF118" i="4"/>
  <c r="AF56" i="91" s="1"/>
  <c r="H118" i="4"/>
  <c r="H56" i="91" s="1"/>
  <c r="G128" i="68"/>
  <c r="AB118" i="4"/>
  <c r="AB56" i="91" s="1"/>
  <c r="Q116" i="4"/>
  <c r="Q54" i="91" s="1"/>
  <c r="F128" i="68"/>
  <c r="D130" i="68"/>
  <c r="F118" i="4"/>
  <c r="H129" i="68" s="1"/>
  <c r="F129" i="68"/>
  <c r="E128" i="68"/>
  <c r="X117" i="4"/>
  <c r="X55" i="91" s="1"/>
  <c r="G116" i="4"/>
  <c r="S115" i="4"/>
  <c r="S53" i="91" s="1"/>
  <c r="AA118" i="4"/>
  <c r="AA56" i="91" s="1"/>
  <c r="AH115" i="4"/>
  <c r="AH53" i="91" s="1"/>
  <c r="E54" i="91"/>
  <c r="I116" i="4"/>
  <c r="G127" i="68"/>
  <c r="D54" i="91"/>
  <c r="F127" i="68"/>
  <c r="P141" i="68" s="1"/>
  <c r="H116" i="4"/>
  <c r="R116" i="4"/>
  <c r="R54" i="91" s="1"/>
  <c r="F126" i="68"/>
  <c r="M115" i="4"/>
  <c r="M53" i="91" s="1"/>
  <c r="H115" i="4"/>
  <c r="D53" i="91"/>
  <c r="L128" i="68"/>
  <c r="J55" i="91"/>
  <c r="I115" i="4"/>
  <c r="G126" i="68"/>
  <c r="E53" i="91"/>
  <c r="J115" i="4"/>
  <c r="N115" i="4"/>
  <c r="N53" i="91" s="1"/>
  <c r="E55" i="91"/>
  <c r="V116" i="4"/>
  <c r="V54" i="91" s="1"/>
  <c r="S116" i="4"/>
  <c r="S54" i="91" s="1"/>
  <c r="K116" i="4"/>
  <c r="K54" i="91" s="1"/>
  <c r="AG116" i="4"/>
  <c r="AG54" i="91" s="1"/>
  <c r="AB116" i="4"/>
  <c r="AB54" i="91" s="1"/>
  <c r="I117" i="4"/>
  <c r="S117" i="4"/>
  <c r="S55" i="91" s="1"/>
  <c r="Z118" i="4"/>
  <c r="Z56" i="91" s="1"/>
  <c r="D128" i="68"/>
  <c r="U118" i="4"/>
  <c r="U56" i="91" s="1"/>
  <c r="M118" i="4"/>
  <c r="M56" i="91" s="1"/>
  <c r="L118" i="4"/>
  <c r="L56" i="91" s="1"/>
  <c r="E118" i="4"/>
  <c r="AC118" i="4" s="1"/>
  <c r="AC56" i="91" s="1"/>
  <c r="F54" i="91"/>
  <c r="K118" i="4"/>
  <c r="K56" i="91" s="1"/>
  <c r="P116" i="4"/>
  <c r="P54" i="91" s="1"/>
  <c r="Z116" i="4"/>
  <c r="Z54" i="91" s="1"/>
  <c r="A54" i="91"/>
  <c r="AA116" i="4"/>
  <c r="AA54" i="91" s="1"/>
  <c r="H126" i="68"/>
  <c r="R140" i="68" s="1"/>
  <c r="P117" i="4"/>
  <c r="P55" i="91" s="1"/>
  <c r="H117" i="4"/>
  <c r="R117" i="4"/>
  <c r="R55" i="91" s="1"/>
  <c r="AE117" i="4"/>
  <c r="AE55" i="91" s="1"/>
  <c r="V118" i="4"/>
  <c r="V56" i="91" s="1"/>
  <c r="AG117" i="4"/>
  <c r="AG55" i="91" s="1"/>
  <c r="A128" i="68"/>
  <c r="K115" i="4"/>
  <c r="K53" i="91" s="1"/>
  <c r="Q117" i="4"/>
  <c r="Q55" i="91" s="1"/>
  <c r="AE118" i="4"/>
  <c r="AE56" i="91" s="1"/>
  <c r="AF117" i="4"/>
  <c r="AF55" i="91" s="1"/>
  <c r="AF116" i="4"/>
  <c r="AF54" i="91" s="1"/>
  <c r="J116" i="4"/>
  <c r="AC115" i="4"/>
  <c r="AC53" i="91" s="1"/>
  <c r="L115" i="4"/>
  <c r="L53" i="91" s="1"/>
  <c r="AH116" i="4"/>
  <c r="AH54" i="91" s="1"/>
  <c r="A56" i="91"/>
  <c r="U116" i="4"/>
  <c r="U54" i="91" s="1"/>
  <c r="L116" i="4"/>
  <c r="L54" i="91" s="1"/>
  <c r="A127" i="68"/>
  <c r="A18" i="69" s="1"/>
  <c r="M116" i="4"/>
  <c r="M54" i="91" s="1"/>
  <c r="T116" i="4"/>
  <c r="T54" i="91" s="1"/>
  <c r="Y117" i="4"/>
  <c r="Y55" i="91" s="1"/>
  <c r="X116" i="4"/>
  <c r="X54" i="91" s="1"/>
  <c r="I126" i="68"/>
  <c r="G118" i="4"/>
  <c r="U117" i="4"/>
  <c r="U55" i="91" s="1"/>
  <c r="AH117" i="4"/>
  <c r="AH55" i="91" s="1"/>
  <c r="E126" i="68"/>
  <c r="R118" i="4"/>
  <c r="R56" i="91" s="1"/>
  <c r="W117" i="4"/>
  <c r="W55" i="91" s="1"/>
  <c r="D126" i="68"/>
  <c r="N140" i="68" s="1"/>
  <c r="V117" i="4"/>
  <c r="V55" i="91" s="1"/>
  <c r="W118" i="4"/>
  <c r="W56" i="91" s="1"/>
  <c r="AB117" i="4"/>
  <c r="AB55" i="91" s="1"/>
  <c r="C17" i="91"/>
  <c r="E87" i="68"/>
  <c r="U76" i="4"/>
  <c r="U16" i="91" s="1"/>
  <c r="W76" i="4"/>
  <c r="W16" i="91" s="1"/>
  <c r="C76" i="4"/>
  <c r="C16" i="91" s="1"/>
  <c r="B79" i="4"/>
  <c r="B19" i="91" s="1"/>
  <c r="R76" i="4"/>
  <c r="R16" i="91" s="1"/>
  <c r="F86" i="68"/>
  <c r="L76" i="4"/>
  <c r="L16" i="91" s="1"/>
  <c r="AB76" i="4"/>
  <c r="AB16" i="91" s="1"/>
  <c r="E88" i="68"/>
  <c r="X75" i="4"/>
  <c r="X15" i="91" s="1"/>
  <c r="S75" i="4"/>
  <c r="S15" i="91" s="1"/>
  <c r="K75" i="4"/>
  <c r="K15" i="91" s="1"/>
  <c r="E16" i="91"/>
  <c r="S76" i="4"/>
  <c r="S16" i="91" s="1"/>
  <c r="G86" i="68"/>
  <c r="I76" i="4"/>
  <c r="J76" i="4"/>
  <c r="H86" i="68"/>
  <c r="T76" i="4"/>
  <c r="T16" i="91" s="1"/>
  <c r="F16" i="91"/>
  <c r="H75" i="4"/>
  <c r="J85" i="68" s="1"/>
  <c r="B76" i="4"/>
  <c r="J75" i="4"/>
  <c r="J15" i="91" s="1"/>
  <c r="K79" i="4"/>
  <c r="K19" i="91" s="1"/>
  <c r="AE77" i="4"/>
  <c r="AE17" i="91" s="1"/>
  <c r="AG77" i="4"/>
  <c r="AG17" i="91" s="1"/>
  <c r="A17" i="91"/>
  <c r="U79" i="4"/>
  <c r="U19" i="91" s="1"/>
  <c r="AA79" i="4"/>
  <c r="AA19" i="91" s="1"/>
  <c r="V79" i="4"/>
  <c r="V19" i="91" s="1"/>
  <c r="Z78" i="4"/>
  <c r="Z18" i="91" s="1"/>
  <c r="X78" i="4"/>
  <c r="X18" i="91" s="1"/>
  <c r="G78" i="4"/>
  <c r="N78" i="4"/>
  <c r="N18" i="91" s="1"/>
  <c r="Q77" i="4"/>
  <c r="Q17" i="91" s="1"/>
  <c r="M78" i="4"/>
  <c r="M18" i="91" s="1"/>
  <c r="W79" i="4"/>
  <c r="W19" i="91" s="1"/>
  <c r="AC77" i="4"/>
  <c r="AC17" i="91" s="1"/>
  <c r="A88" i="68"/>
  <c r="E85" i="68"/>
  <c r="E6" i="91"/>
  <c r="AF65" i="4"/>
  <c r="AF5" i="91" s="1"/>
  <c r="L67" i="4"/>
  <c r="L7" i="91" s="1"/>
  <c r="K65" i="4"/>
  <c r="K5" i="91" s="1"/>
  <c r="AA65" i="4"/>
  <c r="AA5" i="91" s="1"/>
  <c r="A75" i="68"/>
  <c r="X65" i="4"/>
  <c r="X5" i="91" s="1"/>
  <c r="L65" i="4"/>
  <c r="L5" i="91" s="1"/>
  <c r="AB65" i="4"/>
  <c r="AB5" i="91" s="1"/>
  <c r="R65" i="4"/>
  <c r="R5" i="91" s="1"/>
  <c r="P65" i="4"/>
  <c r="P5" i="91" s="1"/>
  <c r="AG65" i="4"/>
  <c r="AG5" i="91" s="1"/>
  <c r="AC63" i="4"/>
  <c r="AC3" i="91" s="1"/>
  <c r="D73" i="68"/>
  <c r="D3" i="91"/>
  <c r="F73" i="68"/>
  <c r="W66" i="4"/>
  <c r="W6" i="91" s="1"/>
  <c r="U66" i="4"/>
  <c r="U6" i="91" s="1"/>
  <c r="K66" i="4"/>
  <c r="K6" i="91" s="1"/>
  <c r="V64" i="4"/>
  <c r="V4" i="91" s="1"/>
  <c r="M66" i="4"/>
  <c r="M6" i="91" s="1"/>
  <c r="AE66" i="4"/>
  <c r="AE6" i="91" s="1"/>
  <c r="A76" i="68"/>
  <c r="AE63" i="4"/>
  <c r="AE3" i="91" s="1"/>
  <c r="V67" i="4"/>
  <c r="V7" i="91" s="1"/>
  <c r="C66" i="4"/>
  <c r="AA66" i="4" s="1"/>
  <c r="AA6" i="91" s="1"/>
  <c r="A6" i="91"/>
  <c r="R66" i="4"/>
  <c r="R6" i="91" s="1"/>
  <c r="P66" i="4"/>
  <c r="P6" i="91" s="1"/>
  <c r="AF66" i="4"/>
  <c r="AF6" i="91" s="1"/>
  <c r="U63" i="4"/>
  <c r="U3" i="91" s="1"/>
  <c r="A4" i="91"/>
  <c r="AA63" i="4"/>
  <c r="AA3" i="91" s="1"/>
  <c r="AF63" i="4"/>
  <c r="AF3" i="91" s="1"/>
  <c r="P63" i="4"/>
  <c r="P3" i="91" s="1"/>
  <c r="Z63" i="4"/>
  <c r="Z3" i="91" s="1"/>
  <c r="A73" i="68"/>
  <c r="A51" i="69" s="1"/>
  <c r="AG64" i="4"/>
  <c r="AG4" i="91" s="1"/>
  <c r="M63" i="4"/>
  <c r="M3" i="91" s="1"/>
  <c r="L64" i="4"/>
  <c r="L4" i="91" s="1"/>
  <c r="V63" i="4"/>
  <c r="V3" i="91" s="1"/>
  <c r="AB63" i="4"/>
  <c r="AB3" i="91" s="1"/>
  <c r="Q63" i="4"/>
  <c r="Q3" i="91" s="1"/>
  <c r="AB64" i="4"/>
  <c r="AB4" i="91" s="1"/>
  <c r="C3" i="91"/>
  <c r="L63" i="4"/>
  <c r="L3" i="91" s="1"/>
  <c r="E73" i="68"/>
  <c r="B5" i="91"/>
  <c r="U65" i="4"/>
  <c r="U5" i="91" s="1"/>
  <c r="N65" i="4"/>
  <c r="N5" i="91" s="1"/>
  <c r="X64" i="4"/>
  <c r="X4" i="91" s="1"/>
  <c r="N64" i="4"/>
  <c r="N4" i="91" s="1"/>
  <c r="B4" i="91"/>
  <c r="AC64" i="4"/>
  <c r="AC4" i="91" s="1"/>
  <c r="C5" i="91"/>
  <c r="E75" i="68"/>
  <c r="H65" i="4"/>
  <c r="H5" i="91" s="1"/>
  <c r="V65" i="4"/>
  <c r="V5" i="91" s="1"/>
  <c r="G65" i="4"/>
  <c r="J63" i="4"/>
  <c r="J3" i="91" s="1"/>
  <c r="S64" i="4"/>
  <c r="S4" i="91" s="1"/>
  <c r="E4" i="91"/>
  <c r="K64" i="4"/>
  <c r="K4" i="91" s="1"/>
  <c r="T64" i="4"/>
  <c r="T4" i="91" s="1"/>
  <c r="W64" i="4"/>
  <c r="W4" i="91" s="1"/>
  <c r="F75" i="68"/>
  <c r="AH63" i="4"/>
  <c r="AH3" i="91" s="1"/>
  <c r="U64" i="4"/>
  <c r="U4" i="91" s="1"/>
  <c r="AE64" i="4"/>
  <c r="AE4" i="91" s="1"/>
  <c r="K63" i="4"/>
  <c r="K3" i="91" s="1"/>
  <c r="A74" i="68"/>
  <c r="A11" i="69" s="1"/>
  <c r="Z64" i="4"/>
  <c r="Z4" i="91" s="1"/>
  <c r="C64" i="4"/>
  <c r="C4" i="91" s="1"/>
  <c r="O63" i="4"/>
  <c r="O3" i="91" s="1"/>
  <c r="I65" i="4"/>
  <c r="H73" i="68"/>
  <c r="X63" i="4"/>
  <c r="X3" i="91" s="1"/>
  <c r="AF64" i="4"/>
  <c r="AF4" i="91" s="1"/>
  <c r="M64" i="4"/>
  <c r="M4" i="91" s="1"/>
  <c r="H63" i="4"/>
  <c r="AB67" i="4"/>
  <c r="AB7" i="91" s="1"/>
  <c r="L134" i="68"/>
  <c r="C19" i="69" s="1"/>
  <c r="J157" i="91"/>
  <c r="N311" i="4"/>
  <c r="N155" i="91" s="1"/>
  <c r="AH311" i="4"/>
  <c r="AH155" i="91" s="1"/>
  <c r="X311" i="4"/>
  <c r="X155" i="91" s="1"/>
  <c r="A134" i="68"/>
  <c r="A19" i="69" s="1"/>
  <c r="AF315" i="4"/>
  <c r="AF159" i="91" s="1"/>
  <c r="V313" i="4"/>
  <c r="V157" i="91" s="1"/>
  <c r="F156" i="91"/>
  <c r="G134" i="68"/>
  <c r="AA316" i="4"/>
  <c r="AA160" i="91" s="1"/>
  <c r="M316" i="4"/>
  <c r="M160" i="91" s="1"/>
  <c r="P316" i="4"/>
  <c r="P160" i="91" s="1"/>
  <c r="T313" i="4"/>
  <c r="T157" i="91" s="1"/>
  <c r="S315" i="4"/>
  <c r="S159" i="91" s="1"/>
  <c r="I313" i="4"/>
  <c r="I157" i="91" s="1"/>
  <c r="AB313" i="4"/>
  <c r="AB157" i="91" s="1"/>
  <c r="D134" i="68"/>
  <c r="K316" i="4"/>
  <c r="K160" i="91" s="1"/>
  <c r="X312" i="4"/>
  <c r="X156" i="91" s="1"/>
  <c r="H314" i="4"/>
  <c r="J135" i="68" s="1"/>
  <c r="W316" i="4"/>
  <c r="W160" i="91" s="1"/>
  <c r="V316" i="4"/>
  <c r="V160" i="91" s="1"/>
  <c r="Z316" i="4"/>
  <c r="Z160" i="91" s="1"/>
  <c r="U313" i="4"/>
  <c r="U157" i="91" s="1"/>
  <c r="M315" i="4"/>
  <c r="M159" i="91" s="1"/>
  <c r="K313" i="4"/>
  <c r="K157" i="91" s="1"/>
  <c r="AF313" i="4"/>
  <c r="AF157" i="91" s="1"/>
  <c r="AG313" i="4"/>
  <c r="AG157" i="91" s="1"/>
  <c r="L313" i="4"/>
  <c r="L157" i="91" s="1"/>
  <c r="H132" i="68"/>
  <c r="E157" i="91"/>
  <c r="L316" i="4"/>
  <c r="L160" i="91" s="1"/>
  <c r="Q316" i="4"/>
  <c r="Q160" i="91" s="1"/>
  <c r="K312" i="4"/>
  <c r="K156" i="91" s="1"/>
  <c r="R313" i="4"/>
  <c r="R157" i="91" s="1"/>
  <c r="X315" i="4"/>
  <c r="X159" i="91" s="1"/>
  <c r="N313" i="4"/>
  <c r="N157" i="91" s="1"/>
  <c r="S312" i="4"/>
  <c r="S156" i="91" s="1"/>
  <c r="W314" i="4"/>
  <c r="W158" i="91" s="1"/>
  <c r="I311" i="4"/>
  <c r="I155" i="91" s="1"/>
  <c r="A155" i="91"/>
  <c r="D155" i="91"/>
  <c r="C158" i="91"/>
  <c r="G314" i="4"/>
  <c r="E135" i="68"/>
  <c r="O142" i="68" s="1"/>
  <c r="G313" i="4"/>
  <c r="Q313" i="4"/>
  <c r="Q157" i="91" s="1"/>
  <c r="H313" i="4"/>
  <c r="E134" i="68"/>
  <c r="O141" i="68" s="1"/>
  <c r="C157" i="91"/>
  <c r="L312" i="4"/>
  <c r="L156" i="91" s="1"/>
  <c r="G312" i="4"/>
  <c r="C156" i="91"/>
  <c r="E133" i="68"/>
  <c r="E132" i="68"/>
  <c r="H311" i="4"/>
  <c r="C155" i="91"/>
  <c r="G311" i="4"/>
  <c r="AH314" i="4"/>
  <c r="AH158" i="91" s="1"/>
  <c r="S314" i="4"/>
  <c r="S158" i="91" s="1"/>
  <c r="B158" i="91"/>
  <c r="D135" i="68"/>
  <c r="N314" i="4"/>
  <c r="N158" i="91" s="1"/>
  <c r="AC314" i="4"/>
  <c r="AC158" i="91" s="1"/>
  <c r="K132" i="68"/>
  <c r="A159" i="91"/>
  <c r="R315" i="4"/>
  <c r="R159" i="91" s="1"/>
  <c r="Q315" i="4"/>
  <c r="Q159" i="91" s="1"/>
  <c r="J311" i="4"/>
  <c r="U315" i="4"/>
  <c r="U159" i="91" s="1"/>
  <c r="AG314" i="4"/>
  <c r="AG158" i="91" s="1"/>
  <c r="B155" i="91"/>
  <c r="AH315" i="4"/>
  <c r="AH159" i="91" s="1"/>
  <c r="Z315" i="4"/>
  <c r="Z159" i="91" s="1"/>
  <c r="J312" i="4"/>
  <c r="K315" i="4"/>
  <c r="K159" i="91" s="1"/>
  <c r="AB314" i="4"/>
  <c r="AB158" i="91" s="1"/>
  <c r="G133" i="68"/>
  <c r="G137" i="68"/>
  <c r="AH312" i="4"/>
  <c r="AH156" i="91" s="1"/>
  <c r="B316" i="4"/>
  <c r="AE315" i="4"/>
  <c r="AE159" i="91" s="1"/>
  <c r="W315" i="4"/>
  <c r="W159" i="91" s="1"/>
  <c r="AG315" i="4"/>
  <c r="AG159" i="91" s="1"/>
  <c r="D132" i="68"/>
  <c r="G132" i="68"/>
  <c r="P315" i="4"/>
  <c r="P159" i="91" s="1"/>
  <c r="M314" i="4"/>
  <c r="M158" i="91" s="1"/>
  <c r="AE314" i="4"/>
  <c r="AE158" i="91" s="1"/>
  <c r="O312" i="4"/>
  <c r="O156" i="91" s="1"/>
  <c r="AC311" i="4"/>
  <c r="AC155" i="91" s="1"/>
  <c r="V314" i="4"/>
  <c r="V158" i="91" s="1"/>
  <c r="D136" i="68"/>
  <c r="U314" i="4"/>
  <c r="U158" i="91" s="1"/>
  <c r="I314" i="4"/>
  <c r="AF314" i="4"/>
  <c r="AF158" i="91" s="1"/>
  <c r="A136" i="68"/>
  <c r="Z311" i="4"/>
  <c r="Z155" i="91" s="1"/>
  <c r="K314" i="4"/>
  <c r="K158" i="91" s="1"/>
  <c r="R314" i="4"/>
  <c r="R158" i="91" s="1"/>
  <c r="A135" i="68"/>
  <c r="N312" i="4"/>
  <c r="N156" i="91" s="1"/>
  <c r="S311" i="4"/>
  <c r="S155" i="91" s="1"/>
  <c r="AF311" i="4"/>
  <c r="AF155" i="91" s="1"/>
  <c r="N315" i="4"/>
  <c r="N159" i="91" s="1"/>
  <c r="X313" i="4"/>
  <c r="X157" i="91" s="1"/>
  <c r="AC312" i="4"/>
  <c r="AC156" i="91" s="1"/>
  <c r="W325" i="4"/>
  <c r="D327" i="4"/>
  <c r="F324" i="68" s="1"/>
  <c r="H328" i="4"/>
  <c r="J325" i="68" s="1"/>
  <c r="F325" i="68"/>
  <c r="AE325" i="4"/>
  <c r="AF325" i="4"/>
  <c r="AB325" i="4"/>
  <c r="AG325" i="4"/>
  <c r="G327" i="4"/>
  <c r="I324" i="68" s="1"/>
  <c r="A327" i="68"/>
  <c r="G325" i="68"/>
  <c r="I328" i="4"/>
  <c r="K325" i="68" s="1"/>
  <c r="F327" i="68"/>
  <c r="L325" i="4"/>
  <c r="AA325" i="4"/>
  <c r="R325" i="4"/>
  <c r="U325" i="4"/>
  <c r="C329" i="4"/>
  <c r="D48" i="19"/>
  <c r="E330" i="4" s="1"/>
  <c r="A322" i="68"/>
  <c r="C326" i="4"/>
  <c r="H326" i="4" s="1"/>
  <c r="J323" i="68" s="1"/>
  <c r="M325" i="4"/>
  <c r="E325" i="68"/>
  <c r="Z325" i="4"/>
  <c r="K325" i="4"/>
  <c r="P325" i="4"/>
  <c r="V325" i="4"/>
  <c r="E326" i="4"/>
  <c r="AE84" i="4"/>
  <c r="AE24" i="91" s="1"/>
  <c r="M85" i="4"/>
  <c r="M25" i="91" s="1"/>
  <c r="D84" i="4"/>
  <c r="F93" i="68" s="1"/>
  <c r="Q86" i="4"/>
  <c r="Q26" i="91" s="1"/>
  <c r="J82" i="4"/>
  <c r="J22" i="91" s="1"/>
  <c r="R86" i="4"/>
  <c r="R26" i="91" s="1"/>
  <c r="AG84" i="4"/>
  <c r="AG24" i="91" s="1"/>
  <c r="B21" i="91"/>
  <c r="W86" i="4"/>
  <c r="W26" i="91" s="1"/>
  <c r="I82" i="4"/>
  <c r="I22" i="91" s="1"/>
  <c r="L86" i="4"/>
  <c r="L26" i="91" s="1"/>
  <c r="R84" i="4"/>
  <c r="R24" i="91" s="1"/>
  <c r="AA86" i="4"/>
  <c r="AA26" i="91" s="1"/>
  <c r="P84" i="4"/>
  <c r="P24" i="91" s="1"/>
  <c r="H81" i="4"/>
  <c r="E91" i="68"/>
  <c r="A26" i="91"/>
  <c r="B84" i="4"/>
  <c r="AH84" i="4" s="1"/>
  <c r="AH24" i="91" s="1"/>
  <c r="E86" i="4"/>
  <c r="G95" i="68" s="1"/>
  <c r="AB81" i="4"/>
  <c r="AB21" i="91" s="1"/>
  <c r="K81" i="4"/>
  <c r="K21" i="91" s="1"/>
  <c r="U81" i="4"/>
  <c r="U21" i="91" s="1"/>
  <c r="R81" i="4"/>
  <c r="R21" i="91" s="1"/>
  <c r="B23" i="91"/>
  <c r="AH83" i="4"/>
  <c r="AH23" i="91" s="1"/>
  <c r="X83" i="4"/>
  <c r="X23" i="91" s="1"/>
  <c r="G83" i="4"/>
  <c r="N83" i="4"/>
  <c r="N23" i="91" s="1"/>
  <c r="N85" i="4"/>
  <c r="N25" i="91" s="1"/>
  <c r="D94" i="68"/>
  <c r="B25" i="91"/>
  <c r="X85" i="4"/>
  <c r="X25" i="91" s="1"/>
  <c r="S85" i="4"/>
  <c r="S25" i="91" s="1"/>
  <c r="AH85" i="4"/>
  <c r="AH25" i="91" s="1"/>
  <c r="D91" i="68"/>
  <c r="Z85" i="4"/>
  <c r="Z25" i="91" s="1"/>
  <c r="V83" i="4"/>
  <c r="V23" i="91" s="1"/>
  <c r="AF81" i="4"/>
  <c r="AF21" i="91" s="1"/>
  <c r="P83" i="4"/>
  <c r="P23" i="91" s="1"/>
  <c r="AA83" i="4"/>
  <c r="AA23" i="91" s="1"/>
  <c r="W81" i="4"/>
  <c r="W21" i="91" s="1"/>
  <c r="L81" i="4"/>
  <c r="L21" i="91" s="1"/>
  <c r="O81" i="4"/>
  <c r="O21" i="91" s="1"/>
  <c r="AG81" i="4"/>
  <c r="AG21" i="91" s="1"/>
  <c r="X81" i="4"/>
  <c r="X21" i="91" s="1"/>
  <c r="H92" i="68"/>
  <c r="U83" i="4"/>
  <c r="U23" i="91" s="1"/>
  <c r="AB83" i="4"/>
  <c r="AB23" i="91" s="1"/>
  <c r="U86" i="4"/>
  <c r="U26" i="91" s="1"/>
  <c r="M81" i="4"/>
  <c r="M21" i="91" s="1"/>
  <c r="AB84" i="4"/>
  <c r="AB24" i="91" s="1"/>
  <c r="AB85" i="4"/>
  <c r="AB25" i="91" s="1"/>
  <c r="L85" i="4"/>
  <c r="L25" i="91" s="1"/>
  <c r="AE85" i="4"/>
  <c r="AE25" i="91" s="1"/>
  <c r="AF85" i="4"/>
  <c r="AF25" i="91" s="1"/>
  <c r="P81" i="4"/>
  <c r="P21" i="91" s="1"/>
  <c r="M86" i="4"/>
  <c r="M26" i="91" s="1"/>
  <c r="K86" i="4"/>
  <c r="K26" i="91" s="1"/>
  <c r="M83" i="4"/>
  <c r="M23" i="91" s="1"/>
  <c r="V81" i="4"/>
  <c r="V21" i="91" s="1"/>
  <c r="G81" i="4"/>
  <c r="A92" i="68"/>
  <c r="A14" i="69" s="1"/>
  <c r="P85" i="4"/>
  <c r="P25" i="91" s="1"/>
  <c r="U85" i="4"/>
  <c r="U25" i="91" s="1"/>
  <c r="A94" i="68"/>
  <c r="Z83" i="4"/>
  <c r="Z23" i="91" s="1"/>
  <c r="A91" i="68"/>
  <c r="A54" i="69" s="1"/>
  <c r="AA81" i="4"/>
  <c r="AA21" i="91" s="1"/>
  <c r="A21" i="91"/>
  <c r="AE83" i="4"/>
  <c r="AE23" i="91" s="1"/>
  <c r="AH81" i="4"/>
  <c r="AH21" i="91" s="1"/>
  <c r="S81" i="4"/>
  <c r="S21" i="91" s="1"/>
  <c r="K83" i="4"/>
  <c r="K23" i="91" s="1"/>
  <c r="W83" i="4"/>
  <c r="W23" i="91" s="1"/>
  <c r="V86" i="4"/>
  <c r="V26" i="91" s="1"/>
  <c r="M84" i="4"/>
  <c r="M24" i="91" s="1"/>
  <c r="R85" i="4"/>
  <c r="R25" i="91" s="1"/>
  <c r="AG85" i="4"/>
  <c r="AG25" i="91" s="1"/>
  <c r="V85" i="4"/>
  <c r="V25" i="91" s="1"/>
  <c r="W85" i="4"/>
  <c r="W25" i="91" s="1"/>
  <c r="S83" i="4"/>
  <c r="S23" i="91" s="1"/>
  <c r="I83" i="4"/>
  <c r="J83" i="4"/>
  <c r="E23" i="91"/>
  <c r="G92" i="68"/>
  <c r="E21" i="91"/>
  <c r="J81" i="4"/>
  <c r="N81" i="4"/>
  <c r="N21" i="91" s="1"/>
  <c r="I81" i="4"/>
  <c r="G91" i="68"/>
  <c r="D23" i="91"/>
  <c r="F92" i="68"/>
  <c r="H83" i="4"/>
  <c r="J92" i="68" s="1"/>
  <c r="R83" i="4"/>
  <c r="R23" i="91" s="1"/>
  <c r="E24" i="91"/>
  <c r="D92" i="68"/>
  <c r="G93" i="68"/>
  <c r="Q83" i="4"/>
  <c r="Q23" i="91" s="1"/>
  <c r="X84" i="4"/>
  <c r="X24" i="91" s="1"/>
  <c r="F94" i="68"/>
  <c r="K84" i="4"/>
  <c r="K24" i="91" s="1"/>
  <c r="AC83" i="4"/>
  <c r="AC23" i="91" s="1"/>
  <c r="AB86" i="4"/>
  <c r="AB26" i="91" s="1"/>
  <c r="A95" i="68"/>
  <c r="P86" i="4"/>
  <c r="P26" i="91" s="1"/>
  <c r="E85" i="4"/>
  <c r="E92" i="68"/>
  <c r="Z84" i="4"/>
  <c r="Z24" i="91" s="1"/>
  <c r="AF84" i="4"/>
  <c r="AF24" i="91" s="1"/>
  <c r="AA84" i="4"/>
  <c r="AA24" i="91" s="1"/>
  <c r="L84" i="4"/>
  <c r="L24" i="91" s="1"/>
  <c r="D348" i="4"/>
  <c r="C290" i="4"/>
  <c r="D274" i="4"/>
  <c r="H274" i="4" s="1"/>
  <c r="D46" i="28"/>
  <c r="D273" i="4" s="1"/>
  <c r="B209" i="4"/>
  <c r="F202" i="4"/>
  <c r="F203" i="4"/>
  <c r="H29" i="68" s="1"/>
  <c r="F198" i="4"/>
  <c r="C191" i="4"/>
  <c r="C159" i="4"/>
  <c r="X59" i="4"/>
  <c r="X18" i="66" s="1"/>
  <c r="B60" i="4"/>
  <c r="G60" i="4" s="1"/>
  <c r="I54" i="67"/>
  <c r="R67" i="68"/>
  <c r="L10" i="66"/>
  <c r="L10" i="90"/>
  <c r="C40" i="67"/>
  <c r="E282" i="68"/>
  <c r="AF274" i="4"/>
  <c r="AF40" i="67" s="1"/>
  <c r="Q300" i="4"/>
  <c r="Q144" i="91" s="1"/>
  <c r="S157" i="4"/>
  <c r="S74" i="91" s="1"/>
  <c r="E74" i="91"/>
  <c r="G280" i="68"/>
  <c r="A61" i="66"/>
  <c r="A361" i="68"/>
  <c r="I319" i="4"/>
  <c r="K218" i="68"/>
  <c r="I91" i="91"/>
  <c r="B3" i="67"/>
  <c r="B86" i="4"/>
  <c r="B100" i="4"/>
  <c r="B96" i="4"/>
  <c r="C122" i="4"/>
  <c r="C125" i="4"/>
  <c r="B132" i="4"/>
  <c r="E160" i="4"/>
  <c r="B243" i="4"/>
  <c r="D249" i="4"/>
  <c r="C41" i="31"/>
  <c r="C254" i="4" s="1"/>
  <c r="C32" i="18"/>
  <c r="D335" i="4" s="1"/>
  <c r="C33" i="18"/>
  <c r="D336" i="4" s="1"/>
  <c r="B24" i="4"/>
  <c r="B22" i="4"/>
  <c r="P66" i="68"/>
  <c r="P65" i="68"/>
  <c r="E71" i="4"/>
  <c r="E35" i="58"/>
  <c r="E72" i="4" s="1"/>
  <c r="E73" i="4"/>
  <c r="E79" i="4"/>
  <c r="E19" i="91" s="1"/>
  <c r="D191" i="4"/>
  <c r="F270" i="4"/>
  <c r="F46" i="28"/>
  <c r="F273" i="4" s="1"/>
  <c r="F300" i="4"/>
  <c r="F54" i="23"/>
  <c r="F302" i="4" s="1"/>
  <c r="F307" i="4"/>
  <c r="F308" i="4"/>
  <c r="B18" i="91"/>
  <c r="AH78" i="4"/>
  <c r="AH18" i="91" s="1"/>
  <c r="D192" i="4"/>
  <c r="D119" i="4"/>
  <c r="B290" i="4"/>
  <c r="D86" i="4"/>
  <c r="F95" i="68" s="1"/>
  <c r="D92" i="4"/>
  <c r="C124" i="4"/>
  <c r="B284" i="4"/>
  <c r="D312" i="4"/>
  <c r="D316" i="4"/>
  <c r="J64" i="4"/>
  <c r="L74" i="68" s="1"/>
  <c r="C11" i="69" s="1"/>
  <c r="C374" i="4"/>
  <c r="H95" i="4"/>
  <c r="V77" i="4"/>
  <c r="V17" i="91" s="1"/>
  <c r="E61" i="4"/>
  <c r="E192" i="4"/>
  <c r="C243" i="4"/>
  <c r="E34" i="24"/>
  <c r="E295" i="4" s="1"/>
  <c r="C58" i="21"/>
  <c r="C315" i="4" s="1"/>
  <c r="C316" i="4"/>
  <c r="E323" i="4"/>
  <c r="B51" i="14"/>
  <c r="C361" i="4" s="1"/>
  <c r="F57" i="4"/>
  <c r="J57" i="4" s="1"/>
  <c r="L65" i="68" s="1"/>
  <c r="C43" i="69" s="1"/>
  <c r="F61" i="4"/>
  <c r="F66" i="4"/>
  <c r="F6" i="91" s="1"/>
  <c r="E37" i="11"/>
  <c r="E36" i="11"/>
  <c r="F418" i="4"/>
  <c r="H414" i="68" s="1"/>
  <c r="F437" i="4"/>
  <c r="H434" i="68" s="1"/>
  <c r="Q66" i="68"/>
  <c r="E100" i="4"/>
  <c r="C119" i="4"/>
  <c r="C123" i="4"/>
  <c r="E125" i="4"/>
  <c r="E124" i="4"/>
  <c r="D159" i="4"/>
  <c r="C192" i="4"/>
  <c r="C210" i="4"/>
  <c r="C284" i="4"/>
  <c r="C47" i="19"/>
  <c r="D329" i="4" s="1"/>
  <c r="B32" i="18"/>
  <c r="C335" i="4" s="1"/>
  <c r="F210" i="4"/>
  <c r="F207" i="4"/>
  <c r="H33" i="68" s="1"/>
  <c r="D23" i="4"/>
  <c r="C61" i="4"/>
  <c r="B159" i="4"/>
  <c r="B192" i="4"/>
  <c r="E243" i="4"/>
  <c r="D323" i="4"/>
  <c r="D27" i="17"/>
  <c r="E341" i="4" s="1"/>
  <c r="C38" i="16"/>
  <c r="D347" i="4" s="1"/>
  <c r="B38" i="16"/>
  <c r="C347" i="4" s="1"/>
  <c r="B33" i="15"/>
  <c r="C353" i="4" s="1"/>
  <c r="C36" i="11"/>
  <c r="D381" i="4" s="1"/>
  <c r="F85" i="4"/>
  <c r="F152" i="4"/>
  <c r="H160" i="68"/>
  <c r="F29" i="66"/>
  <c r="D41" i="31"/>
  <c r="D254" i="4" s="1"/>
  <c r="D284" i="4"/>
  <c r="C27" i="17"/>
  <c r="D341" i="4" s="1"/>
  <c r="B28" i="17"/>
  <c r="C342" i="4" s="1"/>
  <c r="B36" i="11"/>
  <c r="C381" i="4" s="1"/>
  <c r="F18" i="4"/>
  <c r="F35" i="43"/>
  <c r="H35" i="91"/>
  <c r="J106" i="68"/>
  <c r="I37" i="91"/>
  <c r="S99" i="4"/>
  <c r="S39" i="91" s="1"/>
  <c r="X95" i="4"/>
  <c r="X35" i="91" s="1"/>
  <c r="AE95" i="4"/>
  <c r="AE35" i="91" s="1"/>
  <c r="AA95" i="4"/>
  <c r="AA35" i="91" s="1"/>
  <c r="AF95" i="4"/>
  <c r="AF35" i="91" s="1"/>
  <c r="L95" i="4"/>
  <c r="L35" i="91" s="1"/>
  <c r="D108" i="68"/>
  <c r="E33" i="91"/>
  <c r="G104" i="68"/>
  <c r="I93" i="4"/>
  <c r="AH93" i="4"/>
  <c r="AH33" i="91" s="1"/>
  <c r="D33" i="91"/>
  <c r="AG93" i="4"/>
  <c r="AG33" i="91" s="1"/>
  <c r="H93" i="4"/>
  <c r="F104" i="68"/>
  <c r="G29" i="91"/>
  <c r="S89" i="4"/>
  <c r="S29" i="91" s="1"/>
  <c r="J89" i="4"/>
  <c r="I75" i="4"/>
  <c r="G77" i="4"/>
  <c r="N77" i="4"/>
  <c r="N17" i="91" s="1"/>
  <c r="L78" i="4"/>
  <c r="L18" i="91" s="1"/>
  <c r="B15" i="91"/>
  <c r="U78" i="4"/>
  <c r="U18" i="91" s="1"/>
  <c r="AG78" i="4"/>
  <c r="AG18" i="91" s="1"/>
  <c r="G85" i="68"/>
  <c r="W78" i="4"/>
  <c r="W18" i="91" s="1"/>
  <c r="K78" i="4"/>
  <c r="K18" i="91" s="1"/>
  <c r="P78" i="4"/>
  <c r="P18" i="91" s="1"/>
  <c r="Y77" i="4"/>
  <c r="Y17" i="91" s="1"/>
  <c r="G75" i="4"/>
  <c r="L75" i="4"/>
  <c r="L15" i="91" s="1"/>
  <c r="N75" i="4"/>
  <c r="N15" i="91" s="1"/>
  <c r="R78" i="4"/>
  <c r="R18" i="91" s="1"/>
  <c r="AH75" i="4"/>
  <c r="AH15" i="91" s="1"/>
  <c r="M77" i="4"/>
  <c r="M17" i="91" s="1"/>
  <c r="P77" i="4"/>
  <c r="P17" i="91" s="1"/>
  <c r="AA75" i="4"/>
  <c r="AA15" i="91" s="1"/>
  <c r="AE78" i="4"/>
  <c r="AE18" i="91" s="1"/>
  <c r="E15" i="91"/>
  <c r="AF78" i="4"/>
  <c r="AF18" i="91" s="1"/>
  <c r="V78" i="4"/>
  <c r="V18" i="91" s="1"/>
  <c r="A18" i="91"/>
  <c r="O75" i="4"/>
  <c r="O15" i="91" s="1"/>
  <c r="AC75" i="4"/>
  <c r="AC15" i="91" s="1"/>
  <c r="V75" i="4"/>
  <c r="V15" i="91" s="1"/>
  <c r="D85" i="68"/>
  <c r="AA78" i="4"/>
  <c r="AA18" i="91" s="1"/>
  <c r="AH77" i="4"/>
  <c r="AH17" i="91" s="1"/>
  <c r="AB77" i="4"/>
  <c r="AB17" i="91" s="1"/>
  <c r="W75" i="4"/>
  <c r="W15" i="91" s="1"/>
  <c r="S77" i="4"/>
  <c r="S17" i="91" s="1"/>
  <c r="Z67" i="4"/>
  <c r="Z7" i="91" s="1"/>
  <c r="N63" i="4"/>
  <c r="N3" i="91" s="1"/>
  <c r="AE65" i="4"/>
  <c r="AE5" i="91" s="1"/>
  <c r="A77" i="68"/>
  <c r="Q67" i="4"/>
  <c r="Q7" i="91" s="1"/>
  <c r="AA67" i="4"/>
  <c r="AA7" i="91" s="1"/>
  <c r="W65" i="4"/>
  <c r="W5" i="91" s="1"/>
  <c r="K67" i="4"/>
  <c r="K7" i="91" s="1"/>
  <c r="W67" i="4"/>
  <c r="W7" i="91" s="1"/>
  <c r="H74" i="68"/>
  <c r="M65" i="4"/>
  <c r="M5" i="91" s="1"/>
  <c r="B3" i="91"/>
  <c r="D75" i="68"/>
  <c r="AC65" i="4"/>
  <c r="AC5" i="91" s="1"/>
  <c r="AH65" i="4"/>
  <c r="AH5" i="91" s="1"/>
  <c r="S63" i="4"/>
  <c r="S3" i="91" s="1"/>
  <c r="G63" i="4"/>
  <c r="I63" i="4"/>
  <c r="S65" i="4"/>
  <c r="S5" i="91" s="1"/>
  <c r="AH67" i="4"/>
  <c r="AH7" i="91" s="1"/>
  <c r="AG63" i="4"/>
  <c r="AG3" i="91" s="1"/>
  <c r="W63" i="4"/>
  <c r="W3" i="91" s="1"/>
  <c r="R63" i="4"/>
  <c r="R3" i="91" s="1"/>
  <c r="P64" i="4"/>
  <c r="P4" i="91" s="1"/>
  <c r="Q65" i="4"/>
  <c r="Q5" i="91" s="1"/>
  <c r="Z65" i="4"/>
  <c r="Z5" i="91" s="1"/>
  <c r="AH64" i="4"/>
  <c r="AH4" i="91" s="1"/>
  <c r="D74" i="68"/>
  <c r="AA59" i="4"/>
  <c r="AA18" i="66" s="1"/>
  <c r="A67" i="68"/>
  <c r="K59" i="4"/>
  <c r="R60" i="4"/>
  <c r="R19" i="66" s="1"/>
  <c r="L59" i="4"/>
  <c r="L18" i="90" s="1"/>
  <c r="AB58" i="4"/>
  <c r="AB17" i="90" s="1"/>
  <c r="AB57" i="4"/>
  <c r="AB16" i="66" s="1"/>
  <c r="Z57" i="4"/>
  <c r="Z16" i="90" s="1"/>
  <c r="AG57" i="4"/>
  <c r="AG16" i="66" s="1"/>
  <c r="E19" i="66"/>
  <c r="M59" i="4"/>
  <c r="M18" i="90" s="1"/>
  <c r="A16" i="90"/>
  <c r="A17" i="90"/>
  <c r="M17" i="90"/>
  <c r="A18" i="66"/>
  <c r="AG58" i="4"/>
  <c r="V57" i="4"/>
  <c r="V16" i="90" s="1"/>
  <c r="W57" i="4"/>
  <c r="P59" i="4"/>
  <c r="P18" i="90" s="1"/>
  <c r="AE60" i="4"/>
  <c r="AE19" i="90" s="1"/>
  <c r="A17" i="66"/>
  <c r="AH16" i="90"/>
  <c r="T58" i="4"/>
  <c r="T17" i="66" s="1"/>
  <c r="U57" i="4"/>
  <c r="U16" i="90" s="1"/>
  <c r="P57" i="4"/>
  <c r="D59" i="4"/>
  <c r="I59" i="4" s="1"/>
  <c r="I18" i="90" s="1"/>
  <c r="G65" i="68"/>
  <c r="Q65" i="68" s="1"/>
  <c r="D20" i="66"/>
  <c r="C16" i="90"/>
  <c r="P61" i="4"/>
  <c r="S59" i="4"/>
  <c r="S18" i="66" s="1"/>
  <c r="K61" i="4"/>
  <c r="I58" i="4"/>
  <c r="I17" i="90" s="1"/>
  <c r="V61" i="4"/>
  <c r="V20" i="90" s="1"/>
  <c r="U59" i="4"/>
  <c r="U18" i="66" s="1"/>
  <c r="D519" i="4"/>
  <c r="E17" i="66"/>
  <c r="F16" i="90"/>
  <c r="AA18" i="90"/>
  <c r="D16" i="90"/>
  <c r="A15" i="90"/>
  <c r="O66" i="68"/>
  <c r="U61" i="4"/>
  <c r="U20" i="66" s="1"/>
  <c r="J58" i="4"/>
  <c r="J17" i="90" s="1"/>
  <c r="G68" i="68"/>
  <c r="Q68" i="68" s="1"/>
  <c r="F60" i="4"/>
  <c r="AD60" i="4" s="1"/>
  <c r="E17" i="90"/>
  <c r="B18" i="90"/>
  <c r="AH59" i="4"/>
  <c r="AH18" i="66" s="1"/>
  <c r="E65" i="68"/>
  <c r="O65" i="68" s="1"/>
  <c r="W60" i="4"/>
  <c r="H57" i="4"/>
  <c r="AF60" i="4"/>
  <c r="L60" i="4"/>
  <c r="E18" i="66"/>
  <c r="AG61" i="4"/>
  <c r="A19" i="66"/>
  <c r="I57" i="4"/>
  <c r="E15" i="66"/>
  <c r="D17" i="66"/>
  <c r="F15" i="66"/>
  <c r="A19" i="90"/>
  <c r="B16" i="90"/>
  <c r="L57" i="4"/>
  <c r="L16" i="66" s="1"/>
  <c r="D16" i="66"/>
  <c r="Y59" i="4"/>
  <c r="Y18" i="90" s="1"/>
  <c r="AC59" i="4"/>
  <c r="H58" i="4"/>
  <c r="H17" i="90" s="1"/>
  <c r="X57" i="4"/>
  <c r="X16" i="90" s="1"/>
  <c r="A68" i="68"/>
  <c r="V60" i="4"/>
  <c r="AG60" i="4"/>
  <c r="C520" i="4"/>
  <c r="F519" i="4"/>
  <c r="I60" i="4"/>
  <c r="Q58" i="4"/>
  <c r="Q17" i="90" s="1"/>
  <c r="M60" i="4"/>
  <c r="AF59" i="4"/>
  <c r="AF18" i="66" s="1"/>
  <c r="K60" i="4"/>
  <c r="K19" i="66" s="1"/>
  <c r="D17" i="90"/>
  <c r="AG59" i="4"/>
  <c r="AG18" i="66" s="1"/>
  <c r="AB59" i="4"/>
  <c r="R59" i="4"/>
  <c r="R18" i="90" s="1"/>
  <c r="AE59" i="4"/>
  <c r="Z59" i="4"/>
  <c r="Q59" i="4"/>
  <c r="Q18" i="66" s="1"/>
  <c r="AE58" i="4"/>
  <c r="P58" i="4"/>
  <c r="AC60" i="4"/>
  <c r="AA58" i="4"/>
  <c r="AA17" i="66" s="1"/>
  <c r="P60" i="4"/>
  <c r="Q60" i="4"/>
  <c r="R20" i="90"/>
  <c r="B17" i="90"/>
  <c r="N58" i="4"/>
  <c r="G58" i="4"/>
  <c r="G17" i="66" s="1"/>
  <c r="D66" i="68"/>
  <c r="N66" i="68" s="1"/>
  <c r="AC58" i="4"/>
  <c r="AH58" i="4"/>
  <c r="B520" i="4"/>
  <c r="S57" i="4"/>
  <c r="B16" i="66"/>
  <c r="B519" i="4"/>
  <c r="G57" i="4"/>
  <c r="K57" i="4"/>
  <c r="C19" i="66"/>
  <c r="C19" i="90"/>
  <c r="AA60" i="4"/>
  <c r="F17" i="90"/>
  <c r="H66" i="68"/>
  <c r="R66" i="68" s="1"/>
  <c r="I17" i="66"/>
  <c r="U19" i="66"/>
  <c r="U19" i="90"/>
  <c r="M57" i="4"/>
  <c r="R58" i="4"/>
  <c r="W61" i="4"/>
  <c r="Z61" i="4"/>
  <c r="W58" i="4"/>
  <c r="N67" i="68"/>
  <c r="L58" i="4"/>
  <c r="K58" i="4"/>
  <c r="N57" i="4"/>
  <c r="AE57" i="4"/>
  <c r="Q57" i="4"/>
  <c r="D69" i="68"/>
  <c r="AA57" i="4"/>
  <c r="A65" i="68"/>
  <c r="A43" i="69" s="1"/>
  <c r="Z58" i="4"/>
  <c r="AB61" i="4"/>
  <c r="Q61" i="4"/>
  <c r="V58" i="4"/>
  <c r="A66" i="68"/>
  <c r="A3" i="69" s="1"/>
  <c r="AF58" i="4"/>
  <c r="S58" i="4"/>
  <c r="R57" i="4"/>
  <c r="AF57" i="4"/>
  <c r="U58" i="4"/>
  <c r="G32" i="63"/>
  <c r="F77" i="91"/>
  <c r="AI160" i="4"/>
  <c r="AI77" i="91" s="1"/>
  <c r="H176" i="68"/>
  <c r="J160" i="4"/>
  <c r="N3" i="66"/>
  <c r="J373" i="4"/>
  <c r="P13" i="90"/>
  <c r="G44" i="67"/>
  <c r="H36" i="67"/>
  <c r="J278" i="68"/>
  <c r="G347" i="68"/>
  <c r="E53" i="66"/>
  <c r="P301" i="4"/>
  <c r="K301" i="4"/>
  <c r="W301" i="4"/>
  <c r="L301" i="4"/>
  <c r="C47" i="67"/>
  <c r="E290" i="68"/>
  <c r="O296" i="68" s="1"/>
  <c r="G281" i="4"/>
  <c r="Q272" i="4"/>
  <c r="A280" i="68"/>
  <c r="X269" i="4"/>
  <c r="X35" i="67" s="1"/>
  <c r="AC269" i="4"/>
  <c r="AC35" i="67" s="1"/>
  <c r="G269" i="4"/>
  <c r="P295" i="68"/>
  <c r="J184" i="4"/>
  <c r="H209" i="68"/>
  <c r="A360" i="68"/>
  <c r="K364" i="4"/>
  <c r="H338" i="4"/>
  <c r="J335" i="68" s="1"/>
  <c r="G338" i="4"/>
  <c r="I335" i="68" s="1"/>
  <c r="AA320" i="4"/>
  <c r="AA164" i="91" s="1"/>
  <c r="K320" i="4"/>
  <c r="K164" i="91" s="1"/>
  <c r="I320" i="4"/>
  <c r="AA314" i="4"/>
  <c r="AA158" i="91" s="1"/>
  <c r="A158" i="91"/>
  <c r="P314" i="4"/>
  <c r="P158" i="91" s="1"/>
  <c r="L311" i="4"/>
  <c r="L155" i="91" s="1"/>
  <c r="AB311" i="4"/>
  <c r="AB155" i="91" s="1"/>
  <c r="E152" i="91"/>
  <c r="S308" i="4"/>
  <c r="S152" i="91" s="1"/>
  <c r="D159" i="91"/>
  <c r="F136" i="68"/>
  <c r="AB315" i="4"/>
  <c r="AB159" i="91" s="1"/>
  <c r="O369" i="68"/>
  <c r="D166" i="91"/>
  <c r="I322" i="4"/>
  <c r="F143" i="68"/>
  <c r="A166" i="91"/>
  <c r="D6" i="66"/>
  <c r="F17" i="68"/>
  <c r="C67" i="4"/>
  <c r="D79" i="4"/>
  <c r="E88" i="4"/>
  <c r="E92" i="4"/>
  <c r="AC92" i="4" s="1"/>
  <c r="AC32" i="91" s="1"/>
  <c r="E45" i="54"/>
  <c r="E99" i="4" s="1"/>
  <c r="E119" i="4"/>
  <c r="D160" i="4"/>
  <c r="E190" i="4"/>
  <c r="E191" i="4"/>
  <c r="B46" i="28"/>
  <c r="B273" i="4" s="1"/>
  <c r="N164" i="4"/>
  <c r="N24" i="66" s="1"/>
  <c r="C146" i="4"/>
  <c r="D217" i="4"/>
  <c r="C46" i="28"/>
  <c r="C273" i="4" s="1"/>
  <c r="D64" i="91"/>
  <c r="C61" i="91"/>
  <c r="D49" i="91"/>
  <c r="B46" i="91"/>
  <c r="A7" i="91"/>
  <c r="B23" i="4"/>
  <c r="B21" i="4"/>
  <c r="C132" i="4"/>
  <c r="C217" i="4"/>
  <c r="E241" i="4"/>
  <c r="E32" i="33"/>
  <c r="E242" i="4" s="1"/>
  <c r="C255" i="4"/>
  <c r="E284" i="4"/>
  <c r="E296" i="4"/>
  <c r="F92" i="91"/>
  <c r="H219" i="68"/>
  <c r="R219" i="68" s="1"/>
  <c r="G84" i="91"/>
  <c r="S129" i="4"/>
  <c r="S11" i="67" s="1"/>
  <c r="T129" i="4"/>
  <c r="T11" i="67" s="1"/>
  <c r="I26" i="4"/>
  <c r="G4" i="4"/>
  <c r="I4" i="68" s="1"/>
  <c r="E23" i="4"/>
  <c r="D24" i="4"/>
  <c r="D22" i="4"/>
  <c r="E24" i="4"/>
  <c r="D67" i="4"/>
  <c r="E77" i="4"/>
  <c r="E78" i="4"/>
  <c r="C86" i="4"/>
  <c r="B93" i="4"/>
  <c r="D124" i="4"/>
  <c r="D125" i="4"/>
  <c r="D132" i="4"/>
  <c r="D32" i="33"/>
  <c r="D242" i="4" s="1"/>
  <c r="D243" i="4"/>
  <c r="D296" i="4"/>
  <c r="H153" i="68"/>
  <c r="F9" i="67"/>
  <c r="F135" i="4"/>
  <c r="F139" i="4"/>
  <c r="F267" i="4"/>
  <c r="F264" i="4"/>
  <c r="F271" i="4"/>
  <c r="F274" i="4"/>
  <c r="F287" i="4"/>
  <c r="F289" i="4"/>
  <c r="F294" i="4"/>
  <c r="F34" i="24"/>
  <c r="F295" i="4" s="1"/>
  <c r="F345" i="4"/>
  <c r="E38" i="16"/>
  <c r="F347" i="4" s="1"/>
  <c r="F352" i="4"/>
  <c r="E33" i="15"/>
  <c r="F353" i="4" s="1"/>
  <c r="F403" i="4"/>
  <c r="H398" i="68" s="1"/>
  <c r="F406" i="4"/>
  <c r="H401" i="68" s="1"/>
  <c r="F454" i="4"/>
  <c r="H452" i="68" s="1"/>
  <c r="F457" i="4"/>
  <c r="H455" i="68" s="1"/>
  <c r="C33" i="15"/>
  <c r="D353" i="4" s="1"/>
  <c r="F78" i="4"/>
  <c r="F93" i="4"/>
  <c r="F131" i="4"/>
  <c r="F165" i="4"/>
  <c r="F354" i="4"/>
  <c r="F281" i="4"/>
  <c r="F284" i="4"/>
  <c r="F391" i="4"/>
  <c r="H386" i="68" s="1"/>
  <c r="F394" i="4"/>
  <c r="H389" i="68" s="1"/>
  <c r="F410" i="4"/>
  <c r="H406" i="68" s="1"/>
  <c r="F412" i="4"/>
  <c r="H408" i="68" s="1"/>
  <c r="F433" i="4"/>
  <c r="H430" i="68" s="1"/>
  <c r="B29" i="82"/>
  <c r="F436" i="4" s="1"/>
  <c r="H433" i="68" s="1"/>
  <c r="F444" i="4"/>
  <c r="H441" i="68" s="1"/>
  <c r="F446" i="4"/>
  <c r="H444" i="68" s="1"/>
  <c r="F450" i="4"/>
  <c r="H448" i="68" s="1"/>
  <c r="F65" i="4"/>
  <c r="H109" i="68"/>
  <c r="R116" i="68" s="1"/>
  <c r="F128" i="4"/>
  <c r="O128" i="4" s="1"/>
  <c r="H188" i="68"/>
  <c r="R201" i="68" s="1"/>
  <c r="F276" i="4"/>
  <c r="F47" i="66"/>
  <c r="E58" i="21"/>
  <c r="E315" i="4" s="1"/>
  <c r="D36" i="11"/>
  <c r="E381" i="4" s="1"/>
  <c r="B37" i="11"/>
  <c r="C382" i="4" s="1"/>
  <c r="F92" i="4"/>
  <c r="F36" i="43"/>
  <c r="F290" i="4"/>
  <c r="F58" i="21"/>
  <c r="F315" i="4" s="1"/>
  <c r="F299" i="4"/>
  <c r="F303" i="4"/>
  <c r="F306" i="4"/>
  <c r="F309" i="4"/>
  <c r="F314" i="4"/>
  <c r="F316" i="4"/>
  <c r="F321" i="4"/>
  <c r="F323" i="4"/>
  <c r="F374" i="4"/>
  <c r="F372" i="4"/>
  <c r="F400" i="4"/>
  <c r="H395" i="68" s="1"/>
  <c r="F405" i="4"/>
  <c r="H400" i="68" s="1"/>
  <c r="F424" i="4"/>
  <c r="H420" i="68" s="1"/>
  <c r="B31" i="81"/>
  <c r="F430" i="4" s="1"/>
  <c r="H427" i="68" s="1"/>
  <c r="F456" i="4"/>
  <c r="H454" i="68" s="1"/>
  <c r="F476" i="4"/>
  <c r="H475" i="68" s="1"/>
  <c r="F15" i="4"/>
  <c r="F111" i="4"/>
  <c r="D374" i="4"/>
  <c r="F73" i="4"/>
  <c r="F86" i="4"/>
  <c r="F163" i="4"/>
  <c r="F166" i="4"/>
  <c r="F266" i="4"/>
  <c r="F296" i="4"/>
  <c r="F51" i="20"/>
  <c r="F322" i="4" s="1"/>
  <c r="AD322" i="4" s="1"/>
  <c r="AD166" i="91" s="1"/>
  <c r="B29" i="75"/>
  <c r="F393" i="4" s="1"/>
  <c r="H388" i="68" s="1"/>
  <c r="F420" i="4"/>
  <c r="H416" i="68" s="1"/>
  <c r="B24" i="80"/>
  <c r="F423" i="4" s="1"/>
  <c r="H419" i="68" s="1"/>
  <c r="F431" i="4"/>
  <c r="H428" i="68" s="1"/>
  <c r="F472" i="4"/>
  <c r="H471" i="68" s="1"/>
  <c r="F475" i="4"/>
  <c r="H474" i="68" s="1"/>
  <c r="F483" i="4"/>
  <c r="H482" i="68" s="1"/>
  <c r="F84" i="4"/>
  <c r="F142" i="4"/>
  <c r="H34" i="68"/>
  <c r="F399" i="4"/>
  <c r="H394" i="68" s="1"/>
  <c r="F417" i="4"/>
  <c r="H413" i="68" s="1"/>
  <c r="F464" i="4"/>
  <c r="H462" i="68" s="1"/>
  <c r="J280" i="4"/>
  <c r="B31" i="83"/>
  <c r="F443" i="4" s="1"/>
  <c r="H440" i="68" s="1"/>
  <c r="F482" i="4"/>
  <c r="H481" i="68" s="1"/>
  <c r="N60" i="4" l="1"/>
  <c r="E522" i="4"/>
  <c r="L366" i="68"/>
  <c r="C50" i="69" s="1"/>
  <c r="I368" i="68"/>
  <c r="AC374" i="4"/>
  <c r="AC63" i="66" s="1"/>
  <c r="K368" i="68"/>
  <c r="AI375" i="4"/>
  <c r="AI64" i="66" s="1"/>
  <c r="L347" i="68"/>
  <c r="C49" i="69" s="1"/>
  <c r="J53" i="66"/>
  <c r="I351" i="68"/>
  <c r="G48" i="66"/>
  <c r="I342" i="68"/>
  <c r="H47" i="66"/>
  <c r="J341" i="68"/>
  <c r="Q140" i="68"/>
  <c r="N141" i="68"/>
  <c r="P316" i="68"/>
  <c r="I315" i="68"/>
  <c r="N316" i="68"/>
  <c r="I310" i="68"/>
  <c r="L311" i="68"/>
  <c r="K309" i="68"/>
  <c r="K308" i="68"/>
  <c r="Q316" i="68"/>
  <c r="I302" i="68"/>
  <c r="G136" i="91"/>
  <c r="H136" i="91"/>
  <c r="O317" i="68"/>
  <c r="I303" i="68"/>
  <c r="G137" i="91"/>
  <c r="J303" i="68"/>
  <c r="H137" i="91"/>
  <c r="P298" i="68"/>
  <c r="Q296" i="68"/>
  <c r="AC286" i="4"/>
  <c r="AC52" i="67" s="1"/>
  <c r="S286" i="4"/>
  <c r="S52" i="67" s="1"/>
  <c r="D295" i="68"/>
  <c r="N295" i="68" s="1"/>
  <c r="B52" i="67"/>
  <c r="X286" i="4"/>
  <c r="X52" i="67" s="1"/>
  <c r="AH286" i="4"/>
  <c r="AH52" i="67" s="1"/>
  <c r="K286" i="4"/>
  <c r="K52" i="67" s="1"/>
  <c r="B59" i="67" s="1"/>
  <c r="B16" i="65" s="1"/>
  <c r="G286" i="4"/>
  <c r="L297" i="68"/>
  <c r="J54" i="67"/>
  <c r="N298" i="68"/>
  <c r="K290" i="68"/>
  <c r="I47" i="67"/>
  <c r="H47" i="67"/>
  <c r="J290" i="68"/>
  <c r="O298" i="68"/>
  <c r="L291" i="68"/>
  <c r="N279" i="68"/>
  <c r="N278" i="68"/>
  <c r="O280" i="68"/>
  <c r="I279" i="68"/>
  <c r="I42" i="67"/>
  <c r="K285" i="68"/>
  <c r="I43" i="67"/>
  <c r="K286" i="68"/>
  <c r="I35" i="67"/>
  <c r="K277" i="68"/>
  <c r="J35" i="67"/>
  <c r="L277" i="68"/>
  <c r="AF267" i="4"/>
  <c r="AF33" i="67" s="1"/>
  <c r="C33" i="67"/>
  <c r="C32" i="67"/>
  <c r="T246" i="4"/>
  <c r="T125" i="91" s="1"/>
  <c r="R246" i="4"/>
  <c r="R125" i="91" s="1"/>
  <c r="H246" i="4"/>
  <c r="I119" i="91"/>
  <c r="K247" i="68"/>
  <c r="G119" i="91"/>
  <c r="I247" i="68"/>
  <c r="J247" i="68"/>
  <c r="H119" i="91"/>
  <c r="K34" i="68"/>
  <c r="J28" i="66"/>
  <c r="L26" i="68"/>
  <c r="C44" i="69" s="1"/>
  <c r="R260" i="68"/>
  <c r="D27" i="67"/>
  <c r="L266" i="68"/>
  <c r="C33" i="69" s="1"/>
  <c r="C26" i="67"/>
  <c r="E268" i="68"/>
  <c r="AB260" i="4"/>
  <c r="AB26" i="67" s="1"/>
  <c r="E255" i="68"/>
  <c r="AA248" i="4"/>
  <c r="AA127" i="91" s="1"/>
  <c r="F125" i="91"/>
  <c r="H253" i="68"/>
  <c r="R259" i="68" s="1"/>
  <c r="N248" i="4"/>
  <c r="N127" i="91" s="1"/>
  <c r="X248" i="4"/>
  <c r="X127" i="91" s="1"/>
  <c r="J248" i="68"/>
  <c r="E243" i="68"/>
  <c r="AF237" i="4"/>
  <c r="AF116" i="91" s="1"/>
  <c r="O240" i="68"/>
  <c r="X230" i="4"/>
  <c r="X109" i="91" s="1"/>
  <c r="C109" i="91"/>
  <c r="AA230" i="4"/>
  <c r="AA109" i="91" s="1"/>
  <c r="N230" i="4"/>
  <c r="N109" i="91" s="1"/>
  <c r="H230" i="4"/>
  <c r="J236" i="68" s="1"/>
  <c r="D110" i="91"/>
  <c r="Z230" i="4"/>
  <c r="Z109" i="91" s="1"/>
  <c r="I231" i="4"/>
  <c r="I110" i="91" s="1"/>
  <c r="AG231" i="4"/>
  <c r="AG110" i="91" s="1"/>
  <c r="AE231" i="4"/>
  <c r="AE110" i="91" s="1"/>
  <c r="I230" i="4"/>
  <c r="K236" i="68" s="1"/>
  <c r="E235" i="68"/>
  <c r="V229" i="4"/>
  <c r="V108" i="91" s="1"/>
  <c r="J232" i="68"/>
  <c r="C108" i="91"/>
  <c r="G229" i="4"/>
  <c r="I235" i="68" s="1"/>
  <c r="J206" i="4"/>
  <c r="J34" i="66" s="1"/>
  <c r="K27" i="68"/>
  <c r="F31" i="66"/>
  <c r="G28" i="66"/>
  <c r="N198" i="4"/>
  <c r="N96" i="91" s="1"/>
  <c r="D223" i="68"/>
  <c r="N197" i="4"/>
  <c r="N95" i="91" s="1"/>
  <c r="Z197" i="4"/>
  <c r="Z95" i="91" s="1"/>
  <c r="AH197" i="4"/>
  <c r="AH95" i="91" s="1"/>
  <c r="S197" i="4"/>
  <c r="S95" i="91" s="1"/>
  <c r="AC198" i="4"/>
  <c r="AC96" i="91" s="1"/>
  <c r="B96" i="91"/>
  <c r="X198" i="4"/>
  <c r="X96" i="91" s="1"/>
  <c r="S198" i="4"/>
  <c r="S96" i="91" s="1"/>
  <c r="K213" i="68"/>
  <c r="AI192" i="4"/>
  <c r="AI90" i="91" s="1"/>
  <c r="R220" i="68"/>
  <c r="D216" i="68"/>
  <c r="S185" i="4"/>
  <c r="S83" i="91" s="1"/>
  <c r="F209" i="68"/>
  <c r="D210" i="68"/>
  <c r="K207" i="68"/>
  <c r="I80" i="91"/>
  <c r="AB184" i="4"/>
  <c r="AB82" i="91" s="1"/>
  <c r="G80" i="91"/>
  <c r="I207" i="68"/>
  <c r="H79" i="91"/>
  <c r="J206" i="68"/>
  <c r="I184" i="4"/>
  <c r="I82" i="91" s="1"/>
  <c r="H184" i="4"/>
  <c r="O220" i="68"/>
  <c r="L206" i="68"/>
  <c r="C66" i="69" s="1"/>
  <c r="J79" i="91"/>
  <c r="G79" i="91"/>
  <c r="I206" i="68"/>
  <c r="D80" i="91"/>
  <c r="R182" i="4"/>
  <c r="R80" i="91" s="1"/>
  <c r="F207" i="68"/>
  <c r="P220" i="68" s="1"/>
  <c r="H182" i="4"/>
  <c r="G22" i="66"/>
  <c r="I186" i="68"/>
  <c r="H23" i="66"/>
  <c r="J187" i="68"/>
  <c r="K187" i="68"/>
  <c r="I23" i="66"/>
  <c r="G23" i="66"/>
  <c r="I187" i="68"/>
  <c r="R172" i="68"/>
  <c r="G170" i="68"/>
  <c r="O171" i="68"/>
  <c r="Q171" i="68"/>
  <c r="F64" i="91"/>
  <c r="D179" i="68"/>
  <c r="K142" i="4"/>
  <c r="K60" i="91" s="1"/>
  <c r="G139" i="4"/>
  <c r="B16" i="67"/>
  <c r="AC134" i="4"/>
  <c r="AC16" i="67" s="1"/>
  <c r="G134" i="4"/>
  <c r="G16" i="67" s="1"/>
  <c r="N134" i="4"/>
  <c r="N16" i="67" s="1"/>
  <c r="AG139" i="4"/>
  <c r="AG21" i="67" s="1"/>
  <c r="AH139" i="4"/>
  <c r="AH21" i="67" s="1"/>
  <c r="G165" i="68"/>
  <c r="D21" i="67"/>
  <c r="AB131" i="4"/>
  <c r="AB13" i="67" s="1"/>
  <c r="J132" i="4"/>
  <c r="AC125" i="4"/>
  <c r="AC7" i="67" s="1"/>
  <c r="E4" i="67"/>
  <c r="W123" i="4"/>
  <c r="W5" i="67" s="1"/>
  <c r="J122" i="4"/>
  <c r="L148" i="68" s="1"/>
  <c r="C21" i="69" s="1"/>
  <c r="T122" i="4"/>
  <c r="T4" i="67" s="1"/>
  <c r="R122" i="4"/>
  <c r="R4" i="67" s="1"/>
  <c r="F148" i="68"/>
  <c r="I123" i="4"/>
  <c r="I5" i="67" s="1"/>
  <c r="G148" i="68"/>
  <c r="R163" i="68"/>
  <c r="I122" i="4"/>
  <c r="K148" i="68" s="1"/>
  <c r="H148" i="68"/>
  <c r="R162" i="68" s="1"/>
  <c r="F4" i="67"/>
  <c r="I128" i="68"/>
  <c r="B49" i="91"/>
  <c r="U111" i="4"/>
  <c r="U49" i="91" s="1"/>
  <c r="S111" i="4"/>
  <c r="S49" i="91" s="1"/>
  <c r="AH111" i="4"/>
  <c r="AH49" i="91" s="1"/>
  <c r="AC111" i="4"/>
  <c r="AC49" i="91" s="1"/>
  <c r="N111" i="4"/>
  <c r="N49" i="91" s="1"/>
  <c r="D122" i="68"/>
  <c r="J50" i="91"/>
  <c r="G111" i="4"/>
  <c r="G50" i="91"/>
  <c r="P142" i="68"/>
  <c r="L124" i="68"/>
  <c r="J51" i="91"/>
  <c r="G103" i="4"/>
  <c r="H103" i="4"/>
  <c r="N115" i="68"/>
  <c r="G44" i="91"/>
  <c r="E46" i="91"/>
  <c r="D46" i="91"/>
  <c r="J43" i="91"/>
  <c r="L114" i="68"/>
  <c r="C57" i="69" s="1"/>
  <c r="F117" i="68"/>
  <c r="K113" i="68"/>
  <c r="I42" i="91"/>
  <c r="H106" i="4"/>
  <c r="H46" i="91" s="1"/>
  <c r="AB106" i="4"/>
  <c r="AB46" i="91" s="1"/>
  <c r="G117" i="68"/>
  <c r="C43" i="91"/>
  <c r="E114" i="68"/>
  <c r="O114" i="68" s="1"/>
  <c r="J107" i="4"/>
  <c r="F111" i="68"/>
  <c r="O118" i="68"/>
  <c r="H100" i="4"/>
  <c r="J111" i="68" s="1"/>
  <c r="AG100" i="4"/>
  <c r="AG40" i="91" s="1"/>
  <c r="N72" i="4"/>
  <c r="N12" i="91" s="1"/>
  <c r="Z72" i="4"/>
  <c r="Z12" i="91" s="1"/>
  <c r="X72" i="4"/>
  <c r="X12" i="91" s="1"/>
  <c r="D82" i="68"/>
  <c r="N94" i="68" s="1"/>
  <c r="G72" i="4"/>
  <c r="B12" i="91"/>
  <c r="AH72" i="4"/>
  <c r="AH12" i="91" s="1"/>
  <c r="S72" i="4"/>
  <c r="S12" i="91" s="1"/>
  <c r="AB72" i="4"/>
  <c r="AB12" i="91" s="1"/>
  <c r="K79" i="68"/>
  <c r="H72" i="4"/>
  <c r="L79" i="68"/>
  <c r="C52" i="69" s="1"/>
  <c r="J9" i="91"/>
  <c r="H28" i="91"/>
  <c r="J99" i="68"/>
  <c r="S84" i="4"/>
  <c r="S24" i="91" s="1"/>
  <c r="N117" i="68"/>
  <c r="N116" i="68"/>
  <c r="H85" i="4"/>
  <c r="AA85" i="4"/>
  <c r="AA25" i="91" s="1"/>
  <c r="E94" i="68"/>
  <c r="O94" i="68" s="1"/>
  <c r="G85" i="4"/>
  <c r="G25" i="91" s="1"/>
  <c r="AC61" i="4"/>
  <c r="AC20" i="66" s="1"/>
  <c r="AG13" i="66"/>
  <c r="AF7" i="90"/>
  <c r="I54" i="4"/>
  <c r="K63" i="68" s="1"/>
  <c r="F69" i="68"/>
  <c r="P69" i="68" s="1"/>
  <c r="AF3" i="90"/>
  <c r="AF3" i="66"/>
  <c r="L5" i="90"/>
  <c r="L5" i="66"/>
  <c r="X4" i="90"/>
  <c r="X4" i="66"/>
  <c r="M5" i="90"/>
  <c r="M5" i="66"/>
  <c r="AC4" i="66"/>
  <c r="AC4" i="90"/>
  <c r="Z3" i="90"/>
  <c r="Z3" i="66"/>
  <c r="U3" i="66"/>
  <c r="U3" i="90"/>
  <c r="P4" i="66"/>
  <c r="P4" i="90"/>
  <c r="W5" i="66"/>
  <c r="W5" i="90"/>
  <c r="AA5" i="66"/>
  <c r="AA5" i="90"/>
  <c r="AH13" i="90"/>
  <c r="I40" i="4"/>
  <c r="I11" i="90" s="1"/>
  <c r="N12" i="66"/>
  <c r="AE11" i="90"/>
  <c r="J12" i="66"/>
  <c r="J12" i="90"/>
  <c r="L50" i="68"/>
  <c r="F12" i="66"/>
  <c r="L47" i="68"/>
  <c r="C42" i="69" s="1"/>
  <c r="J9" i="90"/>
  <c r="J9" i="66"/>
  <c r="F12" i="90"/>
  <c r="G9" i="66"/>
  <c r="G9" i="90"/>
  <c r="J47" i="68"/>
  <c r="H9" i="90"/>
  <c r="H9" i="66"/>
  <c r="C521" i="4"/>
  <c r="C526" i="4" s="1"/>
  <c r="AH12" i="66"/>
  <c r="AB11" i="66"/>
  <c r="Z11" i="90"/>
  <c r="Z11" i="66"/>
  <c r="J10" i="90"/>
  <c r="J10" i="66"/>
  <c r="L48" i="68"/>
  <c r="C2" i="69" s="1"/>
  <c r="M11" i="66"/>
  <c r="M11" i="90"/>
  <c r="L9" i="90"/>
  <c r="L9" i="66"/>
  <c r="G10" i="90"/>
  <c r="I48" i="68"/>
  <c r="G10" i="66"/>
  <c r="AE12" i="90"/>
  <c r="AE12" i="66"/>
  <c r="I9" i="66"/>
  <c r="K47" i="68"/>
  <c r="I9" i="90"/>
  <c r="V40" i="4"/>
  <c r="V11" i="90" s="1"/>
  <c r="H10" i="66"/>
  <c r="J48" i="68"/>
  <c r="H10" i="90"/>
  <c r="I10" i="90"/>
  <c r="I10" i="66"/>
  <c r="K48" i="68"/>
  <c r="D11" i="66"/>
  <c r="D11" i="90"/>
  <c r="F49" i="68"/>
  <c r="L11" i="90"/>
  <c r="L11" i="66"/>
  <c r="Q12" i="66"/>
  <c r="Q12" i="90"/>
  <c r="U12" i="66"/>
  <c r="U12" i="90"/>
  <c r="G40" i="4"/>
  <c r="I49" i="68" s="1"/>
  <c r="I13" i="66"/>
  <c r="AA11" i="90"/>
  <c r="AA11" i="66"/>
  <c r="I11" i="66"/>
  <c r="Q11" i="66"/>
  <c r="Q11" i="90"/>
  <c r="W11" i="66"/>
  <c r="W11" i="90"/>
  <c r="Q10" i="66"/>
  <c r="Q10" i="90"/>
  <c r="Q7" i="66"/>
  <c r="R7" i="66"/>
  <c r="AB7" i="66"/>
  <c r="K7" i="90"/>
  <c r="K4" i="66"/>
  <c r="K4" i="90"/>
  <c r="M7" i="66"/>
  <c r="M7" i="90"/>
  <c r="AG4" i="66"/>
  <c r="AG4" i="90"/>
  <c r="R4" i="66"/>
  <c r="R4" i="90"/>
  <c r="L17" i="68"/>
  <c r="J6" i="90"/>
  <c r="P6" i="90"/>
  <c r="P6" i="66"/>
  <c r="H4" i="90"/>
  <c r="H4" i="66"/>
  <c r="J15" i="68"/>
  <c r="R39" i="68"/>
  <c r="L7" i="66"/>
  <c r="L7" i="90"/>
  <c r="AH7" i="90"/>
  <c r="AH7" i="66"/>
  <c r="R6" i="66"/>
  <c r="R6" i="90"/>
  <c r="V7" i="90"/>
  <c r="V7" i="66"/>
  <c r="O3" i="90"/>
  <c r="AF6" i="66"/>
  <c r="Q4" i="66"/>
  <c r="Q4" i="90"/>
  <c r="Q6" i="90"/>
  <c r="Q6" i="66"/>
  <c r="AB78" i="4"/>
  <c r="AB18" i="91" s="1"/>
  <c r="H78" i="4"/>
  <c r="H18" i="91" s="1"/>
  <c r="E89" i="68"/>
  <c r="AC66" i="4"/>
  <c r="AC6" i="91" s="1"/>
  <c r="I380" i="4"/>
  <c r="K374" i="68" s="1"/>
  <c r="F374" i="68"/>
  <c r="G373" i="68"/>
  <c r="I379" i="4"/>
  <c r="K373" i="68" s="1"/>
  <c r="O370" i="68"/>
  <c r="Q342" i="68"/>
  <c r="I370" i="68"/>
  <c r="F366" i="68" s="1"/>
  <c r="P369" i="68" s="1"/>
  <c r="F64" i="66"/>
  <c r="O346" i="68"/>
  <c r="D520" i="4"/>
  <c r="P342" i="68"/>
  <c r="Q345" i="68"/>
  <c r="H352" i="4"/>
  <c r="F349" i="68"/>
  <c r="P344" i="68" s="1"/>
  <c r="D55" i="66"/>
  <c r="H53" i="66"/>
  <c r="J347" i="68"/>
  <c r="I54" i="66"/>
  <c r="K348" i="68"/>
  <c r="I354" i="4"/>
  <c r="E57" i="66"/>
  <c r="G351" i="68"/>
  <c r="I349" i="68"/>
  <c r="G55" i="66"/>
  <c r="I347" i="68"/>
  <c r="G53" i="66"/>
  <c r="L348" i="68"/>
  <c r="C9" i="69" s="1"/>
  <c r="J54" i="66"/>
  <c r="J348" i="68"/>
  <c r="H54" i="66"/>
  <c r="D57" i="66"/>
  <c r="AG354" i="4"/>
  <c r="AG57" i="66" s="1"/>
  <c r="F351" i="68"/>
  <c r="H354" i="4"/>
  <c r="G54" i="66"/>
  <c r="I348" i="68"/>
  <c r="I352" i="4"/>
  <c r="E55" i="66"/>
  <c r="G349" i="68"/>
  <c r="Q344" i="68" s="1"/>
  <c r="W352" i="4"/>
  <c r="W55" i="66" s="1"/>
  <c r="J343" i="68"/>
  <c r="H49" i="66"/>
  <c r="L343" i="68"/>
  <c r="J49" i="66"/>
  <c r="F51" i="66"/>
  <c r="AI348" i="4"/>
  <c r="AI51" i="66" s="1"/>
  <c r="H345" i="68"/>
  <c r="I49" i="66"/>
  <c r="K343" i="68"/>
  <c r="E51" i="66"/>
  <c r="AH348" i="4"/>
  <c r="AH51" i="66" s="1"/>
  <c r="G345" i="68"/>
  <c r="J348" i="4"/>
  <c r="K342" i="68"/>
  <c r="I48" i="66"/>
  <c r="G51" i="66"/>
  <c r="I345" i="68"/>
  <c r="I47" i="66"/>
  <c r="K341" i="68"/>
  <c r="J47" i="66"/>
  <c r="L341" i="68"/>
  <c r="C48" i="69" s="1"/>
  <c r="G339" i="4"/>
  <c r="I336" i="68" s="1"/>
  <c r="E336" i="68"/>
  <c r="H330" i="4"/>
  <c r="J327" i="68" s="1"/>
  <c r="E327" i="68"/>
  <c r="AE323" i="4"/>
  <c r="AE167" i="91" s="1"/>
  <c r="S323" i="4"/>
  <c r="S167" i="91" s="1"/>
  <c r="J143" i="68"/>
  <c r="AC323" i="4"/>
  <c r="AC167" i="91" s="1"/>
  <c r="L140" i="68"/>
  <c r="C60" i="69" s="1"/>
  <c r="G323" i="4"/>
  <c r="G167" i="91" s="1"/>
  <c r="X323" i="4"/>
  <c r="X167" i="91" s="1"/>
  <c r="Q141" i="68"/>
  <c r="B167" i="91"/>
  <c r="N323" i="4"/>
  <c r="N167" i="91" s="1"/>
  <c r="X321" i="4"/>
  <c r="X165" i="91" s="1"/>
  <c r="E165" i="91"/>
  <c r="G142" i="68"/>
  <c r="Q142" i="68" s="1"/>
  <c r="N142" i="68"/>
  <c r="L141" i="68"/>
  <c r="C20" i="69" s="1"/>
  <c r="L139" i="68"/>
  <c r="J162" i="91"/>
  <c r="G166" i="91"/>
  <c r="I143" i="68"/>
  <c r="H164" i="91"/>
  <c r="J141" i="68"/>
  <c r="I144" i="68"/>
  <c r="I139" i="68"/>
  <c r="G162" i="91"/>
  <c r="B166" i="91"/>
  <c r="AH322" i="4"/>
  <c r="AH166" i="91" s="1"/>
  <c r="Z322" i="4"/>
  <c r="Z166" i="91" s="1"/>
  <c r="N322" i="4"/>
  <c r="N166" i="91" s="1"/>
  <c r="D143" i="68"/>
  <c r="N143" i="68" s="1"/>
  <c r="S322" i="4"/>
  <c r="S166" i="91" s="1"/>
  <c r="X322" i="4"/>
  <c r="X166" i="91" s="1"/>
  <c r="K142" i="68"/>
  <c r="I165" i="91"/>
  <c r="I142" i="68"/>
  <c r="G165" i="91"/>
  <c r="G164" i="91"/>
  <c r="I141" i="68"/>
  <c r="H163" i="91"/>
  <c r="J140" i="68"/>
  <c r="J142" i="68"/>
  <c r="H165" i="91"/>
  <c r="J139" i="68"/>
  <c r="H162" i="91"/>
  <c r="I140" i="68"/>
  <c r="G163" i="91"/>
  <c r="H158" i="91"/>
  <c r="E151" i="91"/>
  <c r="G317" i="68"/>
  <c r="Q317" i="68" s="1"/>
  <c r="X307" i="4"/>
  <c r="X151" i="91" s="1"/>
  <c r="J317" i="68"/>
  <c r="K317" i="68"/>
  <c r="AG309" i="4"/>
  <c r="AG153" i="91" s="1"/>
  <c r="G319" i="68"/>
  <c r="H309" i="4"/>
  <c r="J319" i="68" s="1"/>
  <c r="F319" i="68"/>
  <c r="I309" i="4"/>
  <c r="K319" i="68" s="1"/>
  <c r="J316" i="68"/>
  <c r="H150" i="91"/>
  <c r="Q315" i="68"/>
  <c r="J315" i="68"/>
  <c r="H149" i="91"/>
  <c r="I150" i="91"/>
  <c r="K316" i="68"/>
  <c r="I152" i="91"/>
  <c r="K318" i="68"/>
  <c r="I149" i="91"/>
  <c r="K315" i="68"/>
  <c r="G151" i="91"/>
  <c r="I317" i="68"/>
  <c r="I318" i="68"/>
  <c r="G152" i="91"/>
  <c r="G153" i="91"/>
  <c r="I319" i="68"/>
  <c r="I316" i="68"/>
  <c r="G150" i="91"/>
  <c r="H152" i="91"/>
  <c r="J318" i="68"/>
  <c r="J149" i="91"/>
  <c r="L315" i="68"/>
  <c r="C82" i="69" s="1"/>
  <c r="I145" i="91"/>
  <c r="K311" i="68"/>
  <c r="N317" i="68"/>
  <c r="H145" i="91"/>
  <c r="AB302" i="4"/>
  <c r="AB146" i="91" s="1"/>
  <c r="C147" i="91"/>
  <c r="G302" i="4"/>
  <c r="G146" i="91" s="1"/>
  <c r="F312" i="68"/>
  <c r="P318" i="68" s="1"/>
  <c r="I146" i="91"/>
  <c r="D146" i="91"/>
  <c r="H303" i="4"/>
  <c r="H147" i="91" s="1"/>
  <c r="E313" i="68"/>
  <c r="O319" i="68" s="1"/>
  <c r="I144" i="91"/>
  <c r="K310" i="68"/>
  <c r="G303" i="4"/>
  <c r="I313" i="68" s="1"/>
  <c r="H302" i="4"/>
  <c r="H146" i="91" s="1"/>
  <c r="AG303" i="4"/>
  <c r="AG147" i="91" s="1"/>
  <c r="D147" i="91"/>
  <c r="G143" i="91"/>
  <c r="I309" i="68"/>
  <c r="E312" i="68"/>
  <c r="C146" i="91"/>
  <c r="I147" i="91"/>
  <c r="K313" i="68"/>
  <c r="I308" i="68"/>
  <c r="G142" i="91"/>
  <c r="I312" i="68"/>
  <c r="N319" i="68"/>
  <c r="G145" i="91"/>
  <c r="I311" i="68"/>
  <c r="H142" i="91"/>
  <c r="J308" i="68"/>
  <c r="J313" i="68"/>
  <c r="J310" i="68"/>
  <c r="H144" i="91"/>
  <c r="H143" i="91"/>
  <c r="J309" i="68"/>
  <c r="J136" i="91"/>
  <c r="L302" i="68"/>
  <c r="C80" i="69" s="1"/>
  <c r="I136" i="91"/>
  <c r="K302" i="68"/>
  <c r="H138" i="91"/>
  <c r="J304" i="68"/>
  <c r="C139" i="91"/>
  <c r="AA295" i="4"/>
  <c r="AA139" i="91" s="1"/>
  <c r="G295" i="4"/>
  <c r="E305" i="68"/>
  <c r="G138" i="91"/>
  <c r="I304" i="68"/>
  <c r="J305" i="68"/>
  <c r="H139" i="91"/>
  <c r="B139" i="91"/>
  <c r="AH295" i="4"/>
  <c r="AH139" i="91" s="1"/>
  <c r="S295" i="4"/>
  <c r="S139" i="91" s="1"/>
  <c r="N295" i="4"/>
  <c r="N139" i="91" s="1"/>
  <c r="Z295" i="4"/>
  <c r="Z139" i="91" s="1"/>
  <c r="X295" i="4"/>
  <c r="X139" i="91" s="1"/>
  <c r="D305" i="68"/>
  <c r="N318" i="68" s="1"/>
  <c r="G140" i="91"/>
  <c r="I306" i="68"/>
  <c r="J52" i="67"/>
  <c r="L295" i="68"/>
  <c r="C79" i="69" s="1"/>
  <c r="H52" i="67"/>
  <c r="J295" i="68"/>
  <c r="I56" i="67"/>
  <c r="K299" i="68"/>
  <c r="AC288" i="4"/>
  <c r="AC54" i="67" s="1"/>
  <c r="D297" i="68"/>
  <c r="N297" i="68" s="1"/>
  <c r="AH288" i="4"/>
  <c r="AH54" i="67" s="1"/>
  <c r="S288" i="4"/>
  <c r="S54" i="67" s="1"/>
  <c r="B54" i="67"/>
  <c r="U288" i="4"/>
  <c r="U54" i="67" s="1"/>
  <c r="N288" i="4"/>
  <c r="N54" i="67" s="1"/>
  <c r="C54" i="67"/>
  <c r="G288" i="4"/>
  <c r="V288" i="4"/>
  <c r="V54" i="67" s="1"/>
  <c r="E297" i="68"/>
  <c r="O297" i="68" s="1"/>
  <c r="H55" i="67"/>
  <c r="J298" i="68"/>
  <c r="G55" i="67"/>
  <c r="I298" i="68"/>
  <c r="H54" i="67"/>
  <c r="J297" i="68"/>
  <c r="I55" i="67"/>
  <c r="K298" i="68"/>
  <c r="I46" i="67"/>
  <c r="K289" i="68"/>
  <c r="J289" i="68"/>
  <c r="H46" i="67"/>
  <c r="D48" i="67"/>
  <c r="F291" i="68"/>
  <c r="P297" i="68" s="1"/>
  <c r="H282" i="4"/>
  <c r="W282" i="4"/>
  <c r="W48" i="67" s="1"/>
  <c r="G292" i="68"/>
  <c r="Q298" i="68" s="1"/>
  <c r="E49" i="67"/>
  <c r="AC283" i="4"/>
  <c r="AC49" i="67" s="1"/>
  <c r="I283" i="4"/>
  <c r="G48" i="67"/>
  <c r="I291" i="68"/>
  <c r="H49" i="67"/>
  <c r="J292" i="68"/>
  <c r="H292" i="68"/>
  <c r="AD283" i="4"/>
  <c r="AD49" i="67" s="1"/>
  <c r="J283" i="4"/>
  <c r="F49" i="67"/>
  <c r="I282" i="4"/>
  <c r="L286" i="68"/>
  <c r="J43" i="67"/>
  <c r="I44" i="67"/>
  <c r="K287" i="68"/>
  <c r="H44" i="67"/>
  <c r="J287" i="68"/>
  <c r="G42" i="67"/>
  <c r="I285" i="68"/>
  <c r="H43" i="67"/>
  <c r="J286" i="68"/>
  <c r="G43" i="67"/>
  <c r="I286" i="68"/>
  <c r="J285" i="68"/>
  <c r="H42" i="67"/>
  <c r="I280" i="68"/>
  <c r="G38" i="67"/>
  <c r="O279" i="68"/>
  <c r="G40" i="67"/>
  <c r="J38" i="67"/>
  <c r="L280" i="68"/>
  <c r="H38" i="67"/>
  <c r="J280" i="68"/>
  <c r="H37" i="67"/>
  <c r="J279" i="68"/>
  <c r="I266" i="4"/>
  <c r="H266" i="4"/>
  <c r="J274" i="68" s="1"/>
  <c r="AB266" i="4"/>
  <c r="AB32" i="67" s="1"/>
  <c r="P280" i="68"/>
  <c r="G274" i="68"/>
  <c r="Q281" i="68" s="1"/>
  <c r="E275" i="68"/>
  <c r="O282" i="68" s="1"/>
  <c r="G273" i="68"/>
  <c r="Q280" i="68" s="1"/>
  <c r="E31" i="67"/>
  <c r="X265" i="4"/>
  <c r="X31" i="67" s="1"/>
  <c r="I273" i="68"/>
  <c r="G31" i="67"/>
  <c r="D33" i="67"/>
  <c r="AG267" i="4"/>
  <c r="AG33" i="67" s="1"/>
  <c r="F275" i="68"/>
  <c r="H267" i="4"/>
  <c r="Q278" i="68"/>
  <c r="I271" i="68"/>
  <c r="G29" i="67"/>
  <c r="G272" i="68"/>
  <c r="Q279" i="68" s="1"/>
  <c r="E30" i="67"/>
  <c r="S264" i="4"/>
  <c r="S30" i="67" s="1"/>
  <c r="I264" i="4"/>
  <c r="Q282" i="68"/>
  <c r="I31" i="67"/>
  <c r="K273" i="68"/>
  <c r="J271" i="68"/>
  <c r="H29" i="67"/>
  <c r="K271" i="68"/>
  <c r="I29" i="67"/>
  <c r="I267" i="4"/>
  <c r="J29" i="67"/>
  <c r="L271" i="68"/>
  <c r="C76" i="69" s="1"/>
  <c r="G33" i="67"/>
  <c r="I275" i="68"/>
  <c r="N282" i="68"/>
  <c r="L273" i="68"/>
  <c r="J31" i="67"/>
  <c r="H31" i="67"/>
  <c r="J273" i="68"/>
  <c r="G30" i="67"/>
  <c r="I272" i="68"/>
  <c r="G32" i="67"/>
  <c r="I274" i="68"/>
  <c r="H30" i="67"/>
  <c r="J272" i="68"/>
  <c r="I32" i="67"/>
  <c r="K274" i="68"/>
  <c r="H32" i="67"/>
  <c r="H261" i="4"/>
  <c r="H27" i="67" s="1"/>
  <c r="D268" i="68"/>
  <c r="F269" i="68"/>
  <c r="I266" i="68"/>
  <c r="G24" i="67"/>
  <c r="S259" i="4"/>
  <c r="S25" i="67" s="1"/>
  <c r="U259" i="4"/>
  <c r="U25" i="67" s="1"/>
  <c r="I261" i="4"/>
  <c r="K269" i="68" s="1"/>
  <c r="D26" i="67"/>
  <c r="X260" i="4"/>
  <c r="X26" i="67" s="1"/>
  <c r="S260" i="4"/>
  <c r="S26" i="67" s="1"/>
  <c r="AH259" i="4"/>
  <c r="AH25" i="67" s="1"/>
  <c r="AH260" i="4"/>
  <c r="AH26" i="67" s="1"/>
  <c r="G259" i="4"/>
  <c r="G25" i="67" s="1"/>
  <c r="B26" i="67"/>
  <c r="N260" i="4"/>
  <c r="N26" i="67" s="1"/>
  <c r="N259" i="4"/>
  <c r="N25" i="67" s="1"/>
  <c r="D267" i="68"/>
  <c r="N280" i="68" s="1"/>
  <c r="B25" i="67"/>
  <c r="G260" i="4"/>
  <c r="G26" i="67" s="1"/>
  <c r="F268" i="68"/>
  <c r="H260" i="4"/>
  <c r="J268" i="68" s="1"/>
  <c r="K266" i="68"/>
  <c r="I24" i="67"/>
  <c r="I26" i="67"/>
  <c r="K268" i="68"/>
  <c r="J23" i="67"/>
  <c r="L265" i="68"/>
  <c r="C75" i="69" s="1"/>
  <c r="H24" i="67"/>
  <c r="J266" i="68"/>
  <c r="I23" i="67"/>
  <c r="K265" i="68"/>
  <c r="H25" i="67"/>
  <c r="J267" i="68"/>
  <c r="F26" i="67"/>
  <c r="J260" i="4"/>
  <c r="H268" i="68"/>
  <c r="AD260" i="4"/>
  <c r="AD26" i="67" s="1"/>
  <c r="H23" i="67"/>
  <c r="J265" i="68"/>
  <c r="G23" i="67"/>
  <c r="I265" i="68"/>
  <c r="Y259" i="4"/>
  <c r="Y25" i="67" s="1"/>
  <c r="F25" i="67"/>
  <c r="H267" i="68"/>
  <c r="R280" i="68" s="1"/>
  <c r="J259" i="4"/>
  <c r="I25" i="67"/>
  <c r="K267" i="68"/>
  <c r="I267" i="68"/>
  <c r="J269" i="68"/>
  <c r="F27" i="67"/>
  <c r="J261" i="4"/>
  <c r="AI261" i="4"/>
  <c r="AI27" i="67" s="1"/>
  <c r="H269" i="68"/>
  <c r="H26" i="67"/>
  <c r="G27" i="67"/>
  <c r="I269" i="68"/>
  <c r="AI255" i="4"/>
  <c r="AI134" i="91" s="1"/>
  <c r="I255" i="4"/>
  <c r="E134" i="91"/>
  <c r="AH254" i="4"/>
  <c r="AH133" i="91" s="1"/>
  <c r="S254" i="4"/>
  <c r="S133" i="91" s="1"/>
  <c r="L259" i="68"/>
  <c r="C32" i="69" s="1"/>
  <c r="N254" i="4"/>
  <c r="N133" i="91" s="1"/>
  <c r="B133" i="91"/>
  <c r="X254" i="4"/>
  <c r="X133" i="91" s="1"/>
  <c r="D259" i="68"/>
  <c r="N259" i="68" s="1"/>
  <c r="B131" i="91"/>
  <c r="AH252" i="4"/>
  <c r="AH131" i="91" s="1"/>
  <c r="P258" i="68"/>
  <c r="C127" i="91"/>
  <c r="S248" i="4"/>
  <c r="S127" i="91" s="1"/>
  <c r="I248" i="68"/>
  <c r="I249" i="68"/>
  <c r="H236" i="4"/>
  <c r="J240" i="68"/>
  <c r="AH237" i="4"/>
  <c r="AH116" i="91" s="1"/>
  <c r="H237" i="4"/>
  <c r="H116" i="91" s="1"/>
  <c r="I237" i="4"/>
  <c r="K243" i="68" s="1"/>
  <c r="F242" i="68"/>
  <c r="J237" i="4"/>
  <c r="G243" i="68"/>
  <c r="Q243" i="68" s="1"/>
  <c r="G241" i="68"/>
  <c r="Q241" i="68" s="1"/>
  <c r="I235" i="4"/>
  <c r="X235" i="4"/>
  <c r="X114" i="91" s="1"/>
  <c r="E114" i="91"/>
  <c r="J235" i="4"/>
  <c r="C114" i="91"/>
  <c r="E241" i="68"/>
  <c r="V235" i="4"/>
  <c r="V114" i="91" s="1"/>
  <c r="G235" i="4"/>
  <c r="H235" i="4"/>
  <c r="D114" i="91"/>
  <c r="F241" i="68"/>
  <c r="P241" i="68" s="1"/>
  <c r="W235" i="4"/>
  <c r="W114" i="91" s="1"/>
  <c r="X234" i="4"/>
  <c r="X113" i="91" s="1"/>
  <c r="N234" i="4"/>
  <c r="N113" i="91" s="1"/>
  <c r="D240" i="68"/>
  <c r="N240" i="68" s="1"/>
  <c r="AC234" i="4"/>
  <c r="AC113" i="91" s="1"/>
  <c r="P234" i="4"/>
  <c r="P113" i="91" s="1"/>
  <c r="B113" i="91"/>
  <c r="AH234" i="4"/>
  <c r="AH113" i="91" s="1"/>
  <c r="B116" i="91"/>
  <c r="S237" i="4"/>
  <c r="S116" i="91" s="1"/>
  <c r="D243" i="68"/>
  <c r="N243" i="68" s="1"/>
  <c r="N237" i="4"/>
  <c r="N116" i="91" s="1"/>
  <c r="AC237" i="4"/>
  <c r="AC116" i="91" s="1"/>
  <c r="G237" i="4"/>
  <c r="I243" i="68" s="1"/>
  <c r="AE237" i="4"/>
  <c r="AE116" i="91" s="1"/>
  <c r="O242" i="68"/>
  <c r="K240" i="68"/>
  <c r="I113" i="91"/>
  <c r="G113" i="91"/>
  <c r="I240" i="68"/>
  <c r="O243" i="68"/>
  <c r="O233" i="4"/>
  <c r="O112" i="91" s="1"/>
  <c r="F112" i="91"/>
  <c r="H239" i="68"/>
  <c r="R239" i="68" s="1"/>
  <c r="J233" i="4"/>
  <c r="K242" i="68"/>
  <c r="I115" i="91"/>
  <c r="I112" i="91"/>
  <c r="K239" i="68"/>
  <c r="G112" i="91"/>
  <c r="I239" i="68"/>
  <c r="H115" i="91"/>
  <c r="J242" i="68"/>
  <c r="G116" i="91"/>
  <c r="H112" i="91"/>
  <c r="J239" i="68"/>
  <c r="F115" i="91"/>
  <c r="J236" i="4"/>
  <c r="AD236" i="4"/>
  <c r="AD115" i="91" s="1"/>
  <c r="H242" i="68"/>
  <c r="R242" i="68" s="1"/>
  <c r="I116" i="91"/>
  <c r="G115" i="91"/>
  <c r="I242" i="68"/>
  <c r="E110" i="91"/>
  <c r="AI231" i="4"/>
  <c r="AI110" i="91" s="1"/>
  <c r="H108" i="91"/>
  <c r="J235" i="68"/>
  <c r="H237" i="68"/>
  <c r="R243" i="68" s="1"/>
  <c r="G231" i="4"/>
  <c r="I237" i="68" s="1"/>
  <c r="AC231" i="4"/>
  <c r="AC110" i="91" s="1"/>
  <c r="S231" i="4"/>
  <c r="S110" i="91" s="1"/>
  <c r="J230" i="4"/>
  <c r="L236" i="68" s="1"/>
  <c r="AH231" i="4"/>
  <c r="AH110" i="91" s="1"/>
  <c r="B110" i="91"/>
  <c r="X231" i="4"/>
  <c r="X110" i="91" s="1"/>
  <c r="N231" i="4"/>
  <c r="N110" i="91" s="1"/>
  <c r="J231" i="4"/>
  <c r="N239" i="68"/>
  <c r="D109" i="91"/>
  <c r="F236" i="68"/>
  <c r="I228" i="68"/>
  <c r="G101" i="91"/>
  <c r="P243" i="68"/>
  <c r="I100" i="91"/>
  <c r="K227" i="68"/>
  <c r="G98" i="91"/>
  <c r="I226" i="68"/>
  <c r="H101" i="91"/>
  <c r="J228" i="68"/>
  <c r="L226" i="68"/>
  <c r="C69" i="69" s="1"/>
  <c r="J98" i="91"/>
  <c r="I98" i="91"/>
  <c r="K226" i="68"/>
  <c r="K230" i="68"/>
  <c r="I103" i="91"/>
  <c r="K228" i="68"/>
  <c r="I101" i="91"/>
  <c r="I102" i="91"/>
  <c r="K229" i="68"/>
  <c r="J229" i="68"/>
  <c r="H102" i="91"/>
  <c r="G102" i="91"/>
  <c r="I229" i="68"/>
  <c r="L229" i="68"/>
  <c r="J102" i="91"/>
  <c r="G103" i="91"/>
  <c r="I230" i="68"/>
  <c r="H103" i="91"/>
  <c r="J230" i="68"/>
  <c r="J41" i="68"/>
  <c r="H43" i="66"/>
  <c r="I43" i="66"/>
  <c r="K41" i="68"/>
  <c r="D76" i="68"/>
  <c r="I7" i="66"/>
  <c r="K18" i="68"/>
  <c r="I7" i="90"/>
  <c r="AG7" i="90"/>
  <c r="AG7" i="66"/>
  <c r="S4" i="90"/>
  <c r="S4" i="66"/>
  <c r="AD6" i="66"/>
  <c r="AD6" i="90"/>
  <c r="AB6" i="66"/>
  <c r="AB6" i="90"/>
  <c r="K17" i="68"/>
  <c r="I6" i="90"/>
  <c r="I6" i="66"/>
  <c r="AC6" i="66"/>
  <c r="AC6" i="90"/>
  <c r="N39" i="68"/>
  <c r="L42" i="68"/>
  <c r="Q42" i="68"/>
  <c r="J45" i="66"/>
  <c r="L43" i="68"/>
  <c r="I40" i="68"/>
  <c r="G42" i="66"/>
  <c r="H42" i="66"/>
  <c r="J40" i="68"/>
  <c r="I42" i="66"/>
  <c r="K40" i="68"/>
  <c r="H44" i="66"/>
  <c r="J42" i="68"/>
  <c r="I210" i="4"/>
  <c r="K36" i="68" s="1"/>
  <c r="F36" i="68"/>
  <c r="AG210" i="4"/>
  <c r="AG38" i="66" s="1"/>
  <c r="Q40" i="68"/>
  <c r="J33" i="68"/>
  <c r="H35" i="66"/>
  <c r="E34" i="66"/>
  <c r="N206" i="4"/>
  <c r="N34" i="66" s="1"/>
  <c r="G32" i="68"/>
  <c r="Q39" i="68" s="1"/>
  <c r="I206" i="4"/>
  <c r="L34" i="68"/>
  <c r="J36" i="66"/>
  <c r="I34" i="68"/>
  <c r="G36" i="66"/>
  <c r="J32" i="68"/>
  <c r="H34" i="66"/>
  <c r="G34" i="66"/>
  <c r="I32" i="68"/>
  <c r="I33" i="68"/>
  <c r="G35" i="66"/>
  <c r="F37" i="66"/>
  <c r="J209" i="4"/>
  <c r="AD209" i="4"/>
  <c r="AD37" i="66" s="1"/>
  <c r="H35" i="68"/>
  <c r="C37" i="66"/>
  <c r="AA209" i="4"/>
  <c r="AA37" i="66" s="1"/>
  <c r="E35" i="68"/>
  <c r="R42" i="68"/>
  <c r="H36" i="66"/>
  <c r="J34" i="68"/>
  <c r="I37" i="66"/>
  <c r="K35" i="68"/>
  <c r="H209" i="4"/>
  <c r="B30" i="66"/>
  <c r="N202" i="4"/>
  <c r="N30" i="66" s="1"/>
  <c r="S202" i="4"/>
  <c r="S30" i="66" s="1"/>
  <c r="AC202" i="4"/>
  <c r="AC30" i="66" s="1"/>
  <c r="AH202" i="4"/>
  <c r="AH30" i="66" s="1"/>
  <c r="D28" i="68"/>
  <c r="U202" i="4"/>
  <c r="U30" i="66" s="1"/>
  <c r="C30" i="66"/>
  <c r="G202" i="4"/>
  <c r="D29" i="68"/>
  <c r="AH203" i="4"/>
  <c r="AH31" i="66" s="1"/>
  <c r="B31" i="66"/>
  <c r="N203" i="4"/>
  <c r="N31" i="66" s="1"/>
  <c r="X203" i="4"/>
  <c r="X31" i="66" s="1"/>
  <c r="S203" i="4"/>
  <c r="S31" i="66" s="1"/>
  <c r="H202" i="4"/>
  <c r="H30" i="66" s="1"/>
  <c r="V202" i="4"/>
  <c r="V30" i="66" s="1"/>
  <c r="E28" i="68"/>
  <c r="O41" i="68" s="1"/>
  <c r="C31" i="66"/>
  <c r="E29" i="68"/>
  <c r="AA203" i="4"/>
  <c r="AA31" i="66" s="1"/>
  <c r="G203" i="4"/>
  <c r="H32" i="66"/>
  <c r="J30" i="68"/>
  <c r="H29" i="66"/>
  <c r="J27" i="68"/>
  <c r="J204" i="4"/>
  <c r="H30" i="68"/>
  <c r="F32" i="66"/>
  <c r="AI204" i="4"/>
  <c r="AI32" i="66" s="1"/>
  <c r="K30" i="68"/>
  <c r="I32" i="66"/>
  <c r="P42" i="68"/>
  <c r="O39" i="68"/>
  <c r="H28" i="66"/>
  <c r="J26" i="68"/>
  <c r="I31" i="66"/>
  <c r="J29" i="66"/>
  <c r="L27" i="68"/>
  <c r="C4" i="69" s="1"/>
  <c r="J28" i="68"/>
  <c r="H203" i="4"/>
  <c r="G29" i="66"/>
  <c r="I27" i="68"/>
  <c r="I30" i="68"/>
  <c r="G32" i="66"/>
  <c r="I94" i="91"/>
  <c r="G198" i="4"/>
  <c r="G96" i="91" s="1"/>
  <c r="I221" i="68"/>
  <c r="AF198" i="4"/>
  <c r="AF96" i="91" s="1"/>
  <c r="O219" i="68"/>
  <c r="H198" i="4"/>
  <c r="J223" i="68" s="1"/>
  <c r="C96" i="91"/>
  <c r="I95" i="91"/>
  <c r="K222" i="68"/>
  <c r="N221" i="68"/>
  <c r="J219" i="68"/>
  <c r="H92" i="91"/>
  <c r="E222" i="68"/>
  <c r="C95" i="91"/>
  <c r="AA197" i="4"/>
  <c r="AA95" i="91" s="1"/>
  <c r="H197" i="4"/>
  <c r="G197" i="4"/>
  <c r="H93" i="91"/>
  <c r="J220" i="68"/>
  <c r="J94" i="91"/>
  <c r="L221" i="68"/>
  <c r="F95" i="91"/>
  <c r="J197" i="4"/>
  <c r="H222" i="68"/>
  <c r="AD197" i="4"/>
  <c r="AD95" i="91" s="1"/>
  <c r="K223" i="68"/>
  <c r="I96" i="91"/>
  <c r="I220" i="68"/>
  <c r="G93" i="91"/>
  <c r="J221" i="68"/>
  <c r="H94" i="91"/>
  <c r="Q219" i="68"/>
  <c r="J86" i="91"/>
  <c r="L213" i="68"/>
  <c r="C67" i="69" s="1"/>
  <c r="N191" i="4"/>
  <c r="N89" i="91" s="1"/>
  <c r="X191" i="4"/>
  <c r="X89" i="91" s="1"/>
  <c r="O221" i="68"/>
  <c r="S191" i="4"/>
  <c r="S89" i="91" s="1"/>
  <c r="B89" i="91"/>
  <c r="Z191" i="4"/>
  <c r="Z89" i="91" s="1"/>
  <c r="AD191" i="4"/>
  <c r="AD89" i="91" s="1"/>
  <c r="F89" i="91"/>
  <c r="H216" i="68"/>
  <c r="J213" i="68"/>
  <c r="H86" i="91"/>
  <c r="I215" i="68"/>
  <c r="G88" i="91"/>
  <c r="I85" i="91"/>
  <c r="K212" i="68"/>
  <c r="I212" i="68"/>
  <c r="G85" i="91"/>
  <c r="G87" i="91"/>
  <c r="I214" i="68"/>
  <c r="H85" i="91"/>
  <c r="J212" i="68"/>
  <c r="H87" i="91"/>
  <c r="J214" i="68"/>
  <c r="L214" i="68"/>
  <c r="C25" i="69" s="1"/>
  <c r="J87" i="91"/>
  <c r="H88" i="91"/>
  <c r="J215" i="68"/>
  <c r="G82" i="91"/>
  <c r="I209" i="68"/>
  <c r="K208" i="68"/>
  <c r="I81" i="91"/>
  <c r="L210" i="68"/>
  <c r="J83" i="91"/>
  <c r="S184" i="4"/>
  <c r="S82" i="91" s="1"/>
  <c r="N184" i="4"/>
  <c r="N82" i="91" s="1"/>
  <c r="X184" i="4"/>
  <c r="X82" i="91" s="1"/>
  <c r="AH184" i="4"/>
  <c r="AH82" i="91" s="1"/>
  <c r="D209" i="68"/>
  <c r="Z184" i="4"/>
  <c r="Z82" i="91" s="1"/>
  <c r="B82" i="91"/>
  <c r="J208" i="68"/>
  <c r="H81" i="91"/>
  <c r="I208" i="68"/>
  <c r="G81" i="91"/>
  <c r="H82" i="91"/>
  <c r="J209" i="68"/>
  <c r="H83" i="91"/>
  <c r="J210" i="68"/>
  <c r="K210" i="68"/>
  <c r="I83" i="91"/>
  <c r="G83" i="91"/>
  <c r="I210" i="68"/>
  <c r="D194" i="68"/>
  <c r="G170" i="4"/>
  <c r="I194" i="68" s="1"/>
  <c r="I25" i="66"/>
  <c r="K189" i="68"/>
  <c r="G25" i="66"/>
  <c r="I189" i="68"/>
  <c r="J24" i="66"/>
  <c r="L188" i="68"/>
  <c r="I188" i="68"/>
  <c r="G24" i="66"/>
  <c r="I24" i="66"/>
  <c r="K188" i="68"/>
  <c r="I26" i="66"/>
  <c r="K190" i="68"/>
  <c r="I190" i="68"/>
  <c r="G26" i="66"/>
  <c r="J75" i="91"/>
  <c r="L174" i="68"/>
  <c r="N171" i="68"/>
  <c r="H175" i="68"/>
  <c r="J159" i="4"/>
  <c r="L175" i="68" s="1"/>
  <c r="F76" i="91"/>
  <c r="I75" i="91"/>
  <c r="K174" i="68"/>
  <c r="H75" i="91"/>
  <c r="J174" i="68"/>
  <c r="G72" i="91"/>
  <c r="I173" i="68"/>
  <c r="I72" i="91"/>
  <c r="K173" i="68"/>
  <c r="G75" i="91"/>
  <c r="I174" i="68"/>
  <c r="J72" i="91"/>
  <c r="L173" i="68"/>
  <c r="C65" i="69" s="1"/>
  <c r="P171" i="68"/>
  <c r="E76" i="91"/>
  <c r="G175" i="68"/>
  <c r="Q173" i="68" s="1"/>
  <c r="AC159" i="4"/>
  <c r="AC76" i="91" s="1"/>
  <c r="J173" i="68"/>
  <c r="H72" i="91"/>
  <c r="G77" i="91"/>
  <c r="I176" i="68"/>
  <c r="H67" i="91"/>
  <c r="J169" i="68"/>
  <c r="C67" i="91"/>
  <c r="V150" i="4"/>
  <c r="V67" i="91" s="1"/>
  <c r="G150" i="4"/>
  <c r="E169" i="68"/>
  <c r="K169" i="68"/>
  <c r="I67" i="91"/>
  <c r="B68" i="91"/>
  <c r="AH151" i="4"/>
  <c r="AH68" i="91" s="1"/>
  <c r="X151" i="4"/>
  <c r="X68" i="91" s="1"/>
  <c r="N151" i="4"/>
  <c r="N68" i="91" s="1"/>
  <c r="S151" i="4"/>
  <c r="S68" i="91" s="1"/>
  <c r="Z151" i="4"/>
  <c r="Z68" i="91" s="1"/>
  <c r="L169" i="68"/>
  <c r="J67" i="91"/>
  <c r="G151" i="4"/>
  <c r="AD151" i="4"/>
  <c r="AD68" i="91" s="1"/>
  <c r="F68" i="91"/>
  <c r="H170" i="68"/>
  <c r="J151" i="4"/>
  <c r="I69" i="91"/>
  <c r="K171" i="68"/>
  <c r="J66" i="91"/>
  <c r="L168" i="68"/>
  <c r="C64" i="69" s="1"/>
  <c r="K168" i="68"/>
  <c r="I66" i="91"/>
  <c r="J168" i="68"/>
  <c r="H66" i="91"/>
  <c r="J171" i="68"/>
  <c r="H69" i="91"/>
  <c r="H68" i="91"/>
  <c r="J170" i="68"/>
  <c r="I68" i="91"/>
  <c r="K170" i="68"/>
  <c r="G69" i="91"/>
  <c r="I171" i="68"/>
  <c r="B64" i="91"/>
  <c r="D183" i="68"/>
  <c r="N174" i="68" s="1"/>
  <c r="AB145" i="4"/>
  <c r="AB63" i="91" s="1"/>
  <c r="D63" i="91"/>
  <c r="E64" i="91"/>
  <c r="I146" i="4"/>
  <c r="I64" i="91" s="1"/>
  <c r="G183" i="68"/>
  <c r="H183" i="68"/>
  <c r="J146" i="4"/>
  <c r="J64" i="91" s="1"/>
  <c r="F63" i="91"/>
  <c r="AD145" i="4"/>
  <c r="AD63" i="91" s="1"/>
  <c r="H182" i="68"/>
  <c r="C62" i="91"/>
  <c r="V144" i="4"/>
  <c r="V62" i="91" s="1"/>
  <c r="E181" i="68"/>
  <c r="O172" i="68" s="1"/>
  <c r="B62" i="91"/>
  <c r="D181" i="68"/>
  <c r="N172" i="68" s="1"/>
  <c r="U144" i="4"/>
  <c r="U62" i="91" s="1"/>
  <c r="Z138" i="4"/>
  <c r="Z20" i="67" s="1"/>
  <c r="S138" i="4"/>
  <c r="S20" i="67" s="1"/>
  <c r="D164" i="68"/>
  <c r="N164" i="68" s="1"/>
  <c r="N138" i="4"/>
  <c r="N20" i="67" s="1"/>
  <c r="X138" i="4"/>
  <c r="X20" i="67" s="1"/>
  <c r="AH138" i="4"/>
  <c r="AH20" i="67" s="1"/>
  <c r="AC138" i="4"/>
  <c r="AC20" i="67" s="1"/>
  <c r="AE139" i="4"/>
  <c r="AE21" i="67" s="1"/>
  <c r="G164" i="68"/>
  <c r="N139" i="4"/>
  <c r="N21" i="67" s="1"/>
  <c r="B21" i="67"/>
  <c r="I138" i="4"/>
  <c r="I20" i="67" s="1"/>
  <c r="H138" i="4"/>
  <c r="H18" i="67"/>
  <c r="H139" i="4"/>
  <c r="J165" i="68" s="1"/>
  <c r="F164" i="68"/>
  <c r="D20" i="67"/>
  <c r="X139" i="4"/>
  <c r="X21" i="67" s="1"/>
  <c r="D165" i="68"/>
  <c r="AC139" i="4"/>
  <c r="AC21" i="67" s="1"/>
  <c r="Q162" i="68"/>
  <c r="C20" i="67"/>
  <c r="G138" i="4"/>
  <c r="E164" i="68"/>
  <c r="G18" i="67"/>
  <c r="I162" i="68"/>
  <c r="I131" i="4"/>
  <c r="K157" i="68" s="1"/>
  <c r="G157" i="68"/>
  <c r="AC131" i="4"/>
  <c r="AC13" i="67" s="1"/>
  <c r="X125" i="4"/>
  <c r="X7" i="67" s="1"/>
  <c r="N125" i="4"/>
  <c r="N7" i="67" s="1"/>
  <c r="D151" i="68"/>
  <c r="AE125" i="4"/>
  <c r="AE7" i="67" s="1"/>
  <c r="B7" i="67"/>
  <c r="P161" i="68"/>
  <c r="N161" i="68"/>
  <c r="O161" i="68"/>
  <c r="N162" i="68"/>
  <c r="Q163" i="68"/>
  <c r="P162" i="68"/>
  <c r="L149" i="68"/>
  <c r="J5" i="67"/>
  <c r="I3" i="67"/>
  <c r="K147" i="68"/>
  <c r="J3" i="67"/>
  <c r="L147" i="68"/>
  <c r="C61" i="69" s="1"/>
  <c r="F6" i="67"/>
  <c r="H150" i="68"/>
  <c r="J147" i="68"/>
  <c r="H3" i="67"/>
  <c r="F7" i="67"/>
  <c r="H151" i="68"/>
  <c r="AI125" i="4"/>
  <c r="AI7" i="67" s="1"/>
  <c r="G3" i="67"/>
  <c r="I147" i="68"/>
  <c r="J4" i="67"/>
  <c r="AI119" i="4"/>
  <c r="AI57" i="91" s="1"/>
  <c r="H130" i="68"/>
  <c r="J129" i="68"/>
  <c r="J122" i="68"/>
  <c r="H49" i="91"/>
  <c r="H50" i="91"/>
  <c r="J123" i="68"/>
  <c r="K124" i="68"/>
  <c r="I51" i="91"/>
  <c r="K123" i="68"/>
  <c r="I50" i="91"/>
  <c r="K122" i="68"/>
  <c r="I49" i="91"/>
  <c r="H51" i="91"/>
  <c r="J124" i="68"/>
  <c r="H107" i="4"/>
  <c r="K117" i="68"/>
  <c r="I46" i="91"/>
  <c r="J45" i="91"/>
  <c r="AG107" i="4"/>
  <c r="AG47" i="91" s="1"/>
  <c r="F118" i="68"/>
  <c r="P118" i="68" s="1"/>
  <c r="G118" i="68"/>
  <c r="E47" i="91"/>
  <c r="I107" i="4"/>
  <c r="I47" i="91" s="1"/>
  <c r="J47" i="91"/>
  <c r="L118" i="68"/>
  <c r="J114" i="68"/>
  <c r="H43" i="91"/>
  <c r="P116" i="68"/>
  <c r="H38" i="91"/>
  <c r="J109" i="68"/>
  <c r="I38" i="91"/>
  <c r="K109" i="68"/>
  <c r="L108" i="68"/>
  <c r="C16" i="69" s="1"/>
  <c r="J37" i="91"/>
  <c r="H37" i="91"/>
  <c r="J108" i="68"/>
  <c r="D39" i="91"/>
  <c r="F110" i="68"/>
  <c r="H99" i="4"/>
  <c r="AB99" i="4"/>
  <c r="AB39" i="91" s="1"/>
  <c r="I96" i="4"/>
  <c r="F107" i="68"/>
  <c r="D36" i="91"/>
  <c r="M96" i="4"/>
  <c r="M36" i="91" s="1"/>
  <c r="H96" i="4"/>
  <c r="P114" i="68"/>
  <c r="AA99" i="4"/>
  <c r="AA39" i="91" s="1"/>
  <c r="C39" i="91"/>
  <c r="G99" i="4"/>
  <c r="E110" i="68"/>
  <c r="O117" i="68" s="1"/>
  <c r="Q116" i="68"/>
  <c r="J102" i="68"/>
  <c r="H31" i="91"/>
  <c r="G32" i="91"/>
  <c r="G31" i="91"/>
  <c r="I102" i="68"/>
  <c r="I29" i="91"/>
  <c r="K100" i="68"/>
  <c r="I101" i="68"/>
  <c r="G30" i="91"/>
  <c r="L102" i="68"/>
  <c r="J31" i="91"/>
  <c r="J30" i="91"/>
  <c r="L101" i="68"/>
  <c r="C15" i="69" s="1"/>
  <c r="G28" i="91"/>
  <c r="I99" i="68"/>
  <c r="I31" i="91"/>
  <c r="K102" i="68"/>
  <c r="D26" i="91"/>
  <c r="E7" i="91"/>
  <c r="I64" i="4"/>
  <c r="K74" i="68" s="1"/>
  <c r="B13" i="91"/>
  <c r="AC73" i="4"/>
  <c r="AC13" i="91" s="1"/>
  <c r="N73" i="4"/>
  <c r="N13" i="91" s="1"/>
  <c r="AE73" i="4"/>
  <c r="AE13" i="91" s="1"/>
  <c r="S73" i="4"/>
  <c r="S13" i="91" s="1"/>
  <c r="D83" i="68"/>
  <c r="AB66" i="4"/>
  <c r="AB6" i="91" s="1"/>
  <c r="F76" i="68"/>
  <c r="R64" i="4"/>
  <c r="R4" i="91" s="1"/>
  <c r="F74" i="68"/>
  <c r="P92" i="68" s="1"/>
  <c r="G89" i="68"/>
  <c r="Q76" i="4"/>
  <c r="Q16" i="91" s="1"/>
  <c r="F88" i="68"/>
  <c r="E86" i="68"/>
  <c r="H15" i="91"/>
  <c r="H76" i="4"/>
  <c r="H16" i="91" s="1"/>
  <c r="AI79" i="4"/>
  <c r="AI19" i="91" s="1"/>
  <c r="H89" i="68"/>
  <c r="AE79" i="4"/>
  <c r="AE19" i="91" s="1"/>
  <c r="G79" i="4"/>
  <c r="G19" i="91" s="1"/>
  <c r="X79" i="4"/>
  <c r="X19" i="91" s="1"/>
  <c r="G11" i="91"/>
  <c r="I81" i="68"/>
  <c r="AC70" i="4"/>
  <c r="AC10" i="91" s="1"/>
  <c r="AH70" i="4"/>
  <c r="AH10" i="91" s="1"/>
  <c r="N70" i="4"/>
  <c r="N10" i="91" s="1"/>
  <c r="B10" i="91"/>
  <c r="G70" i="4"/>
  <c r="X70" i="4"/>
  <c r="X10" i="91" s="1"/>
  <c r="P70" i="4"/>
  <c r="P10" i="91" s="1"/>
  <c r="D80" i="68"/>
  <c r="H11" i="91"/>
  <c r="J81" i="68"/>
  <c r="C13" i="91"/>
  <c r="E83" i="68"/>
  <c r="H73" i="4"/>
  <c r="G73" i="4"/>
  <c r="AF73" i="4"/>
  <c r="AF13" i="91" s="1"/>
  <c r="N71" i="4"/>
  <c r="N11" i="91" s="1"/>
  <c r="U71" i="4"/>
  <c r="U11" i="91" s="1"/>
  <c r="B11" i="91"/>
  <c r="AH71" i="4"/>
  <c r="AH11" i="91" s="1"/>
  <c r="AC71" i="4"/>
  <c r="AC11" i="91" s="1"/>
  <c r="S71" i="4"/>
  <c r="S11" i="91" s="1"/>
  <c r="D81" i="68"/>
  <c r="H9" i="91"/>
  <c r="J79" i="68"/>
  <c r="I10" i="91"/>
  <c r="K80" i="68"/>
  <c r="G9" i="91"/>
  <c r="I79" i="68"/>
  <c r="H82" i="68"/>
  <c r="F12" i="91"/>
  <c r="AD72" i="4"/>
  <c r="AD12" i="91" s="1"/>
  <c r="I82" i="68"/>
  <c r="G12" i="91"/>
  <c r="H12" i="91"/>
  <c r="J82" i="68"/>
  <c r="J10" i="91"/>
  <c r="L80" i="68"/>
  <c r="C12" i="69" s="1"/>
  <c r="AC67" i="4"/>
  <c r="AC7" i="91" s="1"/>
  <c r="B7" i="91"/>
  <c r="J67" i="4"/>
  <c r="J7" i="91" s="1"/>
  <c r="H66" i="4"/>
  <c r="H6" i="91" s="1"/>
  <c r="I66" i="4"/>
  <c r="I6" i="91" s="1"/>
  <c r="D6" i="91"/>
  <c r="Z66" i="4"/>
  <c r="Z6" i="91" s="1"/>
  <c r="H60" i="4"/>
  <c r="F68" i="68"/>
  <c r="P68" i="68" s="1"/>
  <c r="D19" i="66"/>
  <c r="AB60" i="4"/>
  <c r="AB19" i="90" s="1"/>
  <c r="R19" i="90"/>
  <c r="Z60" i="4"/>
  <c r="Z19" i="66" s="1"/>
  <c r="H65" i="68"/>
  <c r="R65" i="68" s="1"/>
  <c r="S20" i="90"/>
  <c r="B20" i="90"/>
  <c r="G61" i="4"/>
  <c r="G20" i="66" s="1"/>
  <c r="N61" i="4"/>
  <c r="N20" i="90" s="1"/>
  <c r="AE61" i="4"/>
  <c r="AE20" i="90" s="1"/>
  <c r="X61" i="4"/>
  <c r="X20" i="66" s="1"/>
  <c r="B20" i="66"/>
  <c r="E67" i="68"/>
  <c r="X17" i="66"/>
  <c r="P18" i="66"/>
  <c r="W59" i="4"/>
  <c r="V59" i="4"/>
  <c r="V18" i="90" s="1"/>
  <c r="AF61" i="4"/>
  <c r="AF20" i="66" s="1"/>
  <c r="D18" i="66"/>
  <c r="C18" i="66"/>
  <c r="L18" i="66"/>
  <c r="G59" i="4"/>
  <c r="G18" i="90" s="1"/>
  <c r="X18" i="90"/>
  <c r="E521" i="4"/>
  <c r="E526" i="4" s="1"/>
  <c r="AC16" i="90"/>
  <c r="X60" i="4"/>
  <c r="X19" i="66" s="1"/>
  <c r="D68" i="68"/>
  <c r="O57" i="4"/>
  <c r="O16" i="66" s="1"/>
  <c r="N18" i="66"/>
  <c r="AH60" i="4"/>
  <c r="AH19" i="90" s="1"/>
  <c r="Z19" i="90"/>
  <c r="AG16" i="90"/>
  <c r="F16" i="66"/>
  <c r="M20" i="90"/>
  <c r="AC20" i="90"/>
  <c r="K66" i="68"/>
  <c r="L20" i="90"/>
  <c r="E69" i="68"/>
  <c r="X16" i="66"/>
  <c r="J16" i="66"/>
  <c r="C20" i="90"/>
  <c r="AB17" i="66"/>
  <c r="H61" i="4"/>
  <c r="H20" i="90" s="1"/>
  <c r="C20" i="66"/>
  <c r="AG18" i="90"/>
  <c r="E18" i="90"/>
  <c r="G67" i="68"/>
  <c r="Q67" i="68" s="1"/>
  <c r="G54" i="4"/>
  <c r="I63" i="68" s="1"/>
  <c r="H54" i="4"/>
  <c r="J63" i="68" s="1"/>
  <c r="AE42" i="4"/>
  <c r="AE13" i="90" s="1"/>
  <c r="N68" i="68"/>
  <c r="H51" i="68"/>
  <c r="AI42" i="4"/>
  <c r="F13" i="66"/>
  <c r="F13" i="90"/>
  <c r="X11" i="66"/>
  <c r="X11" i="90"/>
  <c r="H50" i="68"/>
  <c r="AD41" i="4"/>
  <c r="AB12" i="66"/>
  <c r="AB12" i="90"/>
  <c r="AC42" i="4"/>
  <c r="S42" i="4"/>
  <c r="X42" i="4"/>
  <c r="D51" i="68"/>
  <c r="N69" i="68" s="1"/>
  <c r="B13" i="66"/>
  <c r="B13" i="90"/>
  <c r="Y11" i="90"/>
  <c r="F27" i="90" s="1"/>
  <c r="Y11" i="66"/>
  <c r="C11" i="66"/>
  <c r="H40" i="4"/>
  <c r="E49" i="68"/>
  <c r="Z12" i="66"/>
  <c r="Z12" i="90"/>
  <c r="AC12" i="66"/>
  <c r="AC12" i="90"/>
  <c r="I12" i="66"/>
  <c r="I12" i="90"/>
  <c r="AH11" i="66"/>
  <c r="AH11" i="90"/>
  <c r="N11" i="90"/>
  <c r="N11" i="66"/>
  <c r="C13" i="66"/>
  <c r="H42" i="4"/>
  <c r="E51" i="68"/>
  <c r="G42" i="4"/>
  <c r="AF42" i="4"/>
  <c r="C13" i="90"/>
  <c r="S11" i="90"/>
  <c r="S11" i="66"/>
  <c r="N13" i="90"/>
  <c r="N13" i="66"/>
  <c r="J13" i="66"/>
  <c r="L51" i="68"/>
  <c r="J13" i="90"/>
  <c r="AA12" i="66"/>
  <c r="AA12" i="90"/>
  <c r="I50" i="68"/>
  <c r="G12" i="66"/>
  <c r="G12" i="90"/>
  <c r="V11" i="66"/>
  <c r="U11" i="90"/>
  <c r="U11" i="66"/>
  <c r="J50" i="68"/>
  <c r="H12" i="90"/>
  <c r="H12" i="66"/>
  <c r="E9" i="68"/>
  <c r="G9" i="4"/>
  <c r="I9" i="68" s="1"/>
  <c r="G11" i="4"/>
  <c r="I11" i="68" s="1"/>
  <c r="J16" i="68"/>
  <c r="H5" i="66"/>
  <c r="H5" i="90"/>
  <c r="J17" i="68"/>
  <c r="H6" i="90"/>
  <c r="H6" i="66"/>
  <c r="AA6" i="66"/>
  <c r="AA6" i="90"/>
  <c r="J18" i="68"/>
  <c r="H7" i="66"/>
  <c r="H7" i="90"/>
  <c r="G5" i="66"/>
  <c r="I16" i="68"/>
  <c r="AC7" i="66"/>
  <c r="AC7" i="90"/>
  <c r="S5" i="66"/>
  <c r="S5" i="90"/>
  <c r="U5" i="90"/>
  <c r="U5" i="66"/>
  <c r="N5" i="90"/>
  <c r="N5" i="66"/>
  <c r="AC5" i="90"/>
  <c r="AC5" i="66"/>
  <c r="S7" i="90"/>
  <c r="S7" i="66"/>
  <c r="X7" i="66"/>
  <c r="X7" i="90"/>
  <c r="G7" i="66"/>
  <c r="G7" i="90"/>
  <c r="I18" i="68"/>
  <c r="AE7" i="90"/>
  <c r="AE7" i="66"/>
  <c r="AH5" i="66"/>
  <c r="AH5" i="90"/>
  <c r="Z6" i="90"/>
  <c r="Z6" i="66"/>
  <c r="J14" i="68"/>
  <c r="H3" i="66"/>
  <c r="H3" i="90"/>
  <c r="L3" i="90"/>
  <c r="L3" i="66"/>
  <c r="B31" i="90"/>
  <c r="K3" i="66"/>
  <c r="K3" i="90"/>
  <c r="AC3" i="90"/>
  <c r="AC3" i="66"/>
  <c r="X3" i="90"/>
  <c r="X3" i="66"/>
  <c r="I14" i="68"/>
  <c r="G3" i="90"/>
  <c r="G3" i="66"/>
  <c r="AH6" i="90"/>
  <c r="AH6" i="66"/>
  <c r="S6" i="66"/>
  <c r="S6" i="90"/>
  <c r="X6" i="66"/>
  <c r="X6" i="90"/>
  <c r="I17" i="68"/>
  <c r="G6" i="66"/>
  <c r="G6" i="90"/>
  <c r="I12" i="4"/>
  <c r="K12" i="68" s="1"/>
  <c r="G12" i="4"/>
  <c r="I12" i="68" s="1"/>
  <c r="E12" i="68"/>
  <c r="F12" i="68"/>
  <c r="H12" i="4"/>
  <c r="J12" i="68" s="1"/>
  <c r="F11" i="68"/>
  <c r="H11" i="4"/>
  <c r="J11" i="68" s="1"/>
  <c r="I11" i="4"/>
  <c r="K11" i="68" s="1"/>
  <c r="G47" i="91"/>
  <c r="I118" i="68"/>
  <c r="J44" i="91"/>
  <c r="L115" i="68"/>
  <c r="C17" i="69" s="1"/>
  <c r="H44" i="91"/>
  <c r="J115" i="68"/>
  <c r="I45" i="91"/>
  <c r="K116" i="68"/>
  <c r="G42" i="91"/>
  <c r="I113" i="68"/>
  <c r="H45" i="91"/>
  <c r="J116" i="68"/>
  <c r="G45" i="91"/>
  <c r="I116" i="68"/>
  <c r="G46" i="91"/>
  <c r="I117" i="68"/>
  <c r="K115" i="68"/>
  <c r="I44" i="91"/>
  <c r="H117" i="68"/>
  <c r="F46" i="91"/>
  <c r="J106" i="4"/>
  <c r="H47" i="91"/>
  <c r="J118" i="68"/>
  <c r="G43" i="91"/>
  <c r="I114" i="68"/>
  <c r="J113" i="68"/>
  <c r="H42" i="91"/>
  <c r="N258" i="68"/>
  <c r="P260" i="68"/>
  <c r="E254" i="68"/>
  <c r="O260" i="68" s="1"/>
  <c r="H247" i="4"/>
  <c r="V247" i="4"/>
  <c r="V126" i="91" s="1"/>
  <c r="Q258" i="68"/>
  <c r="AD248" i="4"/>
  <c r="AD127" i="91" s="1"/>
  <c r="J248" i="4"/>
  <c r="L255" i="68" s="1"/>
  <c r="G248" i="4"/>
  <c r="I255" i="68" s="1"/>
  <c r="D255" i="68"/>
  <c r="N261" i="68" s="1"/>
  <c r="B127" i="91"/>
  <c r="AH248" i="4"/>
  <c r="AH127" i="91" s="1"/>
  <c r="F127" i="91"/>
  <c r="H124" i="91"/>
  <c r="J252" i="68"/>
  <c r="F128" i="91"/>
  <c r="J249" i="4"/>
  <c r="AI249" i="4"/>
  <c r="AI128" i="91" s="1"/>
  <c r="H256" i="68"/>
  <c r="R262" i="68" s="1"/>
  <c r="L252" i="68"/>
  <c r="C73" i="69" s="1"/>
  <c r="J124" i="91"/>
  <c r="J126" i="91"/>
  <c r="L254" i="68"/>
  <c r="G245" i="4"/>
  <c r="E252" i="68"/>
  <c r="O258" i="68" s="1"/>
  <c r="C124" i="91"/>
  <c r="L253" i="68"/>
  <c r="C31" i="69" s="1"/>
  <c r="J125" i="91"/>
  <c r="S247" i="4"/>
  <c r="S126" i="91" s="1"/>
  <c r="D254" i="68"/>
  <c r="N260" i="68" s="1"/>
  <c r="N247" i="4"/>
  <c r="N126" i="91" s="1"/>
  <c r="U247" i="4"/>
  <c r="U126" i="91" s="1"/>
  <c r="AC247" i="4"/>
  <c r="AC126" i="91" s="1"/>
  <c r="G247" i="4"/>
  <c r="B126" i="91"/>
  <c r="AH247" i="4"/>
  <c r="AH126" i="91" s="1"/>
  <c r="H125" i="91"/>
  <c r="J253" i="68"/>
  <c r="G253" i="68"/>
  <c r="Q259" i="68" s="1"/>
  <c r="S246" i="4"/>
  <c r="S125" i="91" s="1"/>
  <c r="E125" i="91"/>
  <c r="I246" i="4"/>
  <c r="I126" i="91"/>
  <c r="K254" i="68"/>
  <c r="E128" i="91"/>
  <c r="G256" i="68"/>
  <c r="G125" i="91"/>
  <c r="I253" i="68"/>
  <c r="AH249" i="4"/>
  <c r="AH128" i="91" s="1"/>
  <c r="L245" i="4"/>
  <c r="L124" i="91" s="1"/>
  <c r="I124" i="91"/>
  <c r="K252" i="68"/>
  <c r="AH86" i="4"/>
  <c r="AH26" i="91" s="1"/>
  <c r="E26" i="91"/>
  <c r="V84" i="4"/>
  <c r="V24" i="91" s="1"/>
  <c r="E93" i="68"/>
  <c r="O93" i="68" s="1"/>
  <c r="R91" i="68"/>
  <c r="P91" i="68"/>
  <c r="Q92" i="68"/>
  <c r="R92" i="68"/>
  <c r="N84" i="4"/>
  <c r="N24" i="91" s="1"/>
  <c r="AC84" i="4"/>
  <c r="AC24" i="91" s="1"/>
  <c r="D93" i="68"/>
  <c r="G84" i="4"/>
  <c r="G24" i="91" s="1"/>
  <c r="G158" i="68"/>
  <c r="G10" i="67"/>
  <c r="AH132" i="4"/>
  <c r="AH14" i="67" s="1"/>
  <c r="J134" i="91"/>
  <c r="L262" i="68"/>
  <c r="AH255" i="4"/>
  <c r="AH134" i="91" s="1"/>
  <c r="G262" i="68"/>
  <c r="J130" i="91"/>
  <c r="L258" i="68"/>
  <c r="C74" i="69" s="1"/>
  <c r="H132" i="91"/>
  <c r="J260" i="68"/>
  <c r="H130" i="91"/>
  <c r="J258" i="68"/>
  <c r="I131" i="91"/>
  <c r="K259" i="68"/>
  <c r="J132" i="91"/>
  <c r="L260" i="68"/>
  <c r="I134" i="91"/>
  <c r="K262" i="68"/>
  <c r="J254" i="4"/>
  <c r="H261" i="68"/>
  <c r="R261" i="68" s="1"/>
  <c r="AD254" i="4"/>
  <c r="AD133" i="91" s="1"/>
  <c r="F133" i="91"/>
  <c r="G261" i="68"/>
  <c r="E133" i="91"/>
  <c r="H131" i="91"/>
  <c r="J259" i="68"/>
  <c r="I259" i="68"/>
  <c r="G131" i="91"/>
  <c r="I130" i="91"/>
  <c r="K258" i="68"/>
  <c r="K260" i="68"/>
  <c r="I132" i="91"/>
  <c r="J16" i="67"/>
  <c r="L160" i="68"/>
  <c r="L163" i="68"/>
  <c r="J19" i="67"/>
  <c r="J18" i="67"/>
  <c r="L162" i="68"/>
  <c r="C23" i="69" s="1"/>
  <c r="I16" i="67"/>
  <c r="K160" i="68"/>
  <c r="G17" i="67"/>
  <c r="I161" i="68"/>
  <c r="I18" i="67"/>
  <c r="K162" i="68"/>
  <c r="K161" i="68"/>
  <c r="I17" i="67"/>
  <c r="G21" i="67"/>
  <c r="I165" i="68"/>
  <c r="I160" i="68"/>
  <c r="G19" i="67"/>
  <c r="I163" i="68"/>
  <c r="H17" i="67"/>
  <c r="J161" i="68"/>
  <c r="H19" i="67"/>
  <c r="J163" i="68"/>
  <c r="N163" i="68"/>
  <c r="H164" i="68"/>
  <c r="F20" i="67"/>
  <c r="J138" i="4"/>
  <c r="H16" i="67"/>
  <c r="J160" i="68"/>
  <c r="I21" i="67"/>
  <c r="K165" i="68"/>
  <c r="I19" i="67"/>
  <c r="K163" i="68"/>
  <c r="J130" i="4"/>
  <c r="L156" i="68" s="1"/>
  <c r="X130" i="4"/>
  <c r="X12" i="67" s="1"/>
  <c r="E12" i="67"/>
  <c r="E156" i="68"/>
  <c r="G130" i="4"/>
  <c r="G12" i="67" s="1"/>
  <c r="C59" i="67"/>
  <c r="C16" i="65" s="1"/>
  <c r="G154" i="68"/>
  <c r="Q161" i="68" s="1"/>
  <c r="E10" i="67"/>
  <c r="B60" i="67"/>
  <c r="B17" i="65" s="1"/>
  <c r="N128" i="4"/>
  <c r="N10" i="67" s="1"/>
  <c r="D60" i="67"/>
  <c r="D17" i="65" s="1"/>
  <c r="L153" i="68"/>
  <c r="C19" i="91"/>
  <c r="D17" i="91"/>
  <c r="F87" i="68"/>
  <c r="P93" i="68" s="1"/>
  <c r="W77" i="4"/>
  <c r="W17" i="91" s="1"/>
  <c r="O91" i="68"/>
  <c r="AC79" i="4"/>
  <c r="AC19" i="91" s="1"/>
  <c r="N79" i="4"/>
  <c r="N19" i="91" s="1"/>
  <c r="S79" i="4"/>
  <c r="S19" i="91" s="1"/>
  <c r="L85" i="68"/>
  <c r="C53" i="69" s="1"/>
  <c r="D89" i="68"/>
  <c r="C6" i="91"/>
  <c r="F7" i="91"/>
  <c r="AI67" i="4"/>
  <c r="AI7" i="91" s="1"/>
  <c r="G66" i="4"/>
  <c r="I76" i="68" s="1"/>
  <c r="AH66" i="4"/>
  <c r="AH6" i="91" s="1"/>
  <c r="B6" i="91"/>
  <c r="N66" i="4"/>
  <c r="N6" i="91" s="1"/>
  <c r="S66" i="4"/>
  <c r="S6" i="91" s="1"/>
  <c r="I51" i="4"/>
  <c r="K60" i="68" s="1"/>
  <c r="H51" i="4"/>
  <c r="J60" i="68" s="1"/>
  <c r="F62" i="68"/>
  <c r="H53" i="4"/>
  <c r="J62" i="68" s="1"/>
  <c r="D62" i="68"/>
  <c r="G53" i="4"/>
  <c r="I62" i="68" s="1"/>
  <c r="O343" i="68"/>
  <c r="I366" i="68"/>
  <c r="G59" i="66"/>
  <c r="I367" i="68"/>
  <c r="J368" i="68"/>
  <c r="H62" i="66"/>
  <c r="AH375" i="4"/>
  <c r="AH64" i="66" s="1"/>
  <c r="I375" i="4"/>
  <c r="G370" i="68"/>
  <c r="E64" i="66"/>
  <c r="J375" i="4"/>
  <c r="H59" i="66"/>
  <c r="J366" i="68"/>
  <c r="D61" i="66"/>
  <c r="H372" i="4"/>
  <c r="F367" i="68"/>
  <c r="P361" i="68" s="1"/>
  <c r="E61" i="66"/>
  <c r="G367" i="68"/>
  <c r="I372" i="4"/>
  <c r="I59" i="66"/>
  <c r="K366" i="68"/>
  <c r="G236" i="68"/>
  <c r="Q242" i="68" s="1"/>
  <c r="AC230" i="4"/>
  <c r="AC109" i="91" s="1"/>
  <c r="E109" i="91"/>
  <c r="J105" i="91"/>
  <c r="L232" i="68"/>
  <c r="B109" i="91"/>
  <c r="D236" i="68"/>
  <c r="N242" i="68" s="1"/>
  <c r="AH230" i="4"/>
  <c r="AH109" i="91" s="1"/>
  <c r="I107" i="91"/>
  <c r="K234" i="68"/>
  <c r="J106" i="91"/>
  <c r="L233" i="68"/>
  <c r="C70" i="69" s="1"/>
  <c r="G109" i="91"/>
  <c r="I236" i="68"/>
  <c r="J107" i="91"/>
  <c r="L234" i="68"/>
  <c r="C28" i="69" s="1"/>
  <c r="I232" i="68"/>
  <c r="G105" i="91"/>
  <c r="H106" i="91"/>
  <c r="J233" i="68"/>
  <c r="I106" i="91"/>
  <c r="K233" i="68"/>
  <c r="L235" i="68"/>
  <c r="J108" i="91"/>
  <c r="G106" i="91"/>
  <c r="I233" i="68"/>
  <c r="K232" i="68"/>
  <c r="I105" i="91"/>
  <c r="I108" i="91"/>
  <c r="K235" i="68"/>
  <c r="I356" i="4"/>
  <c r="K353" i="68" s="1"/>
  <c r="P360" i="68"/>
  <c r="O361" i="68"/>
  <c r="I361" i="4"/>
  <c r="K357" i="68" s="1"/>
  <c r="G362" i="4"/>
  <c r="I358" i="68" s="1"/>
  <c r="E358" i="68"/>
  <c r="F356" i="68"/>
  <c r="I360" i="4"/>
  <c r="K356" i="68" s="1"/>
  <c r="H360" i="4"/>
  <c r="J356" i="68" s="1"/>
  <c r="I327" i="4"/>
  <c r="K324" i="68" s="1"/>
  <c r="H327" i="4"/>
  <c r="J324" i="68" s="1"/>
  <c r="D59" i="67"/>
  <c r="D16" i="65" s="1"/>
  <c r="V130" i="4"/>
  <c r="V12" i="67" s="1"/>
  <c r="G11" i="67"/>
  <c r="I155" i="68"/>
  <c r="G9" i="67"/>
  <c r="I153" i="68"/>
  <c r="G13" i="67"/>
  <c r="I157" i="68"/>
  <c r="H13" i="67"/>
  <c r="J157" i="68"/>
  <c r="F156" i="68"/>
  <c r="P163" i="68" s="1"/>
  <c r="W130" i="4"/>
  <c r="W12" i="67" s="1"/>
  <c r="D12" i="67"/>
  <c r="H130" i="4"/>
  <c r="I130" i="4"/>
  <c r="J154" i="68"/>
  <c r="H10" i="67"/>
  <c r="J153" i="68"/>
  <c r="H9" i="67"/>
  <c r="K154" i="68"/>
  <c r="I10" i="67"/>
  <c r="K153" i="68"/>
  <c r="I9" i="67"/>
  <c r="I13" i="67"/>
  <c r="F56" i="91"/>
  <c r="G54" i="91"/>
  <c r="I127" i="68"/>
  <c r="O140" i="68"/>
  <c r="AD118" i="4"/>
  <c r="AD56" i="91" s="1"/>
  <c r="H55" i="91"/>
  <c r="J128" i="68"/>
  <c r="I55" i="91"/>
  <c r="K128" i="68"/>
  <c r="K126" i="68"/>
  <c r="I53" i="91"/>
  <c r="H53" i="91"/>
  <c r="J126" i="68"/>
  <c r="H54" i="91"/>
  <c r="J127" i="68"/>
  <c r="K127" i="68"/>
  <c r="I54" i="91"/>
  <c r="J54" i="91"/>
  <c r="L127" i="68"/>
  <c r="C18" i="69" s="1"/>
  <c r="I118" i="4"/>
  <c r="G129" i="68"/>
  <c r="E56" i="91"/>
  <c r="J53" i="91"/>
  <c r="L126" i="68"/>
  <c r="C58" i="69" s="1"/>
  <c r="G56" i="91"/>
  <c r="I129" i="68"/>
  <c r="J118" i="4"/>
  <c r="J87" i="68"/>
  <c r="H17" i="91"/>
  <c r="J88" i="68"/>
  <c r="G18" i="91"/>
  <c r="I88" i="68"/>
  <c r="D86" i="68"/>
  <c r="N92" i="68" s="1"/>
  <c r="B16" i="91"/>
  <c r="AH76" i="4"/>
  <c r="AH16" i="91" s="1"/>
  <c r="AC76" i="4"/>
  <c r="AC16" i="91" s="1"/>
  <c r="K86" i="68"/>
  <c r="I16" i="91"/>
  <c r="G76" i="4"/>
  <c r="G16" i="91" s="1"/>
  <c r="P76" i="4"/>
  <c r="P16" i="91" s="1"/>
  <c r="X76" i="4"/>
  <c r="X16" i="91" s="1"/>
  <c r="N76" i="4"/>
  <c r="N16" i="91" s="1"/>
  <c r="L86" i="68"/>
  <c r="C13" i="69" s="1"/>
  <c r="J16" i="91"/>
  <c r="J75" i="68"/>
  <c r="E76" i="68"/>
  <c r="G6" i="91"/>
  <c r="D77" i="68"/>
  <c r="S67" i="4"/>
  <c r="S7" i="91" s="1"/>
  <c r="J4" i="91"/>
  <c r="X67" i="4"/>
  <c r="X7" i="91" s="1"/>
  <c r="AE67" i="4"/>
  <c r="AE7" i="91" s="1"/>
  <c r="L73" i="68"/>
  <c r="C51" i="69" s="1"/>
  <c r="J73" i="68"/>
  <c r="H3" i="91"/>
  <c r="E74" i="68"/>
  <c r="H64" i="4"/>
  <c r="G64" i="4"/>
  <c r="Q64" i="4"/>
  <c r="Q4" i="91" s="1"/>
  <c r="C170" i="91" s="1"/>
  <c r="K75" i="68"/>
  <c r="I5" i="91"/>
  <c r="I75" i="68"/>
  <c r="G5" i="91"/>
  <c r="K134" i="68"/>
  <c r="I135" i="68"/>
  <c r="G158" i="91"/>
  <c r="I158" i="91"/>
  <c r="K135" i="68"/>
  <c r="J155" i="91"/>
  <c r="L132" i="68"/>
  <c r="G155" i="91"/>
  <c r="I132" i="68"/>
  <c r="G157" i="91"/>
  <c r="I134" i="68"/>
  <c r="H155" i="91"/>
  <c r="J132" i="68"/>
  <c r="I133" i="68"/>
  <c r="G156" i="91"/>
  <c r="H157" i="91"/>
  <c r="J134" i="68"/>
  <c r="AE316" i="4"/>
  <c r="AE160" i="91" s="1"/>
  <c r="D137" i="68"/>
  <c r="N144" i="68" s="1"/>
  <c r="AC316" i="4"/>
  <c r="AC160" i="91" s="1"/>
  <c r="X316" i="4"/>
  <c r="X160" i="91" s="1"/>
  <c r="N316" i="4"/>
  <c r="N160" i="91" s="1"/>
  <c r="B160" i="91"/>
  <c r="S316" i="4"/>
  <c r="S160" i="91" s="1"/>
  <c r="J156" i="91"/>
  <c r="L133" i="68"/>
  <c r="C59" i="69" s="1"/>
  <c r="G327" i="68"/>
  <c r="I330" i="4"/>
  <c r="K327" i="68" s="1"/>
  <c r="G323" i="68"/>
  <c r="Q360" i="68" s="1"/>
  <c r="I326" i="4"/>
  <c r="K323" i="68" s="1"/>
  <c r="G329" i="4"/>
  <c r="I326" i="68" s="1"/>
  <c r="E326" i="68"/>
  <c r="G326" i="4"/>
  <c r="I323" i="68" s="1"/>
  <c r="E323" i="68"/>
  <c r="O360" i="68" s="1"/>
  <c r="H84" i="4"/>
  <c r="H24" i="91" s="1"/>
  <c r="D24" i="91"/>
  <c r="W84" i="4"/>
  <c r="W24" i="91" s="1"/>
  <c r="I84" i="4"/>
  <c r="N91" i="68"/>
  <c r="H21" i="91"/>
  <c r="J91" i="68"/>
  <c r="B24" i="91"/>
  <c r="U84" i="4"/>
  <c r="U24" i="91" s="1"/>
  <c r="G23" i="91"/>
  <c r="I92" i="68"/>
  <c r="I91" i="68"/>
  <c r="G21" i="91"/>
  <c r="H23" i="91"/>
  <c r="H25" i="91"/>
  <c r="J94" i="68"/>
  <c r="K92" i="68"/>
  <c r="I23" i="91"/>
  <c r="Q91" i="68"/>
  <c r="G94" i="68"/>
  <c r="I85" i="4"/>
  <c r="E25" i="91"/>
  <c r="AC85" i="4"/>
  <c r="AC25" i="91" s="1"/>
  <c r="I21" i="91"/>
  <c r="K91" i="68"/>
  <c r="L91" i="68"/>
  <c r="C54" i="69" s="1"/>
  <c r="J21" i="91"/>
  <c r="J23" i="91"/>
  <c r="L92" i="68"/>
  <c r="C14" i="69" s="1"/>
  <c r="I348" i="4"/>
  <c r="H348" i="4"/>
  <c r="D51" i="66"/>
  <c r="F345" i="68"/>
  <c r="AG348" i="4"/>
  <c r="AG51" i="66" s="1"/>
  <c r="P143" i="68"/>
  <c r="AF290" i="4"/>
  <c r="AF56" i="67" s="1"/>
  <c r="C56" i="67"/>
  <c r="H290" i="4"/>
  <c r="E299" i="68"/>
  <c r="F281" i="68"/>
  <c r="D39" i="67"/>
  <c r="AB273" i="4"/>
  <c r="AB39" i="67" s="1"/>
  <c r="I273" i="4"/>
  <c r="D40" i="67"/>
  <c r="F282" i="68"/>
  <c r="I274" i="4"/>
  <c r="AG274" i="4"/>
  <c r="AG40" i="67" s="1"/>
  <c r="B37" i="66"/>
  <c r="AH209" i="4"/>
  <c r="AH37" i="66" s="1"/>
  <c r="X209" i="4"/>
  <c r="X37" i="66" s="1"/>
  <c r="S209" i="4"/>
  <c r="S37" i="66" s="1"/>
  <c r="D35" i="68"/>
  <c r="N209" i="4"/>
  <c r="N37" i="66" s="1"/>
  <c r="G209" i="4"/>
  <c r="Z209" i="4"/>
  <c r="Z37" i="66" s="1"/>
  <c r="AD203" i="4"/>
  <c r="AD31" i="66" s="1"/>
  <c r="J203" i="4"/>
  <c r="F30" i="66"/>
  <c r="J202" i="4"/>
  <c r="Y202" i="4"/>
  <c r="Y30" i="66" s="1"/>
  <c r="H28" i="68"/>
  <c r="R41" i="68" s="1"/>
  <c r="AI198" i="4"/>
  <c r="AI96" i="91" s="1"/>
  <c r="J198" i="4"/>
  <c r="F96" i="91"/>
  <c r="H223" i="68"/>
  <c r="R223" i="68" s="1"/>
  <c r="C89" i="91"/>
  <c r="AA191" i="4"/>
  <c r="AA89" i="91" s="1"/>
  <c r="G191" i="4"/>
  <c r="E216" i="68"/>
  <c r="C76" i="91"/>
  <c r="E175" i="68"/>
  <c r="O173" i="68" s="1"/>
  <c r="AA159" i="4"/>
  <c r="AA76" i="91" s="1"/>
  <c r="B19" i="66"/>
  <c r="S60" i="4"/>
  <c r="B19" i="90"/>
  <c r="G69" i="68"/>
  <c r="Q69" i="68" s="1"/>
  <c r="AH61" i="4"/>
  <c r="E20" i="90"/>
  <c r="E20" i="66"/>
  <c r="I61" i="4"/>
  <c r="K69" i="68" s="1"/>
  <c r="E122" i="91"/>
  <c r="J243" i="4"/>
  <c r="G250" i="68"/>
  <c r="AH243" i="4"/>
  <c r="AH122" i="91" s="1"/>
  <c r="H341" i="4"/>
  <c r="J338" i="68" s="1"/>
  <c r="F338" i="68"/>
  <c r="F25" i="91"/>
  <c r="AD85" i="4"/>
  <c r="AD25" i="91" s="1"/>
  <c r="J85" i="4"/>
  <c r="H94" i="68"/>
  <c r="C56" i="66"/>
  <c r="G353" i="4"/>
  <c r="E350" i="68"/>
  <c r="AA353" i="4"/>
  <c r="AA56" i="66" s="1"/>
  <c r="D167" i="91"/>
  <c r="AG323" i="4"/>
  <c r="AG167" i="91" s="1"/>
  <c r="F144" i="68"/>
  <c r="H323" i="4"/>
  <c r="N159" i="4"/>
  <c r="N76" i="91" s="1"/>
  <c r="G159" i="4"/>
  <c r="D175" i="68"/>
  <c r="N173" i="68" s="1"/>
  <c r="Z159" i="4"/>
  <c r="Z76" i="91" s="1"/>
  <c r="B76" i="91"/>
  <c r="AH159" i="4"/>
  <c r="AH76" i="91" s="1"/>
  <c r="S159" i="4"/>
  <c r="S76" i="91" s="1"/>
  <c r="X159" i="4"/>
  <c r="X76" i="91" s="1"/>
  <c r="AF284" i="4"/>
  <c r="AF50" i="67" s="1"/>
  <c r="C50" i="67"/>
  <c r="E293" i="68"/>
  <c r="G284" i="4"/>
  <c r="AC124" i="4"/>
  <c r="AC6" i="67" s="1"/>
  <c r="E6" i="67"/>
  <c r="G150" i="68"/>
  <c r="J124" i="4"/>
  <c r="G111" i="68"/>
  <c r="Q118" i="68" s="1"/>
  <c r="I100" i="4"/>
  <c r="E40" i="91"/>
  <c r="J100" i="4"/>
  <c r="AH100" i="4"/>
  <c r="AH40" i="91" s="1"/>
  <c r="C160" i="91"/>
  <c r="G316" i="4"/>
  <c r="AF316" i="4"/>
  <c r="AF160" i="91" s="1"/>
  <c r="E137" i="68"/>
  <c r="E90" i="91"/>
  <c r="G217" i="68"/>
  <c r="Q223" i="68" s="1"/>
  <c r="J192" i="4"/>
  <c r="I192" i="4"/>
  <c r="AH192" i="4"/>
  <c r="AH90" i="91" s="1"/>
  <c r="N284" i="4"/>
  <c r="N50" i="67" s="1"/>
  <c r="B50" i="67"/>
  <c r="S284" i="4"/>
  <c r="S50" i="67" s="1"/>
  <c r="AE284" i="4"/>
  <c r="AE50" i="67" s="1"/>
  <c r="D293" i="68"/>
  <c r="AC284" i="4"/>
  <c r="AC50" i="67" s="1"/>
  <c r="X284" i="4"/>
  <c r="X50" i="67" s="1"/>
  <c r="AG86" i="4"/>
  <c r="AG26" i="91" s="1"/>
  <c r="I86" i="4"/>
  <c r="I109" i="91"/>
  <c r="H312" i="68"/>
  <c r="AD302" i="4"/>
  <c r="AD146" i="91" s="1"/>
  <c r="J302" i="4"/>
  <c r="F146" i="91"/>
  <c r="F216" i="68"/>
  <c r="P222" i="68" s="1"/>
  <c r="D89" i="91"/>
  <c r="H191" i="4"/>
  <c r="AB191" i="4"/>
  <c r="AB89" i="91" s="1"/>
  <c r="E11" i="91"/>
  <c r="J71" i="4"/>
  <c r="G81" i="68"/>
  <c r="I71" i="4"/>
  <c r="X71" i="4"/>
  <c r="X11" i="91" s="1"/>
  <c r="D24" i="68"/>
  <c r="G24" i="4"/>
  <c r="I24" i="68" s="1"/>
  <c r="C133" i="91"/>
  <c r="G254" i="4"/>
  <c r="E261" i="68"/>
  <c r="O261" i="68" s="1"/>
  <c r="AA254" i="4"/>
  <c r="AA133" i="91" s="1"/>
  <c r="AH160" i="4"/>
  <c r="AH77" i="91" s="1"/>
  <c r="E77" i="91"/>
  <c r="G176" i="68"/>
  <c r="S96" i="4"/>
  <c r="S36" i="91" s="1"/>
  <c r="B36" i="91"/>
  <c r="K96" i="4"/>
  <c r="K36" i="91" s="1"/>
  <c r="D107" i="68"/>
  <c r="N114" i="68" s="1"/>
  <c r="X96" i="4"/>
  <c r="X36" i="91" s="1"/>
  <c r="AC96" i="4"/>
  <c r="AC36" i="91" s="1"/>
  <c r="AH96" i="4"/>
  <c r="AH36" i="91" s="1"/>
  <c r="G96" i="4"/>
  <c r="S18" i="90"/>
  <c r="Y18" i="66"/>
  <c r="J18" i="66"/>
  <c r="L67" i="68"/>
  <c r="J18" i="4"/>
  <c r="AI18" i="4"/>
  <c r="F7" i="66"/>
  <c r="H18" i="68"/>
  <c r="F7" i="90"/>
  <c r="C50" i="66"/>
  <c r="G347" i="4"/>
  <c r="E344" i="68"/>
  <c r="AA347" i="4"/>
  <c r="AA50" i="66" s="1"/>
  <c r="C522" i="4"/>
  <c r="AF210" i="4"/>
  <c r="AF38" i="66" s="1"/>
  <c r="H210" i="4"/>
  <c r="C38" i="66"/>
  <c r="E36" i="68"/>
  <c r="J125" i="4"/>
  <c r="AH125" i="4"/>
  <c r="AH7" i="67" s="1"/>
  <c r="E7" i="67"/>
  <c r="G151" i="68"/>
  <c r="H315" i="4"/>
  <c r="AA315" i="4"/>
  <c r="AA159" i="91" s="1"/>
  <c r="G315" i="4"/>
  <c r="C159" i="91"/>
  <c r="E136" i="68"/>
  <c r="O143" i="68" s="1"/>
  <c r="X290" i="4"/>
  <c r="X56" i="67" s="1"/>
  <c r="AC290" i="4"/>
  <c r="AC56" i="67" s="1"/>
  <c r="B56" i="67"/>
  <c r="D299" i="68"/>
  <c r="G290" i="4"/>
  <c r="AE290" i="4"/>
  <c r="AE56" i="67" s="1"/>
  <c r="N290" i="4"/>
  <c r="N56" i="67" s="1"/>
  <c r="S290" i="4"/>
  <c r="S56" i="67" s="1"/>
  <c r="D90" i="91"/>
  <c r="AG192" i="4"/>
  <c r="AG90" i="91" s="1"/>
  <c r="F217" i="68"/>
  <c r="P223" i="68" s="1"/>
  <c r="H192" i="4"/>
  <c r="T300" i="4"/>
  <c r="T144" i="91" s="1"/>
  <c r="J300" i="4"/>
  <c r="H310" i="68"/>
  <c r="F144" i="91"/>
  <c r="AH79" i="4"/>
  <c r="AH19" i="91" s="1"/>
  <c r="J79" i="4"/>
  <c r="D128" i="91"/>
  <c r="F256" i="68"/>
  <c r="AG249" i="4"/>
  <c r="AG128" i="91" s="1"/>
  <c r="I249" i="4"/>
  <c r="H249" i="4"/>
  <c r="AC132" i="4"/>
  <c r="AC14" i="67" s="1"/>
  <c r="N132" i="4"/>
  <c r="N14" i="67" s="1"/>
  <c r="AE132" i="4"/>
  <c r="AE14" i="67" s="1"/>
  <c r="D158" i="68"/>
  <c r="B14" i="67"/>
  <c r="S132" i="4"/>
  <c r="S14" i="67" s="1"/>
  <c r="X132" i="4"/>
  <c r="X14" i="67" s="1"/>
  <c r="B40" i="91"/>
  <c r="S100" i="4"/>
  <c r="S40" i="91" s="1"/>
  <c r="D111" i="68"/>
  <c r="N100" i="4"/>
  <c r="N40" i="91" s="1"/>
  <c r="G100" i="4"/>
  <c r="X100" i="4"/>
  <c r="X40" i="91" s="1"/>
  <c r="AC100" i="4"/>
  <c r="AC40" i="91" s="1"/>
  <c r="AE100" i="4"/>
  <c r="AE40" i="91" s="1"/>
  <c r="E375" i="68"/>
  <c r="G381" i="4"/>
  <c r="I375" i="68" s="1"/>
  <c r="F293" i="68"/>
  <c r="P299" i="68" s="1"/>
  <c r="AG284" i="4"/>
  <c r="AG50" i="67" s="1"/>
  <c r="D50" i="67"/>
  <c r="H284" i="4"/>
  <c r="F375" i="68"/>
  <c r="H381" i="4"/>
  <c r="J375" i="68" s="1"/>
  <c r="F35" i="66"/>
  <c r="T207" i="4"/>
  <c r="T35" i="66" s="1"/>
  <c r="J207" i="4"/>
  <c r="E332" i="68"/>
  <c r="G335" i="4"/>
  <c r="I332" i="68" s="1"/>
  <c r="G192" i="4"/>
  <c r="AF192" i="4"/>
  <c r="AF90" i="91" s="1"/>
  <c r="C90" i="91"/>
  <c r="E217" i="68"/>
  <c r="O223" i="68" s="1"/>
  <c r="E149" i="68"/>
  <c r="G123" i="4"/>
  <c r="C5" i="67"/>
  <c r="H123" i="4"/>
  <c r="V123" i="4"/>
  <c r="V5" i="67" s="1"/>
  <c r="AD66" i="4"/>
  <c r="AD6" i="91" s="1"/>
  <c r="J66" i="4"/>
  <c r="H76" i="68"/>
  <c r="G361" i="4"/>
  <c r="I357" i="68" s="1"/>
  <c r="H361" i="4"/>
  <c r="J357" i="68" s="1"/>
  <c r="E357" i="68"/>
  <c r="E139" i="91"/>
  <c r="I295" i="4"/>
  <c r="G305" i="68"/>
  <c r="Q318" i="68" s="1"/>
  <c r="AC295" i="4"/>
  <c r="AC139" i="91" s="1"/>
  <c r="AG316" i="4"/>
  <c r="AG160" i="91" s="1"/>
  <c r="I316" i="4"/>
  <c r="D160" i="91"/>
  <c r="F137" i="68"/>
  <c r="H316" i="4"/>
  <c r="C6" i="67"/>
  <c r="E150" i="68"/>
  <c r="G124" i="4"/>
  <c r="AA124" i="4"/>
  <c r="AA6" i="67" s="1"/>
  <c r="F130" i="68"/>
  <c r="H119" i="4"/>
  <c r="AG119" i="4"/>
  <c r="AG57" i="91" s="1"/>
  <c r="D57" i="91"/>
  <c r="F152" i="91"/>
  <c r="J308" i="4"/>
  <c r="AD308" i="4"/>
  <c r="AD152" i="91" s="1"/>
  <c r="H318" i="68"/>
  <c r="F39" i="67"/>
  <c r="AD273" i="4"/>
  <c r="AD39" i="67" s="1"/>
  <c r="J273" i="4"/>
  <c r="H281" i="68"/>
  <c r="E13" i="91"/>
  <c r="G83" i="68"/>
  <c r="AH73" i="4"/>
  <c r="AH13" i="91" s="1"/>
  <c r="I73" i="4"/>
  <c r="F333" i="68"/>
  <c r="H336" i="4"/>
  <c r="J333" i="68" s="1"/>
  <c r="I336" i="4"/>
  <c r="K333" i="68" s="1"/>
  <c r="F255" i="68"/>
  <c r="I248" i="4"/>
  <c r="D127" i="91"/>
  <c r="AB248" i="4"/>
  <c r="AB127" i="91" s="1"/>
  <c r="H248" i="4"/>
  <c r="G125" i="4"/>
  <c r="E151" i="68"/>
  <c r="AF125" i="4"/>
  <c r="AF7" i="67" s="1"/>
  <c r="C7" i="67"/>
  <c r="B26" i="91"/>
  <c r="D95" i="68"/>
  <c r="AC86" i="4"/>
  <c r="AC26" i="91" s="1"/>
  <c r="AE86" i="4"/>
  <c r="AE26" i="91" s="1"/>
  <c r="S86" i="4"/>
  <c r="S26" i="91" s="1"/>
  <c r="N86" i="4"/>
  <c r="N26" i="91" s="1"/>
  <c r="X86" i="4"/>
  <c r="X26" i="91" s="1"/>
  <c r="I163" i="91"/>
  <c r="K140" i="68"/>
  <c r="H40" i="67"/>
  <c r="J282" i="68"/>
  <c r="AB347" i="4"/>
  <c r="AB50" i="66" s="1"/>
  <c r="D50" i="66"/>
  <c r="I347" i="4"/>
  <c r="F344" i="68"/>
  <c r="H347" i="4"/>
  <c r="H342" i="4"/>
  <c r="J339" i="68" s="1"/>
  <c r="G342" i="4"/>
  <c r="I339" i="68" s="1"/>
  <c r="E339" i="68"/>
  <c r="D133" i="91"/>
  <c r="H254" i="4"/>
  <c r="I254" i="4"/>
  <c r="F261" i="68"/>
  <c r="AB254" i="4"/>
  <c r="AB133" i="91" s="1"/>
  <c r="J152" i="4"/>
  <c r="F69" i="91"/>
  <c r="AI152" i="4"/>
  <c r="AI69" i="91" s="1"/>
  <c r="H171" i="68"/>
  <c r="G338" i="68"/>
  <c r="I341" i="4"/>
  <c r="K338" i="68" s="1"/>
  <c r="B90" i="91"/>
  <c r="N192" i="4"/>
  <c r="N90" i="91" s="1"/>
  <c r="X192" i="4"/>
  <c r="X90" i="91" s="1"/>
  <c r="AC192" i="4"/>
  <c r="AC90" i="91" s="1"/>
  <c r="S192" i="4"/>
  <c r="S90" i="91" s="1"/>
  <c r="D217" i="68"/>
  <c r="AE192" i="4"/>
  <c r="AE90" i="91" s="1"/>
  <c r="H23" i="4"/>
  <c r="J23" i="68" s="1"/>
  <c r="F23" i="68"/>
  <c r="AI210" i="4"/>
  <c r="AI38" i="66" s="1"/>
  <c r="F38" i="66"/>
  <c r="H36" i="68"/>
  <c r="J210" i="4"/>
  <c r="F326" i="68"/>
  <c r="H329" i="4"/>
  <c r="J326" i="68" s="1"/>
  <c r="F175" i="68"/>
  <c r="P173" i="68" s="1"/>
  <c r="I159" i="4"/>
  <c r="AB159" i="4"/>
  <c r="AB76" i="91" s="1"/>
  <c r="H159" i="4"/>
  <c r="D76" i="91"/>
  <c r="C57" i="91"/>
  <c r="G119" i="4"/>
  <c r="AF119" i="4"/>
  <c r="AF57" i="91" s="1"/>
  <c r="E130" i="68"/>
  <c r="E167" i="91"/>
  <c r="G144" i="68"/>
  <c r="I323" i="4"/>
  <c r="AH323" i="4"/>
  <c r="AH167" i="91" s="1"/>
  <c r="AF243" i="4"/>
  <c r="AF122" i="91" s="1"/>
  <c r="G243" i="4"/>
  <c r="E250" i="68"/>
  <c r="C122" i="91"/>
  <c r="C63" i="66"/>
  <c r="G374" i="4"/>
  <c r="E369" i="68"/>
  <c r="AA374" i="4"/>
  <c r="AA63" i="66" s="1"/>
  <c r="D156" i="91"/>
  <c r="F133" i="68"/>
  <c r="P140" i="68" s="1"/>
  <c r="I312" i="4"/>
  <c r="H312" i="4"/>
  <c r="M312" i="4"/>
  <c r="M156" i="91" s="1"/>
  <c r="D169" i="91" s="1"/>
  <c r="D32" i="91"/>
  <c r="H92" i="4"/>
  <c r="AB92" i="4"/>
  <c r="AB32" i="91" s="1"/>
  <c r="F103" i="68"/>
  <c r="Y307" i="4"/>
  <c r="Y151" i="91" s="1"/>
  <c r="F151" i="91"/>
  <c r="J307" i="4"/>
  <c r="H317" i="68"/>
  <c r="F36" i="67"/>
  <c r="O270" i="4"/>
  <c r="O36" i="67" s="1"/>
  <c r="J270" i="4"/>
  <c r="H278" i="68"/>
  <c r="R278" i="68" s="1"/>
  <c r="E12" i="91"/>
  <c r="AC72" i="4"/>
  <c r="AC12" i="91" s="1"/>
  <c r="G82" i="68"/>
  <c r="I72" i="4"/>
  <c r="J72" i="4"/>
  <c r="G22" i="4"/>
  <c r="I22" i="68" s="1"/>
  <c r="D22" i="68"/>
  <c r="H335" i="4"/>
  <c r="J332" i="68" s="1"/>
  <c r="F332" i="68"/>
  <c r="I335" i="4"/>
  <c r="K332" i="68" s="1"/>
  <c r="N243" i="4"/>
  <c r="N122" i="91" s="1"/>
  <c r="B122" i="91"/>
  <c r="AE243" i="4"/>
  <c r="AE122" i="91" s="1"/>
  <c r="AC243" i="4"/>
  <c r="AC122" i="91" s="1"/>
  <c r="S243" i="4"/>
  <c r="S122" i="91" s="1"/>
  <c r="X243" i="4"/>
  <c r="X122" i="91" s="1"/>
  <c r="D250" i="68"/>
  <c r="C4" i="67"/>
  <c r="G122" i="4"/>
  <c r="E148" i="68"/>
  <c r="O162" i="68" s="1"/>
  <c r="H122" i="4"/>
  <c r="Q122" i="4"/>
  <c r="Q4" i="67" s="1"/>
  <c r="J29" i="91"/>
  <c r="L100" i="68"/>
  <c r="C55" i="69" s="1"/>
  <c r="H33" i="91"/>
  <c r="J104" i="68"/>
  <c r="K104" i="68"/>
  <c r="I33" i="91"/>
  <c r="G17" i="91"/>
  <c r="I87" i="68"/>
  <c r="I15" i="91"/>
  <c r="K85" i="68"/>
  <c r="I85" i="68"/>
  <c r="G15" i="91"/>
  <c r="J86" i="68"/>
  <c r="I3" i="91"/>
  <c r="K73" i="68"/>
  <c r="G3" i="91"/>
  <c r="I73" i="68"/>
  <c r="U18" i="90"/>
  <c r="AB16" i="90"/>
  <c r="K18" i="90"/>
  <c r="K18" i="66"/>
  <c r="U16" i="66"/>
  <c r="Z16" i="66"/>
  <c r="V16" i="66"/>
  <c r="AG17" i="90"/>
  <c r="AG17" i="66"/>
  <c r="Q17" i="66"/>
  <c r="J17" i="66"/>
  <c r="T17" i="90"/>
  <c r="P16" i="90"/>
  <c r="P16" i="66"/>
  <c r="V20" i="66"/>
  <c r="K19" i="90"/>
  <c r="Q18" i="90"/>
  <c r="M18" i="66"/>
  <c r="AE19" i="66"/>
  <c r="W16" i="66"/>
  <c r="W16" i="90"/>
  <c r="K20" i="66"/>
  <c r="K20" i="90"/>
  <c r="H17" i="66"/>
  <c r="L66" i="68"/>
  <c r="C3" i="69" s="1"/>
  <c r="U20" i="90"/>
  <c r="J16" i="90"/>
  <c r="F19" i="66"/>
  <c r="J60" i="4"/>
  <c r="F19" i="90"/>
  <c r="H68" i="68"/>
  <c r="J66" i="68"/>
  <c r="AH18" i="90"/>
  <c r="P20" i="66"/>
  <c r="P20" i="90"/>
  <c r="L16" i="90"/>
  <c r="H59" i="4"/>
  <c r="F67" i="68"/>
  <c r="P67" i="68" s="1"/>
  <c r="D18" i="90"/>
  <c r="D521" i="4"/>
  <c r="D526" i="4" s="1"/>
  <c r="AB19" i="66"/>
  <c r="AE18" i="90"/>
  <c r="AE18" i="66"/>
  <c r="AC18" i="66"/>
  <c r="AC18" i="90"/>
  <c r="L19" i="66"/>
  <c r="L19" i="90"/>
  <c r="P19" i="90"/>
  <c r="P19" i="66"/>
  <c r="AC19" i="66"/>
  <c r="AC19" i="90"/>
  <c r="AE17" i="90"/>
  <c r="AE17" i="66"/>
  <c r="I19" i="66"/>
  <c r="K68" i="68"/>
  <c r="I19" i="90"/>
  <c r="AD19" i="66"/>
  <c r="AD19" i="90"/>
  <c r="I16" i="90"/>
  <c r="K65" i="68"/>
  <c r="I16" i="66"/>
  <c r="AF19" i="66"/>
  <c r="AF19" i="90"/>
  <c r="AA17" i="90"/>
  <c r="K67" i="68"/>
  <c r="R18" i="66"/>
  <c r="W18" i="66"/>
  <c r="W18" i="90"/>
  <c r="AB18" i="90"/>
  <c r="AB18" i="66"/>
  <c r="I67" i="68"/>
  <c r="G18" i="66"/>
  <c r="AG19" i="66"/>
  <c r="AG19" i="90"/>
  <c r="J65" i="68"/>
  <c r="H16" i="66"/>
  <c r="H16" i="90"/>
  <c r="I18" i="66"/>
  <c r="AF18" i="90"/>
  <c r="Q19" i="66"/>
  <c r="Q19" i="90"/>
  <c r="P17" i="90"/>
  <c r="P17" i="66"/>
  <c r="Z18" i="90"/>
  <c r="Z18" i="66"/>
  <c r="M19" i="66"/>
  <c r="M19" i="90"/>
  <c r="V19" i="90"/>
  <c r="V19" i="66"/>
  <c r="AG20" i="90"/>
  <c r="AG20" i="66"/>
  <c r="W19" i="90"/>
  <c r="W19" i="66"/>
  <c r="R16" i="90"/>
  <c r="R16" i="66"/>
  <c r="N19" i="90"/>
  <c r="N19" i="66"/>
  <c r="W17" i="90"/>
  <c r="W17" i="66"/>
  <c r="M16" i="90"/>
  <c r="M16" i="66"/>
  <c r="AA16" i="90"/>
  <c r="AA16" i="66"/>
  <c r="I66" i="68"/>
  <c r="G17" i="90"/>
  <c r="U17" i="90"/>
  <c r="U17" i="66"/>
  <c r="S17" i="66"/>
  <c r="S17" i="90"/>
  <c r="Q20" i="90"/>
  <c r="Q20" i="66"/>
  <c r="Q16" i="90"/>
  <c r="Q16" i="66"/>
  <c r="L17" i="90"/>
  <c r="L17" i="66"/>
  <c r="Z20" i="66"/>
  <c r="Z20" i="90"/>
  <c r="AA19" i="90"/>
  <c r="AA19" i="66"/>
  <c r="AC17" i="90"/>
  <c r="AC17" i="66"/>
  <c r="N16" i="90"/>
  <c r="N16" i="66"/>
  <c r="W20" i="66"/>
  <c r="W20" i="90"/>
  <c r="H19" i="90"/>
  <c r="J68" i="68"/>
  <c r="H19" i="66"/>
  <c r="G16" i="90"/>
  <c r="I65" i="68"/>
  <c r="G16" i="66"/>
  <c r="V17" i="66"/>
  <c r="V17" i="90"/>
  <c r="Z17" i="66"/>
  <c r="Z17" i="90"/>
  <c r="K17" i="66"/>
  <c r="K17" i="90"/>
  <c r="R17" i="66"/>
  <c r="R17" i="90"/>
  <c r="AH17" i="66"/>
  <c r="AH17" i="90"/>
  <c r="N17" i="66"/>
  <c r="N17" i="90"/>
  <c r="AF16" i="66"/>
  <c r="AF16" i="90"/>
  <c r="AF17" i="90"/>
  <c r="AF17" i="66"/>
  <c r="AB20" i="90"/>
  <c r="AB20" i="66"/>
  <c r="AE16" i="90"/>
  <c r="AE16" i="66"/>
  <c r="AE20" i="66"/>
  <c r="G19" i="90"/>
  <c r="G19" i="66"/>
  <c r="I68" i="68"/>
  <c r="K16" i="90"/>
  <c r="K16" i="66"/>
  <c r="S16" i="66"/>
  <c r="S16" i="90"/>
  <c r="F20" i="66"/>
  <c r="F20" i="90"/>
  <c r="H69" i="68"/>
  <c r="J61" i="4"/>
  <c r="AI61" i="4"/>
  <c r="H104" i="68"/>
  <c r="R118" i="68" s="1"/>
  <c r="J93" i="4"/>
  <c r="AI93" i="4"/>
  <c r="AI33" i="91" s="1"/>
  <c r="F33" i="91"/>
  <c r="Y352" i="4"/>
  <c r="Y55" i="66" s="1"/>
  <c r="F521" i="4"/>
  <c r="F55" i="66"/>
  <c r="J352" i="4"/>
  <c r="H349" i="68"/>
  <c r="R344" i="68" s="1"/>
  <c r="J271" i="4"/>
  <c r="T271" i="4"/>
  <c r="T37" i="67" s="1"/>
  <c r="F37" i="67"/>
  <c r="H279" i="68"/>
  <c r="D122" i="91"/>
  <c r="AG243" i="4"/>
  <c r="AG122" i="91" s="1"/>
  <c r="I243" i="4"/>
  <c r="H243" i="4"/>
  <c r="F250" i="68"/>
  <c r="E17" i="91"/>
  <c r="G87" i="68"/>
  <c r="Q93" i="68" s="1"/>
  <c r="J77" i="4"/>
  <c r="I77" i="4"/>
  <c r="X77" i="4"/>
  <c r="G249" i="68"/>
  <c r="Q261" i="68" s="1"/>
  <c r="J242" i="4"/>
  <c r="E121" i="91"/>
  <c r="AC242" i="4"/>
  <c r="AC121" i="91" s="1"/>
  <c r="I242" i="4"/>
  <c r="E57" i="91"/>
  <c r="G130" i="68"/>
  <c r="Q144" i="68" s="1"/>
  <c r="AH119" i="4"/>
  <c r="J119" i="4"/>
  <c r="I119" i="4"/>
  <c r="G35" i="67"/>
  <c r="I277" i="68"/>
  <c r="F60" i="91"/>
  <c r="H179" i="68"/>
  <c r="R171" i="68" s="1"/>
  <c r="O142" i="4"/>
  <c r="O60" i="91" s="1"/>
  <c r="J142" i="4"/>
  <c r="J60" i="91" s="1"/>
  <c r="F140" i="91"/>
  <c r="J296" i="4"/>
  <c r="AI296" i="4"/>
  <c r="AI140" i="91" s="1"/>
  <c r="H306" i="68"/>
  <c r="J86" i="4"/>
  <c r="AI86" i="4"/>
  <c r="AI26" i="91" s="1"/>
  <c r="F26" i="91"/>
  <c r="H95" i="68"/>
  <c r="Y111" i="4"/>
  <c r="Y49" i="91" s="1"/>
  <c r="H122" i="68"/>
  <c r="F49" i="91"/>
  <c r="J111" i="4"/>
  <c r="F165" i="91"/>
  <c r="Y321" i="4"/>
  <c r="Y165" i="91" s="1"/>
  <c r="H142" i="68"/>
  <c r="J321" i="4"/>
  <c r="H316" i="68"/>
  <c r="J306" i="4"/>
  <c r="T306" i="4"/>
  <c r="T150" i="91" s="1"/>
  <c r="F170" i="91" s="1"/>
  <c r="F150" i="91"/>
  <c r="F56" i="67"/>
  <c r="J290" i="4"/>
  <c r="H299" i="68"/>
  <c r="AI290" i="4"/>
  <c r="AI56" i="67" s="1"/>
  <c r="G382" i="4"/>
  <c r="I376" i="68" s="1"/>
  <c r="E376" i="68"/>
  <c r="H382" i="4"/>
  <c r="J376" i="68" s="1"/>
  <c r="Y276" i="4"/>
  <c r="Y42" i="67" s="1"/>
  <c r="F61" i="67" s="1"/>
  <c r="J276" i="4"/>
  <c r="F42" i="67"/>
  <c r="H285" i="68"/>
  <c r="R297" i="68" s="1"/>
  <c r="J65" i="4"/>
  <c r="Y65" i="4"/>
  <c r="F5" i="91"/>
  <c r="H75" i="68"/>
  <c r="J354" i="4"/>
  <c r="AI354" i="4"/>
  <c r="AI57" i="66" s="1"/>
  <c r="H351" i="68"/>
  <c r="R346" i="68" s="1"/>
  <c r="F57" i="66"/>
  <c r="F18" i="91"/>
  <c r="AD78" i="4"/>
  <c r="H88" i="68"/>
  <c r="J78" i="4"/>
  <c r="H344" i="68"/>
  <c r="J347" i="4"/>
  <c r="F50" i="66"/>
  <c r="AD347" i="4"/>
  <c r="AD50" i="66" s="1"/>
  <c r="F55" i="67"/>
  <c r="J289" i="4"/>
  <c r="AD289" i="4"/>
  <c r="AD55" i="67" s="1"/>
  <c r="H298" i="68"/>
  <c r="F30" i="67"/>
  <c r="T264" i="4"/>
  <c r="T30" i="67" s="1"/>
  <c r="H272" i="68"/>
  <c r="R279" i="68" s="1"/>
  <c r="J264" i="4"/>
  <c r="F249" i="68"/>
  <c r="AB242" i="4"/>
  <c r="AB121" i="91" s="1"/>
  <c r="D121" i="91"/>
  <c r="H242" i="4"/>
  <c r="B33" i="91"/>
  <c r="AE93" i="4"/>
  <c r="D104" i="68"/>
  <c r="X93" i="4"/>
  <c r="X33" i="91" s="1"/>
  <c r="AC93" i="4"/>
  <c r="AC33" i="91" s="1"/>
  <c r="N93" i="4"/>
  <c r="G93" i="4"/>
  <c r="S93" i="4"/>
  <c r="H67" i="4"/>
  <c r="D7" i="91"/>
  <c r="F77" i="68"/>
  <c r="I67" i="4"/>
  <c r="F22" i="68"/>
  <c r="H22" i="4"/>
  <c r="J22" i="68" s="1"/>
  <c r="I22" i="4"/>
  <c r="K22" i="68" s="1"/>
  <c r="E140" i="91"/>
  <c r="G306" i="68"/>
  <c r="Q319" i="68" s="1"/>
  <c r="AH296" i="4"/>
  <c r="AH140" i="91" s="1"/>
  <c r="I296" i="4"/>
  <c r="E120" i="91"/>
  <c r="G248" i="68"/>
  <c r="Q260" i="68" s="1"/>
  <c r="X241" i="4"/>
  <c r="X120" i="91" s="1"/>
  <c r="I241" i="4"/>
  <c r="J241" i="4"/>
  <c r="G273" i="4"/>
  <c r="AA273" i="4"/>
  <c r="H273" i="4"/>
  <c r="C39" i="67"/>
  <c r="E281" i="68"/>
  <c r="O281" i="68" s="1"/>
  <c r="E39" i="91"/>
  <c r="G110" i="68"/>
  <c r="AC99" i="4"/>
  <c r="AC39" i="91" s="1"/>
  <c r="I99" i="4"/>
  <c r="J99" i="4"/>
  <c r="D19" i="91"/>
  <c r="AG79" i="4"/>
  <c r="AG19" i="91" s="1"/>
  <c r="I79" i="4"/>
  <c r="F89" i="68"/>
  <c r="H79" i="4"/>
  <c r="I290" i="68"/>
  <c r="G47" i="67"/>
  <c r="W145" i="91"/>
  <c r="Q352" i="68"/>
  <c r="J323" i="4"/>
  <c r="AI323" i="4"/>
  <c r="AI167" i="91" s="1"/>
  <c r="H144" i="68"/>
  <c r="F167" i="91"/>
  <c r="AF146" i="4"/>
  <c r="AF64" i="91" s="1"/>
  <c r="C64" i="91"/>
  <c r="E183" i="68"/>
  <c r="O174" i="68" s="1"/>
  <c r="L145" i="91"/>
  <c r="L488" i="4"/>
  <c r="F24" i="91"/>
  <c r="J84" i="4"/>
  <c r="Y84" i="4"/>
  <c r="Y24" i="91" s="1"/>
  <c r="H93" i="68"/>
  <c r="J73" i="4"/>
  <c r="F13" i="91"/>
  <c r="AI73" i="4"/>
  <c r="AI13" i="91" s="1"/>
  <c r="H83" i="68"/>
  <c r="H367" i="68"/>
  <c r="J372" i="4"/>
  <c r="T372" i="4"/>
  <c r="T61" i="66" s="1"/>
  <c r="F61" i="66"/>
  <c r="F53" i="67"/>
  <c r="J287" i="4"/>
  <c r="H296" i="68"/>
  <c r="T287" i="4"/>
  <c r="T53" i="67" s="1"/>
  <c r="F158" i="68"/>
  <c r="AG132" i="4"/>
  <c r="AG14" i="67" s="1"/>
  <c r="D14" i="67"/>
  <c r="I132" i="4"/>
  <c r="H132" i="4"/>
  <c r="C26" i="91"/>
  <c r="G86" i="4"/>
  <c r="H86" i="4"/>
  <c r="E95" i="68"/>
  <c r="AF86" i="4"/>
  <c r="AF26" i="91" s="1"/>
  <c r="H24" i="4"/>
  <c r="J24" i="68" s="1"/>
  <c r="F24" i="68"/>
  <c r="O10" i="67"/>
  <c r="E50" i="67"/>
  <c r="G293" i="68"/>
  <c r="Q299" i="68" s="1"/>
  <c r="I284" i="4"/>
  <c r="AH284" i="4"/>
  <c r="AH50" i="67" s="1"/>
  <c r="E43" i="68"/>
  <c r="C45" i="66"/>
  <c r="AF217" i="4"/>
  <c r="AF45" i="66" s="1"/>
  <c r="D21" i="68"/>
  <c r="G21" i="4"/>
  <c r="I21" i="68" s="1"/>
  <c r="I217" i="4"/>
  <c r="AG217" i="4"/>
  <c r="AG45" i="66" s="1"/>
  <c r="D45" i="66"/>
  <c r="H217" i="4"/>
  <c r="F43" i="68"/>
  <c r="B39" i="67"/>
  <c r="N273" i="4"/>
  <c r="N39" i="67" s="1"/>
  <c r="Z273" i="4"/>
  <c r="S273" i="4"/>
  <c r="S39" i="67" s="1"/>
  <c r="D281" i="68"/>
  <c r="N281" i="68" s="1"/>
  <c r="X273" i="4"/>
  <c r="X39" i="67" s="1"/>
  <c r="AH273" i="4"/>
  <c r="AH39" i="67" s="1"/>
  <c r="G103" i="68"/>
  <c r="E32" i="91"/>
  <c r="I92" i="4"/>
  <c r="C7" i="91"/>
  <c r="E77" i="68"/>
  <c r="G67" i="4"/>
  <c r="AF67" i="4"/>
  <c r="J82" i="91"/>
  <c r="L209" i="68"/>
  <c r="K145" i="91"/>
  <c r="B169" i="91" s="1"/>
  <c r="L368" i="68"/>
  <c r="J62" i="66"/>
  <c r="H143" i="68"/>
  <c r="F166" i="91"/>
  <c r="J322" i="4"/>
  <c r="J163" i="4"/>
  <c r="T163" i="4"/>
  <c r="T23" i="66" s="1"/>
  <c r="F23" i="66"/>
  <c r="H187" i="68"/>
  <c r="R200" i="68" s="1"/>
  <c r="F153" i="91"/>
  <c r="H319" i="68"/>
  <c r="J309" i="4"/>
  <c r="AI309" i="4"/>
  <c r="AI153" i="91" s="1"/>
  <c r="F159" i="91"/>
  <c r="J315" i="4"/>
  <c r="AD315" i="4"/>
  <c r="AD159" i="91" s="1"/>
  <c r="H136" i="68"/>
  <c r="J281" i="4"/>
  <c r="H290" i="68"/>
  <c r="F47" i="67"/>
  <c r="T281" i="4"/>
  <c r="T47" i="67" s="1"/>
  <c r="H304" i="68"/>
  <c r="J294" i="4"/>
  <c r="Y294" i="4"/>
  <c r="Y138" i="91" s="1"/>
  <c r="F138" i="91"/>
  <c r="F17" i="67"/>
  <c r="H161" i="68"/>
  <c r="J135" i="4"/>
  <c r="O135" i="4"/>
  <c r="O17" i="67" s="1"/>
  <c r="D6" i="67"/>
  <c r="F150" i="68"/>
  <c r="H124" i="4"/>
  <c r="AB124" i="4"/>
  <c r="I124" i="4"/>
  <c r="G24" i="68"/>
  <c r="I24" i="4"/>
  <c r="K24" i="68" s="1"/>
  <c r="J14" i="67"/>
  <c r="L158" i="68"/>
  <c r="E88" i="91"/>
  <c r="I190" i="4"/>
  <c r="J190" i="4"/>
  <c r="G215" i="68"/>
  <c r="Q221" i="68" s="1"/>
  <c r="X190" i="4"/>
  <c r="X88" i="91" s="1"/>
  <c r="K141" i="68"/>
  <c r="I164" i="91"/>
  <c r="Q38" i="67"/>
  <c r="J266" i="4"/>
  <c r="AD266" i="4"/>
  <c r="AD32" i="67" s="1"/>
  <c r="H274" i="68"/>
  <c r="F32" i="67"/>
  <c r="F4" i="66"/>
  <c r="T15" i="4"/>
  <c r="J15" i="4"/>
  <c r="F4" i="90"/>
  <c r="H15" i="68"/>
  <c r="R40" i="68" s="1"/>
  <c r="F520" i="4"/>
  <c r="J316" i="4"/>
  <c r="AI316" i="4"/>
  <c r="AI160" i="91" s="1"/>
  <c r="F160" i="91"/>
  <c r="H137" i="68"/>
  <c r="H313" i="68"/>
  <c r="J303" i="4"/>
  <c r="AI303" i="4"/>
  <c r="AI147" i="91" s="1"/>
  <c r="F147" i="91"/>
  <c r="I381" i="4"/>
  <c r="K375" i="68" s="1"/>
  <c r="G375" i="68"/>
  <c r="F25" i="66"/>
  <c r="AD165" i="4"/>
  <c r="AD25" i="66" s="1"/>
  <c r="J165" i="4"/>
  <c r="H189" i="68"/>
  <c r="R202" i="68" s="1"/>
  <c r="F522" i="4"/>
  <c r="H353" i="4"/>
  <c r="AB353" i="4"/>
  <c r="AB56" i="66" s="1"/>
  <c r="F350" i="68"/>
  <c r="D56" i="66"/>
  <c r="I353" i="4"/>
  <c r="D522" i="4"/>
  <c r="J345" i="4"/>
  <c r="H342" i="68"/>
  <c r="F48" i="66"/>
  <c r="T345" i="4"/>
  <c r="T48" i="66" s="1"/>
  <c r="AI267" i="4"/>
  <c r="AI33" i="67" s="1"/>
  <c r="J267" i="4"/>
  <c r="F33" i="67"/>
  <c r="H275" i="68"/>
  <c r="J46" i="67"/>
  <c r="L289" i="68"/>
  <c r="C78" i="69" s="1"/>
  <c r="H190" i="68"/>
  <c r="R203" i="68" s="1"/>
  <c r="AI166" i="4"/>
  <c r="AI26" i="66" s="1"/>
  <c r="J166" i="4"/>
  <c r="F26" i="66"/>
  <c r="H374" i="4"/>
  <c r="AB374" i="4"/>
  <c r="AB63" i="66" s="1"/>
  <c r="F369" i="68"/>
  <c r="D63" i="66"/>
  <c r="I374" i="4"/>
  <c r="H369" i="68"/>
  <c r="AD374" i="4"/>
  <c r="AD63" i="66" s="1"/>
  <c r="F63" i="66"/>
  <c r="J374" i="4"/>
  <c r="J314" i="4"/>
  <c r="F158" i="91"/>
  <c r="Y314" i="4"/>
  <c r="Y158" i="91" s="1"/>
  <c r="H135" i="68"/>
  <c r="O299" i="4"/>
  <c r="O143" i="91" s="1"/>
  <c r="J299" i="4"/>
  <c r="H309" i="68"/>
  <c r="R315" i="68" s="1"/>
  <c r="F143" i="91"/>
  <c r="F32" i="91"/>
  <c r="H103" i="68"/>
  <c r="J92" i="4"/>
  <c r="AD92" i="4"/>
  <c r="AD32" i="91" s="1"/>
  <c r="E159" i="91"/>
  <c r="AC315" i="4"/>
  <c r="AC159" i="91" s="1"/>
  <c r="G136" i="68"/>
  <c r="I315" i="4"/>
  <c r="J128" i="4"/>
  <c r="F10" i="67"/>
  <c r="H154" i="68"/>
  <c r="J284" i="4"/>
  <c r="H293" i="68"/>
  <c r="AI284" i="4"/>
  <c r="AI50" i="67" s="1"/>
  <c r="F50" i="67"/>
  <c r="F13" i="67"/>
  <c r="J131" i="4"/>
  <c r="AD131" i="4"/>
  <c r="AD13" i="67" s="1"/>
  <c r="H157" i="68"/>
  <c r="H350" i="68"/>
  <c r="F56" i="66"/>
  <c r="J353" i="4"/>
  <c r="AD353" i="4"/>
  <c r="AD56" i="66" s="1"/>
  <c r="J295" i="4"/>
  <c r="AD295" i="4"/>
  <c r="AD139" i="91" s="1"/>
  <c r="F139" i="91"/>
  <c r="H305" i="68"/>
  <c r="F40" i="67"/>
  <c r="AI274" i="4"/>
  <c r="AI40" i="67" s="1"/>
  <c r="J274" i="4"/>
  <c r="H282" i="68"/>
  <c r="H165" i="68"/>
  <c r="F21" i="67"/>
  <c r="J139" i="4"/>
  <c r="AI139" i="4"/>
  <c r="AI21" i="67" s="1"/>
  <c r="D140" i="91"/>
  <c r="AG296" i="4"/>
  <c r="AG140" i="91" s="1"/>
  <c r="F306" i="68"/>
  <c r="H296" i="4"/>
  <c r="D7" i="67"/>
  <c r="AG125" i="4"/>
  <c r="AG7" i="67" s="1"/>
  <c r="I125" i="4"/>
  <c r="F151" i="68"/>
  <c r="H125" i="4"/>
  <c r="G88" i="68"/>
  <c r="AC78" i="4"/>
  <c r="I78" i="4"/>
  <c r="E18" i="91"/>
  <c r="G23" i="68"/>
  <c r="I23" i="4"/>
  <c r="K23" i="68" s="1"/>
  <c r="C134" i="91"/>
  <c r="E262" i="68"/>
  <c r="O262" i="68" s="1"/>
  <c r="AF255" i="4"/>
  <c r="AF134" i="91" s="1"/>
  <c r="G255" i="4"/>
  <c r="H255" i="4"/>
  <c r="G132" i="4"/>
  <c r="AF132" i="4"/>
  <c r="AF14" i="67" s="1"/>
  <c r="E158" i="68"/>
  <c r="C14" i="67"/>
  <c r="G23" i="4"/>
  <c r="I23" i="68" s="1"/>
  <c r="D23" i="68"/>
  <c r="E89" i="91"/>
  <c r="I191" i="4"/>
  <c r="AC191" i="4"/>
  <c r="AC89" i="91" s="1"/>
  <c r="G216" i="68"/>
  <c r="Q222" i="68" s="1"/>
  <c r="J191" i="4"/>
  <c r="F176" i="68"/>
  <c r="P174" i="68" s="1"/>
  <c r="H160" i="4"/>
  <c r="D77" i="91"/>
  <c r="AG160" i="4"/>
  <c r="AG77" i="91" s="1"/>
  <c r="I160" i="4"/>
  <c r="E28" i="91"/>
  <c r="I88" i="4"/>
  <c r="G99" i="68"/>
  <c r="J88" i="4"/>
  <c r="AG67" i="4"/>
  <c r="I166" i="91"/>
  <c r="K143" i="68"/>
  <c r="P145" i="91"/>
  <c r="J77" i="91"/>
  <c r="L176" i="68"/>
  <c r="P346" i="68" l="1"/>
  <c r="R144" i="68"/>
  <c r="R317" i="68"/>
  <c r="G147" i="91"/>
  <c r="R316" i="68"/>
  <c r="K493" i="4"/>
  <c r="R296" i="68"/>
  <c r="C63" i="67"/>
  <c r="C20" i="65" s="1"/>
  <c r="K491" i="4"/>
  <c r="K488" i="4"/>
  <c r="B2" i="65" s="1"/>
  <c r="K489" i="4"/>
  <c r="O299" i="68"/>
  <c r="G52" i="67"/>
  <c r="I295" i="68"/>
  <c r="R298" i="68"/>
  <c r="R281" i="68"/>
  <c r="Q262" i="68"/>
  <c r="L491" i="4"/>
  <c r="L489" i="4"/>
  <c r="C169" i="91"/>
  <c r="H109" i="91"/>
  <c r="L32" i="68"/>
  <c r="C45" i="69" s="1"/>
  <c r="J127" i="91"/>
  <c r="P242" i="68"/>
  <c r="K237" i="68"/>
  <c r="G108" i="91"/>
  <c r="O241" i="68"/>
  <c r="J109" i="91"/>
  <c r="P43" i="68"/>
  <c r="F71" i="66"/>
  <c r="O42" i="68"/>
  <c r="I223" i="68"/>
  <c r="N222" i="68"/>
  <c r="N223" i="68"/>
  <c r="K209" i="68"/>
  <c r="H80" i="91"/>
  <c r="J207" i="68"/>
  <c r="D170" i="91"/>
  <c r="Q174" i="68"/>
  <c r="Q165" i="68"/>
  <c r="Q164" i="68"/>
  <c r="K164" i="68"/>
  <c r="K149" i="68"/>
  <c r="I4" i="67"/>
  <c r="C60" i="67"/>
  <c r="C17" i="65" s="1"/>
  <c r="G49" i="91"/>
  <c r="I122" i="68"/>
  <c r="J117" i="68"/>
  <c r="H40" i="91"/>
  <c r="I93" i="68"/>
  <c r="I94" i="68"/>
  <c r="Q95" i="68"/>
  <c r="O69" i="68"/>
  <c r="V18" i="66"/>
  <c r="O67" i="68"/>
  <c r="AE13" i="66"/>
  <c r="R69" i="68"/>
  <c r="K49" i="68"/>
  <c r="G11" i="90"/>
  <c r="R68" i="68"/>
  <c r="G11" i="66"/>
  <c r="O92" i="68"/>
  <c r="P94" i="68"/>
  <c r="R490" i="4"/>
  <c r="C501" i="4" s="1"/>
  <c r="K76" i="68"/>
  <c r="R491" i="4"/>
  <c r="C27" i="13"/>
  <c r="D368" i="4" s="1"/>
  <c r="D366" i="4"/>
  <c r="C26" i="13"/>
  <c r="D367" i="4" s="1"/>
  <c r="J351" i="68"/>
  <c r="H57" i="66"/>
  <c r="K349" i="68"/>
  <c r="I55" i="66"/>
  <c r="H55" i="66"/>
  <c r="J349" i="68"/>
  <c r="I57" i="66"/>
  <c r="K351" i="68"/>
  <c r="Q346" i="68"/>
  <c r="J51" i="66"/>
  <c r="L345" i="68"/>
  <c r="I153" i="91"/>
  <c r="H153" i="91"/>
  <c r="P319" i="68"/>
  <c r="O318" i="68"/>
  <c r="J312" i="68"/>
  <c r="R318" i="68"/>
  <c r="I305" i="68"/>
  <c r="G139" i="91"/>
  <c r="R299" i="68"/>
  <c r="B61" i="67"/>
  <c r="B18" i="65" s="1"/>
  <c r="I297" i="68"/>
  <c r="G54" i="67"/>
  <c r="D61" i="67"/>
  <c r="D18" i="65" s="1"/>
  <c r="K292" i="68"/>
  <c r="I49" i="67"/>
  <c r="J49" i="67"/>
  <c r="L292" i="68"/>
  <c r="H48" i="67"/>
  <c r="J291" i="68"/>
  <c r="I48" i="67"/>
  <c r="K291" i="68"/>
  <c r="P282" i="68"/>
  <c r="H33" i="67"/>
  <c r="J275" i="68"/>
  <c r="I33" i="67"/>
  <c r="K275" i="68"/>
  <c r="I30" i="67"/>
  <c r="K272" i="68"/>
  <c r="I27" i="67"/>
  <c r="P281" i="68"/>
  <c r="I268" i="68"/>
  <c r="J25" i="67"/>
  <c r="L267" i="68"/>
  <c r="J26" i="67"/>
  <c r="L268" i="68"/>
  <c r="J27" i="67"/>
  <c r="L269" i="68"/>
  <c r="J243" i="68"/>
  <c r="J116" i="91"/>
  <c r="L243" i="68"/>
  <c r="J241" i="68"/>
  <c r="H114" i="91"/>
  <c r="I114" i="91"/>
  <c r="K241" i="68"/>
  <c r="I241" i="68"/>
  <c r="G114" i="91"/>
  <c r="J114" i="91"/>
  <c r="L241" i="68"/>
  <c r="L239" i="68"/>
  <c r="C71" i="69" s="1"/>
  <c r="J112" i="91"/>
  <c r="L242" i="68"/>
  <c r="J115" i="91"/>
  <c r="G110" i="91"/>
  <c r="L237" i="68"/>
  <c r="J110" i="91"/>
  <c r="I4" i="91"/>
  <c r="I38" i="66"/>
  <c r="O43" i="68"/>
  <c r="J37" i="66"/>
  <c r="L35" i="68"/>
  <c r="I34" i="66"/>
  <c r="K32" i="68"/>
  <c r="H37" i="66"/>
  <c r="J35" i="68"/>
  <c r="G30" i="66"/>
  <c r="I28" i="68"/>
  <c r="G31" i="66"/>
  <c r="I29" i="68"/>
  <c r="H31" i="66"/>
  <c r="J29" i="68"/>
  <c r="L30" i="68"/>
  <c r="J32" i="66"/>
  <c r="H96" i="91"/>
  <c r="O222" i="68"/>
  <c r="R222" i="68"/>
  <c r="J95" i="91"/>
  <c r="L222" i="68"/>
  <c r="G95" i="91"/>
  <c r="I222" i="68"/>
  <c r="H95" i="91"/>
  <c r="J222" i="68"/>
  <c r="J76" i="91"/>
  <c r="C172" i="91"/>
  <c r="R173" i="68"/>
  <c r="I170" i="68"/>
  <c r="G68" i="91"/>
  <c r="I169" i="68"/>
  <c r="G67" i="91"/>
  <c r="R174" i="68"/>
  <c r="J68" i="91"/>
  <c r="L170" i="68"/>
  <c r="C171" i="91"/>
  <c r="J12" i="67"/>
  <c r="R164" i="68"/>
  <c r="H21" i="67"/>
  <c r="P164" i="68"/>
  <c r="H20" i="67"/>
  <c r="J164" i="68"/>
  <c r="O164" i="68"/>
  <c r="G20" i="67"/>
  <c r="I164" i="68"/>
  <c r="R165" i="68"/>
  <c r="N165" i="68"/>
  <c r="B63" i="67"/>
  <c r="B20" i="65" s="1"/>
  <c r="O165" i="68"/>
  <c r="K118" i="68"/>
  <c r="R117" i="68"/>
  <c r="P117" i="68"/>
  <c r="N118" i="68"/>
  <c r="I110" i="68"/>
  <c r="G39" i="91"/>
  <c r="J110" i="68"/>
  <c r="H39" i="91"/>
  <c r="J107" i="68"/>
  <c r="H36" i="91"/>
  <c r="I36" i="91"/>
  <c r="K107" i="68"/>
  <c r="D172" i="91"/>
  <c r="L77" i="68"/>
  <c r="J93" i="68"/>
  <c r="N93" i="68"/>
  <c r="I89" i="68"/>
  <c r="P490" i="4"/>
  <c r="B3" i="65" s="1"/>
  <c r="B170" i="91"/>
  <c r="P491" i="4"/>
  <c r="I83" i="68"/>
  <c r="G13" i="91"/>
  <c r="H13" i="91"/>
  <c r="J83" i="68"/>
  <c r="I80" i="68"/>
  <c r="G10" i="91"/>
  <c r="B172" i="91"/>
  <c r="N95" i="68"/>
  <c r="J76" i="68"/>
  <c r="G20" i="90"/>
  <c r="I20" i="66"/>
  <c r="X19" i="90"/>
  <c r="X20" i="90"/>
  <c r="I69" i="68"/>
  <c r="N20" i="66"/>
  <c r="AF20" i="90"/>
  <c r="AH19" i="66"/>
  <c r="I20" i="90"/>
  <c r="F70" i="66"/>
  <c r="E80" i="66" s="1"/>
  <c r="O16" i="90"/>
  <c r="F25" i="90" s="1"/>
  <c r="H20" i="66"/>
  <c r="J69" i="68"/>
  <c r="AC13" i="66"/>
  <c r="AC13" i="90"/>
  <c r="E28" i="90" s="1"/>
  <c r="AI13" i="90"/>
  <c r="AI13" i="66"/>
  <c r="J49" i="68"/>
  <c r="H11" i="90"/>
  <c r="H11" i="66"/>
  <c r="X13" i="66"/>
  <c r="X13" i="90"/>
  <c r="S13" i="66"/>
  <c r="S13" i="90"/>
  <c r="AD12" i="90"/>
  <c r="F28" i="90" s="1"/>
  <c r="AD12" i="66"/>
  <c r="F72" i="66" s="1"/>
  <c r="E81" i="66" s="1"/>
  <c r="H13" i="90"/>
  <c r="J51" i="68"/>
  <c r="H13" i="66"/>
  <c r="G13" i="66"/>
  <c r="G13" i="90"/>
  <c r="I51" i="68"/>
  <c r="AF13" i="66"/>
  <c r="C74" i="66" s="1"/>
  <c r="C13" i="65" s="1"/>
  <c r="AF13" i="90"/>
  <c r="E36" i="4"/>
  <c r="I36" i="4" s="1"/>
  <c r="E35" i="4"/>
  <c r="I35" i="4" s="1"/>
  <c r="E34" i="4"/>
  <c r="I34" i="4" s="1"/>
  <c r="B36" i="4"/>
  <c r="B35" i="4"/>
  <c r="B34" i="4"/>
  <c r="C36" i="4"/>
  <c r="C34" i="4"/>
  <c r="C35" i="4"/>
  <c r="J46" i="91"/>
  <c r="L117" i="68"/>
  <c r="H126" i="91"/>
  <c r="J254" i="68"/>
  <c r="P262" i="68"/>
  <c r="G127" i="91"/>
  <c r="B171" i="91"/>
  <c r="I125" i="91"/>
  <c r="K253" i="68"/>
  <c r="G126" i="91"/>
  <c r="I254" i="68"/>
  <c r="I252" i="68"/>
  <c r="G124" i="91"/>
  <c r="J128" i="91"/>
  <c r="L256" i="68"/>
  <c r="V492" i="4"/>
  <c r="B502" i="4" s="1"/>
  <c r="I156" i="68"/>
  <c r="P261" i="68"/>
  <c r="J133" i="91"/>
  <c r="L261" i="68"/>
  <c r="J20" i="67"/>
  <c r="L164" i="68"/>
  <c r="O163" i="68"/>
  <c r="E61" i="67"/>
  <c r="E18" i="65" s="1"/>
  <c r="E59" i="67"/>
  <c r="E16" i="65" s="1"/>
  <c r="V493" i="4"/>
  <c r="C61" i="67"/>
  <c r="C18" i="65" s="1"/>
  <c r="W492" i="4"/>
  <c r="C502" i="4" s="1"/>
  <c r="W493" i="4"/>
  <c r="D171" i="91"/>
  <c r="I86" i="68"/>
  <c r="I61" i="66"/>
  <c r="K367" i="68"/>
  <c r="J367" i="68"/>
  <c r="H61" i="66"/>
  <c r="Q361" i="68"/>
  <c r="Q343" i="68"/>
  <c r="Q370" i="68"/>
  <c r="L370" i="68"/>
  <c r="J64" i="66"/>
  <c r="R343" i="68"/>
  <c r="P370" i="68"/>
  <c r="P343" i="68"/>
  <c r="I64" i="66"/>
  <c r="K370" i="68"/>
  <c r="H366" i="68" s="1"/>
  <c r="R342" i="68" s="1"/>
  <c r="E60" i="67"/>
  <c r="E17" i="65" s="1"/>
  <c r="E62" i="67"/>
  <c r="E19" i="65" s="1"/>
  <c r="H12" i="67"/>
  <c r="J156" i="68"/>
  <c r="P165" i="68"/>
  <c r="I12" i="67"/>
  <c r="K156" i="68"/>
  <c r="Q143" i="68"/>
  <c r="K129" i="68"/>
  <c r="I56" i="91"/>
  <c r="J56" i="91"/>
  <c r="L129" i="68"/>
  <c r="G4" i="91"/>
  <c r="I74" i="68"/>
  <c r="J74" i="68"/>
  <c r="H4" i="91"/>
  <c r="M489" i="4"/>
  <c r="O144" i="68"/>
  <c r="P144" i="68"/>
  <c r="M491" i="4"/>
  <c r="M488" i="4"/>
  <c r="C500" i="4" s="1"/>
  <c r="I24" i="91"/>
  <c r="K93" i="68"/>
  <c r="Q94" i="68"/>
  <c r="R94" i="68"/>
  <c r="K94" i="68"/>
  <c r="I25" i="91"/>
  <c r="J345" i="68"/>
  <c r="H51" i="66"/>
  <c r="I51" i="66"/>
  <c r="K345" i="68"/>
  <c r="H56" i="67"/>
  <c r="J299" i="68"/>
  <c r="K282" i="68"/>
  <c r="I40" i="67"/>
  <c r="I39" i="67"/>
  <c r="K281" i="68"/>
  <c r="G37" i="66"/>
  <c r="I35" i="68"/>
  <c r="J30" i="66"/>
  <c r="L28" i="68"/>
  <c r="L29" i="68"/>
  <c r="J31" i="66"/>
  <c r="L223" i="68"/>
  <c r="J96" i="91"/>
  <c r="G89" i="91"/>
  <c r="I216" i="68"/>
  <c r="S19" i="66"/>
  <c r="S19" i="90"/>
  <c r="J103" i="68"/>
  <c r="H32" i="91"/>
  <c r="I156" i="91"/>
  <c r="K133" i="68"/>
  <c r="H76" i="91"/>
  <c r="J175" i="68"/>
  <c r="G7" i="67"/>
  <c r="I151" i="68"/>
  <c r="K255" i="68"/>
  <c r="I127" i="91"/>
  <c r="I160" i="91"/>
  <c r="K137" i="68"/>
  <c r="J6" i="91"/>
  <c r="L76" i="68"/>
  <c r="I128" i="91"/>
  <c r="K256" i="68"/>
  <c r="L89" i="68"/>
  <c r="J19" i="91"/>
  <c r="J144" i="91"/>
  <c r="L310" i="68"/>
  <c r="C39" i="69" s="1"/>
  <c r="H90" i="91"/>
  <c r="J217" i="68"/>
  <c r="L151" i="68"/>
  <c r="J7" i="67"/>
  <c r="AI7" i="66"/>
  <c r="AI7" i="90"/>
  <c r="I107" i="68"/>
  <c r="G36" i="91"/>
  <c r="J11" i="91"/>
  <c r="L81" i="68"/>
  <c r="K95" i="68"/>
  <c r="I26" i="91"/>
  <c r="N299" i="68"/>
  <c r="G160" i="91"/>
  <c r="I137" i="68"/>
  <c r="J25" i="91"/>
  <c r="L94" i="68"/>
  <c r="J122" i="91"/>
  <c r="L250" i="68"/>
  <c r="K144" i="68"/>
  <c r="I167" i="91"/>
  <c r="Q490" i="4"/>
  <c r="B501" i="4" s="1"/>
  <c r="F60" i="67"/>
  <c r="R95" i="68"/>
  <c r="H4" i="67"/>
  <c r="J148" i="68"/>
  <c r="J12" i="91"/>
  <c r="L82" i="68"/>
  <c r="I369" i="68"/>
  <c r="G63" i="66"/>
  <c r="G122" i="91"/>
  <c r="I250" i="68"/>
  <c r="G57" i="91"/>
  <c r="I130" i="68"/>
  <c r="I133" i="91"/>
  <c r="K261" i="68"/>
  <c r="I50" i="66"/>
  <c r="K344" i="68"/>
  <c r="H127" i="91"/>
  <c r="J255" i="68"/>
  <c r="I13" i="91"/>
  <c r="K83" i="68"/>
  <c r="H160" i="91"/>
  <c r="J137" i="68"/>
  <c r="G5" i="67"/>
  <c r="I149" i="68"/>
  <c r="L33" i="68"/>
  <c r="C5" i="69" s="1"/>
  <c r="J35" i="66"/>
  <c r="J136" i="68"/>
  <c r="H159" i="91"/>
  <c r="L18" i="68"/>
  <c r="J7" i="66"/>
  <c r="J7" i="90"/>
  <c r="I261" i="68"/>
  <c r="G133" i="91"/>
  <c r="K111" i="68"/>
  <c r="I40" i="91"/>
  <c r="I175" i="68"/>
  <c r="G76" i="91"/>
  <c r="G56" i="66"/>
  <c r="I350" i="68"/>
  <c r="D63" i="67"/>
  <c r="D20" i="65" s="1"/>
  <c r="R282" i="68"/>
  <c r="Q491" i="4"/>
  <c r="O95" i="68"/>
  <c r="E63" i="67"/>
  <c r="E20" i="65" s="1"/>
  <c r="P95" i="68"/>
  <c r="R142" i="68"/>
  <c r="B27" i="90"/>
  <c r="I12" i="91"/>
  <c r="K82" i="68"/>
  <c r="I76" i="91"/>
  <c r="K175" i="68"/>
  <c r="J38" i="66"/>
  <c r="L36" i="68"/>
  <c r="J69" i="91"/>
  <c r="L171" i="68"/>
  <c r="H133" i="91"/>
  <c r="J261" i="68"/>
  <c r="L281" i="68"/>
  <c r="J39" i="67"/>
  <c r="G6" i="67"/>
  <c r="I150" i="68"/>
  <c r="I139" i="91"/>
  <c r="K305" i="68"/>
  <c r="I217" i="68"/>
  <c r="G90" i="91"/>
  <c r="J293" i="68"/>
  <c r="H50" i="67"/>
  <c r="O345" i="68"/>
  <c r="R43" i="68"/>
  <c r="I11" i="91"/>
  <c r="K81" i="68"/>
  <c r="I90" i="91"/>
  <c r="K217" i="68"/>
  <c r="AH20" i="66"/>
  <c r="AH20" i="90"/>
  <c r="D25" i="90"/>
  <c r="G4" i="67"/>
  <c r="I148" i="68"/>
  <c r="L278" i="68"/>
  <c r="C77" i="69" s="1"/>
  <c r="J36" i="67"/>
  <c r="J151" i="91"/>
  <c r="L317" i="68"/>
  <c r="H156" i="91"/>
  <c r="J133" i="68"/>
  <c r="J344" i="68"/>
  <c r="H50" i="66"/>
  <c r="L318" i="68"/>
  <c r="J152" i="91"/>
  <c r="J130" i="68"/>
  <c r="H57" i="91"/>
  <c r="H5" i="67"/>
  <c r="J149" i="68"/>
  <c r="G40" i="91"/>
  <c r="I111" i="68"/>
  <c r="J256" i="68"/>
  <c r="H128" i="91"/>
  <c r="I299" i="68"/>
  <c r="G56" i="67"/>
  <c r="G159" i="91"/>
  <c r="I136" i="68"/>
  <c r="H38" i="66"/>
  <c r="J36" i="68"/>
  <c r="I344" i="68"/>
  <c r="G50" i="66"/>
  <c r="J216" i="68"/>
  <c r="H89" i="91"/>
  <c r="L312" i="68"/>
  <c r="J146" i="91"/>
  <c r="L217" i="68"/>
  <c r="J90" i="91"/>
  <c r="L111" i="68"/>
  <c r="J40" i="91"/>
  <c r="J6" i="67"/>
  <c r="L150" i="68"/>
  <c r="I293" i="68"/>
  <c r="G50" i="67"/>
  <c r="H167" i="91"/>
  <c r="J144" i="68"/>
  <c r="Q117" i="68"/>
  <c r="C25" i="90"/>
  <c r="B26" i="90"/>
  <c r="L68" i="68"/>
  <c r="J19" i="66"/>
  <c r="J19" i="90"/>
  <c r="B69" i="66"/>
  <c r="B24" i="65" s="1"/>
  <c r="D73" i="66"/>
  <c r="D26" i="65" s="1"/>
  <c r="E29" i="90"/>
  <c r="D29" i="90"/>
  <c r="H18" i="66"/>
  <c r="J67" i="68"/>
  <c r="H18" i="90"/>
  <c r="B29" i="90"/>
  <c r="B28" i="90"/>
  <c r="D28" i="90"/>
  <c r="C27" i="90"/>
  <c r="B68" i="66"/>
  <c r="B10" i="65" s="1"/>
  <c r="C71" i="66"/>
  <c r="C25" i="65" s="1"/>
  <c r="C70" i="66"/>
  <c r="F67" i="66"/>
  <c r="F66" i="66"/>
  <c r="E78" i="66" s="1"/>
  <c r="C67" i="66"/>
  <c r="C23" i="65" s="1"/>
  <c r="C66" i="66"/>
  <c r="D67" i="66"/>
  <c r="D23" i="65" s="1"/>
  <c r="D66" i="66"/>
  <c r="B66" i="66"/>
  <c r="B9" i="65" s="1"/>
  <c r="B67" i="66"/>
  <c r="B23" i="65" s="1"/>
  <c r="C69" i="66"/>
  <c r="C24" i="65" s="1"/>
  <c r="C68" i="66"/>
  <c r="C72" i="66"/>
  <c r="C73" i="66"/>
  <c r="C26" i="65" s="1"/>
  <c r="D71" i="66"/>
  <c r="D25" i="65" s="1"/>
  <c r="D70" i="66"/>
  <c r="D68" i="66"/>
  <c r="D69" i="66"/>
  <c r="D24" i="65" s="1"/>
  <c r="F526" i="4"/>
  <c r="B25" i="90"/>
  <c r="E25" i="90"/>
  <c r="C26" i="90"/>
  <c r="C28" i="90"/>
  <c r="D27" i="90"/>
  <c r="D26" i="90"/>
  <c r="L189" i="68"/>
  <c r="J25" i="66"/>
  <c r="J160" i="91"/>
  <c r="L137" i="68"/>
  <c r="I32" i="91"/>
  <c r="K103" i="68"/>
  <c r="O491" i="4"/>
  <c r="H26" i="91"/>
  <c r="J95" i="68"/>
  <c r="I14" i="67"/>
  <c r="K158" i="68"/>
  <c r="K306" i="68"/>
  <c r="I140" i="91"/>
  <c r="L306" i="68"/>
  <c r="J140" i="91"/>
  <c r="I57" i="91"/>
  <c r="K130" i="68"/>
  <c r="L249" i="68"/>
  <c r="J121" i="91"/>
  <c r="L87" i="68"/>
  <c r="J17" i="91"/>
  <c r="H122" i="91"/>
  <c r="J250" i="68"/>
  <c r="I77" i="91"/>
  <c r="K176" i="68"/>
  <c r="K150" i="68"/>
  <c r="I6" i="67"/>
  <c r="J23" i="66"/>
  <c r="L187" i="68"/>
  <c r="C7" i="69" s="1"/>
  <c r="G7" i="91"/>
  <c r="I77" i="68"/>
  <c r="I45" i="66"/>
  <c r="K43" i="68"/>
  <c r="K293" i="68"/>
  <c r="I50" i="67"/>
  <c r="O489" i="4"/>
  <c r="I95" i="68"/>
  <c r="G26" i="91"/>
  <c r="F173" i="91"/>
  <c r="H19" i="91"/>
  <c r="J89" i="68"/>
  <c r="AA39" i="67"/>
  <c r="C62" i="67" s="1"/>
  <c r="C19" i="65" s="1"/>
  <c r="AA494" i="4"/>
  <c r="AA495" i="4"/>
  <c r="N33" i="91"/>
  <c r="AE33" i="91"/>
  <c r="J55" i="67"/>
  <c r="L298" i="68"/>
  <c r="L344" i="68"/>
  <c r="J50" i="66"/>
  <c r="AD18" i="91"/>
  <c r="F172" i="91" s="1"/>
  <c r="AD495" i="4"/>
  <c r="AD494" i="4"/>
  <c r="E503" i="4" s="1"/>
  <c r="Y5" i="91"/>
  <c r="F171" i="91" s="1"/>
  <c r="Y493" i="4"/>
  <c r="Y492" i="4"/>
  <c r="E502" i="4" s="1"/>
  <c r="J42" i="67"/>
  <c r="L285" i="68"/>
  <c r="J26" i="91"/>
  <c r="L95" i="68"/>
  <c r="L130" i="68"/>
  <c r="J57" i="91"/>
  <c r="K249" i="68"/>
  <c r="I121" i="91"/>
  <c r="I122" i="91"/>
  <c r="K250" i="68"/>
  <c r="L349" i="68"/>
  <c r="J55" i="66"/>
  <c r="AI20" i="66"/>
  <c r="AI20" i="90"/>
  <c r="AI497" i="4"/>
  <c r="AI496" i="4"/>
  <c r="E504" i="4" s="1"/>
  <c r="AG7" i="91"/>
  <c r="D173" i="91" s="1"/>
  <c r="AG496" i="4"/>
  <c r="AG497" i="4"/>
  <c r="G14" i="67"/>
  <c r="I158" i="68"/>
  <c r="L157" i="68"/>
  <c r="J13" i="67"/>
  <c r="L154" i="68"/>
  <c r="C62" i="69" s="1"/>
  <c r="J10" i="67"/>
  <c r="L135" i="68"/>
  <c r="J158" i="91"/>
  <c r="D72" i="66"/>
  <c r="J4" i="90"/>
  <c r="J4" i="66"/>
  <c r="L15" i="68"/>
  <c r="C1" i="69" s="1"/>
  <c r="K248" i="68"/>
  <c r="I120" i="91"/>
  <c r="I104" i="68"/>
  <c r="G33" i="91"/>
  <c r="L299" i="68"/>
  <c r="J56" i="67"/>
  <c r="J150" i="91"/>
  <c r="L316" i="68"/>
  <c r="C40" i="69" s="1"/>
  <c r="L99" i="68"/>
  <c r="J28" i="91"/>
  <c r="I89" i="91"/>
  <c r="K216" i="68"/>
  <c r="H134" i="91"/>
  <c r="J262" i="68"/>
  <c r="H7" i="67"/>
  <c r="J151" i="68"/>
  <c r="L305" i="68"/>
  <c r="J139" i="91"/>
  <c r="L293" i="68"/>
  <c r="J50" i="67"/>
  <c r="I159" i="91"/>
  <c r="K136" i="68"/>
  <c r="J63" i="66"/>
  <c r="L369" i="68"/>
  <c r="K369" i="68"/>
  <c r="I63" i="66"/>
  <c r="H63" i="66"/>
  <c r="J369" i="68"/>
  <c r="I56" i="66"/>
  <c r="K350" i="68"/>
  <c r="J350" i="68"/>
  <c r="H56" i="66"/>
  <c r="F73" i="66"/>
  <c r="T4" i="90"/>
  <c r="F26" i="90" s="1"/>
  <c r="E33" i="90" s="1"/>
  <c r="T4" i="66"/>
  <c r="T490" i="4"/>
  <c r="E501" i="4" s="1"/>
  <c r="T491" i="4"/>
  <c r="J47" i="67"/>
  <c r="L290" i="68"/>
  <c r="C36" i="69" s="1"/>
  <c r="J89" i="91"/>
  <c r="L216" i="68"/>
  <c r="G134" i="91"/>
  <c r="I262" i="68"/>
  <c r="I18" i="91"/>
  <c r="K88" i="68"/>
  <c r="J306" i="68"/>
  <c r="H140" i="91"/>
  <c r="F63" i="67"/>
  <c r="R161" i="68"/>
  <c r="J32" i="91"/>
  <c r="L103" i="68"/>
  <c r="J33" i="67"/>
  <c r="L275" i="68"/>
  <c r="L274" i="68"/>
  <c r="J32" i="67"/>
  <c r="J88" i="91"/>
  <c r="L215" i="68"/>
  <c r="AB6" i="67"/>
  <c r="D62" i="67" s="1"/>
  <c r="D19" i="65" s="1"/>
  <c r="AB495" i="4"/>
  <c r="AB494" i="4"/>
  <c r="R143" i="68"/>
  <c r="J166" i="91"/>
  <c r="L143" i="68"/>
  <c r="Z39" i="67"/>
  <c r="B62" i="67" s="1"/>
  <c r="B19" i="65" s="1"/>
  <c r="H45" i="66"/>
  <c r="J43" i="68"/>
  <c r="O488" i="4"/>
  <c r="E500" i="4" s="1"/>
  <c r="J53" i="67"/>
  <c r="L296" i="68"/>
  <c r="C37" i="69" s="1"/>
  <c r="J61" i="66"/>
  <c r="L367" i="68"/>
  <c r="C10" i="69" s="1"/>
  <c r="J24" i="91"/>
  <c r="L93" i="68"/>
  <c r="J39" i="91"/>
  <c r="L110" i="68"/>
  <c r="G39" i="67"/>
  <c r="I281" i="68"/>
  <c r="J77" i="68"/>
  <c r="H7" i="91"/>
  <c r="R345" i="68"/>
  <c r="L351" i="68"/>
  <c r="J57" i="66"/>
  <c r="J5" i="91"/>
  <c r="L75" i="68"/>
  <c r="J165" i="91"/>
  <c r="L142" i="68"/>
  <c r="J49" i="91"/>
  <c r="L122" i="68"/>
  <c r="R319" i="68"/>
  <c r="AH57" i="91"/>
  <c r="E173" i="91" s="1"/>
  <c r="X17" i="91"/>
  <c r="J20" i="66"/>
  <c r="L69" i="68"/>
  <c r="J20" i="90"/>
  <c r="H77" i="91"/>
  <c r="J176" i="68"/>
  <c r="J138" i="91"/>
  <c r="L304" i="68"/>
  <c r="L136" i="68"/>
  <c r="J159" i="91"/>
  <c r="AF7" i="91"/>
  <c r="C173" i="91" s="1"/>
  <c r="AF496" i="4"/>
  <c r="AF497" i="4"/>
  <c r="D74" i="66"/>
  <c r="D13" i="65" s="1"/>
  <c r="D75" i="66"/>
  <c r="C2" i="65"/>
  <c r="B500" i="4"/>
  <c r="J281" i="68"/>
  <c r="H39" i="67"/>
  <c r="I28" i="91"/>
  <c r="K99" i="68"/>
  <c r="AC18" i="91"/>
  <c r="K151" i="68"/>
  <c r="I7" i="67"/>
  <c r="J21" i="67"/>
  <c r="L165" i="68"/>
  <c r="J40" i="67"/>
  <c r="L282" i="68"/>
  <c r="J56" i="66"/>
  <c r="L350" i="68"/>
  <c r="F62" i="67"/>
  <c r="J143" i="91"/>
  <c r="L309" i="68"/>
  <c r="C81" i="69" s="1"/>
  <c r="J26" i="66"/>
  <c r="L190" i="68"/>
  <c r="L342" i="68"/>
  <c r="C8" i="69" s="1"/>
  <c r="J48" i="66"/>
  <c r="P345" i="68"/>
  <c r="J147" i="91"/>
  <c r="L313" i="68"/>
  <c r="I88" i="91"/>
  <c r="K215" i="68"/>
  <c r="H6" i="67"/>
  <c r="J150" i="68"/>
  <c r="L161" i="68"/>
  <c r="C63" i="69" s="1"/>
  <c r="J17" i="67"/>
  <c r="J153" i="91"/>
  <c r="L319" i="68"/>
  <c r="F59" i="67"/>
  <c r="J158" i="68"/>
  <c r="H14" i="67"/>
  <c r="L83" i="68"/>
  <c r="J13" i="91"/>
  <c r="J167" i="91"/>
  <c r="L144" i="68"/>
  <c r="I19" i="91"/>
  <c r="K89" i="68"/>
  <c r="I39" i="91"/>
  <c r="K110" i="68"/>
  <c r="L248" i="68"/>
  <c r="J120" i="91"/>
  <c r="I7" i="91"/>
  <c r="K77" i="68"/>
  <c r="S33" i="91"/>
  <c r="J249" i="68"/>
  <c r="H121" i="91"/>
  <c r="J30" i="67"/>
  <c r="L272" i="68"/>
  <c r="C34" i="69" s="1"/>
  <c r="L88" i="68"/>
  <c r="J18" i="91"/>
  <c r="R93" i="68"/>
  <c r="F169" i="91"/>
  <c r="K87" i="68"/>
  <c r="I17" i="91"/>
  <c r="L279" i="68"/>
  <c r="C35" i="69" s="1"/>
  <c r="J37" i="67"/>
  <c r="J33" i="91"/>
  <c r="L104" i="68"/>
  <c r="E27" i="90" l="1"/>
  <c r="C29" i="90"/>
  <c r="F29" i="90"/>
  <c r="C75" i="66"/>
  <c r="C82" i="66" s="1"/>
  <c r="D3" i="65"/>
  <c r="F363" i="68"/>
  <c r="F362" i="68"/>
  <c r="F364" i="68"/>
  <c r="E506" i="4"/>
  <c r="E508" i="4" s="1"/>
  <c r="E26" i="90"/>
  <c r="C4" i="65"/>
  <c r="D4" i="65"/>
  <c r="D2" i="65"/>
  <c r="C3" i="65"/>
  <c r="C33" i="90"/>
  <c r="B33" i="90"/>
  <c r="C506" i="4"/>
  <c r="C78" i="66"/>
  <c r="D9" i="65"/>
  <c r="C79" i="66"/>
  <c r="D10" i="65"/>
  <c r="B81" i="66"/>
  <c r="C12" i="65"/>
  <c r="B78" i="66"/>
  <c r="C9" i="65"/>
  <c r="B80" i="66"/>
  <c r="C11" i="65"/>
  <c r="B79" i="66"/>
  <c r="C10" i="65"/>
  <c r="D11" i="65"/>
  <c r="C80" i="66"/>
  <c r="B504" i="4"/>
  <c r="C6" i="65"/>
  <c r="D5" i="65"/>
  <c r="C503" i="4"/>
  <c r="F68" i="66"/>
  <c r="E79" i="66" s="1"/>
  <c r="E84" i="66" s="1"/>
  <c r="F69" i="66"/>
  <c r="B506" i="4"/>
  <c r="D27" i="65"/>
  <c r="D82" i="66"/>
  <c r="C81" i="66"/>
  <c r="D12" i="65"/>
  <c r="D6" i="65"/>
  <c r="C504" i="4"/>
  <c r="B503" i="4"/>
  <c r="C5" i="65"/>
  <c r="F75" i="66"/>
  <c r="F74" i="66"/>
  <c r="D33" i="90" l="1"/>
  <c r="C27" i="65"/>
  <c r="P356" i="68"/>
  <c r="P354" i="68"/>
  <c r="P355" i="68"/>
  <c r="C508" i="4"/>
  <c r="B84" i="66"/>
  <c r="C84" i="66"/>
  <c r="B508" i="4"/>
  <c r="AC100" i="73"/>
  <c r="AC99" i="73"/>
  <c r="AC98" i="73"/>
  <c r="AC97" i="73"/>
  <c r="C45" i="44"/>
  <c r="C172" i="4" s="1"/>
  <c r="C46" i="44"/>
  <c r="C173" i="4" s="1"/>
  <c r="D46" i="44"/>
  <c r="D173" i="4" s="1"/>
  <c r="F197" i="68" s="1"/>
  <c r="E46" i="44"/>
  <c r="E173" i="4" s="1"/>
  <c r="C171" i="4" l="1"/>
  <c r="E195" i="68" s="1"/>
  <c r="G197" i="68"/>
  <c r="I173" i="4"/>
  <c r="K197" i="68" s="1"/>
  <c r="E197" i="68"/>
  <c r="H173" i="4"/>
  <c r="J197" i="68" s="1"/>
  <c r="D171" i="4"/>
  <c r="D45" i="44"/>
  <c r="D172" i="4" s="1"/>
  <c r="B171" i="4"/>
  <c r="B45" i="44"/>
  <c r="B172" i="4" s="1"/>
  <c r="D196" i="68" s="1"/>
  <c r="E45" i="44"/>
  <c r="E172" i="4" s="1"/>
  <c r="E171" i="4"/>
  <c r="E196" i="68"/>
  <c r="B46" i="44"/>
  <c r="B173" i="4" s="1"/>
  <c r="D197" i="68" s="1"/>
  <c r="G172" i="4" l="1"/>
  <c r="I196" i="68" s="1"/>
  <c r="F196" i="68"/>
  <c r="H172" i="4"/>
  <c r="J196" i="68" s="1"/>
  <c r="D195" i="68"/>
  <c r="G171" i="4"/>
  <c r="I195" i="68" s="1"/>
  <c r="G173" i="4"/>
  <c r="I197" i="68" s="1"/>
  <c r="G195" i="68"/>
  <c r="I171" i="4"/>
  <c r="K195" i="68" s="1"/>
  <c r="G196" i="68"/>
  <c r="I172" i="4"/>
  <c r="K196" i="68" s="1"/>
  <c r="F195" i="68"/>
  <c r="H171" i="4"/>
  <c r="J195" i="68" s="1"/>
  <c r="Y125" i="73"/>
  <c r="AR125" i="73"/>
  <c r="AQ125" i="73"/>
  <c r="AO125" i="73"/>
  <c r="AD125" i="73"/>
  <c r="AC125" i="73"/>
  <c r="B216" i="4"/>
  <c r="AE125" i="73"/>
  <c r="G216" i="4" l="1"/>
  <c r="B44" i="66"/>
  <c r="B522" i="4"/>
  <c r="S216" i="4"/>
  <c r="S44" i="66" s="1"/>
  <c r="N216" i="4"/>
  <c r="N44" i="66" s="1"/>
  <c r="Z216" i="4"/>
  <c r="X216" i="4"/>
  <c r="AH216" i="4"/>
  <c r="AH44" i="66" s="1"/>
  <c r="D42" i="68"/>
  <c r="N42" i="68" s="1"/>
  <c r="B217" i="4"/>
  <c r="B215" i="4"/>
  <c r="S217" i="4" l="1"/>
  <c r="S45" i="66" s="1"/>
  <c r="X217" i="4"/>
  <c r="X45" i="66" s="1"/>
  <c r="N217" i="4"/>
  <c r="N45" i="66" s="1"/>
  <c r="G217" i="4"/>
  <c r="AC217" i="4"/>
  <c r="AC45" i="66" s="1"/>
  <c r="AE217" i="4"/>
  <c r="D43" i="68"/>
  <c r="B45" i="66"/>
  <c r="Z494" i="4"/>
  <c r="B5" i="65" s="1"/>
  <c r="Z44" i="66"/>
  <c r="Z495" i="4"/>
  <c r="G44" i="66"/>
  <c r="I42" i="68"/>
  <c r="S215" i="4"/>
  <c r="B43" i="66"/>
  <c r="D41" i="68"/>
  <c r="N41" i="68" s="1"/>
  <c r="AC215" i="4"/>
  <c r="U215" i="4"/>
  <c r="G215" i="4"/>
  <c r="AH215" i="4"/>
  <c r="B521" i="4"/>
  <c r="B526" i="4" s="1"/>
  <c r="N215" i="4"/>
  <c r="X44" i="66"/>
  <c r="AH43" i="66" l="1"/>
  <c r="AH496" i="4"/>
  <c r="AH497" i="4"/>
  <c r="I43" i="68"/>
  <c r="G45" i="66"/>
  <c r="G43" i="66"/>
  <c r="I41" i="68"/>
  <c r="AC43" i="66"/>
  <c r="N43" i="66"/>
  <c r="U492" i="4"/>
  <c r="B4" i="65" s="1"/>
  <c r="U43" i="66"/>
  <c r="U493" i="4"/>
  <c r="S43" i="66"/>
  <c r="B72" i="66"/>
  <c r="B12" i="65" s="1"/>
  <c r="B73" i="66"/>
  <c r="B26" i="65" s="1"/>
  <c r="AE45" i="66"/>
  <c r="B70" i="66" l="1"/>
  <c r="B11" i="65" s="1"/>
  <c r="B71" i="66"/>
  <c r="B25" i="65" s="1"/>
  <c r="D504" i="4"/>
  <c r="E6" i="65"/>
  <c r="E75" i="66"/>
  <c r="E74" i="66"/>
  <c r="E13" i="65" s="1"/>
  <c r="E27" i="65" l="1"/>
  <c r="E82" i="66"/>
  <c r="E329" i="4" l="1"/>
  <c r="E325" i="4"/>
  <c r="I325" i="4" s="1"/>
  <c r="K322" i="68" s="1"/>
  <c r="I329" i="4" l="1"/>
  <c r="K326" i="68" s="1"/>
  <c r="G326" i="68"/>
  <c r="G322" i="68"/>
  <c r="E366" i="4" l="1"/>
  <c r="D26" i="13"/>
  <c r="E367" i="4" s="1"/>
  <c r="D27" i="13"/>
  <c r="E368" i="4" s="1"/>
  <c r="G364" i="68" l="1"/>
  <c r="I368" i="4"/>
  <c r="K364" i="68" s="1"/>
  <c r="G363" i="68"/>
  <c r="I367" i="4"/>
  <c r="K363" i="68" s="1"/>
  <c r="G362" i="68"/>
  <c r="I366" i="4"/>
  <c r="K362" i="68" s="1"/>
  <c r="Q355" i="68" l="1"/>
  <c r="Q354" i="68"/>
  <c r="Q356" i="68"/>
  <c r="B27" i="13"/>
  <c r="C368" i="4"/>
  <c r="G368" i="4" s="1"/>
  <c r="I364" i="68" s="1"/>
  <c r="B26" i="13"/>
  <c r="C367" i="4"/>
  <c r="E363" i="68" s="1"/>
  <c r="H368" i="4"/>
  <c r="J364" i="68" s="1"/>
  <c r="C366" i="4"/>
  <c r="E362" i="68" s="1"/>
  <c r="H366" i="4" l="1"/>
  <c r="J362" i="68" s="1"/>
  <c r="H367" i="4"/>
  <c r="J363" i="68" s="1"/>
  <c r="E364" i="68"/>
  <c r="O354" i="68"/>
  <c r="O355" i="68"/>
  <c r="G366" i="4"/>
  <c r="I362" i="68" s="1"/>
  <c r="G367" i="4"/>
  <c r="I363" i="68" s="1"/>
  <c r="O356" i="68"/>
  <c r="AB225" i="73" l="1"/>
  <c r="AB224" i="73"/>
  <c r="AB226" i="73"/>
  <c r="B34" i="10"/>
  <c r="C388" i="4" s="1"/>
  <c r="D34" i="10"/>
  <c r="E388" i="4" s="1"/>
  <c r="C33" i="10"/>
  <c r="D387" i="4" s="1"/>
  <c r="F381" i="68" s="1"/>
  <c r="P372" i="68" s="1"/>
  <c r="C34" i="10"/>
  <c r="D388" i="4" s="1"/>
  <c r="I388" i="4" l="1"/>
  <c r="K382" i="68" s="1"/>
  <c r="G382" i="68"/>
  <c r="P363" i="68"/>
  <c r="E382" i="68"/>
  <c r="G388" i="4"/>
  <c r="I382" i="68" s="1"/>
  <c r="F382" i="68"/>
  <c r="H388" i="4"/>
  <c r="J382" i="68" s="1"/>
  <c r="C386" i="4"/>
  <c r="B33" i="10"/>
  <c r="C387" i="4" s="1"/>
  <c r="D33" i="10"/>
  <c r="E387" i="4" s="1"/>
  <c r="E386" i="4"/>
  <c r="D386" i="4"/>
  <c r="H387" i="4"/>
  <c r="J381" i="68" s="1"/>
  <c r="Q373" i="68" l="1"/>
  <c r="Q364" i="68"/>
  <c r="G381" i="68"/>
  <c r="I387" i="4"/>
  <c r="K381" i="68" s="1"/>
  <c r="P364" i="68"/>
  <c r="P373" i="68"/>
  <c r="G380" i="68"/>
  <c r="I386" i="4"/>
  <c r="K380" i="68" s="1"/>
  <c r="E381" i="68"/>
  <c r="G387" i="4"/>
  <c r="I381" i="68" s="1"/>
  <c r="F380" i="68"/>
  <c r="H386" i="4"/>
  <c r="J380" i="68" s="1"/>
  <c r="E380" i="68"/>
  <c r="G386" i="4"/>
  <c r="I380" i="68" s="1"/>
  <c r="O373" i="68"/>
  <c r="O364" i="68"/>
  <c r="O371" i="68" l="1"/>
  <c r="O362" i="68"/>
  <c r="O363" i="68"/>
  <c r="O372" i="68"/>
  <c r="P362" i="68"/>
  <c r="P371" i="68"/>
  <c r="Q371" i="68"/>
  <c r="Q362" i="68"/>
  <c r="Q372" i="68"/>
  <c r="Q363" i="68"/>
  <c r="B27" i="87"/>
  <c r="F469" i="4" s="1"/>
  <c r="H468" i="68" s="1"/>
  <c r="F468" i="4" l="1"/>
  <c r="H467" i="68" s="1"/>
  <c r="F470" i="4"/>
  <c r="H469" i="68" s="1"/>
  <c r="B48" i="4"/>
  <c r="D57" i="68" s="1"/>
  <c r="G48" i="4" l="1"/>
  <c r="I57" i="68" s="1"/>
  <c r="B210" i="4"/>
  <c r="N210" i="4" s="1"/>
  <c r="N38" i="66" l="1"/>
  <c r="AE210" i="4"/>
  <c r="G210" i="4"/>
  <c r="D36" i="68"/>
  <c r="N43" i="68" s="1"/>
  <c r="X210" i="4"/>
  <c r="S210" i="4"/>
  <c r="B38" i="66"/>
  <c r="AC210" i="4"/>
  <c r="X38" i="66" l="1"/>
  <c r="AC38" i="66"/>
  <c r="G38" i="66"/>
  <c r="I36" i="68"/>
  <c r="S38" i="66"/>
  <c r="AE38" i="66"/>
  <c r="E66" i="66"/>
  <c r="E67" i="66"/>
  <c r="E23" i="65" s="1"/>
  <c r="E73" i="66" l="1"/>
  <c r="E26" i="65" s="1"/>
  <c r="E72" i="66"/>
  <c r="E70" i="66"/>
  <c r="E71" i="66"/>
  <c r="E25" i="65" s="1"/>
  <c r="B75" i="66"/>
  <c r="B74" i="66"/>
  <c r="B13" i="65" s="1"/>
  <c r="E9" i="65"/>
  <c r="D78" i="66"/>
  <c r="E69" i="66"/>
  <c r="E24" i="65" s="1"/>
  <c r="E68" i="66"/>
  <c r="B27" i="65" l="1"/>
  <c r="B82" i="66"/>
  <c r="D79" i="66"/>
  <c r="E10" i="65"/>
  <c r="D81" i="66"/>
  <c r="E12" i="65"/>
  <c r="E11" i="65"/>
  <c r="D80" i="66"/>
  <c r="D84" i="66" l="1"/>
  <c r="B249" i="4"/>
  <c r="AC249" i="4" s="1"/>
  <c r="AC494" i="4" l="1"/>
  <c r="AC128" i="91"/>
  <c r="E172" i="91" s="1"/>
  <c r="AC495" i="4"/>
  <c r="D256" i="68"/>
  <c r="N262" i="68" s="1"/>
  <c r="S249" i="4"/>
  <c r="X249" i="4"/>
  <c r="AE249" i="4"/>
  <c r="N249" i="4"/>
  <c r="G249" i="4"/>
  <c r="B128" i="91"/>
  <c r="AE128" i="91" l="1"/>
  <c r="B173" i="91" s="1"/>
  <c r="AE496" i="4"/>
  <c r="B6" i="65" s="1"/>
  <c r="AE497" i="4"/>
  <c r="X128" i="91"/>
  <c r="E171" i="91" s="1"/>
  <c r="X492" i="4"/>
  <c r="X493" i="4"/>
  <c r="N491" i="4"/>
  <c r="N489" i="4"/>
  <c r="N128" i="91"/>
  <c r="E169" i="91" s="1"/>
  <c r="N488" i="4"/>
  <c r="G128" i="91"/>
  <c r="I256" i="68"/>
  <c r="S490" i="4"/>
  <c r="S128" i="91"/>
  <c r="E170" i="91" s="1"/>
  <c r="S491" i="4"/>
  <c r="D503" i="4"/>
  <c r="E5" i="65"/>
  <c r="E2" i="65" l="1"/>
  <c r="D500" i="4"/>
  <c r="E3" i="65"/>
  <c r="D501" i="4"/>
  <c r="E4" i="65"/>
  <c r="D502" i="4"/>
  <c r="D506" i="4" l="1"/>
  <c r="D50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Lára Guðmundsdóttir</author>
  </authors>
  <commentList>
    <comment ref="E33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var skráð 6 2011 en ekki 12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Lára Guðmundsdóttir</author>
  </authors>
  <commentList>
    <comment ref="E6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Ekki samkvæmt word skjalinu þá er 0</t>
        </r>
      </text>
    </comment>
    <comment ref="E15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Lára Guðmundsdóttir:</t>
        </r>
        <r>
          <rPr>
            <sz val="9"/>
            <color indexed="81"/>
            <rFont val="Tahoma"/>
            <family val="2"/>
          </rPr>
          <t xml:space="preserve">
þetta vantaði
</t>
        </r>
      </text>
    </comment>
  </commentList>
</comments>
</file>

<file path=xl/sharedStrings.xml><?xml version="1.0" encoding="utf-8"?>
<sst xmlns="http://schemas.openxmlformats.org/spreadsheetml/2006/main" count="4411" uniqueCount="998">
  <si>
    <t>1997 brey</t>
  </si>
  <si>
    <t>2006 brey</t>
  </si>
  <si>
    <t>2011 brey</t>
  </si>
  <si>
    <t>2014 brey</t>
  </si>
  <si>
    <t>M1976</t>
  </si>
  <si>
    <t>M1997</t>
  </si>
  <si>
    <t>M2006</t>
  </si>
  <si>
    <t>M2011</t>
  </si>
  <si>
    <t>M2014</t>
  </si>
  <si>
    <t>Br1976</t>
  </si>
  <si>
    <t>Br1997</t>
  </si>
  <si>
    <t>Br2006</t>
  </si>
  <si>
    <t>Br2011</t>
  </si>
  <si>
    <t>Br2014</t>
  </si>
  <si>
    <t>Hr1976</t>
  </si>
  <si>
    <t>Hr1997</t>
  </si>
  <si>
    <t>Hr2006</t>
  </si>
  <si>
    <t>Hr2011</t>
  </si>
  <si>
    <t>Hr2014</t>
  </si>
  <si>
    <t>Heild1976</t>
  </si>
  <si>
    <t>Heild1997</t>
  </si>
  <si>
    <t>Heild2006</t>
  </si>
  <si>
    <t>Heild2011</t>
  </si>
  <si>
    <t>Heild2014</t>
  </si>
  <si>
    <t>Fjö1976</t>
  </si>
  <si>
    <t>Fjö1997</t>
  </si>
  <si>
    <t>Fjö2006</t>
  </si>
  <si>
    <t>Fjö2011</t>
  </si>
  <si>
    <t>Fjö2014</t>
  </si>
  <si>
    <t>R1</t>
  </si>
  <si>
    <t>R2</t>
  </si>
  <si>
    <t>R3</t>
  </si>
  <si>
    <t>R4</t>
  </si>
  <si>
    <t>R5</t>
  </si>
  <si>
    <t>R6</t>
  </si>
  <si>
    <t>R8</t>
  </si>
  <si>
    <t>R9</t>
  </si>
  <si>
    <t>R10</t>
  </si>
  <si>
    <t>R11</t>
  </si>
  <si>
    <t>R12</t>
  </si>
  <si>
    <t>R13</t>
  </si>
  <si>
    <t>R14</t>
  </si>
  <si>
    <t>R15</t>
  </si>
  <si>
    <t>Dauður mosi</t>
  </si>
  <si>
    <t>R16</t>
  </si>
  <si>
    <t>R17</t>
  </si>
  <si>
    <t>R18</t>
  </si>
  <si>
    <t>R19</t>
  </si>
  <si>
    <t>Mosar</t>
  </si>
  <si>
    <t>Blað- og runnfléttur</t>
  </si>
  <si>
    <t>R20</t>
  </si>
  <si>
    <t>R21</t>
  </si>
  <si>
    <t>R22</t>
  </si>
  <si>
    <t>R23</t>
  </si>
  <si>
    <t>R24</t>
  </si>
  <si>
    <t>Háplöntur</t>
  </si>
  <si>
    <t>Hrúðurfléttur</t>
  </si>
  <si>
    <t>Heildarþekja</t>
  </si>
  <si>
    <t>Fjölbreytni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</si>
  <si>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</si>
  <si>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</si>
  <si>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</si>
  <si>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</si>
  <si>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</si>
  <si>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</si>
  <si>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</si>
  <si>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</si>
  <si>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</si>
  <si>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</si>
  <si>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</si>
  <si>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</si>
  <si>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</si>
  <si>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</si>
  <si>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</si>
  <si>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</si>
  <si>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</si>
  <si>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</si>
  <si>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</si>
  <si>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</si>
  <si>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</si>
  <si>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</si>
  <si>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</si>
  <si>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</si>
  <si>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</si>
  <si>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</si>
  <si>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</si>
  <si>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</si>
  <si>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</si>
  <si>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</si>
  <si>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</si>
  <si>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</si>
  <si>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</si>
  <si>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</si>
  <si>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</si>
  <si>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</si>
  <si>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</si>
  <si>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</si>
  <si>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</si>
  <si>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</si>
  <si>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</si>
  <si>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</si>
  <si>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</si>
  <si>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</si>
  <si>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</si>
  <si>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</si>
  <si>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</si>
  <si>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</si>
  <si>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</si>
  <si>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</si>
  <si>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</si>
  <si>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</si>
  <si>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</si>
  <si>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Meðalþekja háplantna</t>
  </si>
  <si>
    <t>Meðalþekja háplantna án "nýrra" reita</t>
  </si>
  <si>
    <t>Meðalþekja mosa</t>
  </si>
  <si>
    <t>Meðalþekja mosa án "nýrra" reita</t>
  </si>
  <si>
    <t>Meðalþekja blað- og runnfléttna</t>
  </si>
  <si>
    <t>Meðalþekja blað- og runnfléttna án "nýrra" reita</t>
  </si>
  <si>
    <t>Meðalþekja hrúðurfléttna</t>
  </si>
  <si>
    <t>Meðalþekja hrúðurfléttna án "nýrra" reita</t>
  </si>
  <si>
    <t>Meðalheildarþekja</t>
  </si>
  <si>
    <t>Meðalheildarþekja án "nýrra" reita</t>
  </si>
  <si>
    <t>Meðalfjölbreytni</t>
  </si>
  <si>
    <t>Meðalfjölbreytni án "nýrra" reita</t>
  </si>
  <si>
    <t>mosar</t>
  </si>
  <si>
    <t>blað- og runnfléttur</t>
  </si>
  <si>
    <t>hrúðurfléttur</t>
  </si>
  <si>
    <t>heildarþekja</t>
  </si>
  <si>
    <t>Reitir nærri</t>
  </si>
  <si>
    <t>Reitir innan þynningarsvæðis F og S</t>
  </si>
  <si>
    <t>Reitir nærri án "nýrra" reita</t>
  </si>
  <si>
    <t>Stekkjarás</t>
  </si>
  <si>
    <t>Fjarlægð</t>
  </si>
  <si>
    <t>Stefna(°)</t>
  </si>
  <si>
    <t>Tegundafjöldi</t>
  </si>
  <si>
    <t>Selás</t>
  </si>
  <si>
    <t>Bjarnarholt</t>
  </si>
  <si>
    <t>Tíðaskarð</t>
  </si>
  <si>
    <t>Hvalfjarðareyri</t>
  </si>
  <si>
    <t>Hvalfjarðarbotn</t>
  </si>
  <si>
    <t>Kúludalsá</t>
  </si>
  <si>
    <t>Langholt</t>
  </si>
  <si>
    <t>Álfholt</t>
  </si>
  <si>
    <t>Kalmansá</t>
  </si>
  <si>
    <t>Beitistaðaholt</t>
  </si>
  <si>
    <t>Hafnarbæli</t>
  </si>
  <si>
    <t>Þyrilsnes</t>
  </si>
  <si>
    <t>Hvammsnes</t>
  </si>
  <si>
    <t>Akrafjall</t>
  </si>
  <si>
    <t>56-59</t>
  </si>
  <si>
    <t>53-62</t>
  </si>
  <si>
    <t>60-62</t>
  </si>
  <si>
    <t>Kalastaðakot</t>
  </si>
  <si>
    <t>Miðfellsmúli</t>
  </si>
  <si>
    <t>Gimbrapallar</t>
  </si>
  <si>
    <t>ofan við Gröf</t>
  </si>
  <si>
    <t>Neðristallar</t>
  </si>
  <si>
    <t>Ramalina subfarinacea</t>
  </si>
  <si>
    <t>Scoliciosporum umbrinum</t>
  </si>
  <si>
    <t>Parmelia saxatilis - innan þynningarsvæðis</t>
  </si>
  <si>
    <t>Parmelia saxatilis - fjærri</t>
  </si>
  <si>
    <t>A.rupestris</t>
  </si>
  <si>
    <t>F.tamarisci</t>
  </si>
  <si>
    <t>H.cupressiforme</t>
  </si>
  <si>
    <t>R.ericoides</t>
  </si>
  <si>
    <t>R.fasciculare</t>
  </si>
  <si>
    <t>R.heterostichum</t>
  </si>
  <si>
    <t>R.lanuginosum</t>
  </si>
  <si>
    <t>R.sudeticum</t>
  </si>
  <si>
    <t>E.lanata</t>
  </si>
  <si>
    <t>M.subaurifera</t>
  </si>
  <si>
    <t>P.omphalodes</t>
  </si>
  <si>
    <t>P.saxatilis</t>
  </si>
  <si>
    <t>P.caesia</t>
  </si>
  <si>
    <t>P.tenella</t>
  </si>
  <si>
    <t>R.subfarinacea</t>
  </si>
  <si>
    <t>S.fragilis</t>
  </si>
  <si>
    <t>S.vesuvianum</t>
  </si>
  <si>
    <t>U.arctica</t>
  </si>
  <si>
    <t>U.cylindrica</t>
  </si>
  <si>
    <t>U.proboscidea</t>
  </si>
  <si>
    <t>U.torrefacta</t>
  </si>
  <si>
    <t>X.candelaria</t>
  </si>
  <si>
    <t>X.parietina</t>
  </si>
  <si>
    <t>A.cinerea</t>
  </si>
  <si>
    <t>B.subsorediza</t>
  </si>
  <si>
    <t>C.aglaea</t>
  </si>
  <si>
    <t>C.contristans</t>
  </si>
  <si>
    <t>I.athroocarpa</t>
  </si>
  <si>
    <t>L.intricata</t>
  </si>
  <si>
    <t>L.polytropa</t>
  </si>
  <si>
    <t>L.praenubila</t>
  </si>
  <si>
    <t>L.tesselata</t>
  </si>
  <si>
    <t>L.tumida</t>
  </si>
  <si>
    <t>L.meiococca</t>
  </si>
  <si>
    <t>O.lactea</t>
  </si>
  <si>
    <t>P.corallina</t>
  </si>
  <si>
    <t>P.leucosora</t>
  </si>
  <si>
    <t>P.gelida</t>
  </si>
  <si>
    <t>P.melinodes</t>
  </si>
  <si>
    <t>R.geographicum</t>
  </si>
  <si>
    <t>S.umbrinum</t>
  </si>
  <si>
    <t>T.atra</t>
  </si>
  <si>
    <t>T.atrata</t>
  </si>
  <si>
    <t>R01-1976</t>
  </si>
  <si>
    <t>R01-1997</t>
  </si>
  <si>
    <t>R01-2006</t>
  </si>
  <si>
    <t>R01-2011</t>
  </si>
  <si>
    <t>R02-1976</t>
  </si>
  <si>
    <t>R02-1997</t>
  </si>
  <si>
    <t>R02-2006</t>
  </si>
  <si>
    <t>R02-2011</t>
  </si>
  <si>
    <t>R03-1976</t>
  </si>
  <si>
    <t>R03-1997</t>
  </si>
  <si>
    <t>R03-2006</t>
  </si>
  <si>
    <t>R03-2011</t>
  </si>
  <si>
    <t>R04-1976</t>
  </si>
  <si>
    <t>R04-1997</t>
  </si>
  <si>
    <t>R04-2006</t>
  </si>
  <si>
    <t>R04-2011</t>
  </si>
  <si>
    <t>R08-1976</t>
  </si>
  <si>
    <t>R08-1997</t>
  </si>
  <si>
    <t>R08-2006</t>
  </si>
  <si>
    <t>R08-2011</t>
  </si>
  <si>
    <t>R09-1976</t>
  </si>
  <si>
    <t>R09-1997</t>
  </si>
  <si>
    <t>R09-2006</t>
  </si>
  <si>
    <t>R09-2011</t>
  </si>
  <si>
    <t>R10-1976</t>
  </si>
  <si>
    <t>R10-1997</t>
  </si>
  <si>
    <t>R10-2006</t>
  </si>
  <si>
    <t>R10-2011</t>
  </si>
  <si>
    <t>R11-1976</t>
  </si>
  <si>
    <t>R11-1997</t>
  </si>
  <si>
    <t>R11-2006</t>
  </si>
  <si>
    <t>R11-2011</t>
  </si>
  <si>
    <t>R12-1976</t>
  </si>
  <si>
    <t>R12-1997</t>
  </si>
  <si>
    <t>R12-2006</t>
  </si>
  <si>
    <t>R12-2011</t>
  </si>
  <si>
    <t>R13-1976</t>
  </si>
  <si>
    <t>R13-1997</t>
  </si>
  <si>
    <t>R13-2006</t>
  </si>
  <si>
    <t>R13-2011</t>
  </si>
  <si>
    <t>R14-1976</t>
  </si>
  <si>
    <t>R14-1997</t>
  </si>
  <si>
    <t>R14-2006</t>
  </si>
  <si>
    <t>R14-2011</t>
  </si>
  <si>
    <t>R15-1976</t>
  </si>
  <si>
    <t>R15-1997</t>
  </si>
  <si>
    <t>R15-2006</t>
  </si>
  <si>
    <t>R15-2011</t>
  </si>
  <si>
    <t>R16-1976</t>
  </si>
  <si>
    <t>R16-1997</t>
  </si>
  <si>
    <t>R16-2006</t>
  </si>
  <si>
    <t>R16-2011</t>
  </si>
  <si>
    <t>R17-1976</t>
  </si>
  <si>
    <t>R17-1997</t>
  </si>
  <si>
    <t>R17-2006</t>
  </si>
  <si>
    <t>R17-2011</t>
  </si>
  <si>
    <t>R18-1976</t>
  </si>
  <si>
    <t>R18-1997</t>
  </si>
  <si>
    <t>R18-2006</t>
  </si>
  <si>
    <t>R18-2011</t>
  </si>
  <si>
    <t>R19-1976</t>
  </si>
  <si>
    <t>R19-1997</t>
  </si>
  <si>
    <t>R19-2006</t>
  </si>
  <si>
    <t>R19-2011</t>
  </si>
  <si>
    <t>R20-1976</t>
  </si>
  <si>
    <t>R20-1997</t>
  </si>
  <si>
    <t>R20-2006</t>
  </si>
  <si>
    <t>R20-2011</t>
  </si>
  <si>
    <t>R21-1976</t>
  </si>
  <si>
    <t>R21-1997</t>
  </si>
  <si>
    <t>R21-2006</t>
  </si>
  <si>
    <t>R21-2011</t>
  </si>
  <si>
    <t>R22-1976</t>
  </si>
  <si>
    <t>R22-1997</t>
  </si>
  <si>
    <t>R22-2006</t>
  </si>
  <si>
    <t>R22-2011</t>
  </si>
  <si>
    <t>R23-1976</t>
  </si>
  <si>
    <t>R23-1997</t>
  </si>
  <si>
    <t>R23-2006</t>
  </si>
  <si>
    <t>R23-2011</t>
  </si>
  <si>
    <t>R24-1976</t>
  </si>
  <si>
    <t>R24-1997</t>
  </si>
  <si>
    <t>R24-2011</t>
  </si>
  <si>
    <t>R25-1976</t>
  </si>
  <si>
    <t>R25-1997</t>
  </si>
  <si>
    <t>R25-2006</t>
  </si>
  <si>
    <t>R25-2011</t>
  </si>
  <si>
    <t>R26-1976</t>
  </si>
  <si>
    <t>R26-1997</t>
  </si>
  <si>
    <t>R26-2006</t>
  </si>
  <si>
    <t>R26-2011</t>
  </si>
  <si>
    <t>R27-1976</t>
  </si>
  <si>
    <t>R27-1997</t>
  </si>
  <si>
    <t>R27-2006</t>
  </si>
  <si>
    <t>R27-2011</t>
  </si>
  <si>
    <t>R28-1976</t>
  </si>
  <si>
    <t>R28-1997</t>
  </si>
  <si>
    <t>R28-2006</t>
  </si>
  <si>
    <t>R28-2011</t>
  </si>
  <si>
    <t>R29-1976</t>
  </si>
  <si>
    <t>R29-1997</t>
  </si>
  <si>
    <t>R29-2006</t>
  </si>
  <si>
    <t>R29-2011</t>
  </si>
  <si>
    <t>R30-1976</t>
  </si>
  <si>
    <t>R30-1997</t>
  </si>
  <si>
    <t>R30-2006</t>
  </si>
  <si>
    <t>R30-2011</t>
  </si>
  <si>
    <t>R31-1976</t>
  </si>
  <si>
    <t>R31-1997</t>
  </si>
  <si>
    <t>R31-2006</t>
  </si>
  <si>
    <t>R31-2011</t>
  </si>
  <si>
    <t>R32-1976</t>
  </si>
  <si>
    <t>R32-1997</t>
  </si>
  <si>
    <t>R32-2006</t>
  </si>
  <si>
    <t>R32-2011</t>
  </si>
  <si>
    <t>R33-1976</t>
  </si>
  <si>
    <t>R33-1997</t>
  </si>
  <si>
    <t>R33-2006</t>
  </si>
  <si>
    <t>R33-2011</t>
  </si>
  <si>
    <t>R34-1976</t>
  </si>
  <si>
    <t>R34-1997</t>
  </si>
  <si>
    <t>R34-2006</t>
  </si>
  <si>
    <t>R34-2011</t>
  </si>
  <si>
    <t>R35-1976</t>
  </si>
  <si>
    <t>R35-1997</t>
  </si>
  <si>
    <t>R35-2006</t>
  </si>
  <si>
    <t>R35-2011</t>
  </si>
  <si>
    <t>R36-1976</t>
  </si>
  <si>
    <t>R36-1997</t>
  </si>
  <si>
    <t>R36-2006</t>
  </si>
  <si>
    <t>R36-2011</t>
  </si>
  <si>
    <t>R37-1976</t>
  </si>
  <si>
    <t>R37-1997</t>
  </si>
  <si>
    <t>R37-2006</t>
  </si>
  <si>
    <t>R37-2011</t>
  </si>
  <si>
    <t>R38-1976</t>
  </si>
  <si>
    <t>R38-1997</t>
  </si>
  <si>
    <t>R38-2006</t>
  </si>
  <si>
    <t>R38-2011</t>
  </si>
  <si>
    <t>R39-1976</t>
  </si>
  <si>
    <t>R39-1997</t>
  </si>
  <si>
    <t>R39-2006</t>
  </si>
  <si>
    <t>R39-2011</t>
  </si>
  <si>
    <t>R40-1976</t>
  </si>
  <si>
    <t>R40-1997</t>
  </si>
  <si>
    <t>R40-2006</t>
  </si>
  <si>
    <t>R40-2011</t>
  </si>
  <si>
    <t>R41-1976</t>
  </si>
  <si>
    <t>R41-1997</t>
  </si>
  <si>
    <t>R41-2006</t>
  </si>
  <si>
    <t>R41-2011</t>
  </si>
  <si>
    <t>R42-1976</t>
  </si>
  <si>
    <t>R42-1997</t>
  </si>
  <si>
    <t>R42-2006</t>
  </si>
  <si>
    <t>R42-2011</t>
  </si>
  <si>
    <t>R43-1976</t>
  </si>
  <si>
    <t>R43-1997</t>
  </si>
  <si>
    <t>R43-2006</t>
  </si>
  <si>
    <t>R43-2011</t>
  </si>
  <si>
    <t>R44-1976</t>
  </si>
  <si>
    <t>R44-1997</t>
  </si>
  <si>
    <t>R44-2006</t>
  </si>
  <si>
    <t>R44-2011</t>
  </si>
  <si>
    <t>R45-1976</t>
  </si>
  <si>
    <t>R45-1997</t>
  </si>
  <si>
    <t>R45-2006</t>
  </si>
  <si>
    <t>R45-2011</t>
  </si>
  <si>
    <t>R46-1976</t>
  </si>
  <si>
    <t>R46-1997</t>
  </si>
  <si>
    <t>R46-2006</t>
  </si>
  <si>
    <t>R46-2011</t>
  </si>
  <si>
    <t>R47-1976</t>
  </si>
  <si>
    <t>R47-1997</t>
  </si>
  <si>
    <t>R47-2006</t>
  </si>
  <si>
    <t>R47-2011</t>
  </si>
  <si>
    <t>R48-1976</t>
  </si>
  <si>
    <t>R48-1997</t>
  </si>
  <si>
    <t>R48-2006</t>
  </si>
  <si>
    <t>R48-2011</t>
  </si>
  <si>
    <t>R49-1976</t>
  </si>
  <si>
    <t>R49-1997</t>
  </si>
  <si>
    <t>R49-2006</t>
  </si>
  <si>
    <t>R49-2011</t>
  </si>
  <si>
    <t>R50-1976</t>
  </si>
  <si>
    <t>R50-1997</t>
  </si>
  <si>
    <t>R50-2006</t>
  </si>
  <si>
    <t>R50-2011</t>
  </si>
  <si>
    <t>R51-1976</t>
  </si>
  <si>
    <t>R51-1997</t>
  </si>
  <si>
    <t>R51-2006</t>
  </si>
  <si>
    <t>R51-2011</t>
  </si>
  <si>
    <t>R52-1976</t>
  </si>
  <si>
    <t>R52-1997</t>
  </si>
  <si>
    <t>R52-2006</t>
  </si>
  <si>
    <t>R52-2011</t>
  </si>
  <si>
    <t>R53-1999</t>
  </si>
  <si>
    <t>R53-2006</t>
  </si>
  <si>
    <t>R53-2011</t>
  </si>
  <si>
    <t>R54-1999</t>
  </si>
  <si>
    <t>R54-2006</t>
  </si>
  <si>
    <t>R54-2011</t>
  </si>
  <si>
    <t>R55-1999</t>
  </si>
  <si>
    <t>R55-2006</t>
  </si>
  <si>
    <t>R55-2011</t>
  </si>
  <si>
    <t>R56-1999</t>
  </si>
  <si>
    <t>R56-2006</t>
  </si>
  <si>
    <t>R56-2011</t>
  </si>
  <si>
    <t>R57-1999</t>
  </si>
  <si>
    <t>R57-2006</t>
  </si>
  <si>
    <t>R57-2011</t>
  </si>
  <si>
    <t>R58-1999</t>
  </si>
  <si>
    <t>R58-2006</t>
  </si>
  <si>
    <t>R58-2011</t>
  </si>
  <si>
    <t>R59-1999</t>
  </si>
  <si>
    <t>R59-2006</t>
  </si>
  <si>
    <t>R59-2011</t>
  </si>
  <si>
    <t>R60-1999</t>
  </si>
  <si>
    <t>R60-2006</t>
  </si>
  <si>
    <t>R60-2011</t>
  </si>
  <si>
    <t>R61-1999</t>
  </si>
  <si>
    <t>R61-2006</t>
  </si>
  <si>
    <t>R61-2011</t>
  </si>
  <si>
    <t>R62-1999</t>
  </si>
  <si>
    <t>R62-2006</t>
  </si>
  <si>
    <t>R62-2011</t>
  </si>
  <si>
    <t>='einstakir staðir'!A206</t>
  </si>
  <si>
    <t>N64,3550, V21,8100</t>
  </si>
  <si>
    <t>Þekja í %</t>
  </si>
  <si>
    <t>Stekkjarás við Klafastaði</t>
  </si>
  <si>
    <t>Sleppt</t>
  </si>
  <si>
    <t>sleppt</t>
  </si>
  <si>
    <t>1. reitur</t>
  </si>
  <si>
    <t>Andreaea rupestris</t>
  </si>
  <si>
    <t>Racomitrium sudeticum</t>
  </si>
  <si>
    <r>
      <t>Schistidium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strictum</t>
    </r>
    <r>
      <rPr>
        <sz val="12"/>
        <rFont val="Times New Roman"/>
        <family val="1"/>
      </rPr>
      <t>?</t>
    </r>
  </si>
  <si>
    <t>Cladonia borealis</t>
  </si>
  <si>
    <t>Parmelia saxatilis</t>
  </si>
  <si>
    <t>Sphaerophorus fragilis</t>
  </si>
  <si>
    <t>Stereocaulon vesuvianum</t>
  </si>
  <si>
    <r>
      <t>Aspicilia cinerea</t>
    </r>
    <r>
      <rPr>
        <sz val="12"/>
        <rFont val="Times New Roman"/>
        <family val="1"/>
      </rPr>
      <t xml:space="preserve"> safnteg.</t>
    </r>
  </si>
  <si>
    <t>Bellemerea subsorediza</t>
  </si>
  <si>
    <t>Bryonora castanea</t>
  </si>
  <si>
    <t>Caloplaca cerina</t>
  </si>
  <si>
    <t>Candelariella vitellina</t>
  </si>
  <si>
    <t>Catillaria contristans</t>
  </si>
  <si>
    <t>Lecanora intricata</t>
  </si>
  <si>
    <t>Lecanora polytropa</t>
  </si>
  <si>
    <t>Lepraria neglecta</t>
  </si>
  <si>
    <t>Porpidia melinodes</t>
  </si>
  <si>
    <t>Rhizocarpon geographicum</t>
  </si>
  <si>
    <r>
      <t>Rhizocarpon</t>
    </r>
    <r>
      <rPr>
        <sz val="12"/>
        <rFont val="Times New Roman"/>
        <family val="1"/>
      </rPr>
      <t xml:space="preserve"> grá</t>
    </r>
  </si>
  <si>
    <t>Tephromela atra</t>
  </si>
  <si>
    <t>Ber klöpp</t>
  </si>
  <si>
    <t>2. reitur</t>
  </si>
  <si>
    <t>Calvitimela aglaea</t>
  </si>
  <si>
    <r>
      <t xml:space="preserve">Lecidea </t>
    </r>
    <r>
      <rPr>
        <sz val="12"/>
        <rFont val="Times New Roman"/>
        <family val="1"/>
      </rPr>
      <t>sp.</t>
    </r>
  </si>
  <si>
    <t>Placopsis gelida</t>
  </si>
  <si>
    <t>Protoparmelia badia</t>
  </si>
  <si>
    <t>Rhizocarpon sp.</t>
  </si>
  <si>
    <t>Tremolecia atrata</t>
  </si>
  <si>
    <t>Óaðgreindar tegundir</t>
  </si>
  <si>
    <t>11.jul</t>
  </si>
  <si>
    <t>6. jul</t>
  </si>
  <si>
    <t>3. reitur</t>
  </si>
  <si>
    <t>Racomitrium fasciculare</t>
  </si>
  <si>
    <t>Racomitrium lanuginosum</t>
  </si>
  <si>
    <t>Umbilicaria torrefacta</t>
  </si>
  <si>
    <t>Amygdalaria pelobotryon</t>
  </si>
  <si>
    <r>
      <t xml:space="preserve">Aspicilia cinerea </t>
    </r>
    <r>
      <rPr>
        <sz val="12"/>
        <rFont val="Times New Roman"/>
        <family val="1"/>
      </rPr>
      <t>safnteg</t>
    </r>
    <r>
      <rPr>
        <i/>
        <sz val="12"/>
        <rFont val="Times New Roman"/>
        <family val="1"/>
      </rPr>
      <t>.</t>
    </r>
  </si>
  <si>
    <t>Immersaria athroocarpa</t>
  </si>
  <si>
    <t>Lecidea lapicida</t>
  </si>
  <si>
    <t>Lecidea tesselata</t>
  </si>
  <si>
    <t>Svart hrúður</t>
  </si>
  <si>
    <t>4. reitur</t>
  </si>
  <si>
    <t>Bryum capillare</t>
  </si>
  <si>
    <t>Homalothecium sericeum</t>
  </si>
  <si>
    <t>Hypnum cupressiforme</t>
  </si>
  <si>
    <t>Pterigynandrum filiforme</t>
  </si>
  <si>
    <t>Racomitrium aciculare</t>
  </si>
  <si>
    <t>Schistidium flexipile</t>
  </si>
  <si>
    <t>Schistidium papillosum</t>
  </si>
  <si>
    <t>Mosi 1</t>
  </si>
  <si>
    <t>Mosi 2</t>
  </si>
  <si>
    <t>Cladonia pocillum</t>
  </si>
  <si>
    <r>
      <t xml:space="preserve">Aspicilia cinerea </t>
    </r>
    <r>
      <rPr>
        <sz val="12"/>
        <rFont val="Times New Roman"/>
        <family val="1"/>
      </rPr>
      <t>safnteg.</t>
    </r>
  </si>
  <si>
    <t>N64,3663, V21,7751</t>
  </si>
  <si>
    <t>Skollholt við Klafastaði</t>
  </si>
  <si>
    <t>5. reitur</t>
  </si>
  <si>
    <t>Grimmia donniana</t>
  </si>
  <si>
    <t>Racomitrium heterostichum</t>
  </si>
  <si>
    <t>Ochrolechia androgyna</t>
  </si>
  <si>
    <t>N64,3663 V21,7751</t>
  </si>
  <si>
    <t>6. reitur</t>
  </si>
  <si>
    <t>Acarospora veronensis</t>
  </si>
  <si>
    <t>N64,3750 V21,7682</t>
  </si>
  <si>
    <t>Selás við Hólmavatn</t>
  </si>
  <si>
    <t>13.júl</t>
  </si>
  <si>
    <t>8.jul</t>
  </si>
  <si>
    <t>8. reitur</t>
  </si>
  <si>
    <t>Grimmia montana</t>
  </si>
  <si>
    <t xml:space="preserve">Racomitrium heterostichum </t>
  </si>
  <si>
    <t>Umbilicaria proboscidea</t>
  </si>
  <si>
    <t>Rhizocarpon expallescens</t>
  </si>
  <si>
    <t>9. reitur</t>
  </si>
  <si>
    <t>Ochrolechia tartarea</t>
  </si>
  <si>
    <t>10. reitur</t>
  </si>
  <si>
    <t>Ephebe lanata</t>
  </si>
  <si>
    <t>*</t>
  </si>
  <si>
    <r>
      <t xml:space="preserve">Gyalecta </t>
    </r>
    <r>
      <rPr>
        <sz val="12"/>
        <rFont val="Times New Roman"/>
        <family val="1"/>
      </rPr>
      <t>sp.</t>
    </r>
  </si>
  <si>
    <t>Polychidium muscicola</t>
  </si>
  <si>
    <t>11. reitur</t>
  </si>
  <si>
    <t>Empetrum nigrum</t>
  </si>
  <si>
    <t>Aspicilia cinerea</t>
  </si>
  <si>
    <t xml:space="preserve">Lecidea sp. </t>
  </si>
  <si>
    <t>Lecidea swartzioidea</t>
  </si>
  <si>
    <t>Lecanora/Aspicilia</t>
  </si>
  <si>
    <t>N64,3781 V21,7823</t>
  </si>
  <si>
    <t>Bjarnarholt við Eiðsvatn</t>
  </si>
  <si>
    <t>12. reitur</t>
  </si>
  <si>
    <t>Hedwigia stellata</t>
  </si>
  <si>
    <t>Kiaeria blyttii</t>
  </si>
  <si>
    <t>Racomitrium lanoginosum</t>
  </si>
  <si>
    <t>mosi</t>
  </si>
  <si>
    <t>Physcia caesia</t>
  </si>
  <si>
    <t>Xanthoria candelaria</t>
  </si>
  <si>
    <t>Candelariella coralliza</t>
  </si>
  <si>
    <t>Lecidella meiococca</t>
  </si>
  <si>
    <t>Massalongia carnosa</t>
  </si>
  <si>
    <t>Miriquidica nigroleprosa</t>
  </si>
  <si>
    <t>Ochrolechia frigida</t>
  </si>
  <si>
    <t>Litlar svartar askhirslu</t>
  </si>
  <si>
    <t>13. reitur</t>
  </si>
  <si>
    <t>Umbilicaria cylindrica</t>
  </si>
  <si>
    <t>Lecidea praenubila</t>
  </si>
  <si>
    <t>Lecidea sp.</t>
  </si>
  <si>
    <t>14. reitur</t>
  </si>
  <si>
    <t>Mosi (tekið sýni)</t>
  </si>
  <si>
    <r>
      <t xml:space="preserve">Porpidia </t>
    </r>
    <r>
      <rPr>
        <sz val="12"/>
        <rFont val="Times New Roman"/>
        <family val="1"/>
      </rPr>
      <t>sp.</t>
    </r>
  </si>
  <si>
    <t>15. reitur</t>
  </si>
  <si>
    <t>Cladonia sp.</t>
  </si>
  <si>
    <t>Grænþörungar</t>
  </si>
  <si>
    <t>Tíðaskarðshóll á Kjalarnesi</t>
  </si>
  <si>
    <t>10.júl</t>
  </si>
  <si>
    <t>16. reitur</t>
  </si>
  <si>
    <t>Alchemilla alpina</t>
  </si>
  <si>
    <t>Cardaminopsis petraea</t>
  </si>
  <si>
    <t>Saxifraga oppositifolia</t>
  </si>
  <si>
    <t>Amphidium lapponicum</t>
  </si>
  <si>
    <t>&lt;1</t>
  </si>
  <si>
    <t>Encalypta rhaptocarpa</t>
  </si>
  <si>
    <t>Frullania tamarisci</t>
  </si>
  <si>
    <t>Grimmia funalis</t>
  </si>
  <si>
    <t>Isothecium myosuroides</t>
  </si>
  <si>
    <t>Pohlia cruda</t>
  </si>
  <si>
    <t>Mosi 3</t>
  </si>
  <si>
    <t>Mosi 4</t>
  </si>
  <si>
    <t>Mosi 5</t>
  </si>
  <si>
    <t>Cetraria aculeata</t>
  </si>
  <si>
    <t>Cladonia chlorophaea</t>
  </si>
  <si>
    <t>Ochrolechia parella</t>
  </si>
  <si>
    <r>
      <t xml:space="preserve">Ochrolechia </t>
    </r>
    <r>
      <rPr>
        <sz val="12"/>
        <rFont val="Times New Roman"/>
        <family val="1"/>
      </rPr>
      <t>sp.</t>
    </r>
  </si>
  <si>
    <r>
      <t>Placynthium</t>
    </r>
    <r>
      <rPr>
        <sz val="12"/>
        <rFont val="Times New Roman"/>
        <family val="1"/>
      </rPr>
      <t xml:space="preserve"> sp.</t>
    </r>
  </si>
  <si>
    <t>dökk m. litlum svörtum askh.</t>
  </si>
  <si>
    <t>Svört hreistur</t>
  </si>
  <si>
    <t xml:space="preserve">Óaðgreindar tegundir </t>
  </si>
  <si>
    <t>7.jul</t>
  </si>
  <si>
    <t>17. reitur</t>
  </si>
  <si>
    <t>Bartramia ithyphylla</t>
  </si>
  <si>
    <t>Pogonatum urnigerum</t>
  </si>
  <si>
    <r>
      <t xml:space="preserve">Cladonia cervicornis </t>
    </r>
    <r>
      <rPr>
        <sz val="12"/>
        <rFont val="Times New Roman"/>
        <family val="1"/>
      </rPr>
      <t>cf.</t>
    </r>
  </si>
  <si>
    <t>Parmelia omphalodes</t>
  </si>
  <si>
    <t>Cladonia sp</t>
  </si>
  <si>
    <t>Óaðgreindar tegundir:</t>
  </si>
  <si>
    <t>M. 104-446</t>
  </si>
  <si>
    <t>18. reitur</t>
  </si>
  <si>
    <t>Galium normanii</t>
  </si>
  <si>
    <r>
      <t xml:space="preserve">Hieracium </t>
    </r>
    <r>
      <rPr>
        <sz val="12"/>
        <rFont val="Times New Roman"/>
        <family val="1"/>
      </rPr>
      <t>sp.</t>
    </r>
  </si>
  <si>
    <t>Plantago maritima</t>
  </si>
  <si>
    <t>Poa glauca</t>
  </si>
  <si>
    <t>Arctoa fulvella</t>
  </si>
  <si>
    <t>Didymodon icmadophilus</t>
  </si>
  <si>
    <t>Plagiochila porelloides</t>
  </si>
  <si>
    <t>Racomitrium ericoides</t>
  </si>
  <si>
    <t>Cladonia subcervicornis</t>
  </si>
  <si>
    <r>
      <t xml:space="preserve">Cladonia </t>
    </r>
    <r>
      <rPr>
        <sz val="12"/>
        <rFont val="Times New Roman"/>
        <family val="1"/>
      </rPr>
      <t>sp.</t>
    </r>
  </si>
  <si>
    <t>N64,3335 V21,7329</t>
  </si>
  <si>
    <t>Ofan við Hvalfjarðareyri</t>
  </si>
  <si>
    <t>19. reitur</t>
  </si>
  <si>
    <t>20. reitur</t>
  </si>
  <si>
    <r>
      <t>Pogonatum urnigerum</t>
    </r>
    <r>
      <rPr>
        <sz val="12"/>
        <rFont val="Times New Roman"/>
        <family val="1"/>
      </rPr>
      <t xml:space="preserve"> cf.</t>
    </r>
  </si>
  <si>
    <t>Placidium lachneum</t>
  </si>
  <si>
    <t>Vestergrenopsis elaeina</t>
  </si>
  <si>
    <r>
      <t xml:space="preserve">Pertusaria </t>
    </r>
    <r>
      <rPr>
        <sz val="12"/>
        <rFont val="Times New Roman"/>
        <family val="1"/>
      </rPr>
      <t>sp.</t>
    </r>
  </si>
  <si>
    <t>Rhizocarpon lavatum</t>
  </si>
  <si>
    <t>Toninia squalida</t>
  </si>
  <si>
    <t>N64,3863 V21,3531</t>
  </si>
  <si>
    <t>21. reitur</t>
  </si>
  <si>
    <t>Polytrichum alpinum</t>
  </si>
  <si>
    <t>Aspicilia cinerea safnteg.</t>
  </si>
  <si>
    <t>Caloplaca nivalis</t>
  </si>
  <si>
    <t xml:space="preserve">Lecanora intricata </t>
  </si>
  <si>
    <r>
      <t>Miriquidica</t>
    </r>
    <r>
      <rPr>
        <sz val="12"/>
        <rFont val="Times New Roman"/>
        <family val="1"/>
      </rPr>
      <t xml:space="preserve"> cf.</t>
    </r>
  </si>
  <si>
    <t>svört þekja</t>
  </si>
  <si>
    <t>ógreind m. svartar askhirslu</t>
  </si>
  <si>
    <t>M. 104-430</t>
  </si>
  <si>
    <t>22. reitur</t>
  </si>
  <si>
    <t>Festuca vivipara</t>
  </si>
  <si>
    <r>
      <t xml:space="preserve">Thymus praecox </t>
    </r>
    <r>
      <rPr>
        <sz val="12"/>
        <rFont val="Times New Roman"/>
        <family val="1"/>
      </rPr>
      <t>ssp.</t>
    </r>
    <r>
      <rPr>
        <i/>
        <sz val="12"/>
        <rFont val="Times New Roman"/>
        <family val="1"/>
      </rPr>
      <t xml:space="preserve"> arcticus</t>
    </r>
  </si>
  <si>
    <t xml:space="preserve">Vaccinium uliginosum </t>
  </si>
  <si>
    <t xml:space="preserve">Racomitrium lanuginosum </t>
  </si>
  <si>
    <t>dauður mosi</t>
  </si>
  <si>
    <t>Arthrorhaphis alpina</t>
  </si>
  <si>
    <t>23. reitur</t>
  </si>
  <si>
    <t>Festuca rubra</t>
  </si>
  <si>
    <r>
      <t>Thymus praecox</t>
    </r>
    <r>
      <rPr>
        <sz val="12"/>
        <rFont val="Times New Roman"/>
        <family val="1"/>
      </rPr>
      <t xml:space="preserve"> ssp</t>
    </r>
    <r>
      <rPr>
        <i/>
        <sz val="12"/>
        <rFont val="Times New Roman"/>
        <family val="1"/>
      </rPr>
      <t>. arcticus</t>
    </r>
  </si>
  <si>
    <t xml:space="preserve">Pogonatum urnigerum </t>
  </si>
  <si>
    <t>Arthrorhaphis citrinella</t>
  </si>
  <si>
    <r>
      <t>Lecidea</t>
    </r>
    <r>
      <rPr>
        <sz val="12"/>
        <rFont val="Times New Roman"/>
        <family val="1"/>
      </rPr>
      <t xml:space="preserve"> m. litlar svartar</t>
    </r>
  </si>
  <si>
    <r>
      <t>Lecidea</t>
    </r>
    <r>
      <rPr>
        <sz val="12"/>
        <rFont val="Times New Roman"/>
        <family val="1"/>
      </rPr>
      <t xml:space="preserve"> m. stórar svartar</t>
    </r>
  </si>
  <si>
    <r>
      <t xml:space="preserve">svört </t>
    </r>
    <r>
      <rPr>
        <i/>
        <sz val="12"/>
        <rFont val="Times New Roman"/>
        <family val="1"/>
      </rPr>
      <t>Lecidea</t>
    </r>
    <r>
      <rPr>
        <sz val="12"/>
        <rFont val="Times New Roman"/>
        <family val="1"/>
      </rPr>
      <t xml:space="preserve"> m. litlar svartar</t>
    </r>
  </si>
  <si>
    <t xml:space="preserve">Ber klöpp </t>
  </si>
  <si>
    <t>Sauðatað</t>
  </si>
  <si>
    <t>M. 104-432</t>
  </si>
  <si>
    <t>N64,3160 V21,8840</t>
  </si>
  <si>
    <t>Skvömp við Kúludalsá</t>
  </si>
  <si>
    <t>19.ág</t>
  </si>
  <si>
    <t>24. reitur</t>
  </si>
  <si>
    <r>
      <t>Agrostis</t>
    </r>
    <r>
      <rPr>
        <sz val="12"/>
        <rFont val="Times New Roman"/>
        <family val="1"/>
      </rPr>
      <t xml:space="preserve"> sp.</t>
    </r>
  </si>
  <si>
    <t>Carex bigelowii</t>
  </si>
  <si>
    <t>Antitrichia curtipendula</t>
  </si>
  <si>
    <t>Polytrichum piliferum</t>
  </si>
  <si>
    <t>x</t>
  </si>
  <si>
    <t>25. reitur</t>
  </si>
  <si>
    <t xml:space="preserve">Grimmia sp. </t>
  </si>
  <si>
    <t>Porpidia tuberculosa</t>
  </si>
  <si>
    <t>M. 104-449</t>
  </si>
  <si>
    <t>26. reitur</t>
  </si>
  <si>
    <t>Thymus praecox</t>
  </si>
  <si>
    <t>Anthoxanthum odoratum</t>
  </si>
  <si>
    <t xml:space="preserve">Hypnum </t>
  </si>
  <si>
    <t>Schistidium frigidum</t>
  </si>
  <si>
    <t>Polytrichum</t>
  </si>
  <si>
    <r>
      <t xml:space="preserve">Lecidea </t>
    </r>
    <r>
      <rPr>
        <sz val="12"/>
        <rFont val="Times New Roman"/>
        <family val="1"/>
      </rPr>
      <t>(m. litlar svartar askh.)</t>
    </r>
  </si>
  <si>
    <t>M. 104-450</t>
  </si>
  <si>
    <t>N64,3416 V21,8184</t>
  </si>
  <si>
    <t>Langholt við Galtalæk</t>
  </si>
  <si>
    <t>27 reitur</t>
  </si>
  <si>
    <t>Buellia aethalea</t>
  </si>
  <si>
    <t>M. 104-453</t>
  </si>
  <si>
    <t>28 reitur</t>
  </si>
  <si>
    <t>Festuca richardsonii</t>
  </si>
  <si>
    <t>Hypnum sp.</t>
  </si>
  <si>
    <r>
      <t xml:space="preserve">Lecanora </t>
    </r>
    <r>
      <rPr>
        <sz val="12"/>
        <rFont val="Times New Roman"/>
        <family val="1"/>
      </rPr>
      <t>sp.</t>
    </r>
  </si>
  <si>
    <t>Pertusaria aspergilla</t>
  </si>
  <si>
    <t>M. 104-452</t>
  </si>
  <si>
    <t>29. reitur</t>
  </si>
  <si>
    <t>Gyalecta sp.</t>
  </si>
  <si>
    <r>
      <t>Lecidella meiococca</t>
    </r>
    <r>
      <rPr>
        <sz val="12"/>
        <rFont val="Times New Roman"/>
        <family val="1"/>
      </rPr>
      <t xml:space="preserve"> cf.</t>
    </r>
  </si>
  <si>
    <t>Porpidia flavicunda</t>
  </si>
  <si>
    <t>Rhizocarpon obscuratum</t>
  </si>
  <si>
    <t>litlar svartar askhirslur</t>
  </si>
  <si>
    <t>M.104-451</t>
  </si>
  <si>
    <t>N64,3730 V21,8435</t>
  </si>
  <si>
    <t>Milli Bláberjaholts og Álfholts við Eiðisvatn</t>
  </si>
  <si>
    <t>30. reitur</t>
  </si>
  <si>
    <r>
      <t xml:space="preserve">Lecanora marginata </t>
    </r>
    <r>
      <rPr>
        <sz val="12"/>
        <rFont val="Times New Roman"/>
        <family val="1"/>
      </rPr>
      <t>cf.</t>
    </r>
  </si>
  <si>
    <r>
      <t xml:space="preserve">Rhizocarpon </t>
    </r>
    <r>
      <rPr>
        <sz val="12"/>
        <rFont val="Times New Roman"/>
        <family val="1"/>
      </rPr>
      <t>sp.</t>
    </r>
  </si>
  <si>
    <r>
      <t xml:space="preserve">Sporastatia </t>
    </r>
    <r>
      <rPr>
        <sz val="12"/>
        <rFont val="Times New Roman"/>
        <family val="1"/>
      </rPr>
      <t>sp.</t>
    </r>
  </si>
  <si>
    <t>M.104-413</t>
  </si>
  <si>
    <t>31. reitur</t>
  </si>
  <si>
    <t>Agrostis capillaris</t>
  </si>
  <si>
    <t>Ógreind flétta</t>
  </si>
  <si>
    <t>M.104-412</t>
  </si>
  <si>
    <t>32. reitur</t>
  </si>
  <si>
    <t>Tortula subulata</t>
  </si>
  <si>
    <t>Xanthoria parietina</t>
  </si>
  <si>
    <r>
      <t xml:space="preserve">Hvít, kannski </t>
    </r>
    <r>
      <rPr>
        <i/>
        <sz val="12"/>
        <rFont val="Times New Roman"/>
        <family val="1"/>
      </rPr>
      <t>Lecidea</t>
    </r>
  </si>
  <si>
    <t>N64,3550 V21,8100</t>
  </si>
  <si>
    <t>33. reitur</t>
  </si>
  <si>
    <t>Amandinea punctata</t>
  </si>
  <si>
    <r>
      <t xml:space="preserve">Aspicilia </t>
    </r>
    <r>
      <rPr>
        <sz val="12"/>
        <rFont val="Times New Roman"/>
        <family val="1"/>
      </rPr>
      <t>sp.</t>
    </r>
  </si>
  <si>
    <r>
      <t xml:space="preserve">Candelariella </t>
    </r>
    <r>
      <rPr>
        <sz val="12"/>
        <rFont val="Times New Roman"/>
        <family val="1"/>
      </rPr>
      <t>sp.</t>
    </r>
  </si>
  <si>
    <r>
      <t xml:space="preserve">Lecidella scabra </t>
    </r>
    <r>
      <rPr>
        <sz val="12"/>
        <rFont val="Times New Roman"/>
        <family val="1"/>
      </rPr>
      <t>cf.</t>
    </r>
  </si>
  <si>
    <t>Verrucaria aethiobola</t>
  </si>
  <si>
    <t>M. 400</t>
  </si>
  <si>
    <t>A.cinerea+A.sp fyrir ordination</t>
  </si>
  <si>
    <t>34. reitur</t>
  </si>
  <si>
    <t>Racomitrium sp.</t>
  </si>
  <si>
    <t>Lepraria sp.</t>
  </si>
  <si>
    <t>Litlar svartar askhirslur</t>
  </si>
  <si>
    <t>M,104-418(flash), 104-419(manual)</t>
  </si>
  <si>
    <t>35. reitur</t>
  </si>
  <si>
    <t>0,5*</t>
  </si>
  <si>
    <t>M. 104-455</t>
  </si>
  <si>
    <t>N64,3790 V21,7384</t>
  </si>
  <si>
    <t>Milli Kalastaðakots og Kataness, Kalmansá</t>
  </si>
  <si>
    <t>36. reitur</t>
  </si>
  <si>
    <r>
      <t xml:space="preserve">Pertusaria pseudocorallina </t>
    </r>
    <r>
      <rPr>
        <sz val="12"/>
        <rFont val="Times New Roman"/>
        <family val="1"/>
      </rPr>
      <t>cf.</t>
    </r>
  </si>
  <si>
    <t>Rinodina sp.</t>
  </si>
  <si>
    <t>M. 104-478</t>
  </si>
  <si>
    <t>37. reitur</t>
  </si>
  <si>
    <t>Schistidium confertum</t>
  </si>
  <si>
    <t>Syntrichia ruralis</t>
  </si>
  <si>
    <t>Orthotrichum rupestre</t>
  </si>
  <si>
    <r>
      <t xml:space="preserve">Rhizocarpon </t>
    </r>
    <r>
      <rPr>
        <sz val="12"/>
        <rFont val="Times New Roman"/>
        <family val="1"/>
      </rPr>
      <t>sp. (</t>
    </r>
    <r>
      <rPr>
        <i/>
        <sz val="12"/>
        <rFont val="Times New Roman"/>
        <family val="1"/>
      </rPr>
      <t>lavatum</t>
    </r>
    <r>
      <rPr>
        <sz val="12"/>
        <rFont val="Times New Roman"/>
        <family val="1"/>
      </rPr>
      <t>?)</t>
    </r>
  </si>
  <si>
    <t>m. litlar svartar askhirslur</t>
  </si>
  <si>
    <t>M. 104-472</t>
  </si>
  <si>
    <t>38. reitur</t>
  </si>
  <si>
    <t>gras</t>
  </si>
  <si>
    <t>Var þetta ekki hey spurning hvort á að reikna þetta með þá</t>
  </si>
  <si>
    <r>
      <t>Aspicilia cinerea</t>
    </r>
    <r>
      <rPr>
        <sz val="12"/>
        <rFont val="Times New Roman"/>
        <family val="1"/>
      </rPr>
      <t xml:space="preserve"> safnteg</t>
    </r>
    <r>
      <rPr>
        <i/>
        <sz val="12"/>
        <rFont val="Times New Roman"/>
        <family val="1"/>
      </rPr>
      <t>.</t>
    </r>
  </si>
  <si>
    <t>Lecidea confluens</t>
  </si>
  <si>
    <t>Rinodina</t>
  </si>
  <si>
    <t>hvítt þal m. svartar askhirslur</t>
  </si>
  <si>
    <t>grátt þal m kúptar vörtul askh.</t>
  </si>
  <si>
    <t>svört m. litlar svartar askhirslur</t>
  </si>
  <si>
    <t>M. 104-477</t>
  </si>
  <si>
    <t>N64,3999 V21,8546</t>
  </si>
  <si>
    <t>Beitistaðaholt í Leirársveit</t>
  </si>
  <si>
    <t>39. reitur</t>
  </si>
  <si>
    <t>Pannaria hookeri</t>
  </si>
  <si>
    <t>M. 396</t>
  </si>
  <si>
    <t>40. reitur</t>
  </si>
  <si>
    <r>
      <t xml:space="preserve">Amygdalaria </t>
    </r>
    <r>
      <rPr>
        <sz val="12"/>
        <rFont val="Times New Roman"/>
        <family val="1"/>
      </rPr>
      <t>sp.</t>
    </r>
  </si>
  <si>
    <r>
      <t>Lecanora marginata</t>
    </r>
    <r>
      <rPr>
        <sz val="12"/>
        <rFont val="Times New Roman"/>
        <family val="1"/>
      </rPr>
      <t xml:space="preserve"> cf.</t>
    </r>
  </si>
  <si>
    <t>M. 103-398</t>
  </si>
  <si>
    <t>41. reitur</t>
  </si>
  <si>
    <t>Grimmia ramondii</t>
  </si>
  <si>
    <t>M. 103-397</t>
  </si>
  <si>
    <t>N64,4794 V21,9704</t>
  </si>
  <si>
    <t>Hafnarbæli undir Hafnarfjalli</t>
  </si>
  <si>
    <t>42. reitur</t>
  </si>
  <si>
    <t>Umbilicaria arctica</t>
  </si>
  <si>
    <t>Rhizocarpon badioatrum</t>
  </si>
  <si>
    <t>M. 103-391(SH)</t>
  </si>
  <si>
    <t>M. 2255 (HK)</t>
  </si>
  <si>
    <t>samantekið 19 og 25</t>
  </si>
  <si>
    <t>43. reitur</t>
  </si>
  <si>
    <t>Sýni 1</t>
  </si>
  <si>
    <t>svartar tegundir</t>
  </si>
  <si>
    <t>M. 103-392</t>
  </si>
  <si>
    <t>44. reitur</t>
  </si>
  <si>
    <t>Stereocaulon depressum</t>
  </si>
  <si>
    <t>Euopsis pulvinata</t>
  </si>
  <si>
    <t>M. 393</t>
  </si>
  <si>
    <t>N64,3815 V21,4259</t>
  </si>
  <si>
    <t>45. reitur</t>
  </si>
  <si>
    <t>M. 105-502</t>
  </si>
  <si>
    <t>46. reitur</t>
  </si>
  <si>
    <t>M. 104-498</t>
  </si>
  <si>
    <t>47. reitur</t>
  </si>
  <si>
    <t>Grimmia</t>
  </si>
  <si>
    <t>Lecidella euphorea</t>
  </si>
  <si>
    <t>M. 104-485</t>
  </si>
  <si>
    <t>N64,3679 V21,6154</t>
  </si>
  <si>
    <t>Utan við Hvammsnes</t>
  </si>
  <si>
    <t>48. reitur</t>
  </si>
  <si>
    <t xml:space="preserve">Schistidium maritimum </t>
  </si>
  <si>
    <t>Ulota phyllantha</t>
  </si>
  <si>
    <t>Calvitimela armeniaca</t>
  </si>
  <si>
    <t>Lecanora sp.</t>
  </si>
  <si>
    <t>M. 104-442</t>
  </si>
  <si>
    <t>49. reitur</t>
  </si>
  <si>
    <t>Salix herbacea</t>
  </si>
  <si>
    <t>Soppmosi</t>
  </si>
  <si>
    <t>Cladonia cervicornis</t>
  </si>
  <si>
    <t>Cladonia uncialis</t>
  </si>
  <si>
    <t>M. 104-443</t>
  </si>
  <si>
    <t>50. reitur</t>
  </si>
  <si>
    <t>Schistidium maritimum</t>
  </si>
  <si>
    <t>litlar svartar, þallausar askhirslur</t>
  </si>
  <si>
    <t>M. 104-444</t>
  </si>
  <si>
    <t>51. reitur</t>
  </si>
  <si>
    <t>Cladonia pyxidata</t>
  </si>
  <si>
    <t>M. 104-489</t>
  </si>
  <si>
    <t>52. reitur</t>
  </si>
  <si>
    <t>M. 104-486</t>
  </si>
  <si>
    <t>64,35310N, 21,81762V</t>
  </si>
  <si>
    <t>53. reitur</t>
  </si>
  <si>
    <t>Ógreindur mosi</t>
  </si>
  <si>
    <t>Cephaloziella divaricata</t>
  </si>
  <si>
    <t>Aspicilia spp.</t>
  </si>
  <si>
    <r>
      <t>Rhizocarpon lavatum</t>
    </r>
    <r>
      <rPr>
        <sz val="12"/>
        <rFont val="Times New Roman"/>
        <family val="1"/>
      </rPr>
      <t xml:space="preserve"> cf.</t>
    </r>
  </si>
  <si>
    <t>M. 104-409</t>
  </si>
  <si>
    <t>64,35292N, 21,81748V</t>
  </si>
  <si>
    <t>54. reitur</t>
  </si>
  <si>
    <t>Þekja %</t>
  </si>
  <si>
    <t>Amygdalaria</t>
  </si>
  <si>
    <t>Caloplaca</t>
  </si>
  <si>
    <r>
      <t>Miriquidica</t>
    </r>
    <r>
      <rPr>
        <sz val="12"/>
        <rFont val="Times New Roman"/>
        <family val="1"/>
      </rPr>
      <t xml:space="preserve"> cf</t>
    </r>
  </si>
  <si>
    <t>Pertusaria oculata</t>
  </si>
  <si>
    <t>M. 104-410</t>
  </si>
  <si>
    <t>64,35251N, 21,81806V</t>
  </si>
  <si>
    <t>55. reitur</t>
  </si>
  <si>
    <t>Carbonea vorticosa</t>
  </si>
  <si>
    <t>Gyalecta foveolaris</t>
  </si>
  <si>
    <t>Porpidia sp.</t>
  </si>
  <si>
    <t>M. 104-411</t>
  </si>
  <si>
    <t>64,35180N, 21,82514V</t>
  </si>
  <si>
    <t>56. reitur</t>
  </si>
  <si>
    <t>Grimmia affinis</t>
  </si>
  <si>
    <t>Physcia</t>
  </si>
  <si>
    <t>Aspicilia</t>
  </si>
  <si>
    <t>M. 104-404</t>
  </si>
  <si>
    <t>64,35175N, 21,82520V</t>
  </si>
  <si>
    <t>57. reitur</t>
  </si>
  <si>
    <r>
      <t xml:space="preserve">Acarospora </t>
    </r>
    <r>
      <rPr>
        <sz val="12"/>
        <rFont val="Times New Roman"/>
        <family val="1"/>
      </rPr>
      <t>sp.</t>
    </r>
  </si>
  <si>
    <r>
      <t xml:space="preserve">Aspicilia </t>
    </r>
    <r>
      <rPr>
        <sz val="12"/>
        <rFont val="Times New Roman"/>
        <family val="1"/>
      </rPr>
      <t>sp</t>
    </r>
    <r>
      <rPr>
        <i/>
        <sz val="12"/>
        <rFont val="Times New Roman"/>
        <family val="1"/>
      </rPr>
      <t>.</t>
    </r>
  </si>
  <si>
    <r>
      <t xml:space="preserve">Lecidea </t>
    </r>
    <r>
      <rPr>
        <sz val="12"/>
        <rFont val="Times New Roman"/>
        <family val="1"/>
      </rPr>
      <t>(gulgræn)</t>
    </r>
  </si>
  <si>
    <t>M. 104-405</t>
  </si>
  <si>
    <t>64,35217N, 21,82504V</t>
  </si>
  <si>
    <t>58. reitur</t>
  </si>
  <si>
    <r>
      <t>Acarospora</t>
    </r>
    <r>
      <rPr>
        <sz val="12"/>
        <rFont val="Times New Roman"/>
        <family val="1"/>
      </rPr>
      <t xml:space="preserve"> sp.</t>
    </r>
  </si>
  <si>
    <t>Amygdalaria pelybotryon</t>
  </si>
  <si>
    <r>
      <t>Aspicilia</t>
    </r>
    <r>
      <rPr>
        <sz val="12"/>
        <rFont val="Times New Roman"/>
        <family val="1"/>
      </rPr>
      <t xml:space="preserve"> sp</t>
    </r>
    <r>
      <rPr>
        <i/>
        <sz val="12"/>
        <rFont val="Times New Roman"/>
        <family val="1"/>
      </rPr>
      <t>.</t>
    </r>
  </si>
  <si>
    <t>Epilichen scabrosus</t>
  </si>
  <si>
    <t>Stigmidium aggregatum</t>
  </si>
  <si>
    <t>64,35221N, 21,82511V</t>
  </si>
  <si>
    <t>59. reitur</t>
  </si>
  <si>
    <r>
      <t xml:space="preserve">Buellia </t>
    </r>
    <r>
      <rPr>
        <sz val="12"/>
        <rFont val="Times New Roman"/>
        <family val="1"/>
      </rPr>
      <t>sp. cf</t>
    </r>
  </si>
  <si>
    <t>M. 104-403</t>
  </si>
  <si>
    <t>64,35569N, 21,83106V</t>
  </si>
  <si>
    <t>60. reitur</t>
  </si>
  <si>
    <t>Frullania fragilifolia</t>
  </si>
  <si>
    <t>Hér hafa óaðgreindar tegundir ekki verið reiknaðar með</t>
  </si>
  <si>
    <t xml:space="preserve">Lepraria sp. </t>
  </si>
  <si>
    <t>Rhizocarpon distinctum</t>
  </si>
  <si>
    <r>
      <t>Verrucaria</t>
    </r>
    <r>
      <rPr>
        <sz val="12"/>
        <rFont val="Times New Roman"/>
        <family val="1"/>
      </rPr>
      <t xml:space="preserve"> sp.</t>
    </r>
  </si>
  <si>
    <t>M. 104-406</t>
  </si>
  <si>
    <t>Aspiclia fyrir ordination</t>
  </si>
  <si>
    <t>61. reitur</t>
  </si>
  <si>
    <r>
      <t>Aspicilia</t>
    </r>
    <r>
      <rPr>
        <sz val="12"/>
        <rFont val="Times New Roman"/>
        <family val="1"/>
      </rPr>
      <t xml:space="preserve"> sp.</t>
    </r>
  </si>
  <si>
    <t>M. 104-407</t>
  </si>
  <si>
    <t>Aspicila f. Ordination</t>
  </si>
  <si>
    <t>64,35566N, 21,83084V</t>
  </si>
  <si>
    <t>62. reitur</t>
  </si>
  <si>
    <r>
      <t xml:space="preserve">Lecidea </t>
    </r>
    <r>
      <rPr>
        <sz val="12"/>
        <rFont val="Times New Roman"/>
        <family val="1"/>
      </rPr>
      <t>m. litlar sv. askh</t>
    </r>
  </si>
  <si>
    <t>M. 104-408</t>
  </si>
  <si>
    <t xml:space="preserve">Nýjir reitir eru merktir utan við </t>
  </si>
  <si>
    <t>63. reitur</t>
  </si>
  <si>
    <t>Acarospora</t>
  </si>
  <si>
    <t>Rinodina sp</t>
  </si>
  <si>
    <t>64. reitur</t>
  </si>
  <si>
    <t>Physcia dubia</t>
  </si>
  <si>
    <t>Aspcilia</t>
  </si>
  <si>
    <t>65. reitur</t>
  </si>
  <si>
    <t>Miðfellsmúli ofan Kalastaða</t>
  </si>
  <si>
    <t>66. reitur</t>
  </si>
  <si>
    <t xml:space="preserve">Lecanora polytropa </t>
  </si>
  <si>
    <t>67. reitur</t>
  </si>
  <si>
    <t>Andreae</t>
  </si>
  <si>
    <t>68. reitur</t>
  </si>
  <si>
    <t>Vantar staðsetningu</t>
  </si>
  <si>
    <t>69. reitur</t>
  </si>
  <si>
    <t>Cerastium alpinum</t>
  </si>
  <si>
    <t>64.36087°N 21.86701°W</t>
  </si>
  <si>
    <t>70. reitur</t>
  </si>
  <si>
    <t>Lepraria</t>
  </si>
  <si>
    <t xml:space="preserve">Pertusaria sp. </t>
  </si>
  <si>
    <t>71. reitur</t>
  </si>
  <si>
    <t>Ofan við Gröf</t>
  </si>
  <si>
    <t>72. reitur</t>
  </si>
  <si>
    <t>Festuga vivipara</t>
  </si>
  <si>
    <t xml:space="preserve">Galium normanii </t>
  </si>
  <si>
    <t>Mosi 1 (sami og í 76 og 77)</t>
  </si>
  <si>
    <t>Mosi 2 (sami og í 77)</t>
  </si>
  <si>
    <t>Candelariella</t>
  </si>
  <si>
    <t>73. reitur</t>
  </si>
  <si>
    <t>Mosi 2 (sami og í 72 og 77)</t>
  </si>
  <si>
    <t>Physcia tenella</t>
  </si>
  <si>
    <t>Ofan við Gröf - neðan við stóru fuglaþúfuna</t>
  </si>
  <si>
    <t>74. reitur</t>
  </si>
  <si>
    <t>Ofan við námu</t>
  </si>
  <si>
    <t>75. reitur</t>
  </si>
  <si>
    <t>76. reitur</t>
  </si>
  <si>
    <t>Mosi</t>
  </si>
  <si>
    <t>Varicellaria lactea</t>
  </si>
  <si>
    <t>Ofan við námu (fyrir neðan reit 76)</t>
  </si>
  <si>
    <t>77. reitur</t>
  </si>
  <si>
    <t>Parmelia ompholodes</t>
  </si>
  <si>
    <t>Melanelixia subaurifera</t>
  </si>
  <si>
    <t>Schistidium strictum</t>
  </si>
  <si>
    <t>Lecidea atrobrunnea</t>
  </si>
  <si>
    <t>Hieracium sp.</t>
  </si>
  <si>
    <t>Thymus praecox ssp. arcticus</t>
  </si>
  <si>
    <t>Physcia tenella var. marina</t>
  </si>
  <si>
    <t>Háplanta</t>
  </si>
  <si>
    <t>Blað eða runnflétta</t>
  </si>
  <si>
    <t>Lecanora marginata</t>
  </si>
  <si>
    <t>Pertusaria pseudocorallina</t>
  </si>
  <si>
    <t>Lecidella scabra</t>
  </si>
  <si>
    <t>Hrúðurflétta</t>
  </si>
  <si>
    <t>Accepted name</t>
  </si>
  <si>
    <t>Myriospora smaragdula</t>
  </si>
  <si>
    <t>Flavoplaca citrina</t>
  </si>
  <si>
    <t>Blastenia ferruginea</t>
  </si>
  <si>
    <t>Athallia holocarpa</t>
  </si>
  <si>
    <t>Myriolecis dispersa</t>
  </si>
  <si>
    <t>Protoparmeliopsis muralis</t>
  </si>
  <si>
    <t>Porpidia cinereoatra</t>
  </si>
  <si>
    <t>Lecidea lapicida var. pantherina</t>
  </si>
  <si>
    <t>Lecidea lapicida var. lapicida</t>
  </si>
  <si>
    <t>Lepraria frigida</t>
  </si>
  <si>
    <t>Scytinium gelatinosum</t>
  </si>
  <si>
    <t>Scytinium lichenoides</t>
  </si>
  <si>
    <t>Lepra corallina</t>
  </si>
  <si>
    <t xml:space="preserve">Ochrolechia xanthostoma </t>
  </si>
  <si>
    <t>Porpidia soredizodes</t>
  </si>
  <si>
    <t>Ropalospora lugubris</t>
  </si>
  <si>
    <t>Myriospora smaragdula  cf</t>
  </si>
  <si>
    <t xml:space="preserve">Myriospora smaragdula  </t>
  </si>
  <si>
    <t>Fuscopannaria praetermissa</t>
  </si>
  <si>
    <t>Peltigera polydactylon</t>
  </si>
  <si>
    <t>Rusavskia elegans</t>
  </si>
  <si>
    <t>Bryodina rhypariza</t>
  </si>
  <si>
    <t>Tortula muralis</t>
  </si>
  <si>
    <t>Tomentypum nitens</t>
  </si>
  <si>
    <t>Gymnomitrion corallioides</t>
  </si>
  <si>
    <t>Arabidopsis petraea</t>
  </si>
  <si>
    <t>Leontodon autumnalis</t>
  </si>
  <si>
    <t>Saxifraga cespitosa</t>
  </si>
  <si>
    <t>Type</t>
  </si>
  <si>
    <t>Diplotomma lutosum</t>
  </si>
  <si>
    <t>Ochrolechia xanthostoma</t>
  </si>
  <si>
    <t>Lecanora marginata s.str.</t>
  </si>
  <si>
    <t>Pertusaria aspergilla cf</t>
  </si>
  <si>
    <t>Porpidia soredizodes cf.</t>
  </si>
  <si>
    <r>
      <t>(</t>
    </r>
    <r>
      <rPr>
        <i/>
        <sz val="12"/>
        <rFont val="Times New Roman"/>
        <family val="1"/>
      </rPr>
      <t>Lecidea praenubila</t>
    </r>
    <r>
      <rPr>
        <sz val="12"/>
        <rFont val="Times New Roman"/>
        <family val="1"/>
      </rPr>
      <t xml:space="preserve">) </t>
    </r>
    <r>
      <rPr>
        <i/>
        <sz val="12"/>
        <rFont val="Times New Roman"/>
        <family val="1"/>
      </rPr>
      <t>Immersia athroocarpa</t>
    </r>
    <r>
      <rPr>
        <sz val="12"/>
        <rFont val="Times New Roman"/>
        <family val="1"/>
      </rPr>
      <t>, 2006</t>
    </r>
  </si>
  <si>
    <t>Lecidea atrobrunnea/praenubila</t>
  </si>
  <si>
    <r>
      <rPr>
        <i/>
        <sz val="12"/>
        <rFont val="Times New Roman"/>
        <family val="1"/>
      </rPr>
      <t>Placopsis gelida</t>
    </r>
    <r>
      <rPr>
        <sz val="12"/>
        <rFont val="Times New Roman"/>
        <family val="1"/>
      </rPr>
      <t xml:space="preserve">? safnað </t>
    </r>
  </si>
  <si>
    <t>Porpidia tuberculosa/soredizodes</t>
  </si>
  <si>
    <r>
      <rPr>
        <i/>
        <sz val="12"/>
        <rFont val="Times New Roman"/>
        <family val="1"/>
      </rPr>
      <t>Caloplaca</t>
    </r>
    <r>
      <rPr>
        <sz val="12"/>
        <rFont val="Times New Roman"/>
        <family val="1"/>
      </rPr>
      <t xml:space="preserve"> sp. á mosa</t>
    </r>
  </si>
  <si>
    <r>
      <t xml:space="preserve">Sár eftir </t>
    </r>
    <r>
      <rPr>
        <i/>
        <sz val="12"/>
        <rFont val="Times New Roman"/>
        <family val="1"/>
      </rPr>
      <t>V. lactea</t>
    </r>
  </si>
  <si>
    <t>Festuca vivipara(rubra 2014)</t>
  </si>
  <si>
    <r>
      <t xml:space="preserve">litlar svartar askh., líkl. </t>
    </r>
    <r>
      <rPr>
        <i/>
        <sz val="12"/>
        <rFont val="Times New Roman"/>
        <family val="1"/>
      </rPr>
      <t>S.umbr.</t>
    </r>
  </si>
  <si>
    <r>
      <t xml:space="preserve">Calvitimela aglaea </t>
    </r>
    <r>
      <rPr>
        <sz val="12"/>
        <rFont val="Times New Roman"/>
        <family val="1"/>
      </rPr>
      <t>ordination</t>
    </r>
  </si>
  <si>
    <r>
      <t>Lecidea praenubila,</t>
    </r>
    <r>
      <rPr>
        <sz val="12"/>
        <rFont val="Times New Roman"/>
        <family val="1"/>
      </rPr>
      <t xml:space="preserve"> sennil. </t>
    </r>
    <r>
      <rPr>
        <i/>
        <sz val="12"/>
        <rFont val="Times New Roman"/>
        <family val="1"/>
      </rPr>
      <t>I.athr.</t>
    </r>
  </si>
  <si>
    <r>
      <t xml:space="preserve">Lecidea lapicida var. pantherina </t>
    </r>
    <r>
      <rPr>
        <sz val="12"/>
        <rFont val="Times New Roman"/>
        <family val="1"/>
      </rPr>
      <t>cf.</t>
    </r>
  </si>
  <si>
    <r>
      <t xml:space="preserve">parasít á </t>
    </r>
    <r>
      <rPr>
        <i/>
        <sz val="12"/>
        <rFont val="Times New Roman"/>
        <family val="1"/>
      </rPr>
      <t>V.lactea</t>
    </r>
  </si>
  <si>
    <t>Comment from 2020 for Hrúðurfléttur:</t>
  </si>
  <si>
    <r>
      <t>Diplotomma lutosum</t>
    </r>
    <r>
      <rPr>
        <sz val="12"/>
        <rFont val="Times New Roman"/>
        <family val="1"/>
      </rPr>
      <t xml:space="preserve"> cf.</t>
    </r>
  </si>
  <si>
    <t>Porpidia soredizodes/tuberculosa</t>
  </si>
  <si>
    <r>
      <t>Grimmia</t>
    </r>
    <r>
      <rPr>
        <sz val="12"/>
        <rFont val="Times New Roman"/>
        <family val="1"/>
      </rPr>
      <t xml:space="preserve"> sp. </t>
    </r>
  </si>
  <si>
    <r>
      <rPr>
        <i/>
        <sz val="12"/>
        <rFont val="Times New Roman"/>
        <family val="1"/>
      </rPr>
      <t>Physcia</t>
    </r>
    <r>
      <rPr>
        <sz val="12"/>
        <rFont val="Times New Roman"/>
        <family val="1"/>
      </rPr>
      <t xml:space="preserve"> sp</t>
    </r>
  </si>
  <si>
    <r>
      <rPr>
        <i/>
        <sz val="12"/>
        <rFont val="Times New Roman"/>
        <family val="1"/>
      </rPr>
      <t xml:space="preserve">Aspicilia cinerea </t>
    </r>
    <r>
      <rPr>
        <sz val="12"/>
        <rFont val="Times New Roman"/>
        <family val="1"/>
      </rPr>
      <t>safnteg.</t>
    </r>
  </si>
  <si>
    <r>
      <rPr>
        <i/>
        <sz val="12"/>
        <rFont val="Times New Roman"/>
        <family val="1"/>
      </rPr>
      <t>Physcia</t>
    </r>
    <r>
      <rPr>
        <sz val="12"/>
        <rFont val="Times New Roman"/>
        <family val="1"/>
      </rPr>
      <t xml:space="preserve"> sp. (sama og var safnað í reit 63)</t>
    </r>
  </si>
  <si>
    <r>
      <rPr>
        <i/>
        <sz val="12"/>
        <rFont val="Times New Roman"/>
        <family val="1"/>
      </rPr>
      <t xml:space="preserve">Buellia </t>
    </r>
    <r>
      <rPr>
        <sz val="12"/>
        <rFont val="Times New Roman"/>
        <family val="1"/>
      </rPr>
      <t>sp.</t>
    </r>
  </si>
  <si>
    <t>Nýjir reitir eru merktir utan við</t>
  </si>
  <si>
    <r>
      <t>Pertusaria</t>
    </r>
    <r>
      <rPr>
        <sz val="12"/>
        <rFont val="Times New Roman"/>
        <family val="1"/>
      </rPr>
      <t xml:space="preserve"> sp.</t>
    </r>
  </si>
  <si>
    <r>
      <t>Cladonia</t>
    </r>
    <r>
      <rPr>
        <sz val="12"/>
        <rFont val="Times New Roman"/>
        <family val="1"/>
      </rPr>
      <t xml:space="preserve"> sp. </t>
    </r>
  </si>
  <si>
    <t>Steril</t>
  </si>
  <si>
    <t>21. Aug</t>
  </si>
  <si>
    <t>19. Aug</t>
  </si>
  <si>
    <t>Mosi 2 (eins og í 77)</t>
  </si>
  <si>
    <r>
      <t xml:space="preserve">Lecidea </t>
    </r>
    <r>
      <rPr>
        <sz val="12"/>
        <rFont val="Times New Roman"/>
        <family val="1"/>
      </rPr>
      <t xml:space="preserve">sp. </t>
    </r>
  </si>
  <si>
    <r>
      <rPr>
        <i/>
        <sz val="12"/>
        <rFont val="Times New Roman"/>
        <family val="1"/>
      </rPr>
      <t>Racomtrium</t>
    </r>
    <r>
      <rPr>
        <sz val="12"/>
        <rFont val="Times New Roman"/>
        <family val="1"/>
      </rPr>
      <t xml:space="preserve"> mosi 1 (eins og í 77)</t>
    </r>
  </si>
  <si>
    <t>Mosi 3 (í horni)</t>
  </si>
  <si>
    <r>
      <rPr>
        <i/>
        <sz val="12"/>
        <rFont val="Times New Roman"/>
        <family val="1"/>
      </rPr>
      <t>Grimmia</t>
    </r>
    <r>
      <rPr>
        <sz val="12"/>
        <rFont val="Times New Roman"/>
        <family val="1"/>
      </rPr>
      <t xml:space="preserve"> mosi 1(sami og í 76)</t>
    </r>
  </si>
  <si>
    <t>16. aug</t>
  </si>
  <si>
    <t>17. Aug</t>
  </si>
  <si>
    <r>
      <t>Lecanora</t>
    </r>
    <r>
      <rPr>
        <sz val="12"/>
        <rFont val="Times New Roman"/>
        <family val="1"/>
      </rPr>
      <t xml:space="preserve"> sp.</t>
    </r>
  </si>
  <si>
    <t>8. júl</t>
  </si>
  <si>
    <t>17. aug</t>
  </si>
  <si>
    <t>18.aug</t>
  </si>
  <si>
    <t>Mosi 1safnað</t>
  </si>
  <si>
    <r>
      <t xml:space="preserve">Rinodina </t>
    </r>
    <r>
      <rPr>
        <sz val="12"/>
        <rFont val="Times New Roman"/>
        <family val="1"/>
      </rPr>
      <t>sp.</t>
    </r>
  </si>
  <si>
    <t>15.aug</t>
  </si>
  <si>
    <t>16.aug</t>
  </si>
  <si>
    <t>Agrostis vinealis</t>
  </si>
  <si>
    <t>Cyanobacteria</t>
  </si>
  <si>
    <t>Cladonia furcata</t>
  </si>
  <si>
    <t>Comment: Bird stone with a lot of guano on the left</t>
  </si>
  <si>
    <t>Deyjandi</t>
  </si>
  <si>
    <t/>
  </si>
  <si>
    <t>Lecanora straminea</t>
  </si>
  <si>
    <r>
      <t>Lecidella euphoria-Porpidia</t>
    </r>
    <r>
      <rPr>
        <sz val="12"/>
        <rFont val="Times New Roman"/>
        <family val="1"/>
      </rPr>
      <t>?´07</t>
    </r>
  </si>
  <si>
    <r>
      <t xml:space="preserve">Verrucaria </t>
    </r>
    <r>
      <rPr>
        <sz val="12"/>
        <rFont val="Times New Roman"/>
        <family val="1"/>
      </rPr>
      <t>sp.</t>
    </r>
  </si>
  <si>
    <r>
      <t xml:space="preserve">Myriolecis dispersa </t>
    </r>
    <r>
      <rPr>
        <sz val="12"/>
        <rFont val="Times New Roman"/>
        <family val="1"/>
      </rPr>
      <t>s.lat.</t>
    </r>
  </si>
  <si>
    <t>Cetraria muricata</t>
  </si>
  <si>
    <t>Mosi 8063-8064</t>
  </si>
  <si>
    <t>S. og F.</t>
  </si>
  <si>
    <t>Praseola</t>
  </si>
  <si>
    <r>
      <t xml:space="preserve">Lecidella meiococca </t>
    </r>
    <r>
      <rPr>
        <sz val="12"/>
        <rFont val="Times New Roman"/>
        <family val="1"/>
      </rPr>
      <t>cf.</t>
    </r>
  </si>
  <si>
    <r>
      <t xml:space="preserve">mosi (sami og í 63) </t>
    </r>
    <r>
      <rPr>
        <i/>
        <sz val="12"/>
        <rFont val="Times New Roman"/>
        <family val="1"/>
      </rPr>
      <t>Grimmia</t>
    </r>
    <r>
      <rPr>
        <sz val="12"/>
        <rFont val="Times New Roman"/>
        <family val="1"/>
      </rPr>
      <t>?</t>
    </r>
  </si>
  <si>
    <r>
      <rPr>
        <sz val="12"/>
        <rFont val="Times New Roman"/>
        <family val="1"/>
      </rPr>
      <t xml:space="preserve">Dauður mosi </t>
    </r>
    <r>
      <rPr>
        <i/>
        <sz val="12"/>
        <rFont val="Times New Roman"/>
        <family val="1"/>
      </rPr>
      <t>(Physcia dubia)</t>
    </r>
  </si>
  <si>
    <t>Baeomyces rufus</t>
  </si>
  <si>
    <r>
      <t xml:space="preserve">Pogonatum </t>
    </r>
    <r>
      <rPr>
        <sz val="12"/>
        <rFont val="Times New Roman"/>
        <family val="1"/>
      </rPr>
      <t>sp.</t>
    </r>
  </si>
  <si>
    <t>Placidium/Placynthium</t>
  </si>
  <si>
    <t>17.aug</t>
  </si>
  <si>
    <r>
      <t xml:space="preserve">Mosi 1 </t>
    </r>
    <r>
      <rPr>
        <i/>
        <sz val="12"/>
        <rFont val="Times New Roman"/>
        <family val="1"/>
      </rPr>
      <t>Tortula</t>
    </r>
    <r>
      <rPr>
        <sz val="12"/>
        <rFont val="Times New Roman"/>
        <family val="1"/>
      </rPr>
      <t>?</t>
    </r>
  </si>
  <si>
    <t>Hvít hrúður</t>
  </si>
  <si>
    <r>
      <t>Lepra corallina</t>
    </r>
    <r>
      <rPr>
        <sz val="12"/>
        <rFont val="Times New Roman"/>
        <family val="1"/>
      </rPr>
      <t xml:space="preserve"> (2023: dauð?)</t>
    </r>
  </si>
  <si>
    <t>Reitur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</si>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</sst>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;[Red]\-0.0\ "/>
  </numFmts>
  <fonts count="1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b/>
      <sz val="10"/>
      <color rgb="FFFF0000"/>
      <name val="Arial"/>
      <family val="2"/>
    </font>
    <font>
      <sz val="12"/>
      <name val="Tisa Offc Serif Pro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5" xfId="0" applyBorder="1"/>
    <xf numFmtId="0" fontId="1" fillId="0" borderId="5" xfId="0" applyFont="1" applyBorder="1" applyAlignment="1">
      <alignment horizontal="center" vertical="top" wrapText="1"/>
    </xf>
    <xf numFmtId="0" fontId="0" fillId="0" borderId="6" xfId="0" applyBorder="1"/>
    <xf numFmtId="0" fontId="1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0" borderId="7" xfId="0" applyBorder="1"/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6" fillId="0" borderId="0" xfId="0" applyFont="1"/>
    <xf numFmtId="0" fontId="1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165" fontId="4" fillId="0" borderId="0" xfId="0" applyNumberFormat="1" applyFont="1"/>
    <xf numFmtId="0" fontId="0" fillId="2" borderId="0" xfId="0" applyFill="1"/>
    <xf numFmtId="2" fontId="6" fillId="0" borderId="0" xfId="0" applyNumberFormat="1" applyFont="1"/>
    <xf numFmtId="2" fontId="7" fillId="0" borderId="0" xfId="0" applyNumberFormat="1" applyFont="1" applyAlignment="1">
      <alignment vertical="center"/>
    </xf>
    <xf numFmtId="2" fontId="7" fillId="0" borderId="0" xfId="0" applyNumberFormat="1" applyFont="1"/>
    <xf numFmtId="0" fontId="8" fillId="0" borderId="0" xfId="0" applyFont="1"/>
    <xf numFmtId="0" fontId="2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1" xfId="0" applyBorder="1"/>
    <xf numFmtId="0" fontId="1" fillId="0" borderId="7" xfId="0" applyFont="1" applyBorder="1" applyAlignment="1">
      <alignment vertical="top" wrapText="1"/>
    </xf>
    <xf numFmtId="0" fontId="2" fillId="0" borderId="1" xfId="0" applyFont="1" applyBorder="1"/>
    <xf numFmtId="0" fontId="1" fillId="0" borderId="0" xfId="0" applyFont="1" applyAlignment="1">
      <alignment vertical="top" wrapText="1"/>
    </xf>
    <xf numFmtId="164" fontId="1" fillId="0" borderId="5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4" fontId="1" fillId="0" borderId="7" xfId="0" applyNumberFormat="1" applyFont="1" applyBorder="1" applyAlignment="1">
      <alignment horizontal="center" vertical="top" wrapText="1"/>
    </xf>
    <xf numFmtId="0" fontId="3" fillId="0" borderId="7" xfId="0" applyFont="1" applyBorder="1"/>
    <xf numFmtId="16" fontId="1" fillId="0" borderId="5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3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justify" vertical="top" wrapText="1"/>
    </xf>
    <xf numFmtId="0" fontId="1" fillId="0" borderId="6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/>
    </xf>
    <xf numFmtId="16" fontId="1" fillId="0" borderId="5" xfId="0" applyNumberFormat="1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0" fontId="3" fillId="0" borderId="6" xfId="0" applyFont="1" applyBorder="1" applyAlignment="1">
      <alignment horizontal="justify" vertical="top" wrapText="1"/>
    </xf>
    <xf numFmtId="0" fontId="0" fillId="0" borderId="6" xfId="0" applyBorder="1" applyAlignment="1">
      <alignment horizontal="center"/>
    </xf>
    <xf numFmtId="0" fontId="12" fillId="0" borderId="0" xfId="0" applyFont="1"/>
    <xf numFmtId="165" fontId="6" fillId="0" borderId="0" xfId="0" applyNumberFormat="1" applyFont="1"/>
    <xf numFmtId="164" fontId="4" fillId="0" borderId="0" xfId="0" applyNumberFormat="1" applyFont="1"/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justify" vertical="top" wrapText="1"/>
    </xf>
    <xf numFmtId="0" fontId="0" fillId="3" borderId="0" xfId="0" applyFill="1"/>
    <xf numFmtId="0" fontId="2" fillId="0" borderId="16" xfId="0" applyFont="1" applyBorder="1" applyAlignment="1">
      <alignment vertical="top" wrapText="1"/>
    </xf>
    <xf numFmtId="0" fontId="3" fillId="0" borderId="6" xfId="0" applyFont="1" applyBorder="1"/>
    <xf numFmtId="0" fontId="3" fillId="0" borderId="14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5" xfId="0" applyFont="1" applyBorder="1"/>
    <xf numFmtId="0" fontId="1" fillId="0" borderId="0" xfId="0" applyFont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1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6" fillId="0" borderId="15" xfId="0" applyFont="1" applyBorder="1"/>
    <xf numFmtId="0" fontId="1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15" xfId="0" applyFont="1" applyBorder="1"/>
    <xf numFmtId="16" fontId="1" fillId="0" borderId="5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4" xfId="0" applyFont="1" applyBorder="1"/>
    <xf numFmtId="0" fontId="2" fillId="0" borderId="7" xfId="0" applyFont="1" applyBorder="1"/>
    <xf numFmtId="0" fontId="2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/>
    </xf>
    <xf numFmtId="0" fontId="3" fillId="4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2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left" vertical="top" wrapText="1"/>
    </xf>
    <xf numFmtId="0" fontId="1" fillId="4" borderId="5" xfId="0" applyFont="1" applyFill="1" applyBorder="1"/>
    <xf numFmtId="0" fontId="1" fillId="4" borderId="15" xfId="0" applyFont="1" applyFill="1" applyBorder="1" applyAlignment="1">
      <alignment vertical="top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/>
    <xf numFmtId="0" fontId="3" fillId="4" borderId="7" xfId="0" applyFont="1" applyFill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top" wrapText="1"/>
    </xf>
    <xf numFmtId="0" fontId="13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1" fillId="4" borderId="5" xfId="0" applyFont="1" applyFill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/>
    </xf>
    <xf numFmtId="0" fontId="3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vertical="top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justify" vertical="top" wrapText="1"/>
    </xf>
    <xf numFmtId="0" fontId="3" fillId="4" borderId="5" xfId="0" applyFont="1" applyFill="1" applyBorder="1" applyAlignment="1">
      <alignment horizontal="justify" vertical="top" wrapText="1"/>
    </xf>
    <xf numFmtId="0" fontId="1" fillId="4" borderId="5" xfId="0" applyFont="1" applyFill="1" applyBorder="1" applyAlignment="1">
      <alignment horizontal="justify" vertical="top" wrapText="1"/>
    </xf>
    <xf numFmtId="0" fontId="1" fillId="5" borderId="5" xfId="0" applyFont="1" applyFill="1" applyBorder="1" applyAlignment="1">
      <alignment horizontal="justify" vertical="top" wrapText="1"/>
    </xf>
    <xf numFmtId="0" fontId="1" fillId="5" borderId="6" xfId="0" applyFont="1" applyFill="1" applyBorder="1" applyAlignment="1">
      <alignment horizontal="justify" vertical="top" wrapText="1"/>
    </xf>
    <xf numFmtId="0" fontId="2" fillId="0" borderId="17" xfId="0" applyFont="1" applyBorder="1" applyAlignment="1">
      <alignment horizontal="justify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 wrapText="1"/>
    </xf>
    <xf numFmtId="0" fontId="3" fillId="4" borderId="6" xfId="0" applyFont="1" applyFill="1" applyBorder="1"/>
    <xf numFmtId="0" fontId="1" fillId="4" borderId="7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3" fillId="4" borderId="15" xfId="0" applyFont="1" applyFill="1" applyBorder="1"/>
    <xf numFmtId="0" fontId="3" fillId="4" borderId="17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1" fillId="0" borderId="14" xfId="0" applyFont="1" applyBorder="1"/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95" Type="http://schemas.openxmlformats.org/officeDocument/2006/relationships/customXml" Target="../customXml/item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Heildar!$B$499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Heildar!$A$500:$A$504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Heildar!$B$500:$B$504</c:f>
              <c:numCache>
                <c:formatCode>0.00</c:formatCode>
                <c:ptCount val="5"/>
                <c:pt idx="0">
                  <c:v>13.693636363636363</c:v>
                </c:pt>
                <c:pt idx="1">
                  <c:v>13.296590909090908</c:v>
                </c:pt>
                <c:pt idx="2">
                  <c:v>34.722222222222221</c:v>
                </c:pt>
                <c:pt idx="3">
                  <c:v>61.666666666666664</c:v>
                </c:pt>
                <c:pt idx="4">
                  <c:v>15.777777777777779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B01-8685-A04DC6D545BA}"/>
            </c:ext>
          </c:extLst>
        </c:ser>
        <c:ser>
          <c:idx val="1"/>
          <c:order val="1"/>
          <c:tx>
            <c:strRef>
              <c:f>Heildar!$C$499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Heildar!$A$500:$A$504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Heildar!$C$500:$C$504</c:f>
              <c:numCache>
                <c:formatCode>0.00</c:formatCode>
                <c:ptCount val="5"/>
                <c:pt idx="0">
                  <c:v>15.049069767441861</c:v>
                </c:pt>
                <c:pt idx="1">
                  <c:v>14.352325581395348</c:v>
                </c:pt>
                <c:pt idx="2">
                  <c:v>31.109090909090909</c:v>
                </c:pt>
                <c:pt idx="3">
                  <c:v>60.387500000000017</c:v>
                </c:pt>
                <c:pt idx="4">
                  <c:v>17.272727272727273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7-4B01-8685-A04DC6D545BA}"/>
            </c:ext>
          </c:extLst>
        </c:ser>
        <c:ser>
          <c:idx val="2"/>
          <c:order val="2"/>
          <c:tx>
            <c:strRef>
              <c:f>Heildar!$D$499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Heildar!$A$500:$A$504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Heildar!$D$500:$D$504</c:f>
              <c:numCache>
                <c:formatCode>0.00</c:formatCode>
                <c:ptCount val="5"/>
                <c:pt idx="0">
                  <c:v>14.318409090909091</c:v>
                </c:pt>
                <c:pt idx="1">
                  <c:v>12.387499999999999</c:v>
                </c:pt>
                <c:pt idx="2">
                  <c:v>30.61333333333333</c:v>
                </c:pt>
                <c:pt idx="3">
                  <c:v>57.346666666666664</c:v>
                </c:pt>
                <c:pt idx="4">
                  <c:v>15.511111111111111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7-4B01-8685-A04DC6D545BA}"/>
            </c:ext>
          </c:extLst>
        </c:ser>
        <c:ser>
          <c:idx val="3"/>
          <c:order val="3"/>
          <c:tx>
            <c:strRef>
              <c:f>Heildar!$E$499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Heildar!$A$500:$A$504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Heildar!$E$500:$E$504</c:f>
              <c:numCache>
                <c:formatCode>0.00</c:formatCode>
                <c:ptCount val="5"/>
                <c:pt idx="0">
                  <c:v>13.772954545454546</c:v>
                </c:pt>
                <c:pt idx="1">
                  <c:v>12.138409090909089</c:v>
                </c:pt>
                <c:pt idx="2">
                  <c:v>35.486666666666672</c:v>
                </c:pt>
                <c:pt idx="3">
                  <c:v>61.775555555555556</c:v>
                </c:pt>
                <c:pt idx="4">
                  <c:v>14.311111111111112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7-4B01-8685-A04DC6D5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30672"/>
        <c:axId val="1"/>
      </c:barChart>
      <c:catAx>
        <c:axId val="3627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273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06971342584941"/>
          <c:y val="0.37341330908085024"/>
          <c:w val="8.2217436959012263E-2"/>
          <c:h val="0.245532038847682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II!$B$77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II!$A$78:$A$82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II!$B$78:$B$82</c:f>
              <c:numCache>
                <c:formatCode>0.00</c:formatCode>
                <c:ptCount val="5"/>
                <c:pt idx="0">
                  <c:v>5.5</c:v>
                </c:pt>
                <c:pt idx="1">
                  <c:v>18.850000000000001</c:v>
                </c:pt>
                <c:pt idx="2">
                  <c:v>31.2</c:v>
                </c:pt>
                <c:pt idx="3">
                  <c:v>55.6</c:v>
                </c:pt>
                <c:pt idx="4">
                  <c:v>13.428571428571429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4AE-951B-5608234B5852}"/>
            </c:ext>
          </c:extLst>
        </c:ser>
        <c:ser>
          <c:idx val="1"/>
          <c:order val="1"/>
          <c:tx>
            <c:strRef>
              <c:f>II!$C$77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II!$A$78:$A$82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II!$C$78:$C$82</c:f>
              <c:numCache>
                <c:formatCode>0.00</c:formatCode>
                <c:ptCount val="5"/>
                <c:pt idx="0">
                  <c:v>7.3549999999999995</c:v>
                </c:pt>
                <c:pt idx="1">
                  <c:v>15.05</c:v>
                </c:pt>
                <c:pt idx="2">
                  <c:v>34.619999999999997</c:v>
                </c:pt>
                <c:pt idx="3">
                  <c:v>57.024999999999999</c:v>
                </c:pt>
                <c:pt idx="4">
                  <c:v>14.428571428571429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3-44AE-951B-5608234B5852}"/>
            </c:ext>
          </c:extLst>
        </c:ser>
        <c:ser>
          <c:idx val="2"/>
          <c:order val="2"/>
          <c:tx>
            <c:strRef>
              <c:f>II!$D$77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II!$A$78:$A$82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II!$D$78:$D$82</c:f>
              <c:numCache>
                <c:formatCode>0.00</c:formatCode>
                <c:ptCount val="5"/>
                <c:pt idx="0">
                  <c:v>6.65</c:v>
                </c:pt>
                <c:pt idx="1">
                  <c:v>11.55</c:v>
                </c:pt>
                <c:pt idx="2">
                  <c:v>37.9</c:v>
                </c:pt>
                <c:pt idx="3">
                  <c:v>56.15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3-44AE-951B-5608234B5852}"/>
            </c:ext>
          </c:extLst>
        </c:ser>
        <c:ser>
          <c:idx val="3"/>
          <c:order val="3"/>
          <c:tx>
            <c:strRef>
              <c:f>II!$E$77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II!$A$78:$A$82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II!$E$78:$E$82</c:f>
              <c:numCache>
                <c:formatCode>0.00</c:formatCode>
                <c:ptCount val="5"/>
                <c:pt idx="0">
                  <c:v>6.35</c:v>
                </c:pt>
                <c:pt idx="1">
                  <c:v>11.45</c:v>
                </c:pt>
                <c:pt idx="2">
                  <c:v>44.85</c:v>
                </c:pt>
                <c:pt idx="3">
                  <c:v>62.75</c:v>
                </c:pt>
                <c:pt idx="4">
                  <c:v>15.285714285714286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3-44AE-951B-5608234B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9424"/>
        <c:axId val="1"/>
      </c:barChart>
      <c:catAx>
        <c:axId val="36272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272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71243701334302"/>
          <c:y val="0.35242125745637037"/>
          <c:w val="9.4780714563240373E-2"/>
          <c:h val="0.289166159964201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III!$B$168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III!$A$169:$A$173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III!$B$169:$B$173</c:f>
              <c:numCache>
                <c:formatCode>0.00</c:formatCode>
                <c:ptCount val="5"/>
                <c:pt idx="0">
                  <c:v>12.92</c:v>
                </c:pt>
                <c:pt idx="1">
                  <c:v>14.084583333333333</c:v>
                </c:pt>
                <c:pt idx="2">
                  <c:v>33.192307692307693</c:v>
                </c:pt>
                <c:pt idx="3">
                  <c:v>59</c:v>
                </c:pt>
                <c:pt idx="4">
                  <c:v>16.46153846153846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C-47C6-A418-CDF0AE2FB005}"/>
            </c:ext>
          </c:extLst>
        </c:ser>
        <c:ser>
          <c:idx val="1"/>
          <c:order val="1"/>
          <c:tx>
            <c:strRef>
              <c:f>III!$C$168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III!$A$169:$A$173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III!$C$169:$C$173</c:f>
              <c:numCache>
                <c:formatCode>0.00</c:formatCode>
                <c:ptCount val="5"/>
                <c:pt idx="0">
                  <c:v>18.520399999999999</c:v>
                </c:pt>
                <c:pt idx="1">
                  <c:v>11.584166666666667</c:v>
                </c:pt>
                <c:pt idx="2">
                  <c:v>33.21153846153846</c:v>
                </c:pt>
                <c:pt idx="3">
                  <c:v>62.46153846153846</c:v>
                </c:pt>
                <c:pt idx="4">
                  <c:v>16.615384615384617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C-47C6-A418-CDF0AE2FB005}"/>
            </c:ext>
          </c:extLst>
        </c:ser>
        <c:ser>
          <c:idx val="2"/>
          <c:order val="2"/>
          <c:tx>
            <c:strRef>
              <c:f>III!$D$168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III!$A$169:$A$173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III!$D$169:$D$173</c:f>
              <c:numCache>
                <c:formatCode>0.00</c:formatCode>
                <c:ptCount val="5"/>
                <c:pt idx="0">
                  <c:v>19.166666666666668</c:v>
                </c:pt>
                <c:pt idx="1">
                  <c:v>14.092173913043478</c:v>
                </c:pt>
                <c:pt idx="2">
                  <c:v>30.204000000000001</c:v>
                </c:pt>
                <c:pt idx="3">
                  <c:v>62.169999999999987</c:v>
                </c:pt>
                <c:pt idx="4">
                  <c:v>17.88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C-47C6-A418-CDF0AE2FB005}"/>
            </c:ext>
          </c:extLst>
        </c:ser>
        <c:ser>
          <c:idx val="3"/>
          <c:order val="3"/>
          <c:tx>
            <c:strRef>
              <c:f>III!$E$168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III!$A$169:$A$173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III!$E$169:$E$173</c:f>
              <c:numCache>
                <c:formatCode>0.00</c:formatCode>
                <c:ptCount val="5"/>
                <c:pt idx="0">
                  <c:v>19.22</c:v>
                </c:pt>
                <c:pt idx="1">
                  <c:v>13.229999999999999</c:v>
                </c:pt>
                <c:pt idx="2">
                  <c:v>28.830769230769231</c:v>
                </c:pt>
                <c:pt idx="3">
                  <c:v>60.273076923076921</c:v>
                </c:pt>
                <c:pt idx="4">
                  <c:v>16.076923076923077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C-47C6-A418-CDF0AE2FB005}"/>
            </c:ext>
          </c:extLst>
        </c:ser>
        <c:ser>
          <c:idx val="4"/>
          <c:order val="4"/>
          <c:tx>
            <c:strRef>
              <c:f>III!$F$168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III!$A$169:$A$173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III!$F$169:$F$173</c:f>
              <c:numCache>
                <c:formatCode>0.00</c:formatCode>
                <c:ptCount val="5"/>
                <c:pt idx="0">
                  <c:v>18.14</c:v>
                </c:pt>
                <c:pt idx="1">
                  <c:v>11.856666666666667</c:v>
                </c:pt>
                <c:pt idx="2">
                  <c:v>29.573076923076922</c:v>
                </c:pt>
                <c:pt idx="3">
                  <c:v>59.207692307692312</c:v>
                </c:pt>
                <c:pt idx="4">
                  <c:v>14.23076923076923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C-47C6-A418-CDF0AE2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9840"/>
        <c:axId val="1"/>
      </c:barChart>
      <c:catAx>
        <c:axId val="36272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272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858036610433467"/>
          <c:y val="0.35422770369010725"/>
          <c:w val="8.8771044232081459E-2"/>
          <c:h val="0.289165472400087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VI!$B$58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VI!$A$59:$A$63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VI!$B$59:$B$63</c:f>
              <c:numCache>
                <c:formatCode>0.00</c:formatCode>
                <c:ptCount val="5"/>
                <c:pt idx="0">
                  <c:v>8.875</c:v>
                </c:pt>
                <c:pt idx="1">
                  <c:v>13.4375</c:v>
                </c:pt>
                <c:pt idx="2">
                  <c:v>39.388888888888886</c:v>
                </c:pt>
                <c:pt idx="3">
                  <c:v>59.333333333333336</c:v>
                </c:pt>
                <c:pt idx="4">
                  <c:v>12.888888888888889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9BF-A59D-97CB13C4DAB9}"/>
            </c:ext>
          </c:extLst>
        </c:ser>
        <c:ser>
          <c:idx val="1"/>
          <c:order val="1"/>
          <c:tx>
            <c:strRef>
              <c:f>VI!$C$58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VI!$A$59:$A$63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VI!$C$59:$C$63</c:f>
              <c:numCache>
                <c:formatCode>0.00</c:formatCode>
                <c:ptCount val="5"/>
                <c:pt idx="0">
                  <c:v>10.5625</c:v>
                </c:pt>
                <c:pt idx="1">
                  <c:v>14.813749999999999</c:v>
                </c:pt>
                <c:pt idx="2">
                  <c:v>43</c:v>
                </c:pt>
                <c:pt idx="3">
                  <c:v>66.111111111111114</c:v>
                </c:pt>
                <c:pt idx="4">
                  <c:v>14.777777777777779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D-49BF-A59D-97CB13C4DAB9}"/>
            </c:ext>
          </c:extLst>
        </c:ser>
        <c:ser>
          <c:idx val="2"/>
          <c:order val="2"/>
          <c:tx>
            <c:strRef>
              <c:f>VI!$D$58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VI!$A$59:$A$63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VI!$D$59:$D$63</c:f>
              <c:numCache>
                <c:formatCode>0.00</c:formatCode>
                <c:ptCount val="5"/>
                <c:pt idx="0">
                  <c:v>14.19375</c:v>
                </c:pt>
                <c:pt idx="1">
                  <c:v>17.813749999999999</c:v>
                </c:pt>
                <c:pt idx="2">
                  <c:v>29.722222222222221</c:v>
                </c:pt>
                <c:pt idx="3">
                  <c:v>59.172222222222217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D-49BF-A59D-97CB13C4DAB9}"/>
            </c:ext>
          </c:extLst>
        </c:ser>
        <c:ser>
          <c:idx val="3"/>
          <c:order val="3"/>
          <c:tx>
            <c:strRef>
              <c:f>VI!$E$58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VI!$A$59:$A$63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VI!$E$59:$E$63</c:f>
              <c:numCache>
                <c:formatCode>0.00</c:formatCode>
                <c:ptCount val="5"/>
                <c:pt idx="0">
                  <c:v>10.375</c:v>
                </c:pt>
                <c:pt idx="1">
                  <c:v>14.001249999999999</c:v>
                </c:pt>
                <c:pt idx="2">
                  <c:v>27.666666666666668</c:v>
                </c:pt>
                <c:pt idx="3">
                  <c:v>50.222222222222221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D-49BF-A59D-97CB13C4DAB9}"/>
            </c:ext>
          </c:extLst>
        </c:ser>
        <c:ser>
          <c:idx val="4"/>
          <c:order val="4"/>
          <c:tx>
            <c:strRef>
              <c:f>VI!$F$58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VI!$A$59:$A$63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VI!$F$59:$F$63</c:f>
              <c:numCache>
                <c:formatCode>0.00</c:formatCode>
                <c:ptCount val="5"/>
                <c:pt idx="0">
                  <c:v>11.125</c:v>
                </c:pt>
                <c:pt idx="1">
                  <c:v>16.876249999999999</c:v>
                </c:pt>
                <c:pt idx="2">
                  <c:v>42.166666666666664</c:v>
                </c:pt>
                <c:pt idx="3">
                  <c:v>68.111111111111114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D-49BF-A59D-97CB13C4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888"/>
        <c:axId val="1"/>
      </c:barChart>
      <c:catAx>
        <c:axId val="2128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88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171288618628"/>
          <c:y val="0.31213108398721623"/>
          <c:w val="9.7225310969266246E-2"/>
          <c:h val="0.363647864839475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staðir'!$M$39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staðir'!$N$38:$R$38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staðir'!$N$39:$R$39</c:f>
              <c:numCache>
                <c:formatCode>0.00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9.25</c:v>
                </c:pt>
                <c:pt idx="3">
                  <c:v>8.375</c:v>
                </c:pt>
                <c:pt idx="4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7-4CEC-BCE6-2AD24D65D028}"/>
            </c:ext>
          </c:extLst>
        </c:ser>
        <c:ser>
          <c:idx val="1"/>
          <c:order val="1"/>
          <c:tx>
            <c:strRef>
              <c:f>'einstakir staðir'!$M$40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staðir'!$N$38:$R$38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staðir'!$N$40:$R$40</c:f>
              <c:numCache>
                <c:formatCode>0.00</c:formatCode>
                <c:ptCount val="5"/>
                <c:pt idx="0">
                  <c:v>31.5</c:v>
                </c:pt>
                <c:pt idx="1">
                  <c:v>14.125</c:v>
                </c:pt>
                <c:pt idx="2">
                  <c:v>17.5</c:v>
                </c:pt>
                <c:pt idx="3">
                  <c:v>17</c:v>
                </c:pt>
                <c:pt idx="4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7-4CEC-BCE6-2AD24D65D028}"/>
            </c:ext>
          </c:extLst>
        </c:ser>
        <c:ser>
          <c:idx val="2"/>
          <c:order val="2"/>
          <c:tx>
            <c:strRef>
              <c:f>'einstakir staðir'!$M$41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staðir'!$N$38:$R$38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staðir'!$N$41:$R$41</c:f>
              <c:numCache>
                <c:formatCode>0.00</c:formatCode>
                <c:ptCount val="5"/>
                <c:pt idx="0">
                  <c:v>24.125</c:v>
                </c:pt>
                <c:pt idx="1">
                  <c:v>21</c:v>
                </c:pt>
                <c:pt idx="2">
                  <c:v>36.75</c:v>
                </c:pt>
                <c:pt idx="3">
                  <c:v>44.25</c:v>
                </c:pt>
                <c:pt idx="4">
                  <c:v>34.625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7-4CEC-BCE6-2AD24D65D028}"/>
            </c:ext>
          </c:extLst>
        </c:ser>
        <c:ser>
          <c:idx val="3"/>
          <c:order val="3"/>
          <c:tx>
            <c:strRef>
              <c:f>'einstakir staðir'!$M$42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staðir'!$N$38:$R$38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staðir'!$N$42:$R$42</c:f>
              <c:numCache>
                <c:formatCode>0.00</c:formatCode>
                <c:ptCount val="5"/>
                <c:pt idx="0">
                  <c:v>64.625</c:v>
                </c:pt>
                <c:pt idx="1">
                  <c:v>42.25</c:v>
                </c:pt>
                <c:pt idx="2">
                  <c:v>63.5</c:v>
                </c:pt>
                <c:pt idx="3">
                  <c:v>69.625</c:v>
                </c:pt>
                <c:pt idx="4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7-4CEC-BCE6-2AD24D65D028}"/>
            </c:ext>
          </c:extLst>
        </c:ser>
        <c:ser>
          <c:idx val="4"/>
          <c:order val="4"/>
          <c:tx>
            <c:strRef>
              <c:f>'einstakir staðir'!$M$43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staðir'!$N$38:$R$38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staðir'!$N$43:$R$43</c:f>
              <c:numCache>
                <c:formatCode>0.00</c:formatCode>
                <c:ptCount val="5"/>
                <c:pt idx="0">
                  <c:v>12.75</c:v>
                </c:pt>
                <c:pt idx="1">
                  <c:v>13.25</c:v>
                </c:pt>
                <c:pt idx="2">
                  <c:v>15</c:v>
                </c:pt>
                <c:pt idx="3">
                  <c:v>14.75</c:v>
                </c:pt>
                <c:pt idx="4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7-4CEC-BCE6-2AD24D65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3792"/>
        <c:axId val="1"/>
      </c:barChart>
      <c:catAx>
        <c:axId val="2089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20895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081054425081"/>
          <c:y val="0.26236581698985389"/>
          <c:w val="0.26131480568582122"/>
          <c:h val="0.40305473334673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staðir'!$M$65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staðir'!$N$64:$R$64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staðir'!$N$65:$R$65</c:f>
              <c:numCache>
                <c:formatCode>0.00</c:formatCode>
                <c:ptCount val="5"/>
                <c:pt idx="0">
                  <c:v>10.25</c:v>
                </c:pt>
                <c:pt idx="1">
                  <c:v>8</c:v>
                </c:pt>
                <c:pt idx="2">
                  <c:v>12.75</c:v>
                </c:pt>
                <c:pt idx="3">
                  <c:v>13.25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9-4869-B54C-00B8CBB3AC5B}"/>
            </c:ext>
          </c:extLst>
        </c:ser>
        <c:ser>
          <c:idx val="1"/>
          <c:order val="1"/>
          <c:tx>
            <c:strRef>
              <c:f>'einstakir staðir'!$M$66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staðir'!$N$64:$R$64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staðir'!$N$66:$R$66</c:f>
              <c:numCache>
                <c:formatCode>0.00</c:formatCode>
                <c:ptCount val="5"/>
                <c:pt idx="0">
                  <c:v>1</c:v>
                </c:pt>
                <c:pt idx="1">
                  <c:v>4.25</c:v>
                </c:pt>
                <c:pt idx="2">
                  <c:v>6.5</c:v>
                </c:pt>
                <c:pt idx="3">
                  <c:v>7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9-4869-B54C-00B8CBB3AC5B}"/>
            </c:ext>
          </c:extLst>
        </c:ser>
        <c:ser>
          <c:idx val="2"/>
          <c:order val="2"/>
          <c:tx>
            <c:strRef>
              <c:f>'einstakir staðir'!$M$67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staðir'!$N$64:$R$64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staðir'!$N$67:$R$67</c:f>
              <c:numCache>
                <c:formatCode>0.00</c:formatCode>
                <c:ptCount val="5"/>
                <c:pt idx="0">
                  <c:v>44.25</c:v>
                </c:pt>
                <c:pt idx="1">
                  <c:v>56.5</c:v>
                </c:pt>
                <c:pt idx="2">
                  <c:v>46.25</c:v>
                </c:pt>
                <c:pt idx="3">
                  <c:v>43</c:v>
                </c:pt>
                <c:pt idx="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9-4869-B54C-00B8CBB3AC5B}"/>
            </c:ext>
          </c:extLst>
        </c:ser>
        <c:ser>
          <c:idx val="3"/>
          <c:order val="3"/>
          <c:tx>
            <c:strRef>
              <c:f>'einstakir staðir'!$M$68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staðir'!$N$64:$R$64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staðir'!$N$68:$R$68</c:f>
              <c:numCache>
                <c:formatCode>0.00</c:formatCode>
                <c:ptCount val="5"/>
                <c:pt idx="0">
                  <c:v>55.5</c:v>
                </c:pt>
                <c:pt idx="1">
                  <c:v>68.75</c:v>
                </c:pt>
                <c:pt idx="2">
                  <c:v>65.5</c:v>
                </c:pt>
                <c:pt idx="3">
                  <c:v>63.5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9-4869-B54C-00B8CBB3AC5B}"/>
            </c:ext>
          </c:extLst>
        </c:ser>
        <c:ser>
          <c:idx val="4"/>
          <c:order val="4"/>
          <c:tx>
            <c:strRef>
              <c:f>'einstakir staðir'!$M$69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staðir'!$N$64:$R$64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staðir'!$N$69:$R$69</c:f>
              <c:numCache>
                <c:formatCode>0.00</c:formatCode>
                <c:ptCount val="5"/>
                <c:pt idx="0">
                  <c:v>14.5</c:v>
                </c:pt>
                <c:pt idx="1">
                  <c:v>17</c:v>
                </c:pt>
                <c:pt idx="2">
                  <c:v>16.5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9-4869-B54C-00B8CBB3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1712"/>
        <c:axId val="1"/>
      </c:barChart>
      <c:catAx>
        <c:axId val="2089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20895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081054425081"/>
          <c:y val="0.25625861872414302"/>
          <c:w val="0.26131480568582122"/>
          <c:h val="0.40001345361817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staðir'!$M$91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staðir'!$N$90:$Q$90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staðir'!$N$91:$P$91</c:f>
              <c:numCache>
                <c:formatCode>0.00</c:formatCode>
                <c:ptCount val="3"/>
                <c:pt idx="0">
                  <c:v>13.5</c:v>
                </c:pt>
                <c:pt idx="1">
                  <c:v>29.75</c:v>
                </c:pt>
                <c:pt idx="2">
                  <c:v>23.375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2-4FE1-BBE2-31AD6FE44A8A}"/>
            </c:ext>
          </c:extLst>
        </c:ser>
        <c:ser>
          <c:idx val="1"/>
          <c:order val="1"/>
          <c:tx>
            <c:strRef>
              <c:f>'einstakir staðir'!$M$92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staðir'!$N$90:$Q$90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staðir'!$N$92:$P$92</c:f>
              <c:numCache>
                <c:formatCode>0.00</c:formatCode>
                <c:ptCount val="3"/>
                <c:pt idx="0">
                  <c:v>10.125</c:v>
                </c:pt>
                <c:pt idx="1">
                  <c:v>2.5</c:v>
                </c:pt>
                <c:pt idx="2">
                  <c:v>3.2625000000000002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2-4FE1-BBE2-31AD6FE44A8A}"/>
            </c:ext>
          </c:extLst>
        </c:ser>
        <c:ser>
          <c:idx val="2"/>
          <c:order val="2"/>
          <c:tx>
            <c:strRef>
              <c:f>'einstakir staðir'!$M$93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staðir'!$N$90:$Q$90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staðir'!$N$93:$P$93</c:f>
              <c:numCache>
                <c:formatCode>0.00</c:formatCode>
                <c:ptCount val="3"/>
                <c:pt idx="0">
                  <c:v>27.125</c:v>
                </c:pt>
                <c:pt idx="1">
                  <c:v>26.5</c:v>
                </c:pt>
                <c:pt idx="2">
                  <c:v>19.625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2-4FE1-BBE2-31AD6FE44A8A}"/>
            </c:ext>
          </c:extLst>
        </c:ser>
        <c:ser>
          <c:idx val="3"/>
          <c:order val="3"/>
          <c:tx>
            <c:strRef>
              <c:f>'einstakir staðir'!$M$94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staðir'!$N$90:$Q$90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staðir'!$N$94:$Q$94</c:f>
              <c:numCache>
                <c:formatCode>0.00</c:formatCode>
                <c:ptCount val="4"/>
                <c:pt idx="0">
                  <c:v>50.75</c:v>
                </c:pt>
                <c:pt idx="1">
                  <c:v>58.75</c:v>
                </c:pt>
                <c:pt idx="2">
                  <c:v>46.387500000000003</c:v>
                </c:pt>
                <c:pt idx="3">
                  <c:v>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2-4FE1-BBE2-31AD6FE44A8A}"/>
            </c:ext>
          </c:extLst>
        </c:ser>
        <c:ser>
          <c:idx val="4"/>
          <c:order val="4"/>
          <c:tx>
            <c:strRef>
              <c:f>'einstakir staðir'!$M$95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staðir'!$N$90:$Q$90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staðir'!$N$95:$P$95</c:f>
              <c:numCache>
                <c:formatCode>0.00</c:formatCode>
                <c:ptCount val="3"/>
                <c:pt idx="0">
                  <c:v>18.25</c:v>
                </c:pt>
                <c:pt idx="1">
                  <c:v>14.5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2-4FE1-BBE2-31AD6FE4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82880"/>
        <c:axId val="1"/>
      </c:barChart>
      <c:catAx>
        <c:axId val="3691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8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14374832998329"/>
          <c:y val="0.26516097633531693"/>
          <c:w val="0.26022000990075028"/>
          <c:h val="0.401529478450622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staðir'!$M$199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staðir'!$N$198:$Q$198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staðir'!$N$199:$Q$199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4C1-92B1-9026F5ECB2BD}"/>
            </c:ext>
          </c:extLst>
        </c:ser>
        <c:ser>
          <c:idx val="1"/>
          <c:order val="1"/>
          <c:tx>
            <c:strRef>
              <c:f>'einstakir staðir'!$M$200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staðir'!$N$198:$Q$198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staðir'!$N$200:$Q$200</c:f>
              <c:numCache>
                <c:formatCode>0.00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7.5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C-44C1-92B1-9026F5ECB2BD}"/>
            </c:ext>
          </c:extLst>
        </c:ser>
        <c:ser>
          <c:idx val="2"/>
          <c:order val="2"/>
          <c:tx>
            <c:strRef>
              <c:f>'einstakir staðir'!$M$201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staðir'!$N$198:$Q$198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staðir'!$N$201:$Q$201</c:f>
              <c:numCache>
                <c:formatCode>0.00</c:formatCode>
                <c:ptCount val="4"/>
                <c:pt idx="0">
                  <c:v>45.5</c:v>
                </c:pt>
                <c:pt idx="1">
                  <c:v>30.5</c:v>
                </c:pt>
                <c:pt idx="2">
                  <c:v>23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C-44C1-92B1-9026F5ECB2BD}"/>
            </c:ext>
          </c:extLst>
        </c:ser>
        <c:ser>
          <c:idx val="3"/>
          <c:order val="3"/>
          <c:tx>
            <c:strRef>
              <c:f>'einstakir staðir'!$M$202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staðir'!$N$198:$Q$198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staðir'!$N$202:$Q$202</c:f>
              <c:numCache>
                <c:formatCode>0.00</c:formatCode>
                <c:ptCount val="4"/>
                <c:pt idx="0">
                  <c:v>55</c:v>
                </c:pt>
                <c:pt idx="1">
                  <c:v>40</c:v>
                </c:pt>
                <c:pt idx="2">
                  <c:v>31.55</c:v>
                </c:pt>
                <c:pt idx="3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C-44C1-92B1-9026F5ECB2BD}"/>
            </c:ext>
          </c:extLst>
        </c:ser>
        <c:ser>
          <c:idx val="4"/>
          <c:order val="4"/>
          <c:tx>
            <c:strRef>
              <c:f>'einstakir staðir'!$M$203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staðir'!$N$198:$Q$198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'einstakir staðir'!$N$203:$Q$203</c:f>
              <c:numCache>
                <c:formatCode>0.00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BC-44C1-92B1-9026F5EC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83296"/>
        <c:axId val="1"/>
      </c:barChart>
      <c:catAx>
        <c:axId val="3691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8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6236581698985389"/>
          <c:w val="0.26273784455706833"/>
          <c:h val="0.40305473334673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staðir'!$M$219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staðir'!$N$218:$R$218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staðir'!$N$219:$R$219</c:f>
              <c:numCache>
                <c:formatCode>0.00</c:formatCode>
                <c:ptCount val="5"/>
                <c:pt idx="0">
                  <c:v>6.5</c:v>
                </c:pt>
                <c:pt idx="1">
                  <c:v>7</c:v>
                </c:pt>
                <c:pt idx="2">
                  <c:v>11</c:v>
                </c:pt>
                <c:pt idx="3">
                  <c:v>15.666666666666666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E28-A826-B25B32196DCE}"/>
            </c:ext>
          </c:extLst>
        </c:ser>
        <c:ser>
          <c:idx val="1"/>
          <c:order val="1"/>
          <c:tx>
            <c:strRef>
              <c:f>'einstakir staðir'!$M$220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staðir'!$N$218:$R$218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staðir'!$N$220:$R$220</c:f>
              <c:numCache>
                <c:formatCode>0.00</c:formatCode>
                <c:ptCount val="5"/>
                <c:pt idx="0">
                  <c:v>14.666666666666666</c:v>
                </c:pt>
                <c:pt idx="1">
                  <c:v>4.166666666666667</c:v>
                </c:pt>
                <c:pt idx="2">
                  <c:v>5.6700000000000008</c:v>
                </c:pt>
                <c:pt idx="3">
                  <c:v>4.503333333333333</c:v>
                </c:pt>
                <c:pt idx="4">
                  <c:v>2.0033333333333334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A-4E28-A826-B25B32196DCE}"/>
            </c:ext>
          </c:extLst>
        </c:ser>
        <c:ser>
          <c:idx val="2"/>
          <c:order val="2"/>
          <c:tx>
            <c:strRef>
              <c:f>'einstakir staðir'!$M$221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staðir'!$N$218:$R$218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staðir'!$N$221:$R$221</c:f>
              <c:numCache>
                <c:formatCode>0.00</c:formatCode>
                <c:ptCount val="5"/>
                <c:pt idx="0">
                  <c:v>47.5</c:v>
                </c:pt>
                <c:pt idx="1">
                  <c:v>39.5</c:v>
                </c:pt>
                <c:pt idx="2">
                  <c:v>40.5</c:v>
                </c:pt>
                <c:pt idx="3">
                  <c:v>39</c:v>
                </c:pt>
                <c:pt idx="4">
                  <c:v>34.633333333333333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A-4E28-A826-B25B32196DCE}"/>
            </c:ext>
          </c:extLst>
        </c:ser>
        <c:ser>
          <c:idx val="3"/>
          <c:order val="3"/>
          <c:tx>
            <c:strRef>
              <c:f>'einstakir staðir'!$M$222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staðir'!$N$218:$R$218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staðir'!$N$222:$R$222</c:f>
              <c:numCache>
                <c:formatCode>0.00</c:formatCode>
                <c:ptCount val="5"/>
                <c:pt idx="0">
                  <c:v>68.666666666666671</c:v>
                </c:pt>
                <c:pt idx="1">
                  <c:v>50.666666666666664</c:v>
                </c:pt>
                <c:pt idx="2">
                  <c:v>57.5</c:v>
                </c:pt>
                <c:pt idx="3">
                  <c:v>59.5</c:v>
                </c:pt>
                <c:pt idx="4">
                  <c:v>56.800000000000004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A-4E28-A826-B25B32196DCE}"/>
            </c:ext>
          </c:extLst>
        </c:ser>
        <c:ser>
          <c:idx val="4"/>
          <c:order val="4"/>
          <c:tx>
            <c:strRef>
              <c:f>'einstakir staðir'!$M$223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staðir'!$N$218:$R$218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staðir'!$N$223:$R$223</c:f>
              <c:numCache>
                <c:formatCode>0.00</c:formatCode>
                <c:ptCount val="5"/>
                <c:pt idx="0">
                  <c:v>15.666666666666666</c:v>
                </c:pt>
                <c:pt idx="1">
                  <c:v>12.666666666666666</c:v>
                </c:pt>
                <c:pt idx="2">
                  <c:v>18.333333333333332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A-4E28-A826-B25B3219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77888"/>
        <c:axId val="1"/>
      </c:barChart>
      <c:catAx>
        <c:axId val="3691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7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6236581698985389"/>
          <c:w val="0.26273784455706833"/>
          <c:h val="0.40305473334673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9.8859315589353611E-2"/>
          <c:w val="0.57841140529531565"/>
          <c:h val="0.7300380228136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staðir'!$M$239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staðir'!$N$238:$R$238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staðir'!$N$239:$R$239</c:f>
              <c:numCache>
                <c:formatCode>0.00</c:formatCode>
                <c:ptCount val="5"/>
                <c:pt idx="0">
                  <c:v>13.5</c:v>
                </c:pt>
                <c:pt idx="1">
                  <c:v>15</c:v>
                </c:pt>
                <c:pt idx="2">
                  <c:v>27.666666666666668</c:v>
                </c:pt>
                <c:pt idx="3">
                  <c:v>28.5</c:v>
                </c:pt>
                <c:pt idx="4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B-4398-AACA-DC9402F37628}"/>
            </c:ext>
          </c:extLst>
        </c:ser>
        <c:ser>
          <c:idx val="1"/>
          <c:order val="1"/>
          <c:tx>
            <c:strRef>
              <c:f>'einstakir staðir'!$M$240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staðir'!$N$238:$R$238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staðir'!$N$240:$R$240</c:f>
              <c:numCache>
                <c:formatCode>0.00</c:formatCode>
                <c:ptCount val="5"/>
                <c:pt idx="0">
                  <c:v>18.003333333333334</c:v>
                </c:pt>
                <c:pt idx="1">
                  <c:v>8.8366666666666678</c:v>
                </c:pt>
                <c:pt idx="2">
                  <c:v>9.5</c:v>
                </c:pt>
                <c:pt idx="3">
                  <c:v>0.83333333333333337</c:v>
                </c:pt>
                <c:pt idx="4">
                  <c:v>0.17333333333333334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B-4398-AACA-DC9402F37628}"/>
            </c:ext>
          </c:extLst>
        </c:ser>
        <c:ser>
          <c:idx val="2"/>
          <c:order val="2"/>
          <c:tx>
            <c:strRef>
              <c:f>'einstakir staðir'!$M$241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staðir'!$N$238:$R$238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staðir'!$N$241:$R$241</c:f>
              <c:numCache>
                <c:formatCode>0.00</c:formatCode>
                <c:ptCount val="5"/>
                <c:pt idx="0">
                  <c:v>33.666666666666664</c:v>
                </c:pt>
                <c:pt idx="1">
                  <c:v>32.666666666666664</c:v>
                </c:pt>
                <c:pt idx="2">
                  <c:v>37.18333333333333</c:v>
                </c:pt>
                <c:pt idx="3">
                  <c:v>32.666666666666664</c:v>
                </c:pt>
                <c:pt idx="4">
                  <c:v>24.333333333333332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B-4398-AACA-DC9402F37628}"/>
            </c:ext>
          </c:extLst>
        </c:ser>
        <c:ser>
          <c:idx val="3"/>
          <c:order val="3"/>
          <c:tx>
            <c:strRef>
              <c:f>'einstakir staðir'!$M$242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staðir'!$N$238:$R$238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staðir'!$N$242:$R$242</c:f>
              <c:numCache>
                <c:formatCode>0.00</c:formatCode>
                <c:ptCount val="5"/>
                <c:pt idx="0">
                  <c:v>65.166666666666671</c:v>
                </c:pt>
                <c:pt idx="1">
                  <c:v>56.5</c:v>
                </c:pt>
                <c:pt idx="2">
                  <c:v>74.850000000000009</c:v>
                </c:pt>
                <c:pt idx="3">
                  <c:v>63.333333333333336</c:v>
                </c:pt>
                <c:pt idx="4">
                  <c:v>46.833333333333336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B-4398-AACA-DC9402F37628}"/>
            </c:ext>
          </c:extLst>
        </c:ser>
        <c:ser>
          <c:idx val="4"/>
          <c:order val="4"/>
          <c:tx>
            <c:strRef>
              <c:f>'einstakir staðir'!$M$243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staðir'!$N$238:$R$238</c:f>
              <c:numCache>
                <c:formatCode>General</c:formatCode>
                <c:ptCount val="5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  <c:pt idx="4">
                  <c:v>2014</c:v>
                </c:pt>
              </c:numCache>
            </c:numRef>
          </c:cat>
          <c:val>
            <c:numRef>
              <c:f>'einstakir staðir'!$N$243:$R$243</c:f>
              <c:numCache>
                <c:formatCode>0.00</c:formatCode>
                <c:ptCount val="5"/>
                <c:pt idx="0">
                  <c:v>17.666666666666668</c:v>
                </c:pt>
                <c:pt idx="1">
                  <c:v>18.666666666666668</c:v>
                </c:pt>
                <c:pt idx="2">
                  <c:v>20</c:v>
                </c:pt>
                <c:pt idx="3">
                  <c:v>14.666666666666666</c:v>
                </c:pt>
                <c:pt idx="4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B-4398-AACA-DC9402F3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82464"/>
        <c:axId val="1"/>
      </c:barChart>
      <c:catAx>
        <c:axId val="369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8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6236581698985389"/>
          <c:w val="0.26273784455706833"/>
          <c:h val="0.40305473334673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0.10483870967741936"/>
          <c:w val="0.57841140529531565"/>
          <c:h val="0.71370967741935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staðir'!$N$360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staðir'!$O$359:$Q$359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staðir'!$O$360:$Q$360</c:f>
              <c:numCache>
                <c:formatCode>0.00</c:formatCode>
                <c:ptCount val="3"/>
                <c:pt idx="0">
                  <c:v>11.6</c:v>
                </c:pt>
                <c:pt idx="1">
                  <c:v>12.45</c:v>
                </c:pt>
                <c:pt idx="2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7-4BAC-A1C9-146B18857CE3}"/>
            </c:ext>
          </c:extLst>
        </c:ser>
        <c:ser>
          <c:idx val="1"/>
          <c:order val="1"/>
          <c:tx>
            <c:strRef>
              <c:f>'einstakir staðir'!$N$361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staðir'!$O$359:$Q$359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staðir'!$O$361:$Q$361</c:f>
              <c:numCache>
                <c:formatCode>0.00</c:formatCode>
                <c:ptCount val="3"/>
                <c:pt idx="0">
                  <c:v>24</c:v>
                </c:pt>
                <c:pt idx="1">
                  <c:v>22.155000000000001</c:v>
                </c:pt>
                <c:pt idx="2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7-4BAC-A1C9-146B18857CE3}"/>
            </c:ext>
          </c:extLst>
        </c:ser>
        <c:ser>
          <c:idx val="2"/>
          <c:order val="2"/>
          <c:tx>
            <c:strRef>
              <c:f>'einstakir staðir'!$N$362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staðir'!$O$359:$Q$359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staðir'!$O$362:$Q$362</c:f>
              <c:numCache>
                <c:formatCode>0.00</c:formatCode>
                <c:ptCount val="3"/>
                <c:pt idx="0">
                  <c:v>29.75</c:v>
                </c:pt>
                <c:pt idx="1">
                  <c:v>30.8</c:v>
                </c:pt>
                <c:pt idx="2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7-4BAC-A1C9-146B18857CE3}"/>
            </c:ext>
          </c:extLst>
        </c:ser>
        <c:ser>
          <c:idx val="3"/>
          <c:order val="3"/>
          <c:tx>
            <c:strRef>
              <c:f>'einstakir staðir'!$N$363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staðir'!$O$359:$Q$359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staðir'!$O$363:$Q$363</c:f>
              <c:numCache>
                <c:formatCode>0.00</c:formatCode>
                <c:ptCount val="3"/>
                <c:pt idx="0">
                  <c:v>65.349999999999994</c:v>
                </c:pt>
                <c:pt idx="1">
                  <c:v>64.465000000000003</c:v>
                </c:pt>
                <c:pt idx="2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7-4BAC-A1C9-146B18857CE3}"/>
            </c:ext>
          </c:extLst>
        </c:ser>
        <c:ser>
          <c:idx val="4"/>
          <c:order val="4"/>
          <c:tx>
            <c:strRef>
              <c:f>'einstakir staðir'!$N$364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staðir'!$O$359:$Q$359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staðir'!$O$364:$Q$364</c:f>
              <c:numCache>
                <c:formatCode>0.00</c:formatCode>
                <c:ptCount val="3"/>
                <c:pt idx="0">
                  <c:v>16.5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7-4BAC-A1C9-146B1885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80800"/>
        <c:axId val="1"/>
      </c:barChart>
      <c:catAx>
        <c:axId val="3691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8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5000826545067051"/>
          <c:w val="0.26273784455706833"/>
          <c:h val="0.42743348609308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Reitir fjarri</a:t>
            </a:r>
          </a:p>
        </c:rich>
      </c:tx>
      <c:layout>
        <c:manualLayout>
          <c:xMode val="edge"/>
          <c:yMode val="edge"/>
          <c:x val="0.41547871361104333"/>
          <c:y val="3.8023004477381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4"/>
          <c:y val="0.24714828897338403"/>
          <c:w val="0.51323828920570269"/>
          <c:h val="0.58174904942965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Samantekt!$A$16</c:f>
              <c:strCache>
                <c:ptCount val="1"/>
                <c:pt idx="0">
                  <c:v>Meðalþekja mosa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Samantekt!$B$15:$E$15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Samantekt!$B$16:$E$16</c:f>
              <c:numCache>
                <c:formatCode>0.00</c:formatCode>
                <c:ptCount val="4"/>
                <c:pt idx="0">
                  <c:v>8.875</c:v>
                </c:pt>
                <c:pt idx="1">
                  <c:v>10.5625</c:v>
                </c:pt>
                <c:pt idx="2">
                  <c:v>14.19375</c:v>
                </c:pt>
                <c:pt idx="3">
                  <c:v>10.375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6-4683-B9C4-E97A35BDC3BB}"/>
            </c:ext>
          </c:extLst>
        </c:ser>
        <c:ser>
          <c:idx val="1"/>
          <c:order val="1"/>
          <c:tx>
            <c:strRef>
              <c:f>Samantekt!$A$17</c:f>
              <c:strCache>
                <c:ptCount val="1"/>
                <c:pt idx="0">
                  <c:v>Meðalþekja blað- og runnfléttna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Samantekt!$B$15:$E$15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Samantekt!$B$17:$E$17</c:f>
              <c:numCache>
                <c:formatCode>0.00</c:formatCode>
                <c:ptCount val="4"/>
                <c:pt idx="0">
                  <c:v>13.4375</c:v>
                </c:pt>
                <c:pt idx="1">
                  <c:v>14.813749999999999</c:v>
                </c:pt>
                <c:pt idx="2">
                  <c:v>17.813749999999999</c:v>
                </c:pt>
                <c:pt idx="3">
                  <c:v>14.001249999999999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6-4683-B9C4-E97A35BDC3BB}"/>
            </c:ext>
          </c:extLst>
        </c:ser>
        <c:ser>
          <c:idx val="2"/>
          <c:order val="2"/>
          <c:tx>
            <c:strRef>
              <c:f>Samantekt!$A$18</c:f>
              <c:strCache>
                <c:ptCount val="1"/>
                <c:pt idx="0">
                  <c:v>Meðalþekja hrúðurfléttna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Samantekt!$B$15:$E$15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Samantekt!$B$18:$E$18</c:f>
              <c:numCache>
                <c:formatCode>0.00</c:formatCode>
                <c:ptCount val="4"/>
                <c:pt idx="0">
                  <c:v>39.388888888888886</c:v>
                </c:pt>
                <c:pt idx="1">
                  <c:v>43</c:v>
                </c:pt>
                <c:pt idx="2">
                  <c:v>29.722222222222221</c:v>
                </c:pt>
                <c:pt idx="3">
                  <c:v>27.666666666666668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6-4683-B9C4-E97A35BDC3BB}"/>
            </c:ext>
          </c:extLst>
        </c:ser>
        <c:ser>
          <c:idx val="3"/>
          <c:order val="3"/>
          <c:tx>
            <c:strRef>
              <c:f>Samantekt!$A$19</c:f>
              <c:strCache>
                <c:ptCount val="1"/>
                <c:pt idx="0">
                  <c:v>Meðalheildarþekja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Samantekt!$B$15:$E$15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Samantekt!$B$19:$E$19</c:f>
              <c:numCache>
                <c:formatCode>0.00</c:formatCode>
                <c:ptCount val="4"/>
                <c:pt idx="0">
                  <c:v>59.333333333333336</c:v>
                </c:pt>
                <c:pt idx="1">
                  <c:v>66.111111111111114</c:v>
                </c:pt>
                <c:pt idx="2">
                  <c:v>59.172222222222217</c:v>
                </c:pt>
                <c:pt idx="3">
                  <c:v>50.222222222222221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6-4683-B9C4-E97A35BDC3BB}"/>
            </c:ext>
          </c:extLst>
        </c:ser>
        <c:ser>
          <c:idx val="4"/>
          <c:order val="4"/>
          <c:tx>
            <c:strRef>
              <c:f>Samantekt!$A$20</c:f>
              <c:strCache>
                <c:ptCount val="1"/>
                <c:pt idx="0">
                  <c:v>Meðalfjölbreytni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Samantekt!$B$15:$E$15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Samantekt!$B$20:$E$20</c:f>
              <c:numCache>
                <c:formatCode>0.00</c:formatCode>
                <c:ptCount val="4"/>
                <c:pt idx="0">
                  <c:v>12.888888888888889</c:v>
                </c:pt>
                <c:pt idx="1">
                  <c:v>14.777777777777779</c:v>
                </c:pt>
                <c:pt idx="2">
                  <c:v>16.333333333333332</c:v>
                </c:pt>
                <c:pt idx="3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6-4683-B9C4-E97A35BD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31920"/>
        <c:axId val="1"/>
      </c:barChart>
      <c:catAx>
        <c:axId val="36273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273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86297513126413"/>
          <c:y val="0.21673697925248803"/>
          <c:w val="0.3279131238270388"/>
          <c:h val="0.707246984929171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0.10483870967741936"/>
          <c:w val="0.57841140529531565"/>
          <c:h val="0.71370967741935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staðir'!$N$342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staðir'!$O$341:$Q$341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staðir'!$O$342:$Q$342</c:f>
              <c:numCache>
                <c:formatCode>0.00</c:formatCode>
                <c:ptCount val="3"/>
                <c:pt idx="0">
                  <c:v>3.3333333333333335</c:v>
                </c:pt>
                <c:pt idx="1">
                  <c:v>6.5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1-4E34-8E5F-1FF15684782D}"/>
            </c:ext>
          </c:extLst>
        </c:ser>
        <c:ser>
          <c:idx val="1"/>
          <c:order val="1"/>
          <c:tx>
            <c:strRef>
              <c:f>'einstakir staðir'!$N$343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staðir'!$O$341:$Q$341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staðir'!$O$343:$Q$343</c:f>
              <c:numCache>
                <c:formatCode>0.00</c:formatCode>
                <c:ptCount val="3"/>
                <c:pt idx="0">
                  <c:v>38.333333333333336</c:v>
                </c:pt>
                <c:pt idx="1">
                  <c:v>20</c:v>
                </c:pt>
                <c:pt idx="2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1-4E34-8E5F-1FF15684782D}"/>
            </c:ext>
          </c:extLst>
        </c:ser>
        <c:ser>
          <c:idx val="2"/>
          <c:order val="2"/>
          <c:tx>
            <c:strRef>
              <c:f>'einstakir staðir'!$N$344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staðir'!$O$341:$Q$341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staðir'!$O$344:$Q$344</c:f>
              <c:numCache>
                <c:formatCode>0.00</c:formatCode>
                <c:ptCount val="3"/>
                <c:pt idx="0">
                  <c:v>28.166666666666668</c:v>
                </c:pt>
                <c:pt idx="1">
                  <c:v>27.899999999999995</c:v>
                </c:pt>
                <c:pt idx="2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1-4E34-8E5F-1FF15684782D}"/>
            </c:ext>
          </c:extLst>
        </c:ser>
        <c:ser>
          <c:idx val="3"/>
          <c:order val="3"/>
          <c:tx>
            <c:strRef>
              <c:f>'einstakir staðir'!$N$345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staðir'!$O$341:$Q$341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staðir'!$O$345:$Q$345</c:f>
              <c:numCache>
                <c:formatCode>0.00</c:formatCode>
                <c:ptCount val="3"/>
                <c:pt idx="0">
                  <c:v>69.833333333333329</c:v>
                </c:pt>
                <c:pt idx="1">
                  <c:v>51.233333333333327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1-4E34-8E5F-1FF15684782D}"/>
            </c:ext>
          </c:extLst>
        </c:ser>
        <c:ser>
          <c:idx val="4"/>
          <c:order val="4"/>
          <c:tx>
            <c:strRef>
              <c:f>'einstakir staðir'!$N$346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staðir'!$O$341:$Q$341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staðir'!$O$346:$Q$346</c:f>
              <c:numCache>
                <c:formatCode>0.00</c:formatCode>
                <c:ptCount val="3"/>
                <c:pt idx="0">
                  <c:v>14.666666666666666</c:v>
                </c:pt>
                <c:pt idx="1">
                  <c:v>18</c:v>
                </c:pt>
                <c:pt idx="2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1-4E34-8E5F-1FF15684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80384"/>
        <c:axId val="1"/>
      </c:barChart>
      <c:catAx>
        <c:axId val="3691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8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5000826545067051"/>
          <c:w val="0.26273784455706833"/>
          <c:h val="0.42743348609308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0.10483870967741936"/>
          <c:w val="0.57841140529531565"/>
          <c:h val="0.71370967741935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staðir'!$N$352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staðir'!$O$351:$Q$351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staðir'!$O$352:$Q$352</c:f>
              <c:numCache>
                <c:formatCode>0.00</c:formatCode>
                <c:ptCount val="3"/>
                <c:pt idx="0">
                  <c:v>6</c:v>
                </c:pt>
                <c:pt idx="1">
                  <c:v>6.25</c:v>
                </c:pt>
                <c:pt idx="2">
                  <c:v>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686-9BCF-C2DEF0E07B0A}"/>
            </c:ext>
          </c:extLst>
        </c:ser>
        <c:ser>
          <c:idx val="1"/>
          <c:order val="1"/>
          <c:tx>
            <c:strRef>
              <c:f>'einstakir staðir'!$N$353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staðir'!$O$351:$Q$351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staðir'!$O$353:$Q$353</c:f>
              <c:numCache>
                <c:formatCode>0.00</c:formatCode>
                <c:ptCount val="3"/>
                <c:pt idx="0">
                  <c:v>21.25</c:v>
                </c:pt>
                <c:pt idx="1">
                  <c:v>24</c:v>
                </c:pt>
                <c:pt idx="2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F-4686-9BCF-C2DEF0E07B0A}"/>
            </c:ext>
          </c:extLst>
        </c:ser>
        <c:ser>
          <c:idx val="2"/>
          <c:order val="2"/>
          <c:tx>
            <c:strRef>
              <c:f>'einstakir staðir'!$N$354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staðir'!$O$351:$Q$351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staðir'!$O$354:$Q$354</c:f>
              <c:numCache>
                <c:formatCode>0.00</c:formatCode>
                <c:ptCount val="3"/>
                <c:pt idx="0">
                  <c:v>33.75</c:v>
                </c:pt>
                <c:pt idx="1">
                  <c:v>29.587499999999999</c:v>
                </c:pt>
                <c:pt idx="2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F-4686-9BCF-C2DEF0E07B0A}"/>
            </c:ext>
          </c:extLst>
        </c:ser>
        <c:ser>
          <c:idx val="3"/>
          <c:order val="3"/>
          <c:tx>
            <c:strRef>
              <c:f>'einstakir staðir'!$N$355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staðir'!$O$351:$Q$351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staðir'!$O$355:$Q$355</c:f>
              <c:numCache>
                <c:formatCode>0.00</c:formatCode>
                <c:ptCount val="3"/>
                <c:pt idx="0">
                  <c:v>61</c:v>
                </c:pt>
                <c:pt idx="1">
                  <c:v>59.849999999999994</c:v>
                </c:pt>
                <c:pt idx="2">
                  <c:v>57.375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F-4686-9BCF-C2DEF0E07B0A}"/>
            </c:ext>
          </c:extLst>
        </c:ser>
        <c:ser>
          <c:idx val="4"/>
          <c:order val="4"/>
          <c:tx>
            <c:strRef>
              <c:f>'einstakir staðir'!$N$356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staðir'!$O$351:$Q$351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staðir'!$O$356:$Q$356</c:f>
              <c:numCache>
                <c:formatCode>0.00</c:formatCode>
                <c:ptCount val="3"/>
                <c:pt idx="0">
                  <c:v>17.5</c:v>
                </c:pt>
                <c:pt idx="1">
                  <c:v>21.25</c:v>
                </c:pt>
                <c:pt idx="2">
                  <c:v>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F-4686-9BCF-C2DEF0E0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79136"/>
        <c:axId val="1"/>
      </c:barChart>
      <c:catAx>
        <c:axId val="3691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17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459758740724339"/>
          <c:w val="0.26273784455706833"/>
          <c:h val="0.42743348609308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0.10483870967741936"/>
          <c:w val="0.57841140529531565"/>
          <c:h val="0.71370967741935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staðir'!$N$369</c:f>
              <c:strCache>
                <c:ptCount val="1"/>
                <c:pt idx="0">
                  <c:v>Mosar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staðir'!$O$368:$Q$368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staðir'!$O$369:$Q$369</c:f>
              <c:numCache>
                <c:formatCode>0.00</c:formatCode>
                <c:ptCount val="3"/>
                <c:pt idx="0">
                  <c:v>12.5</c:v>
                </c:pt>
                <c:pt idx="1">
                  <c:v>19.666666666666668</c:v>
                </c:pt>
                <c:pt idx="2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825-9C52-34708D2D3ABF}"/>
            </c:ext>
          </c:extLst>
        </c:ser>
        <c:ser>
          <c:idx val="1"/>
          <c:order val="1"/>
          <c:tx>
            <c:strRef>
              <c:f>'einstakir staðir'!$N$370</c:f>
              <c:strCache>
                <c:ptCount val="1"/>
                <c:pt idx="0">
                  <c:v>Blað- og runnfléttur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staðir'!$O$368:$Q$368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staðir'!$O$370:$Q$370</c:f>
              <c:numCache>
                <c:formatCode>0.00</c:formatCode>
                <c:ptCount val="3"/>
                <c:pt idx="0">
                  <c:v>41</c:v>
                </c:pt>
                <c:pt idx="1">
                  <c:v>29.833333333333332</c:v>
                </c:pt>
                <c:pt idx="2">
                  <c:v>19.333333333333332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B-4825-9C52-34708D2D3ABF}"/>
            </c:ext>
          </c:extLst>
        </c:ser>
        <c:ser>
          <c:idx val="2"/>
          <c:order val="2"/>
          <c:tx>
            <c:strRef>
              <c:f>'einstakir staðir'!$N$371</c:f>
              <c:strCache>
                <c:ptCount val="1"/>
                <c:pt idx="0">
                  <c:v>Hrúðurfléttur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staðir'!$O$368:$Q$368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staðir'!$O$371:$Q$371</c:f>
              <c:numCache>
                <c:formatCode>0.00</c:formatCode>
                <c:ptCount val="3"/>
                <c:pt idx="0">
                  <c:v>24.833333333333332</c:v>
                </c:pt>
                <c:pt idx="1">
                  <c:v>29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B-4825-9C52-34708D2D3ABF}"/>
            </c:ext>
          </c:extLst>
        </c:ser>
        <c:ser>
          <c:idx val="3"/>
          <c:order val="3"/>
          <c:tx>
            <c:strRef>
              <c:f>'einstakir staðir'!$N$372</c:f>
              <c:strCache>
                <c:ptCount val="1"/>
                <c:pt idx="0">
                  <c:v>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staðir'!$O$368:$Q$368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staðir'!$O$372:$Q$372</c:f>
              <c:numCache>
                <c:formatCode>0.00</c:formatCode>
                <c:ptCount val="3"/>
                <c:pt idx="0">
                  <c:v>78.333333333333329</c:v>
                </c:pt>
                <c:pt idx="1">
                  <c:v>75.333333333333329</c:v>
                </c:pt>
                <c:pt idx="2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B-4825-9C52-34708D2D3ABF}"/>
            </c:ext>
          </c:extLst>
        </c:ser>
        <c:ser>
          <c:idx val="4"/>
          <c:order val="4"/>
          <c:tx>
            <c:strRef>
              <c:f>'einstakir staðir'!$N$373</c:f>
              <c:strCache>
                <c:ptCount val="1"/>
                <c:pt idx="0">
                  <c:v>Tegundafjöldi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'einstakir staðir'!$O$368:$Q$368</c:f>
              <c:numCache>
                <c:formatCode>General</c:formatCode>
                <c:ptCount val="3"/>
                <c:pt idx="0">
                  <c:v>1999</c:v>
                </c:pt>
                <c:pt idx="1">
                  <c:v>2006</c:v>
                </c:pt>
                <c:pt idx="2">
                  <c:v>2011</c:v>
                </c:pt>
              </c:numCache>
            </c:numRef>
          </c:cat>
          <c:val>
            <c:numRef>
              <c:f>'einstakir staðir'!$O$373:$Q$373</c:f>
              <c:numCache>
                <c:formatCode>0.00</c:formatCode>
                <c:ptCount val="3"/>
                <c:pt idx="0">
                  <c:v>16.333333333333332</c:v>
                </c:pt>
                <c:pt idx="1">
                  <c:v>17.666666666666668</c:v>
                </c:pt>
                <c:pt idx="2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B-4825-9C52-34708D2D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41824"/>
        <c:axId val="1"/>
      </c:barChart>
      <c:catAx>
        <c:axId val="3698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98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03825440123459"/>
          <c:y val="0.25000826545067051"/>
          <c:w val="0.26273784455706833"/>
          <c:h val="0.42743348609308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Bjarnarholt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staðir'!$N$90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staðir'!$M$91:$M$95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staðir'!$N$91:$N$95</c:f>
              <c:numCache>
                <c:formatCode>0.00</c:formatCode>
                <c:ptCount val="5"/>
                <c:pt idx="0">
                  <c:v>13.5</c:v>
                </c:pt>
                <c:pt idx="1">
                  <c:v>10.125</c:v>
                </c:pt>
                <c:pt idx="2">
                  <c:v>27.125</c:v>
                </c:pt>
                <c:pt idx="3">
                  <c:v>50.75</c:v>
                </c:pt>
                <c:pt idx="4">
                  <c:v>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388-B825-A14B1B418061}"/>
            </c:ext>
          </c:extLst>
        </c:ser>
        <c:ser>
          <c:idx val="1"/>
          <c:order val="1"/>
          <c:tx>
            <c:strRef>
              <c:f>'einstakir staðir'!$O$90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staðir'!$M$91:$M$95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staðir'!$O$91:$O$95</c:f>
              <c:numCache>
                <c:formatCode>0.00</c:formatCode>
                <c:ptCount val="5"/>
                <c:pt idx="0">
                  <c:v>29.75</c:v>
                </c:pt>
                <c:pt idx="1">
                  <c:v>2.5</c:v>
                </c:pt>
                <c:pt idx="2">
                  <c:v>26.5</c:v>
                </c:pt>
                <c:pt idx="3">
                  <c:v>58.75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388-B825-A14B1B418061}"/>
            </c:ext>
          </c:extLst>
        </c:ser>
        <c:ser>
          <c:idx val="2"/>
          <c:order val="2"/>
          <c:tx>
            <c:strRef>
              <c:f>'einstakir staðir'!$P$90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staðir'!$M$91:$M$95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staðir'!$P$91:$P$95</c:f>
              <c:numCache>
                <c:formatCode>0.00</c:formatCode>
                <c:ptCount val="5"/>
                <c:pt idx="0">
                  <c:v>23.375</c:v>
                </c:pt>
                <c:pt idx="1">
                  <c:v>3.2625000000000002</c:v>
                </c:pt>
                <c:pt idx="2">
                  <c:v>19.625</c:v>
                </c:pt>
                <c:pt idx="3">
                  <c:v>46.387500000000003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C-4388-B825-A14B1B418061}"/>
            </c:ext>
          </c:extLst>
        </c:ser>
        <c:ser>
          <c:idx val="3"/>
          <c:order val="3"/>
          <c:tx>
            <c:strRef>
              <c:f>'einstakir staðir'!$Q$90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staðir'!$M$91:$M$95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staðir'!$Q$91:$Q$95</c:f>
              <c:numCache>
                <c:formatCode>0.00</c:formatCode>
                <c:ptCount val="5"/>
                <c:pt idx="0">
                  <c:v>18.875</c:v>
                </c:pt>
                <c:pt idx="1">
                  <c:v>4.25</c:v>
                </c:pt>
                <c:pt idx="2">
                  <c:v>22.5</c:v>
                </c:pt>
                <c:pt idx="3">
                  <c:v>45.625</c:v>
                </c:pt>
                <c:pt idx="4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C-4388-B825-A14B1B418061}"/>
            </c:ext>
          </c:extLst>
        </c:ser>
        <c:ser>
          <c:idx val="4"/>
          <c:order val="4"/>
          <c:tx>
            <c:strRef>
              <c:f>'einstakir staðir'!$R$90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staðir'!$M$91:$M$95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staðir'!$R$91:$R$95</c:f>
              <c:numCache>
                <c:formatCode>0.00</c:formatCode>
                <c:ptCount val="5"/>
                <c:pt idx="0">
                  <c:v>20</c:v>
                </c:pt>
                <c:pt idx="1">
                  <c:v>2.75</c:v>
                </c:pt>
                <c:pt idx="2">
                  <c:v>32.25</c:v>
                </c:pt>
                <c:pt idx="3">
                  <c:v>55.75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C-4388-B825-A14B1B41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42656"/>
        <c:axId val="1"/>
      </c:barChart>
      <c:catAx>
        <c:axId val="3698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6984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84271423280393"/>
          <c:y val="0.42062611469191574"/>
          <c:w val="8.1262922931022732E-2"/>
          <c:h val="0.33427240902668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Selás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staðir'!$N$64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staðir'!$M$65:$M$69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staðir'!$N$65:$N$69</c:f>
              <c:numCache>
                <c:formatCode>0.00</c:formatCode>
                <c:ptCount val="5"/>
                <c:pt idx="0">
                  <c:v>10.25</c:v>
                </c:pt>
                <c:pt idx="1">
                  <c:v>1</c:v>
                </c:pt>
                <c:pt idx="2">
                  <c:v>44.25</c:v>
                </c:pt>
                <c:pt idx="3">
                  <c:v>55.5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F9-9FE8-1CCC24229992}"/>
            </c:ext>
          </c:extLst>
        </c:ser>
        <c:ser>
          <c:idx val="1"/>
          <c:order val="1"/>
          <c:tx>
            <c:strRef>
              <c:f>'einstakir staðir'!$O$64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staðir'!$M$65:$M$69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staðir'!$O$65:$O$69</c:f>
              <c:numCache>
                <c:formatCode>0.00</c:formatCode>
                <c:ptCount val="5"/>
                <c:pt idx="0">
                  <c:v>8</c:v>
                </c:pt>
                <c:pt idx="1">
                  <c:v>4.25</c:v>
                </c:pt>
                <c:pt idx="2">
                  <c:v>56.5</c:v>
                </c:pt>
                <c:pt idx="3">
                  <c:v>68.75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2-43F9-9FE8-1CCC24229992}"/>
            </c:ext>
          </c:extLst>
        </c:ser>
        <c:ser>
          <c:idx val="2"/>
          <c:order val="2"/>
          <c:tx>
            <c:strRef>
              <c:f>'einstakir staðir'!$P$64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staðir'!$M$65:$M$69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staðir'!$P$65:$P$69</c:f>
              <c:numCache>
                <c:formatCode>0.00</c:formatCode>
                <c:ptCount val="5"/>
                <c:pt idx="0">
                  <c:v>12.75</c:v>
                </c:pt>
                <c:pt idx="1">
                  <c:v>6.5</c:v>
                </c:pt>
                <c:pt idx="2">
                  <c:v>46.25</c:v>
                </c:pt>
                <c:pt idx="3">
                  <c:v>65.5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2-43F9-9FE8-1CCC24229992}"/>
            </c:ext>
          </c:extLst>
        </c:ser>
        <c:ser>
          <c:idx val="3"/>
          <c:order val="3"/>
          <c:tx>
            <c:strRef>
              <c:f>'einstakir staðir'!$Q$64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staðir'!$M$65:$M$69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staðir'!$Q$65:$Q$69</c:f>
              <c:numCache>
                <c:formatCode>0.00</c:formatCode>
                <c:ptCount val="5"/>
                <c:pt idx="0">
                  <c:v>13.25</c:v>
                </c:pt>
                <c:pt idx="1">
                  <c:v>7</c:v>
                </c:pt>
                <c:pt idx="2">
                  <c:v>43</c:v>
                </c:pt>
                <c:pt idx="3">
                  <c:v>63.5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2-43F9-9FE8-1CCC24229992}"/>
            </c:ext>
          </c:extLst>
        </c:ser>
        <c:ser>
          <c:idx val="4"/>
          <c:order val="4"/>
          <c:tx>
            <c:strRef>
              <c:f>'einstakir staðir'!$R$64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staðir'!$M$65:$M$69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staðir'!$R$65:$R$69</c:f>
              <c:numCache>
                <c:formatCode>0.00</c:formatCode>
                <c:ptCount val="5"/>
                <c:pt idx="0">
                  <c:v>15.5</c:v>
                </c:pt>
                <c:pt idx="1">
                  <c:v>5.5</c:v>
                </c:pt>
                <c:pt idx="2">
                  <c:v>47.5</c:v>
                </c:pt>
                <c:pt idx="3">
                  <c:v>69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2-43F9-9FE8-1CCC2422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39744"/>
        <c:axId val="1"/>
      </c:barChart>
      <c:catAx>
        <c:axId val="3698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6983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55125045091955"/>
          <c:y val="0.42180166055215113"/>
          <c:w val="8.2079650503879734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Stekkjarás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94318233585288"/>
          <c:y val="2.1967313481063247E-2"/>
          <c:w val="0.79346828141809378"/>
          <c:h val="0.71441953935023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'einstakir staðir'!$N$38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staðir'!$M$39:$M$43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staðir'!$N$39:$N$43</c:f>
              <c:numCache>
                <c:formatCode>0.00</c:formatCode>
                <c:ptCount val="5"/>
                <c:pt idx="0">
                  <c:v>9</c:v>
                </c:pt>
                <c:pt idx="1">
                  <c:v>31.5</c:v>
                </c:pt>
                <c:pt idx="2">
                  <c:v>24.125</c:v>
                </c:pt>
                <c:pt idx="3">
                  <c:v>64.625</c:v>
                </c:pt>
                <c:pt idx="4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F-4C60-B35A-F60F7482C20A}"/>
            </c:ext>
          </c:extLst>
        </c:ser>
        <c:ser>
          <c:idx val="1"/>
          <c:order val="1"/>
          <c:tx>
            <c:strRef>
              <c:f>'einstakir staðir'!$O$38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staðir'!$M$39:$M$43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staðir'!$O$39:$O$43</c:f>
              <c:numCache>
                <c:formatCode>0.00</c:formatCode>
                <c:ptCount val="5"/>
                <c:pt idx="0">
                  <c:v>7</c:v>
                </c:pt>
                <c:pt idx="1">
                  <c:v>14.125</c:v>
                </c:pt>
                <c:pt idx="2">
                  <c:v>21</c:v>
                </c:pt>
                <c:pt idx="3">
                  <c:v>42.25</c:v>
                </c:pt>
                <c:pt idx="4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F-4C60-B35A-F60F7482C20A}"/>
            </c:ext>
          </c:extLst>
        </c:ser>
        <c:ser>
          <c:idx val="2"/>
          <c:order val="2"/>
          <c:tx>
            <c:strRef>
              <c:f>'einstakir staðir'!$P$38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staðir'!$M$39:$M$43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staðir'!$P$39:$P$43</c:f>
              <c:numCache>
                <c:formatCode>0.00</c:formatCode>
                <c:ptCount val="5"/>
                <c:pt idx="0">
                  <c:v>9.25</c:v>
                </c:pt>
                <c:pt idx="1">
                  <c:v>17.5</c:v>
                </c:pt>
                <c:pt idx="2">
                  <c:v>36.75</c:v>
                </c:pt>
                <c:pt idx="3">
                  <c:v>63.5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F-4C60-B35A-F60F7482C20A}"/>
            </c:ext>
          </c:extLst>
        </c:ser>
        <c:ser>
          <c:idx val="3"/>
          <c:order val="3"/>
          <c:tx>
            <c:strRef>
              <c:f>'einstakir staðir'!$Q$38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staðir'!$M$39:$M$43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staðir'!$Q$39:$Q$43</c:f>
              <c:numCache>
                <c:formatCode>0.00</c:formatCode>
                <c:ptCount val="5"/>
                <c:pt idx="0">
                  <c:v>8.375</c:v>
                </c:pt>
                <c:pt idx="1">
                  <c:v>17</c:v>
                </c:pt>
                <c:pt idx="2">
                  <c:v>44.25</c:v>
                </c:pt>
                <c:pt idx="3">
                  <c:v>69.625</c:v>
                </c:pt>
                <c:pt idx="4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F-4C60-B35A-F60F7482C20A}"/>
            </c:ext>
          </c:extLst>
        </c:ser>
        <c:ser>
          <c:idx val="4"/>
          <c:order val="4"/>
          <c:tx>
            <c:strRef>
              <c:f>'einstakir staðir'!$R$38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staðir'!$M$39:$M$43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staðir'!$R$39:$R$43</c:f>
              <c:numCache>
                <c:formatCode>0.00</c:formatCode>
                <c:ptCount val="5"/>
                <c:pt idx="0">
                  <c:v>6.375</c:v>
                </c:pt>
                <c:pt idx="1">
                  <c:v>18.5</c:v>
                </c:pt>
                <c:pt idx="2">
                  <c:v>34.625</c:v>
                </c:pt>
                <c:pt idx="3">
                  <c:v>59.5</c:v>
                </c:pt>
                <c:pt idx="4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F-4C60-B35A-F60F7482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38912"/>
        <c:axId val="1"/>
      </c:barChart>
      <c:catAx>
        <c:axId val="369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6983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15049118498002"/>
          <c:y val="0.1288559833527283"/>
          <c:w val="8.2079650503879734E-2"/>
          <c:h val="0.336146043528856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Álfholt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staðir'!$N$218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staðir'!$M$219:$M$223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staðir'!$N$219:$N$223</c:f>
              <c:numCache>
                <c:formatCode>0.00</c:formatCode>
                <c:ptCount val="5"/>
                <c:pt idx="0">
                  <c:v>6.5</c:v>
                </c:pt>
                <c:pt idx="1">
                  <c:v>14.666666666666666</c:v>
                </c:pt>
                <c:pt idx="2">
                  <c:v>47.5</c:v>
                </c:pt>
                <c:pt idx="3">
                  <c:v>68.666666666666671</c:v>
                </c:pt>
                <c:pt idx="4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0-44F5-BF85-4991A8C91156}"/>
            </c:ext>
          </c:extLst>
        </c:ser>
        <c:ser>
          <c:idx val="1"/>
          <c:order val="1"/>
          <c:tx>
            <c:strRef>
              <c:f>'einstakir staðir'!$O$218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staðir'!$M$219:$M$223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staðir'!$O$219:$O$223</c:f>
              <c:numCache>
                <c:formatCode>0.00</c:formatCode>
                <c:ptCount val="5"/>
                <c:pt idx="0">
                  <c:v>7</c:v>
                </c:pt>
                <c:pt idx="1">
                  <c:v>4.166666666666667</c:v>
                </c:pt>
                <c:pt idx="2">
                  <c:v>39.5</c:v>
                </c:pt>
                <c:pt idx="3">
                  <c:v>50.666666666666664</c:v>
                </c:pt>
                <c:pt idx="4">
                  <c:v>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0-44F5-BF85-4991A8C91156}"/>
            </c:ext>
          </c:extLst>
        </c:ser>
        <c:ser>
          <c:idx val="2"/>
          <c:order val="2"/>
          <c:tx>
            <c:strRef>
              <c:f>'einstakir staðir'!$P$218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staðir'!$M$219:$M$223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staðir'!$P$219:$P$223</c:f>
              <c:numCache>
                <c:formatCode>0.00</c:formatCode>
                <c:ptCount val="5"/>
                <c:pt idx="0">
                  <c:v>11</c:v>
                </c:pt>
                <c:pt idx="1">
                  <c:v>5.6700000000000008</c:v>
                </c:pt>
                <c:pt idx="2">
                  <c:v>40.5</c:v>
                </c:pt>
                <c:pt idx="3">
                  <c:v>57.5</c:v>
                </c:pt>
                <c:pt idx="4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0-44F5-BF85-4991A8C91156}"/>
            </c:ext>
          </c:extLst>
        </c:ser>
        <c:ser>
          <c:idx val="3"/>
          <c:order val="3"/>
          <c:tx>
            <c:strRef>
              <c:f>'einstakir staðir'!$Q$218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staðir'!$M$219:$M$223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staðir'!$Q$219:$Q$223</c:f>
              <c:numCache>
                <c:formatCode>0.00</c:formatCode>
                <c:ptCount val="5"/>
                <c:pt idx="0">
                  <c:v>15.666666666666666</c:v>
                </c:pt>
                <c:pt idx="1">
                  <c:v>4.503333333333333</c:v>
                </c:pt>
                <c:pt idx="2">
                  <c:v>39</c:v>
                </c:pt>
                <c:pt idx="3">
                  <c:v>59.5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0-44F5-BF85-4991A8C91156}"/>
            </c:ext>
          </c:extLst>
        </c:ser>
        <c:ser>
          <c:idx val="4"/>
          <c:order val="4"/>
          <c:tx>
            <c:strRef>
              <c:f>'einstakir staðir'!$R$218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staðir'!$M$219:$M$223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staðir'!$R$219:$R$223</c:f>
              <c:numCache>
                <c:formatCode>0.00</c:formatCode>
                <c:ptCount val="5"/>
                <c:pt idx="0">
                  <c:v>19.5</c:v>
                </c:pt>
                <c:pt idx="1">
                  <c:v>2.0033333333333334</c:v>
                </c:pt>
                <c:pt idx="2">
                  <c:v>34.633333333333333</c:v>
                </c:pt>
                <c:pt idx="3">
                  <c:v>56.800000000000004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0-44F5-BF85-4991A8C9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41408"/>
        <c:axId val="1"/>
      </c:barChart>
      <c:catAx>
        <c:axId val="369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6984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20121935686226"/>
          <c:y val="0.42180166055215113"/>
          <c:w val="8.1805655727331325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Langholt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staðir'!$N$198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staðir'!$M$199:$M$203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staðir'!$N$199:$N$203</c:f>
              <c:numCache>
                <c:formatCode>0.00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45.5</c:v>
                </c:pt>
                <c:pt idx="3">
                  <c:v>55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D97-B96B-B5373244342D}"/>
            </c:ext>
          </c:extLst>
        </c:ser>
        <c:ser>
          <c:idx val="1"/>
          <c:order val="1"/>
          <c:tx>
            <c:strRef>
              <c:f>'einstakir staðir'!$O$198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staðir'!$M$199:$M$203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staðir'!$O$199:$O$203</c:f>
              <c:numCache>
                <c:formatCode>0.00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30.5</c:v>
                </c:pt>
                <c:pt idx="3">
                  <c:v>40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6-4D97-B96B-B5373244342D}"/>
            </c:ext>
          </c:extLst>
        </c:ser>
        <c:ser>
          <c:idx val="2"/>
          <c:order val="2"/>
          <c:tx>
            <c:strRef>
              <c:f>'einstakir staðir'!$P$198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staðir'!$M$199:$M$203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staðir'!$P$199:$P$203</c:f>
              <c:numCache>
                <c:formatCode>0.00</c:formatCode>
                <c:ptCount val="5"/>
                <c:pt idx="0">
                  <c:v>1.05</c:v>
                </c:pt>
                <c:pt idx="1">
                  <c:v>7.5</c:v>
                </c:pt>
                <c:pt idx="2">
                  <c:v>23</c:v>
                </c:pt>
                <c:pt idx="3">
                  <c:v>31.55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6-4D97-B96B-B5373244342D}"/>
            </c:ext>
          </c:extLst>
        </c:ser>
        <c:ser>
          <c:idx val="3"/>
          <c:order val="3"/>
          <c:tx>
            <c:strRef>
              <c:f>'einstakir staðir'!$Q$198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staðir'!$M$199:$M$203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staðir'!$Q$199:$Q$203</c:f>
              <c:numCache>
                <c:formatCode>0.00</c:formatCode>
                <c:ptCount val="5"/>
                <c:pt idx="0">
                  <c:v>0.5</c:v>
                </c:pt>
                <c:pt idx="1">
                  <c:v>4</c:v>
                </c:pt>
                <c:pt idx="2">
                  <c:v>39</c:v>
                </c:pt>
                <c:pt idx="3">
                  <c:v>43.5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6-4D97-B96B-B5373244342D}"/>
            </c:ext>
          </c:extLst>
        </c:ser>
        <c:ser>
          <c:idx val="4"/>
          <c:order val="4"/>
          <c:tx>
            <c:strRef>
              <c:f>'einstakir staðir'!$R$198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staðir'!$M$199:$M$203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staðir'!$R$199:$R$203</c:f>
              <c:numCache>
                <c:formatCode>0.00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65.5</c:v>
                </c:pt>
                <c:pt idx="3">
                  <c:v>68.5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6-4D97-B96B-B5373244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40992"/>
        <c:axId val="1"/>
      </c:barChart>
      <c:catAx>
        <c:axId val="3698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6984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54887605161949"/>
          <c:y val="0.4201825544110705"/>
          <c:w val="8.2355484034505322E-2"/>
          <c:h val="0.336146043528856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Kalmansá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staðir'!$N$238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staðir'!$M$239:$M$243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staðir'!$N$239:$N$243</c:f>
              <c:numCache>
                <c:formatCode>0.00</c:formatCode>
                <c:ptCount val="5"/>
                <c:pt idx="0">
                  <c:v>13.5</c:v>
                </c:pt>
                <c:pt idx="1">
                  <c:v>18.003333333333334</c:v>
                </c:pt>
                <c:pt idx="2">
                  <c:v>33.666666666666664</c:v>
                </c:pt>
                <c:pt idx="3">
                  <c:v>65.166666666666671</c:v>
                </c:pt>
                <c:pt idx="4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B1D-8156-D3CA07B905C5}"/>
            </c:ext>
          </c:extLst>
        </c:ser>
        <c:ser>
          <c:idx val="1"/>
          <c:order val="1"/>
          <c:tx>
            <c:strRef>
              <c:f>'einstakir staðir'!$O$238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staðir'!$M$239:$M$243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staðir'!$O$239:$O$243</c:f>
              <c:numCache>
                <c:formatCode>0.00</c:formatCode>
                <c:ptCount val="5"/>
                <c:pt idx="0">
                  <c:v>15</c:v>
                </c:pt>
                <c:pt idx="1">
                  <c:v>8.8366666666666678</c:v>
                </c:pt>
                <c:pt idx="2">
                  <c:v>32.666666666666664</c:v>
                </c:pt>
                <c:pt idx="3">
                  <c:v>56.5</c:v>
                </c:pt>
                <c:pt idx="4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D-4B1D-8156-D3CA07B905C5}"/>
            </c:ext>
          </c:extLst>
        </c:ser>
        <c:ser>
          <c:idx val="2"/>
          <c:order val="2"/>
          <c:tx>
            <c:strRef>
              <c:f>'einstakir staðir'!$P$238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staðir'!$M$239:$M$243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staðir'!$P$239:$P$243</c:f>
              <c:numCache>
                <c:formatCode>0.00</c:formatCode>
                <c:ptCount val="5"/>
                <c:pt idx="0">
                  <c:v>27.666666666666668</c:v>
                </c:pt>
                <c:pt idx="1">
                  <c:v>9.5</c:v>
                </c:pt>
                <c:pt idx="2">
                  <c:v>37.18333333333333</c:v>
                </c:pt>
                <c:pt idx="3">
                  <c:v>74.850000000000009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D-4B1D-8156-D3CA07B905C5}"/>
            </c:ext>
          </c:extLst>
        </c:ser>
        <c:ser>
          <c:idx val="3"/>
          <c:order val="3"/>
          <c:tx>
            <c:strRef>
              <c:f>'einstakir staðir'!$Q$238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staðir'!$M$239:$M$243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staðir'!$Q$239:$Q$243</c:f>
              <c:numCache>
                <c:formatCode>0.00</c:formatCode>
                <c:ptCount val="5"/>
                <c:pt idx="0">
                  <c:v>28.5</c:v>
                </c:pt>
                <c:pt idx="1">
                  <c:v>0.83333333333333337</c:v>
                </c:pt>
                <c:pt idx="2">
                  <c:v>32.666666666666664</c:v>
                </c:pt>
                <c:pt idx="3">
                  <c:v>63.333333333333336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D-4B1D-8156-D3CA07B905C5}"/>
            </c:ext>
          </c:extLst>
        </c:ser>
        <c:ser>
          <c:idx val="4"/>
          <c:order val="4"/>
          <c:tx>
            <c:strRef>
              <c:f>'einstakir staðir'!$R$238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staðir'!$M$239:$M$243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staðir'!$R$239:$R$243</c:f>
              <c:numCache>
                <c:formatCode>0.00</c:formatCode>
                <c:ptCount val="5"/>
                <c:pt idx="0">
                  <c:v>20.833333333333332</c:v>
                </c:pt>
                <c:pt idx="1">
                  <c:v>0.17333333333333334</c:v>
                </c:pt>
                <c:pt idx="2">
                  <c:v>24.333333333333332</c:v>
                </c:pt>
                <c:pt idx="3">
                  <c:v>46.833333333333336</c:v>
                </c:pt>
                <c:pt idx="4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3D-4B1D-8156-D3CA07B9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53920"/>
        <c:axId val="1"/>
      </c:barChart>
      <c:catAx>
        <c:axId val="3706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5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2216491722107"/>
          <c:y val="0.42062611469191574"/>
          <c:w val="8.2633384690538922E-2"/>
          <c:h val="0.33427240902668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Akrafjall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staðir'!$O$341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'einstakir staðir'!$N$342:$N$346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staðir'!$O$342:$O$346</c:f>
              <c:numCache>
                <c:formatCode>0.00</c:formatCode>
                <c:ptCount val="5"/>
                <c:pt idx="0">
                  <c:v>3.3333333333333335</c:v>
                </c:pt>
                <c:pt idx="1">
                  <c:v>38.333333333333336</c:v>
                </c:pt>
                <c:pt idx="2">
                  <c:v>28.166666666666668</c:v>
                </c:pt>
                <c:pt idx="3">
                  <c:v>69.833333333333329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5E2-BB7E-E056A6A4230E}"/>
            </c:ext>
          </c:extLst>
        </c:ser>
        <c:ser>
          <c:idx val="1"/>
          <c:order val="1"/>
          <c:tx>
            <c:strRef>
              <c:f>'einstakir staðir'!$P$341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staðir'!$N$342:$N$346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staðir'!$P$342:$P$346</c:f>
              <c:numCache>
                <c:formatCode>0.00</c:formatCode>
                <c:ptCount val="5"/>
                <c:pt idx="0">
                  <c:v>6.5</c:v>
                </c:pt>
                <c:pt idx="1">
                  <c:v>20</c:v>
                </c:pt>
                <c:pt idx="2">
                  <c:v>27.899999999999995</c:v>
                </c:pt>
                <c:pt idx="3">
                  <c:v>51.233333333333327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45E2-BB7E-E056A6A4230E}"/>
            </c:ext>
          </c:extLst>
        </c:ser>
        <c:ser>
          <c:idx val="2"/>
          <c:order val="2"/>
          <c:tx>
            <c:strRef>
              <c:f>'einstakir staðir'!$Q$341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staðir'!$N$342:$N$346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staðir'!$Q$342:$Q$346</c:f>
              <c:numCache>
                <c:formatCode>0.00</c:formatCode>
                <c:ptCount val="5"/>
                <c:pt idx="0">
                  <c:v>0.5</c:v>
                </c:pt>
                <c:pt idx="1">
                  <c:v>9.8333333333333339</c:v>
                </c:pt>
                <c:pt idx="2">
                  <c:v>25.666666666666668</c:v>
                </c:pt>
                <c:pt idx="3">
                  <c:v>37.5</c:v>
                </c:pt>
                <c:pt idx="4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A-45E2-BB7E-E056A6A4230E}"/>
            </c:ext>
          </c:extLst>
        </c:ser>
        <c:ser>
          <c:idx val="3"/>
          <c:order val="3"/>
          <c:tx>
            <c:strRef>
              <c:f>'einstakir staðir'!$R$341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staðir'!$N$342:$N$346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staðir'!$R$342:$R$346</c:f>
              <c:numCache>
                <c:formatCode>0.00</c:formatCode>
                <c:ptCount val="5"/>
                <c:pt idx="0">
                  <c:v>1.1666666666666667</c:v>
                </c:pt>
                <c:pt idx="1">
                  <c:v>9</c:v>
                </c:pt>
                <c:pt idx="2">
                  <c:v>49.833333333333336</c:v>
                </c:pt>
                <c:pt idx="3">
                  <c:v>61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A-45E2-BB7E-E056A6A4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56416"/>
        <c:axId val="1"/>
      </c:barChart>
      <c:catAx>
        <c:axId val="370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5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55322322317885"/>
          <c:w val="8.1942325102859662E-2"/>
          <c:h val="0.2681652941258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Reitir nærri án "nýrra" reita</a:t>
            </a:r>
          </a:p>
        </c:rich>
      </c:tx>
      <c:layout>
        <c:manualLayout>
          <c:xMode val="edge"/>
          <c:yMode val="edge"/>
          <c:x val="0.28716907939525504"/>
          <c:y val="3.802272149998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4"/>
          <c:y val="0.24714828897338403"/>
          <c:w val="0.51323828920570269"/>
          <c:h val="0.58174904942965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Samantekt!$A$23</c:f>
              <c:strCache>
                <c:ptCount val="1"/>
                <c:pt idx="0">
                  <c:v>Meðalþekja mosa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Samantekt!$B$22:$E$22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Samantekt!$B$23:$E$23</c:f>
              <c:numCache>
                <c:formatCode>0.00</c:formatCode>
                <c:ptCount val="4"/>
                <c:pt idx="0">
                  <c:v>8.2142857142857135</c:v>
                </c:pt>
                <c:pt idx="1">
                  <c:v>6.4285714285714288</c:v>
                </c:pt>
                <c:pt idx="2">
                  <c:v>9.0785714285714274</c:v>
                </c:pt>
                <c:pt idx="3">
                  <c:v>8.6428571428571423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B-4226-8146-E40B8D37C913}"/>
            </c:ext>
          </c:extLst>
        </c:ser>
        <c:ser>
          <c:idx val="1"/>
          <c:order val="1"/>
          <c:tx>
            <c:strRef>
              <c:f>Samantekt!$A$24</c:f>
              <c:strCache>
                <c:ptCount val="1"/>
                <c:pt idx="0">
                  <c:v>Meðalþekja blað- og runnfléttna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Samantekt!$B$22:$E$22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Samantekt!$B$24:$E$24</c:f>
              <c:numCache>
                <c:formatCode>0.00</c:formatCode>
                <c:ptCount val="4"/>
                <c:pt idx="0">
                  <c:v>19.5</c:v>
                </c:pt>
                <c:pt idx="1">
                  <c:v>10.5</c:v>
                </c:pt>
                <c:pt idx="2">
                  <c:v>12.928571428571429</c:v>
                </c:pt>
                <c:pt idx="3">
                  <c:v>12.285714285714286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B-4226-8146-E40B8D37C913}"/>
            </c:ext>
          </c:extLst>
        </c:ser>
        <c:ser>
          <c:idx val="2"/>
          <c:order val="2"/>
          <c:tx>
            <c:strRef>
              <c:f>Samantekt!$A$25</c:f>
              <c:strCache>
                <c:ptCount val="1"/>
                <c:pt idx="0">
                  <c:v>Meðalþekja hrúðurfléttna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Samantekt!$B$22:$E$22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Samantekt!$B$25:$E$25</c:f>
              <c:numCache>
                <c:formatCode>0.00</c:formatCode>
                <c:ptCount val="4"/>
                <c:pt idx="0">
                  <c:v>32.928571428571431</c:v>
                </c:pt>
                <c:pt idx="1">
                  <c:v>32.5</c:v>
                </c:pt>
                <c:pt idx="2">
                  <c:v>37.5</c:v>
                </c:pt>
                <c:pt idx="3">
                  <c:v>43.142857142857146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B-4226-8146-E40B8D37C913}"/>
            </c:ext>
          </c:extLst>
        </c:ser>
        <c:ser>
          <c:idx val="3"/>
          <c:order val="3"/>
          <c:tx>
            <c:strRef>
              <c:f>Samantekt!$A$26</c:f>
              <c:strCache>
                <c:ptCount val="1"/>
                <c:pt idx="0">
                  <c:v>Meðalheildarþekja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Samantekt!$B$22:$E$22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Samantekt!$B$26:$E$26</c:f>
              <c:numCache>
                <c:formatCode>0.00</c:formatCode>
                <c:ptCount val="4"/>
                <c:pt idx="0">
                  <c:v>60.642857142857146</c:v>
                </c:pt>
                <c:pt idx="1">
                  <c:v>49.5</c:v>
                </c:pt>
                <c:pt idx="2">
                  <c:v>59.50714285714286</c:v>
                </c:pt>
                <c:pt idx="3">
                  <c:v>64.142857142857139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B-4226-8146-E40B8D37C913}"/>
            </c:ext>
          </c:extLst>
        </c:ser>
        <c:ser>
          <c:idx val="4"/>
          <c:order val="4"/>
          <c:tx>
            <c:strRef>
              <c:f>Samantekt!$A$27</c:f>
              <c:strCache>
                <c:ptCount val="1"/>
                <c:pt idx="0">
                  <c:v>Meðalfjölbreytni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Samantekt!$B$22:$E$22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Samantekt!$B$27:$E$27</c:f>
              <c:numCache>
                <c:formatCode>0.00</c:formatCode>
                <c:ptCount val="4"/>
                <c:pt idx="0">
                  <c:v>13.428571428571429</c:v>
                </c:pt>
                <c:pt idx="1">
                  <c:v>14.428571428571429</c:v>
                </c:pt>
                <c:pt idx="2">
                  <c:v>16</c:v>
                </c:pt>
                <c:pt idx="3">
                  <c:v>15.285714285714286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B-4226-8146-E40B8D37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1520"/>
        <c:axId val="1"/>
      </c:barChart>
      <c:catAx>
        <c:axId val="36272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272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86297513126413"/>
          <c:y val="0.21293457610770752"/>
          <c:w val="0.3279131238270388"/>
          <c:h val="0.707246984929171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53-62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staðir'!$O$359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'einstakir staðir'!$N$360:$N$364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staðir'!$O$360:$O$364</c:f>
              <c:numCache>
                <c:formatCode>0.00</c:formatCode>
                <c:ptCount val="5"/>
                <c:pt idx="0">
                  <c:v>11.6</c:v>
                </c:pt>
                <c:pt idx="1">
                  <c:v>24</c:v>
                </c:pt>
                <c:pt idx="2">
                  <c:v>29.75</c:v>
                </c:pt>
                <c:pt idx="3">
                  <c:v>65.349999999999994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6-4E89-AD0C-B5AD88F8E6B0}"/>
            </c:ext>
          </c:extLst>
        </c:ser>
        <c:ser>
          <c:idx val="1"/>
          <c:order val="1"/>
          <c:tx>
            <c:strRef>
              <c:f>'einstakir staðir'!$P$359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staðir'!$N$360:$N$364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staðir'!$P$360:$P$364</c:f>
              <c:numCache>
                <c:formatCode>0.00</c:formatCode>
                <c:ptCount val="5"/>
                <c:pt idx="0">
                  <c:v>12.45</c:v>
                </c:pt>
                <c:pt idx="1">
                  <c:v>22.155000000000001</c:v>
                </c:pt>
                <c:pt idx="2">
                  <c:v>30.8</c:v>
                </c:pt>
                <c:pt idx="3">
                  <c:v>64.465000000000003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6-4E89-AD0C-B5AD88F8E6B0}"/>
            </c:ext>
          </c:extLst>
        </c:ser>
        <c:ser>
          <c:idx val="2"/>
          <c:order val="2"/>
          <c:tx>
            <c:strRef>
              <c:f>'einstakir staðir'!$Q$359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staðir'!$N$360:$N$364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staðir'!$Q$360:$Q$364</c:f>
              <c:numCache>
                <c:formatCode>0.00</c:formatCode>
                <c:ptCount val="5"/>
                <c:pt idx="0">
                  <c:v>9.8000000000000007</c:v>
                </c:pt>
                <c:pt idx="1">
                  <c:v>18.100000000000001</c:v>
                </c:pt>
                <c:pt idx="2">
                  <c:v>30.7</c:v>
                </c:pt>
                <c:pt idx="3">
                  <c:v>60.6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6-4E89-AD0C-B5AD88F8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58080"/>
        <c:axId val="1"/>
      </c:barChart>
      <c:catAx>
        <c:axId val="3706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5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5990730855011552"/>
          <c:w val="8.1942325102859662E-2"/>
          <c:h val="0.197867097864584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56-59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staðir'!$O$351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'einstakir staðir'!$N$352:$N$356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staðir'!$O$352:$O$356</c:f>
              <c:numCache>
                <c:formatCode>0.00</c:formatCode>
                <c:ptCount val="5"/>
                <c:pt idx="0">
                  <c:v>6</c:v>
                </c:pt>
                <c:pt idx="1">
                  <c:v>21.25</c:v>
                </c:pt>
                <c:pt idx="2">
                  <c:v>33.75</c:v>
                </c:pt>
                <c:pt idx="3">
                  <c:v>61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4-4C33-AD50-8DF7F92619E8}"/>
            </c:ext>
          </c:extLst>
        </c:ser>
        <c:ser>
          <c:idx val="1"/>
          <c:order val="1"/>
          <c:tx>
            <c:strRef>
              <c:f>'einstakir staðir'!$P$351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staðir'!$N$352:$N$356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staðir'!$P$352:$P$356</c:f>
              <c:numCache>
                <c:formatCode>0.00</c:formatCode>
                <c:ptCount val="5"/>
                <c:pt idx="0">
                  <c:v>6.25</c:v>
                </c:pt>
                <c:pt idx="1">
                  <c:v>24</c:v>
                </c:pt>
                <c:pt idx="2">
                  <c:v>29.587499999999999</c:v>
                </c:pt>
                <c:pt idx="3">
                  <c:v>59.849999999999994</c:v>
                </c:pt>
                <c:pt idx="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4-4C33-AD50-8DF7F92619E8}"/>
            </c:ext>
          </c:extLst>
        </c:ser>
        <c:ser>
          <c:idx val="2"/>
          <c:order val="2"/>
          <c:tx>
            <c:strRef>
              <c:f>'einstakir staðir'!$Q$351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staðir'!$N$352:$N$356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staðir'!$Q$352:$Q$356</c:f>
              <c:numCache>
                <c:formatCode>0.00</c:formatCode>
                <c:ptCount val="5"/>
                <c:pt idx="0">
                  <c:v>5.875</c:v>
                </c:pt>
                <c:pt idx="1">
                  <c:v>21.25</c:v>
                </c:pt>
                <c:pt idx="2">
                  <c:v>29.75</c:v>
                </c:pt>
                <c:pt idx="3">
                  <c:v>57.375</c:v>
                </c:pt>
                <c:pt idx="4">
                  <c:v>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4-4C33-AD50-8DF7F92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59328"/>
        <c:axId val="1"/>
      </c:barChart>
      <c:catAx>
        <c:axId val="3706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5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52194848352596"/>
          <c:y val="0.455322322317885"/>
          <c:w val="8.1533288168863294E-2"/>
          <c:h val="0.20112397059440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60-62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staðir'!$O$368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'einstakir staðir'!$N$369:$N$373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staðir'!$O$369:$O$373</c:f>
              <c:numCache>
                <c:formatCode>0.00</c:formatCode>
                <c:ptCount val="5"/>
                <c:pt idx="0">
                  <c:v>12.5</c:v>
                </c:pt>
                <c:pt idx="1">
                  <c:v>41</c:v>
                </c:pt>
                <c:pt idx="2">
                  <c:v>24.833333333333332</c:v>
                </c:pt>
                <c:pt idx="3">
                  <c:v>78.333333333333329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46E1-89F9-9EFCCE8E743F}"/>
            </c:ext>
          </c:extLst>
        </c:ser>
        <c:ser>
          <c:idx val="1"/>
          <c:order val="1"/>
          <c:tx>
            <c:strRef>
              <c:f>'einstakir staðir'!$P$368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staðir'!$N$369:$N$373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staðir'!$P$369:$P$373</c:f>
              <c:numCache>
                <c:formatCode>0.00</c:formatCode>
                <c:ptCount val="5"/>
                <c:pt idx="0">
                  <c:v>19.666666666666668</c:v>
                </c:pt>
                <c:pt idx="1">
                  <c:v>29.833333333333332</c:v>
                </c:pt>
                <c:pt idx="2">
                  <c:v>29</c:v>
                </c:pt>
                <c:pt idx="3">
                  <c:v>75.333333333333329</c:v>
                </c:pt>
                <c:pt idx="4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46E1-89F9-9EFCCE8E743F}"/>
            </c:ext>
          </c:extLst>
        </c:ser>
        <c:ser>
          <c:idx val="2"/>
          <c:order val="2"/>
          <c:tx>
            <c:strRef>
              <c:f>'einstakir staðir'!$Q$368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staðir'!$N$369:$N$373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staðir'!$Q$369:$Q$373</c:f>
              <c:numCache>
                <c:formatCode>0.00</c:formatCode>
                <c:ptCount val="5"/>
                <c:pt idx="0">
                  <c:v>12.333333333333334</c:v>
                </c:pt>
                <c:pt idx="1">
                  <c:v>19.333333333333332</c:v>
                </c:pt>
                <c:pt idx="2">
                  <c:v>29</c:v>
                </c:pt>
                <c:pt idx="3">
                  <c:v>66.5</c:v>
                </c:pt>
                <c:pt idx="4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F-46E1-89F9-9EFCCE8E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55584"/>
        <c:axId val="1"/>
      </c:barChart>
      <c:catAx>
        <c:axId val="3706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5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52194848352596"/>
          <c:y val="0.45868204565452553"/>
          <c:w val="8.1533288168863294E-2"/>
          <c:h val="0.197339949874621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Skvömp við Kúludalsá</a:t>
            </a:r>
          </a:p>
        </c:rich>
      </c:tx>
      <c:layout>
        <c:manualLayout>
          <c:xMode val="edge"/>
          <c:yMode val="edge"/>
          <c:x val="0.37801390480395558"/>
          <c:y val="2.777787225840830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staðir'!$N$170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staðir'!$M$171:$M$174</c:f>
              <c:strCache>
                <c:ptCount val="4"/>
                <c:pt idx="0">
                  <c:v>Mosar</c:v>
                </c:pt>
                <c:pt idx="1">
                  <c:v>Hrúðurfléttur</c:v>
                </c:pt>
                <c:pt idx="2">
                  <c:v>Heildarþekja</c:v>
                </c:pt>
                <c:pt idx="3">
                  <c:v>Tegundafjöldi</c:v>
                </c:pt>
              </c:strCache>
            </c:strRef>
          </c:cat>
          <c:val>
            <c:numRef>
              <c:f>'einstakir staðir'!$N$171:$N$174</c:f>
              <c:numCache>
                <c:formatCode>0.00</c:formatCode>
                <c:ptCount val="4"/>
                <c:pt idx="0">
                  <c:v>9</c:v>
                </c:pt>
                <c:pt idx="1">
                  <c:v>54.666666666666664</c:v>
                </c:pt>
                <c:pt idx="2">
                  <c:v>63.666666666666664</c:v>
                </c:pt>
                <c:pt idx="3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D-46EB-BD02-CFB18A7C4EB1}"/>
            </c:ext>
          </c:extLst>
        </c:ser>
        <c:ser>
          <c:idx val="1"/>
          <c:order val="1"/>
          <c:tx>
            <c:strRef>
              <c:f>'einstakir staðir'!$O$170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staðir'!$M$171:$M$174</c:f>
              <c:strCache>
                <c:ptCount val="4"/>
                <c:pt idx="0">
                  <c:v>Mosar</c:v>
                </c:pt>
                <c:pt idx="1">
                  <c:v>Hrúðurfléttur</c:v>
                </c:pt>
                <c:pt idx="2">
                  <c:v>Heildarþekja</c:v>
                </c:pt>
                <c:pt idx="3">
                  <c:v>Tegundafjöldi</c:v>
                </c:pt>
              </c:strCache>
            </c:strRef>
          </c:cat>
          <c:val>
            <c:numRef>
              <c:f>'einstakir staðir'!$O$171:$O$174</c:f>
              <c:numCache>
                <c:formatCode>0.00</c:formatCode>
                <c:ptCount val="4"/>
                <c:pt idx="0">
                  <c:v>16.5</c:v>
                </c:pt>
                <c:pt idx="1">
                  <c:v>38.666666666666664</c:v>
                </c:pt>
                <c:pt idx="2">
                  <c:v>56.166666666666664</c:v>
                </c:pt>
                <c:pt idx="3">
                  <c:v>14.333333333333334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D-46EB-BD02-CFB18A7C4EB1}"/>
            </c:ext>
          </c:extLst>
        </c:ser>
        <c:ser>
          <c:idx val="2"/>
          <c:order val="2"/>
          <c:tx>
            <c:strRef>
              <c:f>'einstakir staðir'!$P$170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staðir'!$M$171:$M$174</c:f>
              <c:strCache>
                <c:ptCount val="4"/>
                <c:pt idx="0">
                  <c:v>Mosar</c:v>
                </c:pt>
                <c:pt idx="1">
                  <c:v>Hrúðurfléttur</c:v>
                </c:pt>
                <c:pt idx="2">
                  <c:v>Heildarþekja</c:v>
                </c:pt>
                <c:pt idx="3">
                  <c:v>Tegundafjöldi</c:v>
                </c:pt>
              </c:strCache>
            </c:strRef>
          </c:cat>
          <c:val>
            <c:numRef>
              <c:f>'einstakir staðir'!$P$171:$P$174</c:f>
              <c:numCache>
                <c:formatCode>0.00</c:formatCode>
                <c:ptCount val="4"/>
                <c:pt idx="0">
                  <c:v>17.5</c:v>
                </c:pt>
                <c:pt idx="1">
                  <c:v>48.25</c:v>
                </c:pt>
                <c:pt idx="2">
                  <c:v>65.75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D-46EB-BD02-CFB18A7C4EB1}"/>
            </c:ext>
          </c:extLst>
        </c:ser>
        <c:ser>
          <c:idx val="3"/>
          <c:order val="3"/>
          <c:tx>
            <c:strRef>
              <c:f>'einstakir staðir'!$Q$170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staðir'!$M$171:$M$174</c:f>
              <c:strCache>
                <c:ptCount val="4"/>
                <c:pt idx="0">
                  <c:v>Mosar</c:v>
                </c:pt>
                <c:pt idx="1">
                  <c:v>Hrúðurfléttur</c:v>
                </c:pt>
                <c:pt idx="2">
                  <c:v>Heildarþekja</c:v>
                </c:pt>
                <c:pt idx="3">
                  <c:v>Tegundafjöldi</c:v>
                </c:pt>
              </c:strCache>
            </c:strRef>
          </c:cat>
          <c:val>
            <c:numRef>
              <c:f>'einstakir staðir'!$Q$171:$Q$174</c:f>
              <c:numCache>
                <c:formatCode>0.00</c:formatCode>
                <c:ptCount val="4"/>
                <c:pt idx="0">
                  <c:v>20.666666666666668</c:v>
                </c:pt>
                <c:pt idx="1">
                  <c:v>37.366666666666667</c:v>
                </c:pt>
                <c:pt idx="2">
                  <c:v>58.366666666666667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D-46EB-BD02-CFB18A7C4EB1}"/>
            </c:ext>
          </c:extLst>
        </c:ser>
        <c:ser>
          <c:idx val="4"/>
          <c:order val="4"/>
          <c:tx>
            <c:strRef>
              <c:f>'einstakir staðir'!$R$170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staðir'!$M$171:$M$174</c:f>
              <c:strCache>
                <c:ptCount val="4"/>
                <c:pt idx="0">
                  <c:v>Mosar</c:v>
                </c:pt>
                <c:pt idx="1">
                  <c:v>Hrúðurfléttur</c:v>
                </c:pt>
                <c:pt idx="2">
                  <c:v>Heildarþekja</c:v>
                </c:pt>
                <c:pt idx="3">
                  <c:v>Tegundafjöldi</c:v>
                </c:pt>
              </c:strCache>
            </c:strRef>
          </c:cat>
          <c:val>
            <c:numRef>
              <c:f>'einstakir staðir'!$R$171:$R$174</c:f>
              <c:numCache>
                <c:formatCode>0.00</c:formatCode>
                <c:ptCount val="4"/>
                <c:pt idx="0">
                  <c:v>21</c:v>
                </c:pt>
                <c:pt idx="1">
                  <c:v>34.833333333333336</c:v>
                </c:pt>
                <c:pt idx="2">
                  <c:v>57.5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D-46EB-BD02-CFB18A7C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60576"/>
        <c:axId val="1"/>
      </c:barChart>
      <c:catAx>
        <c:axId val="370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066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36185132797531"/>
          <c:y val="0.42180166055215113"/>
          <c:w val="8.1669244861754225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Beitistaðaholt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staðir'!$N$257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staðir'!$M$258:$M$262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staðir'!$N$258:$N$262</c:f>
              <c:numCache>
                <c:formatCode>0.00</c:formatCode>
                <c:ptCount val="5"/>
                <c:pt idx="0">
                  <c:v>21.5</c:v>
                </c:pt>
                <c:pt idx="1">
                  <c:v>23.333333333333332</c:v>
                </c:pt>
                <c:pt idx="2">
                  <c:v>17.666666666666668</c:v>
                </c:pt>
                <c:pt idx="3">
                  <c:v>62.5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A1E-8A6A-AEDE77E70787}"/>
            </c:ext>
          </c:extLst>
        </c:ser>
        <c:ser>
          <c:idx val="1"/>
          <c:order val="1"/>
          <c:tx>
            <c:strRef>
              <c:f>'einstakir staðir'!$O$257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staðir'!$M$258:$M$262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staðir'!$O$258:$O$262</c:f>
              <c:numCache>
                <c:formatCode>0.00</c:formatCode>
                <c:ptCount val="5"/>
                <c:pt idx="0">
                  <c:v>17.670000000000002</c:v>
                </c:pt>
                <c:pt idx="1">
                  <c:v>26.333333333333332</c:v>
                </c:pt>
                <c:pt idx="2">
                  <c:v>21.333333333333332</c:v>
                </c:pt>
                <c:pt idx="3">
                  <c:v>65.333333333333329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5-4A1E-8A6A-AEDE77E70787}"/>
            </c:ext>
          </c:extLst>
        </c:ser>
        <c:ser>
          <c:idx val="2"/>
          <c:order val="2"/>
          <c:tx>
            <c:strRef>
              <c:f>'einstakir staðir'!$P$257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staðir'!$M$258:$M$262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staðir'!$P$258:$P$262</c:f>
              <c:numCache>
                <c:formatCode>0.00</c:formatCode>
                <c:ptCount val="5"/>
                <c:pt idx="0">
                  <c:v>22.666666666666668</c:v>
                </c:pt>
                <c:pt idx="1">
                  <c:v>32.166666666666664</c:v>
                </c:pt>
                <c:pt idx="2">
                  <c:v>17.333333333333332</c:v>
                </c:pt>
                <c:pt idx="3">
                  <c:v>72.166666666666671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5-4A1E-8A6A-AEDE77E70787}"/>
            </c:ext>
          </c:extLst>
        </c:ser>
        <c:ser>
          <c:idx val="3"/>
          <c:order val="3"/>
          <c:tx>
            <c:strRef>
              <c:f>'einstakir staðir'!$Q$257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staðir'!$M$258:$M$262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staðir'!$Q$258:$Q$262</c:f>
              <c:numCache>
                <c:formatCode>0.00</c:formatCode>
                <c:ptCount val="5"/>
                <c:pt idx="0">
                  <c:v>22.166666666666668</c:v>
                </c:pt>
                <c:pt idx="1">
                  <c:v>33.333333333333336</c:v>
                </c:pt>
                <c:pt idx="2">
                  <c:v>19.5</c:v>
                </c:pt>
                <c:pt idx="3">
                  <c:v>75</c:v>
                </c:pt>
                <c:pt idx="4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A1E-8A6A-AEDE77E70787}"/>
            </c:ext>
          </c:extLst>
        </c:ser>
        <c:ser>
          <c:idx val="4"/>
          <c:order val="4"/>
          <c:tx>
            <c:strRef>
              <c:f>'einstakir staðir'!$R$257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staðir'!$M$258:$M$262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staðir'!$R$258:$R$262</c:f>
              <c:numCache>
                <c:formatCode>0.00</c:formatCode>
                <c:ptCount val="5"/>
                <c:pt idx="0">
                  <c:v>17.333333333333332</c:v>
                </c:pt>
                <c:pt idx="1">
                  <c:v>31.333333333333332</c:v>
                </c:pt>
                <c:pt idx="2">
                  <c:v>23.333333333333332</c:v>
                </c:pt>
                <c:pt idx="3">
                  <c:v>72.5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5-4A1E-8A6A-AEDE77E7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41232"/>
        <c:axId val="1"/>
      </c:barChart>
      <c:catAx>
        <c:axId val="3713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4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87615554267719"/>
          <c:y val="0.42180166055215113"/>
          <c:w val="8.2079650503879734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Hafnarbæli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staðir'!$N$277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staðir'!$M$278:$M$282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staðir'!$N$278:$N$282</c:f>
              <c:numCache>
                <c:formatCode>0.00</c:formatCode>
                <c:ptCount val="5"/>
                <c:pt idx="0">
                  <c:v>10.666666666666666</c:v>
                </c:pt>
                <c:pt idx="1">
                  <c:v>20</c:v>
                </c:pt>
                <c:pt idx="2">
                  <c:v>27.5</c:v>
                </c:pt>
                <c:pt idx="3">
                  <c:v>58.166666666666664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D-4CF9-80AA-12AB35FA0B97}"/>
            </c:ext>
          </c:extLst>
        </c:ser>
        <c:ser>
          <c:idx val="1"/>
          <c:order val="1"/>
          <c:tx>
            <c:strRef>
              <c:f>'einstakir staðir'!$O$277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staðir'!$M$278:$M$282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staðir'!$O$278:$O$282</c:f>
              <c:numCache>
                <c:formatCode>0.00</c:formatCode>
                <c:ptCount val="5"/>
                <c:pt idx="0">
                  <c:v>7.333333333333333</c:v>
                </c:pt>
                <c:pt idx="1">
                  <c:v>21.5</c:v>
                </c:pt>
                <c:pt idx="2">
                  <c:v>23.166666666666668</c:v>
                </c:pt>
                <c:pt idx="3">
                  <c:v>53</c:v>
                </c:pt>
                <c:pt idx="4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D-4CF9-80AA-12AB35FA0B97}"/>
            </c:ext>
          </c:extLst>
        </c:ser>
        <c:ser>
          <c:idx val="2"/>
          <c:order val="2"/>
          <c:tx>
            <c:strRef>
              <c:f>'einstakir staðir'!$P$277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staðir'!$M$278:$M$282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staðir'!$P$278:$P$282</c:f>
              <c:numCache>
                <c:formatCode>0.00</c:formatCode>
                <c:ptCount val="5"/>
                <c:pt idx="0">
                  <c:v>8</c:v>
                </c:pt>
                <c:pt idx="1">
                  <c:v>28.666666666666668</c:v>
                </c:pt>
                <c:pt idx="2">
                  <c:v>27.666666666666668</c:v>
                </c:pt>
                <c:pt idx="3">
                  <c:v>65.333333333333329</c:v>
                </c:pt>
                <c:pt idx="4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D-4CF9-80AA-12AB35FA0B97}"/>
            </c:ext>
          </c:extLst>
        </c:ser>
        <c:ser>
          <c:idx val="3"/>
          <c:order val="3"/>
          <c:tx>
            <c:strRef>
              <c:f>'einstakir staðir'!$Q$277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staðir'!$M$278:$M$282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staðir'!$Q$278:$Q$282</c:f>
              <c:numCache>
                <c:formatCode>0.00</c:formatCode>
                <c:ptCount val="5"/>
                <c:pt idx="0">
                  <c:v>8.8333333333333339</c:v>
                </c:pt>
                <c:pt idx="1">
                  <c:v>20.5</c:v>
                </c:pt>
                <c:pt idx="2">
                  <c:v>31</c:v>
                </c:pt>
                <c:pt idx="3">
                  <c:v>61.333333333333336</c:v>
                </c:pt>
                <c:pt idx="4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D-4CF9-80AA-12AB35FA0B97}"/>
            </c:ext>
          </c:extLst>
        </c:ser>
        <c:ser>
          <c:idx val="4"/>
          <c:order val="4"/>
          <c:tx>
            <c:strRef>
              <c:f>'einstakir staðir'!$R$277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staðir'!$M$278:$M$282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staðir'!$R$278:$R$282</c:f>
              <c:numCache>
                <c:formatCode>0.00</c:formatCode>
                <c:ptCount val="5"/>
                <c:pt idx="0">
                  <c:v>11.333333333333334</c:v>
                </c:pt>
                <c:pt idx="1">
                  <c:v>26.166666666666668</c:v>
                </c:pt>
                <c:pt idx="2">
                  <c:v>38.666666666666664</c:v>
                </c:pt>
                <c:pt idx="3">
                  <c:v>77.833333333333329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D-4CF9-80AA-12AB35FA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32080"/>
        <c:axId val="1"/>
      </c:barChart>
      <c:catAx>
        <c:axId val="3713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3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71389967242033"/>
          <c:y val="0.42180166055215113"/>
          <c:w val="8.2217436959012263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Ofan Hvalfjarðareyrar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staðir'!$N$139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staðir'!$M$140:$M$144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staðir'!$N$140:$N$144</c:f>
              <c:numCache>
                <c:formatCode>0.00</c:formatCode>
                <c:ptCount val="5"/>
                <c:pt idx="0">
                  <c:v>18.833333333333332</c:v>
                </c:pt>
                <c:pt idx="1">
                  <c:v>9.3333333333333339</c:v>
                </c:pt>
                <c:pt idx="2">
                  <c:v>35.125</c:v>
                </c:pt>
                <c:pt idx="3">
                  <c:v>56.5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992-93D0-150CBEBF0EFC}"/>
            </c:ext>
          </c:extLst>
        </c:ser>
        <c:ser>
          <c:idx val="1"/>
          <c:order val="1"/>
          <c:tx>
            <c:strRef>
              <c:f>'einstakir staðir'!$O$139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staðir'!$M$140:$M$144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staðir'!$O$140:$O$144</c:f>
              <c:numCache>
                <c:formatCode>0.00</c:formatCode>
                <c:ptCount val="5"/>
                <c:pt idx="0">
                  <c:v>35.833333333333336</c:v>
                </c:pt>
                <c:pt idx="1">
                  <c:v>9.5</c:v>
                </c:pt>
                <c:pt idx="2">
                  <c:v>37.5</c:v>
                </c:pt>
                <c:pt idx="3">
                  <c:v>74</c:v>
                </c:pt>
                <c:pt idx="4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992-93D0-150CBEBF0EFC}"/>
            </c:ext>
          </c:extLst>
        </c:ser>
        <c:ser>
          <c:idx val="2"/>
          <c:order val="2"/>
          <c:tx>
            <c:strRef>
              <c:f>'einstakir staðir'!$P$139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staðir'!$M$140:$M$144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staðir'!$P$140:$P$144</c:f>
              <c:numCache>
                <c:formatCode>0.00</c:formatCode>
                <c:ptCount val="5"/>
                <c:pt idx="0">
                  <c:v>29.5</c:v>
                </c:pt>
                <c:pt idx="1">
                  <c:v>10.166666666666666</c:v>
                </c:pt>
                <c:pt idx="2">
                  <c:v>26.5</c:v>
                </c:pt>
                <c:pt idx="3">
                  <c:v>57.762500000000003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C-4992-93D0-150CBEBF0EFC}"/>
            </c:ext>
          </c:extLst>
        </c:ser>
        <c:ser>
          <c:idx val="3"/>
          <c:order val="3"/>
          <c:tx>
            <c:strRef>
              <c:f>'einstakir staðir'!$Q$139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staðir'!$M$140:$M$144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staðir'!$Q$140:$Q$144</c:f>
              <c:numCache>
                <c:formatCode>0.00</c:formatCode>
                <c:ptCount val="5"/>
                <c:pt idx="0">
                  <c:v>30.666666666666668</c:v>
                </c:pt>
                <c:pt idx="1">
                  <c:v>10.5</c:v>
                </c:pt>
                <c:pt idx="2">
                  <c:v>32.375</c:v>
                </c:pt>
                <c:pt idx="3">
                  <c:v>65</c:v>
                </c:pt>
                <c:pt idx="4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C-4992-93D0-150CBEBF0EFC}"/>
            </c:ext>
          </c:extLst>
        </c:ser>
        <c:ser>
          <c:idx val="4"/>
          <c:order val="4"/>
          <c:tx>
            <c:strRef>
              <c:f>'einstakir staðir'!$R$139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staðir'!$M$140:$M$144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staðir'!$R$140:$R$144</c:f>
              <c:numCache>
                <c:formatCode>0.00</c:formatCode>
                <c:ptCount val="5"/>
                <c:pt idx="0">
                  <c:v>27</c:v>
                </c:pt>
                <c:pt idx="1">
                  <c:v>5.5</c:v>
                </c:pt>
                <c:pt idx="2">
                  <c:v>31</c:v>
                </c:pt>
                <c:pt idx="3">
                  <c:v>57.5</c:v>
                </c:pt>
                <c:pt idx="4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C-4992-93D0-150CBEBF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34992"/>
        <c:axId val="1"/>
      </c:barChart>
      <c:catAx>
        <c:axId val="3713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3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2180166055215113"/>
          <c:w val="8.1942325102859662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Tíðaskarð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staðir'!$N$113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staðir'!$M$114:$M$118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staðir'!$N$114:$N$118</c:f>
              <c:numCache>
                <c:formatCode>0.00</c:formatCode>
                <c:ptCount val="5"/>
                <c:pt idx="0">
                  <c:v>13.333333333333334</c:v>
                </c:pt>
                <c:pt idx="1">
                  <c:v>14.166666666666666</c:v>
                </c:pt>
                <c:pt idx="2">
                  <c:v>20.5</c:v>
                </c:pt>
                <c:pt idx="3">
                  <c:v>50.5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4-4621-9D0E-82B9B8A24AD4}"/>
            </c:ext>
          </c:extLst>
        </c:ser>
        <c:ser>
          <c:idx val="1"/>
          <c:order val="1"/>
          <c:tx>
            <c:strRef>
              <c:f>'einstakir staðir'!$O$113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staðir'!$M$114:$M$118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staðir'!$O$114:$O$118</c:f>
              <c:numCache>
                <c:formatCode>0.00</c:formatCode>
                <c:ptCount val="5"/>
                <c:pt idx="0">
                  <c:v>16.166666666666668</c:v>
                </c:pt>
                <c:pt idx="1">
                  <c:v>18.833333333333332</c:v>
                </c:pt>
                <c:pt idx="2">
                  <c:v>34.166666666666664</c:v>
                </c:pt>
                <c:pt idx="3">
                  <c:v>71.5</c:v>
                </c:pt>
                <c:pt idx="4">
                  <c:v>24.666666666666668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4-4621-9D0E-82B9B8A24AD4}"/>
            </c:ext>
          </c:extLst>
        </c:ser>
        <c:ser>
          <c:idx val="2"/>
          <c:order val="2"/>
          <c:tx>
            <c:strRef>
              <c:f>'einstakir staðir'!$P$113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staðir'!$M$114:$M$118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staðir'!$P$114:$P$118</c:f>
              <c:numCache>
                <c:formatCode>0.00</c:formatCode>
                <c:ptCount val="5"/>
                <c:pt idx="0">
                  <c:v>14.5</c:v>
                </c:pt>
                <c:pt idx="1">
                  <c:v>21.349999999999998</c:v>
                </c:pt>
                <c:pt idx="2">
                  <c:v>32.516666666666666</c:v>
                </c:pt>
                <c:pt idx="3">
                  <c:v>70.2</c:v>
                </c:pt>
                <c:pt idx="4">
                  <c:v>24.333333333333332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4-4621-9D0E-82B9B8A24AD4}"/>
            </c:ext>
          </c:extLst>
        </c:ser>
        <c:ser>
          <c:idx val="3"/>
          <c:order val="3"/>
          <c:tx>
            <c:strRef>
              <c:f>'einstakir staðir'!$Q$113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staðir'!$M$114:$M$118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staðir'!$Q$114:$Q$118</c:f>
              <c:numCache>
                <c:formatCode>0.00</c:formatCode>
                <c:ptCount val="5"/>
                <c:pt idx="0">
                  <c:v>11.5</c:v>
                </c:pt>
                <c:pt idx="1">
                  <c:v>28.166666666666668</c:v>
                </c:pt>
                <c:pt idx="2">
                  <c:v>26</c:v>
                </c:pt>
                <c:pt idx="3">
                  <c:v>67.833333333333329</c:v>
                </c:pt>
                <c:pt idx="4">
                  <c:v>20.666666666666668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4-4621-9D0E-82B9B8A24AD4}"/>
            </c:ext>
          </c:extLst>
        </c:ser>
        <c:ser>
          <c:idx val="4"/>
          <c:order val="4"/>
          <c:tx>
            <c:strRef>
              <c:f>'einstakir staðir'!$R$113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staðir'!$M$114:$M$118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staðir'!$R$114:$R$118</c:f>
              <c:numCache>
                <c:formatCode>0.00</c:formatCode>
                <c:ptCount val="5"/>
                <c:pt idx="0">
                  <c:v>11.666666666666666</c:v>
                </c:pt>
                <c:pt idx="1">
                  <c:v>24.833333333333332</c:v>
                </c:pt>
                <c:pt idx="2">
                  <c:v>34.666666666666664</c:v>
                </c:pt>
                <c:pt idx="3">
                  <c:v>73.166666666666671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4-4621-9D0E-82B9B8A2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29168"/>
        <c:axId val="1"/>
      </c:barChart>
      <c:catAx>
        <c:axId val="3713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2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2180166055215113"/>
          <c:w val="8.1942325102859662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Hvammsnes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staðir'!$N$314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staðir'!$M$315:$M$319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staðir'!$N$315:$N$319</c:f>
              <c:numCache>
                <c:formatCode>0.00</c:formatCode>
                <c:ptCount val="5"/>
                <c:pt idx="0">
                  <c:v>7</c:v>
                </c:pt>
                <c:pt idx="1">
                  <c:v>19.666666666666668</c:v>
                </c:pt>
                <c:pt idx="2">
                  <c:v>30.666666666666668</c:v>
                </c:pt>
                <c:pt idx="3">
                  <c:v>57.833333333333336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4-47D6-9FFE-C7A179FC7B8D}"/>
            </c:ext>
          </c:extLst>
        </c:ser>
        <c:ser>
          <c:idx val="1"/>
          <c:order val="1"/>
          <c:tx>
            <c:strRef>
              <c:f>'einstakir staðir'!$O$314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staðir'!$M$315:$M$319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staðir'!$O$315:$O$319</c:f>
              <c:numCache>
                <c:formatCode>0.00</c:formatCode>
                <c:ptCount val="5"/>
                <c:pt idx="0">
                  <c:v>6.5</c:v>
                </c:pt>
                <c:pt idx="1">
                  <c:v>21.333333333333332</c:v>
                </c:pt>
                <c:pt idx="2">
                  <c:v>36.166666666666664</c:v>
                </c:pt>
                <c:pt idx="3">
                  <c:v>64.166666666666671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4-47D6-9FFE-C7A179FC7B8D}"/>
            </c:ext>
          </c:extLst>
        </c:ser>
        <c:ser>
          <c:idx val="2"/>
          <c:order val="2"/>
          <c:tx>
            <c:strRef>
              <c:f>'einstakir staðir'!$P$314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staðir'!$M$315:$M$319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staðir'!$P$315:$P$319</c:f>
              <c:numCache>
                <c:formatCode>0.00</c:formatCode>
                <c:ptCount val="5"/>
                <c:pt idx="0">
                  <c:v>5.166666666666667</c:v>
                </c:pt>
                <c:pt idx="1">
                  <c:v>24.833333333333332</c:v>
                </c:pt>
                <c:pt idx="2">
                  <c:v>30.5</c:v>
                </c:pt>
                <c:pt idx="3">
                  <c:v>60.666666666666664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4-47D6-9FFE-C7A179FC7B8D}"/>
            </c:ext>
          </c:extLst>
        </c:ser>
        <c:ser>
          <c:idx val="3"/>
          <c:order val="3"/>
          <c:tx>
            <c:strRef>
              <c:f>'einstakir staðir'!$Q$314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staðir'!$M$315:$M$319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staðir'!$Q$315:$Q$319</c:f>
              <c:numCache>
                <c:formatCode>0.00</c:formatCode>
                <c:ptCount val="5"/>
                <c:pt idx="0">
                  <c:v>5.833333333333333</c:v>
                </c:pt>
                <c:pt idx="1">
                  <c:v>22.666666666666668</c:v>
                </c:pt>
                <c:pt idx="2">
                  <c:v>22.166666666666668</c:v>
                </c:pt>
                <c:pt idx="3">
                  <c:v>50.833333333333336</c:v>
                </c:pt>
                <c:pt idx="4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4-47D6-9FFE-C7A179FC7B8D}"/>
            </c:ext>
          </c:extLst>
        </c:ser>
        <c:ser>
          <c:idx val="4"/>
          <c:order val="4"/>
          <c:tx>
            <c:strRef>
              <c:f>'einstakir staðir'!$R$314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staðir'!$M$315:$M$319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staðir'!$R$315:$R$319</c:f>
              <c:numCache>
                <c:formatCode>0.00</c:formatCode>
                <c:ptCount val="5"/>
                <c:pt idx="0">
                  <c:v>7.166666666666667</c:v>
                </c:pt>
                <c:pt idx="1">
                  <c:v>27.5</c:v>
                </c:pt>
                <c:pt idx="2">
                  <c:v>20.166666666666668</c:v>
                </c:pt>
                <c:pt idx="3">
                  <c:v>55.333333333333336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C4-47D6-9FFE-C7A179FC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34576"/>
        <c:axId val="1"/>
      </c:barChart>
      <c:catAx>
        <c:axId val="3713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3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094249197066689"/>
          <c:y val="0.42062611469191574"/>
          <c:w val="7.4697431652390317E-2"/>
          <c:h val="0.33427240902668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Þyrilsnes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staðir'!$N$294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staðir'!$M$295:$M$299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staðir'!$N$295:$N$299</c:f>
              <c:numCache>
                <c:formatCode>0.00</c:formatCode>
                <c:ptCount val="5"/>
                <c:pt idx="0">
                  <c:v>1</c:v>
                </c:pt>
                <c:pt idx="1">
                  <c:v>16.5</c:v>
                </c:pt>
                <c:pt idx="2">
                  <c:v>58.333333333333336</c:v>
                </c:pt>
                <c:pt idx="3">
                  <c:v>70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7-494F-9FE3-9188F4611438}"/>
            </c:ext>
          </c:extLst>
        </c:ser>
        <c:ser>
          <c:idx val="1"/>
          <c:order val="1"/>
          <c:tx>
            <c:strRef>
              <c:f>'einstakir staðir'!$O$294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staðir'!$M$295:$M$299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staðir'!$O$295:$O$299</c:f>
              <c:numCache>
                <c:formatCode>0.00</c:formatCode>
                <c:ptCount val="5"/>
                <c:pt idx="0">
                  <c:v>2</c:v>
                </c:pt>
                <c:pt idx="1">
                  <c:v>17.5</c:v>
                </c:pt>
                <c:pt idx="2">
                  <c:v>62.5</c:v>
                </c:pt>
                <c:pt idx="3">
                  <c:v>75.5</c:v>
                </c:pt>
                <c:pt idx="4">
                  <c:v>10.666666666666666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7-494F-9FE3-9188F4611438}"/>
            </c:ext>
          </c:extLst>
        </c:ser>
        <c:ser>
          <c:idx val="2"/>
          <c:order val="2"/>
          <c:tx>
            <c:strRef>
              <c:f>'einstakir staðir'!$P$294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staðir'!$M$295:$M$299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staðir'!$P$295:$P$299</c:f>
              <c:numCache>
                <c:formatCode>0.00</c:formatCode>
                <c:ptCount val="5"/>
                <c:pt idx="0">
                  <c:v>1.75</c:v>
                </c:pt>
                <c:pt idx="1">
                  <c:v>17.5</c:v>
                </c:pt>
                <c:pt idx="2">
                  <c:v>44.666666666666664</c:v>
                </c:pt>
                <c:pt idx="3">
                  <c:v>57.5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7-494F-9FE3-9188F4611438}"/>
            </c:ext>
          </c:extLst>
        </c:ser>
        <c:ser>
          <c:idx val="3"/>
          <c:order val="3"/>
          <c:tx>
            <c:strRef>
              <c:f>'einstakir staðir'!$Q$294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staðir'!$M$295:$M$299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staðir'!$Q$295:$Q$299</c:f>
              <c:numCache>
                <c:formatCode>0.00</c:formatCode>
                <c:ptCount val="5"/>
                <c:pt idx="0">
                  <c:v>1.25</c:v>
                </c:pt>
                <c:pt idx="1">
                  <c:v>16</c:v>
                </c:pt>
                <c:pt idx="2">
                  <c:v>37.833333333333336</c:v>
                </c:pt>
                <c:pt idx="3">
                  <c:v>49.333333333333336</c:v>
                </c:pt>
                <c:pt idx="4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7-494F-9FE3-9188F4611438}"/>
            </c:ext>
          </c:extLst>
        </c:ser>
        <c:ser>
          <c:idx val="4"/>
          <c:order val="4"/>
          <c:tx>
            <c:strRef>
              <c:f>'einstakir staðir'!$R$294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staðir'!$M$295:$M$299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staðir'!$R$295:$R$299</c:f>
              <c:numCache>
                <c:formatCode>0.00</c:formatCode>
                <c:ptCount val="5"/>
                <c:pt idx="0">
                  <c:v>1</c:v>
                </c:pt>
                <c:pt idx="1">
                  <c:v>18.5</c:v>
                </c:pt>
                <c:pt idx="2">
                  <c:v>59.5</c:v>
                </c:pt>
                <c:pt idx="3">
                  <c:v>72.5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7-494F-9FE3-9188F461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40816"/>
        <c:axId val="1"/>
      </c:barChart>
      <c:catAx>
        <c:axId val="3713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4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71389967242033"/>
          <c:y val="0.42180166055215113"/>
          <c:w val="8.2217436959012263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Reitir nærri</a:t>
            </a:r>
          </a:p>
        </c:rich>
      </c:tx>
      <c:layout>
        <c:manualLayout>
          <c:xMode val="edge"/>
          <c:yMode val="edge"/>
          <c:x val="0.40936857415116101"/>
          <c:y val="4.0322646585064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4"/>
          <c:y val="0.26209677419354838"/>
          <c:w val="0.51323828920570269"/>
          <c:h val="0.55645161290322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Samantekt!$A$9</c:f>
              <c:strCache>
                <c:ptCount val="1"/>
                <c:pt idx="0">
                  <c:v>Meðalþekja mosa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Samantekt!$B$8:$E$8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Samantekt!$B$9:$E$9</c:f>
              <c:numCache>
                <c:formatCode>0.00</c:formatCode>
                <c:ptCount val="4"/>
                <c:pt idx="0">
                  <c:v>8.2142857142857135</c:v>
                </c:pt>
                <c:pt idx="1">
                  <c:v>5.5</c:v>
                </c:pt>
                <c:pt idx="2">
                  <c:v>7.3549999999999995</c:v>
                </c:pt>
                <c:pt idx="3">
                  <c:v>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4C43-8EF7-D05C1C815C59}"/>
            </c:ext>
          </c:extLst>
        </c:ser>
        <c:ser>
          <c:idx val="1"/>
          <c:order val="1"/>
          <c:tx>
            <c:strRef>
              <c:f>Samantekt!$A$10</c:f>
              <c:strCache>
                <c:ptCount val="1"/>
                <c:pt idx="0">
                  <c:v>Meðalþekja blað- og runnfléttna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Samantekt!$B$8:$E$8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Samantekt!$B$10:$E$10</c:f>
              <c:numCache>
                <c:formatCode>0.00</c:formatCode>
                <c:ptCount val="4"/>
                <c:pt idx="0">
                  <c:v>19.5</c:v>
                </c:pt>
                <c:pt idx="1">
                  <c:v>18.850000000000001</c:v>
                </c:pt>
                <c:pt idx="2">
                  <c:v>15.05</c:v>
                </c:pt>
                <c:pt idx="3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7-4C43-8EF7-D05C1C815C59}"/>
            </c:ext>
          </c:extLst>
        </c:ser>
        <c:ser>
          <c:idx val="2"/>
          <c:order val="2"/>
          <c:tx>
            <c:strRef>
              <c:f>Samantekt!$A$11</c:f>
              <c:strCache>
                <c:ptCount val="1"/>
                <c:pt idx="0">
                  <c:v>Meðalþekja hrúðurfléttna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Samantekt!$B$8:$E$8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Samantekt!$B$11:$E$11</c:f>
              <c:numCache>
                <c:formatCode>0.00</c:formatCode>
                <c:ptCount val="4"/>
                <c:pt idx="0">
                  <c:v>32.928571428571431</c:v>
                </c:pt>
                <c:pt idx="1">
                  <c:v>31.2</c:v>
                </c:pt>
                <c:pt idx="2">
                  <c:v>34.619999999999997</c:v>
                </c:pt>
                <c:pt idx="3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7-4C43-8EF7-D05C1C815C59}"/>
            </c:ext>
          </c:extLst>
        </c:ser>
        <c:ser>
          <c:idx val="3"/>
          <c:order val="3"/>
          <c:tx>
            <c:strRef>
              <c:f>Samantekt!$A$12</c:f>
              <c:strCache>
                <c:ptCount val="1"/>
                <c:pt idx="0">
                  <c:v>Meðalheildarþekja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Samantekt!$B$8:$E$8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Samantekt!$B$12:$E$12</c:f>
              <c:numCache>
                <c:formatCode>0.00</c:formatCode>
                <c:ptCount val="4"/>
                <c:pt idx="0">
                  <c:v>60.642857142857146</c:v>
                </c:pt>
                <c:pt idx="1">
                  <c:v>55.6</c:v>
                </c:pt>
                <c:pt idx="2">
                  <c:v>57.024999999999999</c:v>
                </c:pt>
                <c:pt idx="3">
                  <c:v>56.15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7-4C43-8EF7-D05C1C815C59}"/>
            </c:ext>
          </c:extLst>
        </c:ser>
        <c:ser>
          <c:idx val="4"/>
          <c:order val="4"/>
          <c:tx>
            <c:strRef>
              <c:f>Samantekt!$A$13</c:f>
              <c:strCache>
                <c:ptCount val="1"/>
                <c:pt idx="0">
                  <c:v>Meðalfjölbreytni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Samantekt!$B$8:$E$8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Samantekt!$B$13:$E$13</c:f>
              <c:numCache>
                <c:formatCode>0.00</c:formatCode>
                <c:ptCount val="4"/>
                <c:pt idx="0">
                  <c:v>13.428571428571429</c:v>
                </c:pt>
                <c:pt idx="1">
                  <c:v>14.5</c:v>
                </c:pt>
                <c:pt idx="2">
                  <c:v>16.600000000000001</c:v>
                </c:pt>
                <c:pt idx="3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7-4C43-8EF7-D05C1C81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19856"/>
        <c:axId val="1"/>
      </c:barChart>
      <c:catAx>
        <c:axId val="36271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271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86297513126413"/>
          <c:y val="0.20161956891183105"/>
          <c:w val="0.3279131238270388"/>
          <c:h val="0.75002479635201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Hvalfjarðarbotn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'einstakir staðir'!$N$160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'einstakir staðir'!$M$161:$M$165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staðir'!$N$161:$N$165</c:f>
              <c:numCache>
                <c:formatCode>0.00</c:formatCode>
                <c:ptCount val="5"/>
                <c:pt idx="0">
                  <c:v>12.333333333333334</c:v>
                </c:pt>
                <c:pt idx="1">
                  <c:v>4.833333333333333</c:v>
                </c:pt>
                <c:pt idx="2">
                  <c:v>32.333333333333336</c:v>
                </c:pt>
                <c:pt idx="3">
                  <c:v>49.833333333333336</c:v>
                </c:pt>
                <c:pt idx="4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F-4DD7-824C-3FA8938A77E3}"/>
            </c:ext>
          </c:extLst>
        </c:ser>
        <c:ser>
          <c:idx val="1"/>
          <c:order val="1"/>
          <c:tx>
            <c:strRef>
              <c:f>'einstakir staðir'!$O$160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'einstakir staðir'!$M$161:$M$165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staðir'!$O$161:$O$165</c:f>
              <c:numCache>
                <c:formatCode>0.00</c:formatCode>
                <c:ptCount val="5"/>
                <c:pt idx="0">
                  <c:v>19.5</c:v>
                </c:pt>
                <c:pt idx="1">
                  <c:v>6.336666666666666</c:v>
                </c:pt>
                <c:pt idx="2">
                  <c:v>43.333333333333336</c:v>
                </c:pt>
                <c:pt idx="3">
                  <c:v>69.833333333333329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F-4DD7-824C-3FA8938A77E3}"/>
            </c:ext>
          </c:extLst>
        </c:ser>
        <c:ser>
          <c:idx val="2"/>
          <c:order val="2"/>
          <c:tx>
            <c:strRef>
              <c:f>'einstakir staðir'!$P$160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'einstakir staðir'!$M$161:$M$165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staðir'!$P$161:$P$165</c:f>
              <c:numCache>
                <c:formatCode>0.00</c:formatCode>
                <c:ptCount val="5"/>
                <c:pt idx="0">
                  <c:v>28.683333333333334</c:v>
                </c:pt>
                <c:pt idx="1">
                  <c:v>7.169999999999999</c:v>
                </c:pt>
                <c:pt idx="2">
                  <c:v>16.833333333333332</c:v>
                </c:pt>
                <c:pt idx="3">
                  <c:v>54.683333333333337</c:v>
                </c:pt>
                <c:pt idx="4">
                  <c:v>17.333333333333332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F-4DD7-824C-3FA8938A77E3}"/>
            </c:ext>
          </c:extLst>
        </c:ser>
        <c:ser>
          <c:idx val="3"/>
          <c:order val="3"/>
          <c:tx>
            <c:strRef>
              <c:f>'einstakir staðir'!$Q$160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'einstakir staðir'!$M$161:$M$165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staðir'!$Q$161:$Q$165</c:f>
              <c:numCache>
                <c:formatCode>0.00</c:formatCode>
                <c:ptCount val="5"/>
                <c:pt idx="0">
                  <c:v>18</c:v>
                </c:pt>
                <c:pt idx="1">
                  <c:v>6.169999999999999</c:v>
                </c:pt>
                <c:pt idx="2">
                  <c:v>14.166666666666666</c:v>
                </c:pt>
                <c:pt idx="3">
                  <c:v>40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F-4DD7-824C-3FA8938A77E3}"/>
            </c:ext>
          </c:extLst>
        </c:ser>
        <c:ser>
          <c:idx val="4"/>
          <c:order val="4"/>
          <c:tx>
            <c:strRef>
              <c:f>'einstakir staðir'!$R$160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'einstakir staðir'!$M$161:$M$165</c:f>
              <c:strCache>
                <c:ptCount val="5"/>
                <c:pt idx="0">
                  <c:v>Mosar</c:v>
                </c:pt>
                <c:pt idx="1">
                  <c:v>Blað- og runnfléttur</c:v>
                </c:pt>
                <c:pt idx="2">
                  <c:v>Hrúðurfléttur</c:v>
                </c:pt>
                <c:pt idx="3">
                  <c:v>Heildarþekja</c:v>
                </c:pt>
                <c:pt idx="4">
                  <c:v>Tegundafjöldi</c:v>
                </c:pt>
              </c:strCache>
            </c:strRef>
          </c:cat>
          <c:val>
            <c:numRef>
              <c:f>'einstakir staðir'!$R$161:$R$165</c:f>
              <c:numCache>
                <c:formatCode>0.00</c:formatCode>
                <c:ptCount val="5"/>
                <c:pt idx="0">
                  <c:v>17.666666666666668</c:v>
                </c:pt>
                <c:pt idx="1">
                  <c:v>6.503333333333333</c:v>
                </c:pt>
                <c:pt idx="2">
                  <c:v>28.333333333333332</c:v>
                </c:pt>
                <c:pt idx="3">
                  <c:v>54</c:v>
                </c:pt>
                <c:pt idx="4">
                  <c:v>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F-4DD7-824C-3FA8938A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44144"/>
        <c:axId val="1"/>
      </c:barChart>
      <c:catAx>
        <c:axId val="3713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7134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38555365011586"/>
          <c:y val="0.42180166055215113"/>
          <c:w val="8.2494201732939698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Klettastrý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R_subfarinacea!$A$3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R_subfarinacea!$B$2:$E$2</c:f>
              <c:strCache>
                <c:ptCount val="4"/>
                <c:pt idx="0">
                  <c:v>R33</c:v>
                </c:pt>
                <c:pt idx="1">
                  <c:v>R56</c:v>
                </c:pt>
                <c:pt idx="2">
                  <c:v>R59</c:v>
                </c:pt>
                <c:pt idx="3">
                  <c:v>R60</c:v>
                </c:pt>
              </c:strCache>
            </c:strRef>
          </c:cat>
          <c:val>
            <c:numRef>
              <c:f>R_subfarinacea!$B$3:$E$3</c:f>
              <c:numCache>
                <c:formatCode>General</c:formatCode>
                <c:ptCount val="4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FF4-81C6-BA8086E5218E}"/>
            </c:ext>
          </c:extLst>
        </c:ser>
        <c:ser>
          <c:idx val="1"/>
          <c:order val="1"/>
          <c:tx>
            <c:strRef>
              <c:f>R_subfarinacea!$A$4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R_subfarinacea!$B$2:$E$2</c:f>
              <c:strCache>
                <c:ptCount val="4"/>
                <c:pt idx="0">
                  <c:v>R33</c:v>
                </c:pt>
                <c:pt idx="1">
                  <c:v>R56</c:v>
                </c:pt>
                <c:pt idx="2">
                  <c:v>R59</c:v>
                </c:pt>
                <c:pt idx="3">
                  <c:v>R60</c:v>
                </c:pt>
              </c:strCache>
            </c:strRef>
          </c:cat>
          <c:val>
            <c:numRef>
              <c:f>R_subfarinacea!$B$4:$E$4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6-4FF4-81C6-BA8086E5218E}"/>
            </c:ext>
          </c:extLst>
        </c:ser>
        <c:ser>
          <c:idx val="2"/>
          <c:order val="2"/>
          <c:tx>
            <c:strRef>
              <c:f>R_subfarinacea!$A$5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R_subfarinacea!$B$2:$E$2</c:f>
              <c:strCache>
                <c:ptCount val="4"/>
                <c:pt idx="0">
                  <c:v>R33</c:v>
                </c:pt>
                <c:pt idx="1">
                  <c:v>R56</c:v>
                </c:pt>
                <c:pt idx="2">
                  <c:v>R59</c:v>
                </c:pt>
                <c:pt idx="3">
                  <c:v>R60</c:v>
                </c:pt>
              </c:strCache>
            </c:strRef>
          </c:cat>
          <c:val>
            <c:numRef>
              <c:f>R_subfarinacea!$B$5:$E$5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6-4FF4-81C6-BA8086E5218E}"/>
            </c:ext>
          </c:extLst>
        </c:ser>
        <c:ser>
          <c:idx val="3"/>
          <c:order val="3"/>
          <c:tx>
            <c:strRef>
              <c:f>R_subfarinacea!$A$6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R_subfarinacea!$B$2:$E$2</c:f>
              <c:strCache>
                <c:ptCount val="4"/>
                <c:pt idx="0">
                  <c:v>R33</c:v>
                </c:pt>
                <c:pt idx="1">
                  <c:v>R56</c:v>
                </c:pt>
                <c:pt idx="2">
                  <c:v>R59</c:v>
                </c:pt>
                <c:pt idx="3">
                  <c:v>R60</c:v>
                </c:pt>
              </c:strCache>
            </c:strRef>
          </c:cat>
          <c:val>
            <c:numRef>
              <c:f>R_subfarinacea!$B$6:$E$6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6-4FF4-81C6-BA8086E5218E}"/>
            </c:ext>
          </c:extLst>
        </c:ser>
        <c:ser>
          <c:idx val="4"/>
          <c:order val="4"/>
          <c:tx>
            <c:strRef>
              <c:f>R_subfarinacea!$A$7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R_subfarinacea!$B$2:$E$2</c:f>
              <c:strCache>
                <c:ptCount val="4"/>
                <c:pt idx="0">
                  <c:v>R33</c:v>
                </c:pt>
                <c:pt idx="1">
                  <c:v>R56</c:v>
                </c:pt>
                <c:pt idx="2">
                  <c:v>R59</c:v>
                </c:pt>
                <c:pt idx="3">
                  <c:v>R60</c:v>
                </c:pt>
              </c:strCache>
            </c:strRef>
          </c:cat>
          <c:val>
            <c:numRef>
              <c:f>R_subfarinacea!$B$7:$E$7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6-4FF4-81C6-BA8086E5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31504"/>
        <c:axId val="1"/>
      </c:barChart>
      <c:catAx>
        <c:axId val="362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273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87615554267719"/>
          <c:y val="0.42180166055215113"/>
          <c:w val="8.2079650503879734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S.</a:t>
            </a:r>
            <a:r>
              <a:rPr lang="is-IS" baseline="0"/>
              <a:t> umbrinum</a:t>
            </a:r>
            <a:endParaRPr lang="is-I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R_subfarinacea!$A$26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R_subfarinacea!$B$25:$H$25</c:f>
              <c:strCache>
                <c:ptCount val="7"/>
                <c:pt idx="0">
                  <c:v>R11</c:v>
                </c:pt>
                <c:pt idx="1">
                  <c:v>R16</c:v>
                </c:pt>
                <c:pt idx="2">
                  <c:v>R19</c:v>
                </c:pt>
                <c:pt idx="3">
                  <c:v>R20</c:v>
                </c:pt>
                <c:pt idx="4">
                  <c:v>R33</c:v>
                </c:pt>
                <c:pt idx="5">
                  <c:v>R38</c:v>
                </c:pt>
                <c:pt idx="6">
                  <c:v>R48</c:v>
                </c:pt>
              </c:strCache>
            </c:strRef>
          </c:cat>
          <c:val>
            <c:numRef>
              <c:f>R_subfarinacea!$B$26:$H$26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42AE-A0E0-C870A7CF17A1}"/>
            </c:ext>
          </c:extLst>
        </c:ser>
        <c:ser>
          <c:idx val="1"/>
          <c:order val="1"/>
          <c:tx>
            <c:strRef>
              <c:f>R_subfarinacea!$A$27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R_subfarinacea!$B$25:$H$25</c:f>
              <c:strCache>
                <c:ptCount val="7"/>
                <c:pt idx="0">
                  <c:v>R11</c:v>
                </c:pt>
                <c:pt idx="1">
                  <c:v>R16</c:v>
                </c:pt>
                <c:pt idx="2">
                  <c:v>R19</c:v>
                </c:pt>
                <c:pt idx="3">
                  <c:v>R20</c:v>
                </c:pt>
                <c:pt idx="4">
                  <c:v>R33</c:v>
                </c:pt>
                <c:pt idx="5">
                  <c:v>R38</c:v>
                </c:pt>
                <c:pt idx="6">
                  <c:v>R48</c:v>
                </c:pt>
              </c:strCache>
            </c:strRef>
          </c:cat>
          <c:val>
            <c:numRef>
              <c:f>R_subfarinacea!$B$27:$H$27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9-42AE-A0E0-C870A7CF17A1}"/>
            </c:ext>
          </c:extLst>
        </c:ser>
        <c:ser>
          <c:idx val="2"/>
          <c:order val="2"/>
          <c:tx>
            <c:strRef>
              <c:f>R_subfarinacea!$A$28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R_subfarinacea!$B$25:$H$25</c:f>
              <c:strCache>
                <c:ptCount val="7"/>
                <c:pt idx="0">
                  <c:v>R11</c:v>
                </c:pt>
                <c:pt idx="1">
                  <c:v>R16</c:v>
                </c:pt>
                <c:pt idx="2">
                  <c:v>R19</c:v>
                </c:pt>
                <c:pt idx="3">
                  <c:v>R20</c:v>
                </c:pt>
                <c:pt idx="4">
                  <c:v>R33</c:v>
                </c:pt>
                <c:pt idx="5">
                  <c:v>R38</c:v>
                </c:pt>
                <c:pt idx="6">
                  <c:v>R48</c:v>
                </c:pt>
              </c:strCache>
            </c:strRef>
          </c:cat>
          <c:val>
            <c:numRef>
              <c:f>R_subfarinacea!$B$28:$H$28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9-42AE-A0E0-C870A7CF17A1}"/>
            </c:ext>
          </c:extLst>
        </c:ser>
        <c:ser>
          <c:idx val="3"/>
          <c:order val="3"/>
          <c:tx>
            <c:strRef>
              <c:f>R_subfarinacea!$A$29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R_subfarinacea!$B$25:$H$25</c:f>
              <c:strCache>
                <c:ptCount val="7"/>
                <c:pt idx="0">
                  <c:v>R11</c:v>
                </c:pt>
                <c:pt idx="1">
                  <c:v>R16</c:v>
                </c:pt>
                <c:pt idx="2">
                  <c:v>R19</c:v>
                </c:pt>
                <c:pt idx="3">
                  <c:v>R20</c:v>
                </c:pt>
                <c:pt idx="4">
                  <c:v>R33</c:v>
                </c:pt>
                <c:pt idx="5">
                  <c:v>R38</c:v>
                </c:pt>
                <c:pt idx="6">
                  <c:v>R48</c:v>
                </c:pt>
              </c:strCache>
            </c:strRef>
          </c:cat>
          <c:val>
            <c:numRef>
              <c:f>R_subfarinacea!$B$29:$H$29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9-42AE-A0E0-C870A7CF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6928"/>
        <c:axId val="1"/>
      </c:barChart>
      <c:catAx>
        <c:axId val="3627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272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1953235712614"/>
          <c:y val="0.39931912404510117"/>
          <c:w val="0.10208666079381945"/>
          <c:h val="0.333344660072432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snepaskóf</a:t>
            </a:r>
            <a:r>
              <a:rPr lang="is-IS" baseline="0"/>
              <a:t> - innan þynningarsvæðis</a:t>
            </a:r>
            <a:endParaRPr lang="is-I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R_subfarinacea!$A$41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R_subfarinacea!$B$40:$E$40</c:f>
              <c:strCache>
                <c:ptCount val="4"/>
                <c:pt idx="0">
                  <c:v>R11</c:v>
                </c:pt>
                <c:pt idx="1">
                  <c:v>R33</c:v>
                </c:pt>
                <c:pt idx="2">
                  <c:v>R56</c:v>
                </c:pt>
                <c:pt idx="3">
                  <c:v>R60</c:v>
                </c:pt>
              </c:strCache>
            </c:strRef>
          </c:cat>
          <c:val>
            <c:numRef>
              <c:f>R_subfarinacea!$B$41:$E$41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B-41C1-8FE6-C86EA0BF89F5}"/>
            </c:ext>
          </c:extLst>
        </c:ser>
        <c:ser>
          <c:idx val="1"/>
          <c:order val="1"/>
          <c:tx>
            <c:strRef>
              <c:f>R_subfarinacea!$A$42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R_subfarinacea!$B$40:$E$40</c:f>
              <c:strCache>
                <c:ptCount val="4"/>
                <c:pt idx="0">
                  <c:v>R11</c:v>
                </c:pt>
                <c:pt idx="1">
                  <c:v>R33</c:v>
                </c:pt>
                <c:pt idx="2">
                  <c:v>R56</c:v>
                </c:pt>
                <c:pt idx="3">
                  <c:v>R60</c:v>
                </c:pt>
              </c:strCache>
            </c:strRef>
          </c:cat>
          <c:val>
            <c:numRef>
              <c:f>R_subfarinacea!$B$42:$E$42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B-41C1-8FE6-C86EA0BF89F5}"/>
            </c:ext>
          </c:extLst>
        </c:ser>
        <c:ser>
          <c:idx val="2"/>
          <c:order val="2"/>
          <c:tx>
            <c:strRef>
              <c:f>R_subfarinacea!$A$43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R_subfarinacea!$B$40:$E$40</c:f>
              <c:strCache>
                <c:ptCount val="4"/>
                <c:pt idx="0">
                  <c:v>R11</c:v>
                </c:pt>
                <c:pt idx="1">
                  <c:v>R33</c:v>
                </c:pt>
                <c:pt idx="2">
                  <c:v>R56</c:v>
                </c:pt>
                <c:pt idx="3">
                  <c:v>R60</c:v>
                </c:pt>
              </c:strCache>
            </c:strRef>
          </c:cat>
          <c:val>
            <c:numRef>
              <c:f>R_subfarinacea!$B$43:$E$43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B-41C1-8FE6-C86EA0BF89F5}"/>
            </c:ext>
          </c:extLst>
        </c:ser>
        <c:ser>
          <c:idx val="3"/>
          <c:order val="3"/>
          <c:tx>
            <c:strRef>
              <c:f>R_subfarinacea!$A$44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R_subfarinacea!$B$40:$E$40</c:f>
              <c:strCache>
                <c:ptCount val="4"/>
                <c:pt idx="0">
                  <c:v>R11</c:v>
                </c:pt>
                <c:pt idx="1">
                  <c:v>R33</c:v>
                </c:pt>
                <c:pt idx="2">
                  <c:v>R56</c:v>
                </c:pt>
                <c:pt idx="3">
                  <c:v>R60</c:v>
                </c:pt>
              </c:strCache>
            </c:strRef>
          </c:cat>
          <c:val>
            <c:numRef>
              <c:f>R_subfarinacea!$B$44:$E$44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B-41C1-8FE6-C86EA0BF89F5}"/>
            </c:ext>
          </c:extLst>
        </c:ser>
        <c:ser>
          <c:idx val="4"/>
          <c:order val="4"/>
          <c:tx>
            <c:strRef>
              <c:f>R_subfarinacea!$A$45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R_subfarinacea!$B$40:$E$40</c:f>
              <c:strCache>
                <c:ptCount val="4"/>
                <c:pt idx="0">
                  <c:v>R11</c:v>
                </c:pt>
                <c:pt idx="1">
                  <c:v>R33</c:v>
                </c:pt>
                <c:pt idx="2">
                  <c:v>R56</c:v>
                </c:pt>
                <c:pt idx="3">
                  <c:v>R60</c:v>
                </c:pt>
              </c:strCache>
            </c:strRef>
          </c:cat>
          <c:val>
            <c:numRef>
              <c:f>R_subfarinacea!$B$45:$E$45</c:f>
              <c:numCache>
                <c:formatCode>General</c:formatCode>
                <c:ptCount val="4"/>
                <c:pt idx="0">
                  <c:v>1</c:v>
                </c:pt>
                <c:pt idx="1">
                  <c:v>26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B-41C1-8FE6-C86EA0BF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0688"/>
        <c:axId val="1"/>
      </c:barChart>
      <c:catAx>
        <c:axId val="3627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272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201825544110705"/>
          <c:w val="8.1942325102859662E-2"/>
          <c:h val="0.336146043528856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snepaskóf - utan</a:t>
            </a:r>
            <a:r>
              <a:rPr lang="is-IS" baseline="0"/>
              <a:t> þynningarsvæðis</a:t>
            </a:r>
            <a:endParaRPr lang="is-I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R_subfarinacea!$A$50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R_subfarinacea!$B$49:$O$49</c:f>
              <c:strCache>
                <c:ptCount val="14"/>
                <c:pt idx="0">
                  <c:v>R12</c:v>
                </c:pt>
                <c:pt idx="1">
                  <c:v>R13</c:v>
                </c:pt>
                <c:pt idx="2">
                  <c:v>R14</c:v>
                </c:pt>
                <c:pt idx="3">
                  <c:v>R16</c:v>
                </c:pt>
                <c:pt idx="4">
                  <c:v>R21</c:v>
                </c:pt>
                <c:pt idx="5">
                  <c:v>R30</c:v>
                </c:pt>
                <c:pt idx="6">
                  <c:v>R32</c:v>
                </c:pt>
                <c:pt idx="7">
                  <c:v>R37</c:v>
                </c:pt>
                <c:pt idx="8">
                  <c:v>R42</c:v>
                </c:pt>
                <c:pt idx="9">
                  <c:v>R44</c:v>
                </c:pt>
                <c:pt idx="10">
                  <c:v>R47</c:v>
                </c:pt>
                <c:pt idx="11">
                  <c:v>R48</c:v>
                </c:pt>
                <c:pt idx="12">
                  <c:v>R51</c:v>
                </c:pt>
                <c:pt idx="13">
                  <c:v>R52</c:v>
                </c:pt>
              </c:strCache>
            </c:strRef>
          </c:cat>
          <c:val>
            <c:numRef>
              <c:f>R_subfarinacea!$B$50:$O$50</c:f>
              <c:numCache>
                <c:formatCode>General</c:formatCode>
                <c:ptCount val="14"/>
                <c:pt idx="0">
                  <c:v>12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35</c:v>
                </c:pt>
                <c:pt idx="7">
                  <c:v>0.5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22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4-4F35-8589-6B9F294ABEC2}"/>
            </c:ext>
          </c:extLst>
        </c:ser>
        <c:ser>
          <c:idx val="1"/>
          <c:order val="1"/>
          <c:tx>
            <c:strRef>
              <c:f>R_subfarinacea!$A$51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R_subfarinacea!$B$49:$O$49</c:f>
              <c:strCache>
                <c:ptCount val="14"/>
                <c:pt idx="0">
                  <c:v>R12</c:v>
                </c:pt>
                <c:pt idx="1">
                  <c:v>R13</c:v>
                </c:pt>
                <c:pt idx="2">
                  <c:v>R14</c:v>
                </c:pt>
                <c:pt idx="3">
                  <c:v>R16</c:v>
                </c:pt>
                <c:pt idx="4">
                  <c:v>R21</c:v>
                </c:pt>
                <c:pt idx="5">
                  <c:v>R30</c:v>
                </c:pt>
                <c:pt idx="6">
                  <c:v>R32</c:v>
                </c:pt>
                <c:pt idx="7">
                  <c:v>R37</c:v>
                </c:pt>
                <c:pt idx="8">
                  <c:v>R42</c:v>
                </c:pt>
                <c:pt idx="9">
                  <c:v>R44</c:v>
                </c:pt>
                <c:pt idx="10">
                  <c:v>R47</c:v>
                </c:pt>
                <c:pt idx="11">
                  <c:v>R48</c:v>
                </c:pt>
                <c:pt idx="12">
                  <c:v>R51</c:v>
                </c:pt>
                <c:pt idx="13">
                  <c:v>R52</c:v>
                </c:pt>
              </c:strCache>
            </c:strRef>
          </c:cat>
          <c:val>
            <c:numRef>
              <c:f>R_subfarinacea!$B$51:$O$51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12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4-4F35-8589-6B9F294ABEC2}"/>
            </c:ext>
          </c:extLst>
        </c:ser>
        <c:ser>
          <c:idx val="2"/>
          <c:order val="2"/>
          <c:tx>
            <c:strRef>
              <c:f>R_subfarinacea!$A$52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R_subfarinacea!$B$49:$O$49</c:f>
              <c:strCache>
                <c:ptCount val="14"/>
                <c:pt idx="0">
                  <c:v>R12</c:v>
                </c:pt>
                <c:pt idx="1">
                  <c:v>R13</c:v>
                </c:pt>
                <c:pt idx="2">
                  <c:v>R14</c:v>
                </c:pt>
                <c:pt idx="3">
                  <c:v>R16</c:v>
                </c:pt>
                <c:pt idx="4">
                  <c:v>R21</c:v>
                </c:pt>
                <c:pt idx="5">
                  <c:v>R30</c:v>
                </c:pt>
                <c:pt idx="6">
                  <c:v>R32</c:v>
                </c:pt>
                <c:pt idx="7">
                  <c:v>R37</c:v>
                </c:pt>
                <c:pt idx="8">
                  <c:v>R42</c:v>
                </c:pt>
                <c:pt idx="9">
                  <c:v>R44</c:v>
                </c:pt>
                <c:pt idx="10">
                  <c:v>R47</c:v>
                </c:pt>
                <c:pt idx="11">
                  <c:v>R48</c:v>
                </c:pt>
                <c:pt idx="12">
                  <c:v>R51</c:v>
                </c:pt>
                <c:pt idx="13">
                  <c:v>R52</c:v>
                </c:pt>
              </c:strCache>
            </c:strRef>
          </c:cat>
          <c:val>
            <c:numRef>
              <c:f>R_subfarinacea!$B$52:$O$52</c:f>
              <c:numCache>
                <c:formatCode>General</c:formatCode>
                <c:ptCount val="14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5</c:v>
                </c:pt>
                <c:pt idx="11">
                  <c:v>30</c:v>
                </c:pt>
                <c:pt idx="12">
                  <c:v>16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4-4F35-8589-6B9F294ABEC2}"/>
            </c:ext>
          </c:extLst>
        </c:ser>
        <c:ser>
          <c:idx val="3"/>
          <c:order val="3"/>
          <c:tx>
            <c:strRef>
              <c:f>R_subfarinacea!$A$53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R_subfarinacea!$B$49:$O$49</c:f>
              <c:strCache>
                <c:ptCount val="14"/>
                <c:pt idx="0">
                  <c:v>R12</c:v>
                </c:pt>
                <c:pt idx="1">
                  <c:v>R13</c:v>
                </c:pt>
                <c:pt idx="2">
                  <c:v>R14</c:v>
                </c:pt>
                <c:pt idx="3">
                  <c:v>R16</c:v>
                </c:pt>
                <c:pt idx="4">
                  <c:v>R21</c:v>
                </c:pt>
                <c:pt idx="5">
                  <c:v>R30</c:v>
                </c:pt>
                <c:pt idx="6">
                  <c:v>R32</c:v>
                </c:pt>
                <c:pt idx="7">
                  <c:v>R37</c:v>
                </c:pt>
                <c:pt idx="8">
                  <c:v>R42</c:v>
                </c:pt>
                <c:pt idx="9">
                  <c:v>R44</c:v>
                </c:pt>
                <c:pt idx="10">
                  <c:v>R47</c:v>
                </c:pt>
                <c:pt idx="11">
                  <c:v>R48</c:v>
                </c:pt>
                <c:pt idx="12">
                  <c:v>R51</c:v>
                </c:pt>
                <c:pt idx="13">
                  <c:v>R52</c:v>
                </c:pt>
              </c:strCache>
            </c:strRef>
          </c:cat>
          <c:val>
            <c:numRef>
              <c:f>R_subfarinacea!$B$53:$O$53</c:f>
              <c:numCache>
                <c:formatCode>General</c:formatCode>
                <c:ptCount val="14"/>
                <c:pt idx="0">
                  <c:v>9</c:v>
                </c:pt>
                <c:pt idx="1">
                  <c:v>0.5</c:v>
                </c:pt>
                <c:pt idx="2">
                  <c:v>1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6</c:v>
                </c:pt>
                <c:pt idx="10">
                  <c:v>5</c:v>
                </c:pt>
                <c:pt idx="11">
                  <c:v>27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4-4F35-8589-6B9F294ABEC2}"/>
            </c:ext>
          </c:extLst>
        </c:ser>
        <c:ser>
          <c:idx val="4"/>
          <c:order val="4"/>
          <c:tx>
            <c:strRef>
              <c:f>R_subfarinacea!$A$54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R_subfarinacea!$B$49:$O$49</c:f>
              <c:strCache>
                <c:ptCount val="14"/>
                <c:pt idx="0">
                  <c:v>R12</c:v>
                </c:pt>
                <c:pt idx="1">
                  <c:v>R13</c:v>
                </c:pt>
                <c:pt idx="2">
                  <c:v>R14</c:v>
                </c:pt>
                <c:pt idx="3">
                  <c:v>R16</c:v>
                </c:pt>
                <c:pt idx="4">
                  <c:v>R21</c:v>
                </c:pt>
                <c:pt idx="5">
                  <c:v>R30</c:v>
                </c:pt>
                <c:pt idx="6">
                  <c:v>R32</c:v>
                </c:pt>
                <c:pt idx="7">
                  <c:v>R37</c:v>
                </c:pt>
                <c:pt idx="8">
                  <c:v>R42</c:v>
                </c:pt>
                <c:pt idx="9">
                  <c:v>R44</c:v>
                </c:pt>
                <c:pt idx="10">
                  <c:v>R47</c:v>
                </c:pt>
                <c:pt idx="11">
                  <c:v>R48</c:v>
                </c:pt>
                <c:pt idx="12">
                  <c:v>R51</c:v>
                </c:pt>
                <c:pt idx="13">
                  <c:v>R52</c:v>
                </c:pt>
              </c:strCache>
            </c:strRef>
          </c:cat>
          <c:val>
            <c:numRef>
              <c:f>R_subfarinacea!$B$54:$O$54</c:f>
              <c:numCache>
                <c:formatCode>General</c:formatCode>
                <c:ptCount val="14"/>
                <c:pt idx="0">
                  <c:v>6</c:v>
                </c:pt>
                <c:pt idx="1">
                  <c:v>0.5</c:v>
                </c:pt>
                <c:pt idx="2">
                  <c:v>0.5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30</c:v>
                </c:pt>
                <c:pt idx="12">
                  <c:v>6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4-4F35-8589-6B9F294A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3184"/>
        <c:axId val="1"/>
      </c:barChart>
      <c:catAx>
        <c:axId val="3627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272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2180166055215113"/>
          <c:w val="8.1942325102859662E-2"/>
          <c:h val="0.33520661765733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6144200626959"/>
          <c:y val="5.611227935585953E-2"/>
          <c:w val="0.57680250783699061"/>
          <c:h val="0.82966013047592302"/>
        </c:manualLayout>
      </c:layout>
      <c:scatterChart>
        <c:scatterStyle val="lineMarker"/>
        <c:varyColors val="0"/>
        <c:ser>
          <c:idx val="0"/>
          <c:order val="0"/>
          <c:tx>
            <c:v>Blað- og runnfléttur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fjarlægð!$B$1:$B$40</c:f>
              <c:numCache>
                <c:formatCode>0.0</c:formatCode>
                <c:ptCount val="40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2.7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17.3</c:v>
                </c:pt>
                <c:pt idx="36">
                  <c:v>17.3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</c:numCache>
            </c:numRef>
          </c:xVal>
          <c:yVal>
            <c:numRef>
              <c:f>fjarlægð!$C$1:$C$40</c:f>
              <c:numCache>
                <c:formatCode>0.0</c:formatCode>
                <c:ptCount val="40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-1</c:v>
                </c:pt>
                <c:pt idx="6">
                  <c:v>-1.5</c:v>
                </c:pt>
                <c:pt idx="7">
                  <c:v>0.5</c:v>
                </c:pt>
                <c:pt idx="8">
                  <c:v>1</c:v>
                </c:pt>
                <c:pt idx="9">
                  <c:v>-4</c:v>
                </c:pt>
                <c:pt idx="10">
                  <c:v>-3.5</c:v>
                </c:pt>
                <c:pt idx="11">
                  <c:v>0</c:v>
                </c:pt>
                <c:pt idx="12">
                  <c:v>-2</c:v>
                </c:pt>
                <c:pt idx="13">
                  <c:v>-0.5</c:v>
                </c:pt>
                <c:pt idx="14">
                  <c:v>-1</c:v>
                </c:pt>
                <c:pt idx="15">
                  <c:v>-9</c:v>
                </c:pt>
                <c:pt idx="16">
                  <c:v>0</c:v>
                </c:pt>
                <c:pt idx="17">
                  <c:v>-0.5</c:v>
                </c:pt>
                <c:pt idx="18">
                  <c:v>-8</c:v>
                </c:pt>
                <c:pt idx="19">
                  <c:v>-6.5</c:v>
                </c:pt>
                <c:pt idx="20">
                  <c:v>3</c:v>
                </c:pt>
                <c:pt idx="21">
                  <c:v>0</c:v>
                </c:pt>
                <c:pt idx="22">
                  <c:v>-2</c:v>
                </c:pt>
                <c:pt idx="23">
                  <c:v>-7</c:v>
                </c:pt>
                <c:pt idx="24">
                  <c:v>-0.5</c:v>
                </c:pt>
                <c:pt idx="25">
                  <c:v>0</c:v>
                </c:pt>
                <c:pt idx="26">
                  <c:v>-0.49</c:v>
                </c:pt>
                <c:pt idx="27">
                  <c:v>-0.49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8.5</c:v>
                </c:pt>
                <c:pt idx="33">
                  <c:v>0</c:v>
                </c:pt>
                <c:pt idx="34">
                  <c:v>8.5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12.5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0-4A7E-9F7B-C059C818F27B}"/>
            </c:ext>
          </c:extLst>
        </c:ser>
        <c:ser>
          <c:idx val="1"/>
          <c:order val="1"/>
          <c:tx>
            <c:v>Mosar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fjarlægð!$B$41:$B$91</c:f>
              <c:numCache>
                <c:formatCode>0.0</c:formatCode>
                <c:ptCount val="51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2.7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6.9</c:v>
                </c:pt>
                <c:pt idx="24">
                  <c:v>6.9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16.100000000000001</c:v>
                </c:pt>
                <c:pt idx="37">
                  <c:v>17.3</c:v>
                </c:pt>
                <c:pt idx="38">
                  <c:v>17.3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</c:numCache>
            </c:numRef>
          </c:xVal>
          <c:yVal>
            <c:numRef>
              <c:f>fjarlægð!$C$41:$C$91</c:f>
              <c:numCache>
                <c:formatCode>0.0</c:formatCode>
                <c:ptCount val="51"/>
                <c:pt idx="0">
                  <c:v>-2.5</c:v>
                </c:pt>
                <c:pt idx="1">
                  <c:v>3.5</c:v>
                </c:pt>
                <c:pt idx="2">
                  <c:v>1</c:v>
                </c:pt>
                <c:pt idx="3">
                  <c:v>0</c:v>
                </c:pt>
                <c:pt idx="4">
                  <c:v>-5.5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-1.5</c:v>
                </c:pt>
                <c:pt idx="10">
                  <c:v>10</c:v>
                </c:pt>
                <c:pt idx="11">
                  <c:v>1</c:v>
                </c:pt>
                <c:pt idx="12">
                  <c:v>5</c:v>
                </c:pt>
                <c:pt idx="13">
                  <c:v>-11.5</c:v>
                </c:pt>
                <c:pt idx="14">
                  <c:v>2.5</c:v>
                </c:pt>
                <c:pt idx="15">
                  <c:v>0.5</c:v>
                </c:pt>
                <c:pt idx="16">
                  <c:v>-2.5</c:v>
                </c:pt>
                <c:pt idx="17">
                  <c:v>-0.5</c:v>
                </c:pt>
                <c:pt idx="18">
                  <c:v>-6.5</c:v>
                </c:pt>
                <c:pt idx="19">
                  <c:v>-4</c:v>
                </c:pt>
                <c:pt idx="20">
                  <c:v>-0.5</c:v>
                </c:pt>
                <c:pt idx="21">
                  <c:v>-3</c:v>
                </c:pt>
                <c:pt idx="22">
                  <c:v>2.5</c:v>
                </c:pt>
                <c:pt idx="23">
                  <c:v>0.5</c:v>
                </c:pt>
                <c:pt idx="24">
                  <c:v>3.5</c:v>
                </c:pt>
                <c:pt idx="25">
                  <c:v>0</c:v>
                </c:pt>
                <c:pt idx="26">
                  <c:v>5</c:v>
                </c:pt>
                <c:pt idx="27">
                  <c:v>6.5</c:v>
                </c:pt>
                <c:pt idx="28">
                  <c:v>-5</c:v>
                </c:pt>
                <c:pt idx="29">
                  <c:v>-17</c:v>
                </c:pt>
                <c:pt idx="30">
                  <c:v>-1</c:v>
                </c:pt>
                <c:pt idx="31">
                  <c:v>-2</c:v>
                </c:pt>
                <c:pt idx="32">
                  <c:v>-5</c:v>
                </c:pt>
                <c:pt idx="33">
                  <c:v>-7.5</c:v>
                </c:pt>
                <c:pt idx="34">
                  <c:v>1</c:v>
                </c:pt>
                <c:pt idx="35">
                  <c:v>5</c:v>
                </c:pt>
                <c:pt idx="36">
                  <c:v>1.5</c:v>
                </c:pt>
                <c:pt idx="37">
                  <c:v>0</c:v>
                </c:pt>
                <c:pt idx="38">
                  <c:v>-0.5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0-4A7E-9F7B-C059C818F27B}"/>
            </c:ext>
          </c:extLst>
        </c:ser>
        <c:ser>
          <c:idx val="2"/>
          <c:order val="2"/>
          <c:tx>
            <c:v>SVÆÐI</c:v>
          </c:tx>
          <c:spPr>
            <a:ln w="28575">
              <a:noFill/>
            </a:ln>
          </c:spPr>
          <c:xVal>
            <c:numRef>
              <c:f>fjarlægð!$D$1:$D$40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B0-4A7E-9F7B-C059C818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6240"/>
        <c:axId val="1"/>
      </c:scatterChart>
      <c:valAx>
        <c:axId val="3713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Fjarlægð frá Grundartanga (km)</a:t>
                </a:r>
              </a:p>
            </c:rich>
          </c:tx>
          <c:layout>
            <c:manualLayout>
              <c:xMode val="edge"/>
              <c:yMode val="edge"/>
              <c:x val="0.22884014498187724"/>
              <c:y val="0.911824429204413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s-IS"/>
                  <a:t>Þekjubreyting 2006-2011</a:t>
                </a:r>
                <a:r>
                  <a:rPr lang="is-IS" baseline="0"/>
                  <a:t> </a:t>
                </a:r>
                <a:r>
                  <a:rPr lang="is-IS"/>
                  <a:t>(%)</a:t>
                </a:r>
              </a:p>
            </c:rich>
          </c:tx>
          <c:layout>
            <c:manualLayout>
              <c:xMode val="edge"/>
              <c:yMode val="edge"/>
              <c:x val="2.5078444141850689E-2"/>
              <c:y val="0.24849716366099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71336240"/>
        <c:crosses val="autoZero"/>
        <c:crossBetween val="midCat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26767989480957"/>
          <c:y val="0.41532663501610756"/>
          <c:w val="0.25549391045191927"/>
          <c:h val="0.46869262722488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fjarlægð!$B$1:$B$40</c:f>
              <c:numCache>
                <c:formatCode>0.0</c:formatCode>
                <c:ptCount val="40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2.7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17.3</c:v>
                </c:pt>
                <c:pt idx="36">
                  <c:v>17.3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</c:numCache>
            </c:numRef>
          </c:xVal>
          <c:yVal>
            <c:numRef>
              <c:f>fjarlægð!$C$1:$C$40</c:f>
              <c:numCache>
                <c:formatCode>0.0</c:formatCode>
                <c:ptCount val="40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-1</c:v>
                </c:pt>
                <c:pt idx="6">
                  <c:v>-1.5</c:v>
                </c:pt>
                <c:pt idx="7">
                  <c:v>0.5</c:v>
                </c:pt>
                <c:pt idx="8">
                  <c:v>1</c:v>
                </c:pt>
                <c:pt idx="9">
                  <c:v>-4</c:v>
                </c:pt>
                <c:pt idx="10">
                  <c:v>-3.5</c:v>
                </c:pt>
                <c:pt idx="11">
                  <c:v>0</c:v>
                </c:pt>
                <c:pt idx="12">
                  <c:v>-2</c:v>
                </c:pt>
                <c:pt idx="13">
                  <c:v>-0.5</c:v>
                </c:pt>
                <c:pt idx="14">
                  <c:v>-1</c:v>
                </c:pt>
                <c:pt idx="15">
                  <c:v>-9</c:v>
                </c:pt>
                <c:pt idx="16">
                  <c:v>0</c:v>
                </c:pt>
                <c:pt idx="17">
                  <c:v>-0.5</c:v>
                </c:pt>
                <c:pt idx="18">
                  <c:v>-8</c:v>
                </c:pt>
                <c:pt idx="19">
                  <c:v>-6.5</c:v>
                </c:pt>
                <c:pt idx="20">
                  <c:v>3</c:v>
                </c:pt>
                <c:pt idx="21">
                  <c:v>0</c:v>
                </c:pt>
                <c:pt idx="22">
                  <c:v>-2</c:v>
                </c:pt>
                <c:pt idx="23">
                  <c:v>-7</c:v>
                </c:pt>
                <c:pt idx="24">
                  <c:v>-0.5</c:v>
                </c:pt>
                <c:pt idx="25">
                  <c:v>0</c:v>
                </c:pt>
                <c:pt idx="26">
                  <c:v>-0.49</c:v>
                </c:pt>
                <c:pt idx="27">
                  <c:v>-0.49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8.5</c:v>
                </c:pt>
                <c:pt idx="33">
                  <c:v>0</c:v>
                </c:pt>
                <c:pt idx="34">
                  <c:v>8.5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12.5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8-474B-ABBA-CEA5771D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1664"/>
        <c:axId val="1"/>
      </c:scatterChart>
      <c:valAx>
        <c:axId val="3713316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s-IS"/>
                  <a:t>Fjarlægð</a:t>
                </a:r>
                <a:r>
                  <a:rPr lang="is-IS" baseline="0"/>
                  <a:t> frá Grundartanga (km)</a:t>
                </a:r>
                <a:endParaRPr lang="is-IS"/>
              </a:p>
            </c:rich>
          </c:tx>
          <c:layout>
            <c:manualLayout>
              <c:xMode val="edge"/>
              <c:yMode val="edge"/>
              <c:x val="0.2435550414018153"/>
              <c:y val="0.919624353314217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s-I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Þekjubreyting 2006-2011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7133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66838922881983"/>
          <c:y val="0.41792447086285806"/>
          <c:w val="0.24261123166705292"/>
          <c:h val="0.156721676573571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Blað- og runnfléttur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8497375328084"/>
          <c:y val="0.17052708836927299"/>
          <c:w val="0.63919969378827646"/>
          <c:h val="0.72327214417346763"/>
        </c:manualLayout>
      </c:layout>
      <c:scatterChart>
        <c:scatterStyle val="lineMarker"/>
        <c:varyColors val="0"/>
        <c:ser>
          <c:idx val="0"/>
          <c:order val="0"/>
          <c:tx>
            <c:v>Utan þynningasvæðis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fjarlægð!$B$1:$B$40</c:f>
              <c:numCache>
                <c:formatCode>0.0</c:formatCode>
                <c:ptCount val="40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2.7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17.3</c:v>
                </c:pt>
                <c:pt idx="36">
                  <c:v>17.3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</c:numCache>
            </c:numRef>
          </c:xVal>
          <c:yVal>
            <c:numRef>
              <c:f>fjarlægð!$C$1:$C$40</c:f>
              <c:numCache>
                <c:formatCode>0.0</c:formatCode>
                <c:ptCount val="40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-1</c:v>
                </c:pt>
                <c:pt idx="6">
                  <c:v>-1.5</c:v>
                </c:pt>
                <c:pt idx="7">
                  <c:v>0.5</c:v>
                </c:pt>
                <c:pt idx="8">
                  <c:v>1</c:v>
                </c:pt>
                <c:pt idx="9">
                  <c:v>-4</c:v>
                </c:pt>
                <c:pt idx="10">
                  <c:v>-3.5</c:v>
                </c:pt>
                <c:pt idx="11">
                  <c:v>0</c:v>
                </c:pt>
                <c:pt idx="12">
                  <c:v>-2</c:v>
                </c:pt>
                <c:pt idx="13">
                  <c:v>-0.5</c:v>
                </c:pt>
                <c:pt idx="14">
                  <c:v>-1</c:v>
                </c:pt>
                <c:pt idx="15">
                  <c:v>-9</c:v>
                </c:pt>
                <c:pt idx="16">
                  <c:v>0</c:v>
                </c:pt>
                <c:pt idx="17">
                  <c:v>-0.5</c:v>
                </c:pt>
                <c:pt idx="18">
                  <c:v>-8</c:v>
                </c:pt>
                <c:pt idx="19">
                  <c:v>-6.5</c:v>
                </c:pt>
                <c:pt idx="20">
                  <c:v>3</c:v>
                </c:pt>
                <c:pt idx="21">
                  <c:v>0</c:v>
                </c:pt>
                <c:pt idx="22">
                  <c:v>-2</c:v>
                </c:pt>
                <c:pt idx="23">
                  <c:v>-7</c:v>
                </c:pt>
                <c:pt idx="24">
                  <c:v>-0.5</c:v>
                </c:pt>
                <c:pt idx="25">
                  <c:v>0</c:v>
                </c:pt>
                <c:pt idx="26">
                  <c:v>-0.49</c:v>
                </c:pt>
                <c:pt idx="27">
                  <c:v>-0.49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8.5</c:v>
                </c:pt>
                <c:pt idx="33">
                  <c:v>0</c:v>
                </c:pt>
                <c:pt idx="34">
                  <c:v>8.5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12.5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D-4C0D-8428-6DA6283A4FF1}"/>
            </c:ext>
          </c:extLst>
        </c:ser>
        <c:ser>
          <c:idx val="1"/>
          <c:order val="1"/>
          <c:tx>
            <c:v>Innan þynningarsvæðis F og S</c:v>
          </c:tx>
          <c:spPr>
            <a:ln w="28575">
              <a:noFill/>
            </a:ln>
          </c:spPr>
          <c:xVal>
            <c:numRef>
              <c:f>fjarlægð!$B$4:$B$10</c:f>
              <c:numCache>
                <c:formatCode>0.0</c:formatCode>
                <c:ptCount val="7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2.7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</c:numCache>
            </c:numRef>
          </c:xVal>
          <c:yVal>
            <c:numRef>
              <c:f>fjarlægð!$C$4:$C$10</c:f>
              <c:numCache>
                <c:formatCode>0.0</c:formatCode>
                <c:ptCount val="7"/>
                <c:pt idx="0">
                  <c:v>5</c:v>
                </c:pt>
                <c:pt idx="1">
                  <c:v>4</c:v>
                </c:pt>
                <c:pt idx="2">
                  <c:v>-1</c:v>
                </c:pt>
                <c:pt idx="3">
                  <c:v>-1.5</c:v>
                </c:pt>
                <c:pt idx="4">
                  <c:v>0.5</c:v>
                </c:pt>
                <c:pt idx="5">
                  <c:v>1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C0D-8428-6DA6283A4FF1}"/>
            </c:ext>
          </c:extLst>
        </c:ser>
        <c:ser>
          <c:idx val="2"/>
          <c:order val="2"/>
          <c:tx>
            <c:v>Innan þynningarsvæðis F</c:v>
          </c:tx>
          <c:spPr>
            <a:ln w="28575">
              <a:noFill/>
            </a:ln>
          </c:spPr>
          <c:xVal>
            <c:numRef>
              <c:f>fjarlægð!$B$1:$B$3</c:f>
              <c:numCache>
                <c:formatCode>0.0</c:formatCode>
                <c:ptCount val="3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</c:numCache>
            </c:numRef>
          </c:xVal>
          <c:yVal>
            <c:numRef>
              <c:f>fjarlægð!$C$1:$C$3</c:f>
              <c:numCache>
                <c:formatCode>0.0</c:formatCode>
                <c:ptCount val="3"/>
                <c:pt idx="0">
                  <c:v>-2</c:v>
                </c:pt>
                <c:pt idx="1">
                  <c:v>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D-4C0D-8428-6DA6283A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9152"/>
        <c:axId val="1"/>
      </c:scatterChart>
      <c:valAx>
        <c:axId val="37133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s-IS"/>
                  <a:t>Fjarlægð</a:t>
                </a:r>
                <a:r>
                  <a:rPr lang="is-IS" baseline="0"/>
                  <a:t> frá Grundartanga (km)</a:t>
                </a:r>
                <a:endParaRPr lang="is-IS"/>
              </a:p>
            </c:rich>
          </c:tx>
          <c:layout>
            <c:manualLayout>
              <c:xMode val="edge"/>
              <c:yMode val="edge"/>
              <c:x val="0.17051854680104603"/>
              <c:y val="0.9373248385851210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s-IS"/>
          </a:p>
        </c:txPr>
        <c:crossAx val="1"/>
        <c:crossesAt val="-29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s-IS"/>
                  <a:t>Þekjubreyting</a:t>
                </a:r>
                <a:r>
                  <a:rPr lang="is-IS" baseline="0"/>
                  <a:t> 2011-2014</a:t>
                </a:r>
                <a:endParaRPr lang="is-IS"/>
              </a:p>
            </c:rich>
          </c:tx>
          <c:overlay val="0"/>
        </c:title>
        <c:numFmt formatCode="#.##0" sourceLinked="0"/>
        <c:majorTickMark val="none"/>
        <c:minorTickMark val="none"/>
        <c:tickLblPos val="nextTo"/>
        <c:crossAx val="37133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18150496540549"/>
          <c:y val="0.42271877524783419"/>
          <c:w val="0.22884003147388471"/>
          <c:h val="0.231891442421669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Mosar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Utan þynningarsvæðis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fjarlægð!$B$51:$B$82</c:f>
              <c:numCache>
                <c:formatCode>0.0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6.9</c:v>
                </c:pt>
                <c:pt idx="14">
                  <c:v>6.9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17.3</c:v>
                </c:pt>
                <c:pt idx="28">
                  <c:v>17.3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</c:numCache>
            </c:numRef>
          </c:xVal>
          <c:yVal>
            <c:numRef>
              <c:f>fjarlægð!$C$51:$C$82</c:f>
              <c:numCache>
                <c:formatCode>0.0</c:formatCode>
                <c:ptCount val="32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-11.5</c:v>
                </c:pt>
                <c:pt idx="4">
                  <c:v>2.5</c:v>
                </c:pt>
                <c:pt idx="5">
                  <c:v>0.5</c:v>
                </c:pt>
                <c:pt idx="6">
                  <c:v>-2.5</c:v>
                </c:pt>
                <c:pt idx="7">
                  <c:v>-0.5</c:v>
                </c:pt>
                <c:pt idx="8">
                  <c:v>-6.5</c:v>
                </c:pt>
                <c:pt idx="9">
                  <c:v>-4</c:v>
                </c:pt>
                <c:pt idx="10">
                  <c:v>-0.5</c:v>
                </c:pt>
                <c:pt idx="11">
                  <c:v>-3</c:v>
                </c:pt>
                <c:pt idx="12">
                  <c:v>2.5</c:v>
                </c:pt>
                <c:pt idx="13">
                  <c:v>0.5</c:v>
                </c:pt>
                <c:pt idx="14">
                  <c:v>3.5</c:v>
                </c:pt>
                <c:pt idx="15">
                  <c:v>0</c:v>
                </c:pt>
                <c:pt idx="16">
                  <c:v>5</c:v>
                </c:pt>
                <c:pt idx="17">
                  <c:v>6.5</c:v>
                </c:pt>
                <c:pt idx="18">
                  <c:v>-5</c:v>
                </c:pt>
                <c:pt idx="19">
                  <c:v>-17</c:v>
                </c:pt>
                <c:pt idx="20">
                  <c:v>-1</c:v>
                </c:pt>
                <c:pt idx="21">
                  <c:v>-2</c:v>
                </c:pt>
                <c:pt idx="22">
                  <c:v>-5</c:v>
                </c:pt>
                <c:pt idx="23">
                  <c:v>-7.5</c:v>
                </c:pt>
                <c:pt idx="24">
                  <c:v>1</c:v>
                </c:pt>
                <c:pt idx="25">
                  <c:v>5</c:v>
                </c:pt>
                <c:pt idx="26">
                  <c:v>1.5</c:v>
                </c:pt>
                <c:pt idx="27">
                  <c:v>0</c:v>
                </c:pt>
                <c:pt idx="28">
                  <c:v>-0.5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588-B406-DFBCB20EDB9F}"/>
            </c:ext>
          </c:extLst>
        </c:ser>
        <c:ser>
          <c:idx val="1"/>
          <c:order val="1"/>
          <c:tx>
            <c:v>Innan þynningarsvæðis F og S</c:v>
          </c:tx>
          <c:spPr>
            <a:ln w="28575">
              <a:noFill/>
            </a:ln>
          </c:spPr>
          <c:xVal>
            <c:numRef>
              <c:f>fjarlægð!$B$44:$B$50</c:f>
              <c:numCache>
                <c:formatCode>0.0</c:formatCode>
                <c:ptCount val="7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2.7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</c:numCache>
            </c:numRef>
          </c:xVal>
          <c:yVal>
            <c:numRef>
              <c:f>fjarlægð!$C$44:$C$50</c:f>
              <c:numCache>
                <c:formatCode>0.0</c:formatCode>
                <c:ptCount val="7"/>
                <c:pt idx="0">
                  <c:v>0</c:v>
                </c:pt>
                <c:pt idx="1">
                  <c:v>-5.5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588-B406-DFBCB20EDB9F}"/>
            </c:ext>
          </c:extLst>
        </c:ser>
        <c:ser>
          <c:idx val="2"/>
          <c:order val="2"/>
          <c:tx>
            <c:v>Innan þynningarsvæðis F</c:v>
          </c:tx>
          <c:spPr>
            <a:ln w="28575">
              <a:noFill/>
            </a:ln>
          </c:spPr>
          <c:xVal>
            <c:numRef>
              <c:f>fjarlægð!$B$41:$B$43</c:f>
              <c:numCache>
                <c:formatCode>0.0</c:formatCode>
                <c:ptCount val="3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</c:numCache>
            </c:numRef>
          </c:xVal>
          <c:yVal>
            <c:numRef>
              <c:f>fjarlægð!$C$41:$C$43</c:f>
              <c:numCache>
                <c:formatCode>0.0</c:formatCode>
                <c:ptCount val="3"/>
                <c:pt idx="0">
                  <c:v>-2.5</c:v>
                </c:pt>
                <c:pt idx="1">
                  <c:v>3.5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3-4588-B406-DFBCB20E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29584"/>
        <c:axId val="1"/>
      </c:scatterChart>
      <c:valAx>
        <c:axId val="37132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s-IS"/>
                  <a:t>Fjarlægð</a:t>
                </a:r>
                <a:r>
                  <a:rPr lang="is-IS" baseline="0"/>
                  <a:t> frá Grundartanga (km)</a:t>
                </a:r>
                <a:endParaRPr lang="is-IS"/>
              </a:p>
            </c:rich>
          </c:tx>
          <c:layout>
            <c:manualLayout>
              <c:xMode val="edge"/>
              <c:yMode val="edge"/>
              <c:x val="0.33110868671536536"/>
              <c:y val="0.92960648713660188"/>
            </c:manualLayout>
          </c:layout>
          <c:overlay val="0"/>
        </c:title>
        <c:numFmt formatCode="#.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s-IS"/>
          </a:p>
        </c:txPr>
        <c:crossAx val="1"/>
        <c:crossesAt val="-40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s-IS"/>
                  <a:t>Þekjubreyting 2011-2014. prósentustig</a:t>
                </a:r>
              </a:p>
            </c:rich>
          </c:tx>
          <c:overlay val="0"/>
        </c:title>
        <c:numFmt formatCode="#.##0" sourceLinked="0"/>
        <c:majorTickMark val="none"/>
        <c:minorTickMark val="none"/>
        <c:tickLblPos val="nextTo"/>
        <c:crossAx val="37132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Innan þynningarsvæðis F</c:v>
          </c:tx>
          <c:spPr>
            <a:ln w="28575">
              <a:noFill/>
            </a:ln>
          </c:spPr>
          <c:xVal>
            <c:numRef>
              <c:f>fjarlægð!$B$1:$B$3</c:f>
              <c:numCache>
                <c:formatCode>0.0</c:formatCode>
                <c:ptCount val="3"/>
                <c:pt idx="0">
                  <c:v>1.4</c:v>
                </c:pt>
                <c:pt idx="1">
                  <c:v>1.8</c:v>
                </c:pt>
                <c:pt idx="2">
                  <c:v>1.9</c:v>
                </c:pt>
              </c:numCache>
            </c:numRef>
          </c:xVal>
          <c:yVal>
            <c:numRef>
              <c:f>fjarlægð!$C$1:$C$3</c:f>
              <c:numCache>
                <c:formatCode>0.0</c:formatCode>
                <c:ptCount val="3"/>
                <c:pt idx="0">
                  <c:v>-2</c:v>
                </c:pt>
                <c:pt idx="1">
                  <c:v>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A-419B-BDF3-50E9FD8C6F79}"/>
            </c:ext>
          </c:extLst>
        </c:ser>
        <c:ser>
          <c:idx val="1"/>
          <c:order val="1"/>
          <c:tx>
            <c:v>Innan þynningarsvæðis S og F</c:v>
          </c:tx>
          <c:spPr>
            <a:ln w="28575">
              <a:noFill/>
            </a:ln>
          </c:spPr>
          <c:xVal>
            <c:numRef>
              <c:f>fjarlægð!$B$4:$B$10</c:f>
              <c:numCache>
                <c:formatCode>0.0</c:formatCode>
                <c:ptCount val="7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2.7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</c:numCache>
            </c:numRef>
          </c:xVal>
          <c:yVal>
            <c:numRef>
              <c:f>fjarlægð!$C$4:$C$10</c:f>
              <c:numCache>
                <c:formatCode>0.0</c:formatCode>
                <c:ptCount val="7"/>
                <c:pt idx="0">
                  <c:v>5</c:v>
                </c:pt>
                <c:pt idx="1">
                  <c:v>4</c:v>
                </c:pt>
                <c:pt idx="2">
                  <c:v>-1</c:v>
                </c:pt>
                <c:pt idx="3">
                  <c:v>-1.5</c:v>
                </c:pt>
                <c:pt idx="4">
                  <c:v>0.5</c:v>
                </c:pt>
                <c:pt idx="5">
                  <c:v>1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A-419B-BDF3-50E9FD8C6F79}"/>
            </c:ext>
          </c:extLst>
        </c:ser>
        <c:ser>
          <c:idx val="2"/>
          <c:order val="2"/>
          <c:tx>
            <c:v>utan þynningarsvæðis</c:v>
          </c:tx>
          <c:spPr>
            <a:ln w="28575">
              <a:noFill/>
            </a:ln>
          </c:spPr>
          <c:xVal>
            <c:numRef>
              <c:f>fjarlægð!$B$11:$B$40</c:f>
              <c:numCache>
                <c:formatCode>0.0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17.3</c:v>
                </c:pt>
                <c:pt idx="26">
                  <c:v>17.3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</c:numCache>
            </c:numRef>
          </c:xVal>
          <c:yVal>
            <c:numRef>
              <c:f>fjarlægð!$C$11:$C$40</c:f>
              <c:numCache>
                <c:formatCode>0.0</c:formatCode>
                <c:ptCount val="30"/>
                <c:pt idx="0">
                  <c:v>-3.5</c:v>
                </c:pt>
                <c:pt idx="1">
                  <c:v>0</c:v>
                </c:pt>
                <c:pt idx="2">
                  <c:v>-2</c:v>
                </c:pt>
                <c:pt idx="3">
                  <c:v>-0.5</c:v>
                </c:pt>
                <c:pt idx="4">
                  <c:v>-1</c:v>
                </c:pt>
                <c:pt idx="5">
                  <c:v>-9</c:v>
                </c:pt>
                <c:pt idx="6">
                  <c:v>0</c:v>
                </c:pt>
                <c:pt idx="7">
                  <c:v>-0.5</c:v>
                </c:pt>
                <c:pt idx="8">
                  <c:v>-8</c:v>
                </c:pt>
                <c:pt idx="9">
                  <c:v>-6.5</c:v>
                </c:pt>
                <c:pt idx="10">
                  <c:v>3</c:v>
                </c:pt>
                <c:pt idx="11">
                  <c:v>0</c:v>
                </c:pt>
                <c:pt idx="12">
                  <c:v>-2</c:v>
                </c:pt>
                <c:pt idx="13">
                  <c:v>-7</c:v>
                </c:pt>
                <c:pt idx="14">
                  <c:v>-0.5</c:v>
                </c:pt>
                <c:pt idx="15">
                  <c:v>0</c:v>
                </c:pt>
                <c:pt idx="16">
                  <c:v>-0.49</c:v>
                </c:pt>
                <c:pt idx="17">
                  <c:v>-0.49</c:v>
                </c:pt>
                <c:pt idx="18">
                  <c:v>-1</c:v>
                </c:pt>
                <c:pt idx="19">
                  <c:v>0</c:v>
                </c:pt>
                <c:pt idx="20">
                  <c:v>-2</c:v>
                </c:pt>
                <c:pt idx="21">
                  <c:v>-4</c:v>
                </c:pt>
                <c:pt idx="22">
                  <c:v>8.5</c:v>
                </c:pt>
                <c:pt idx="23">
                  <c:v>0</c:v>
                </c:pt>
                <c:pt idx="24">
                  <c:v>8.5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12.5</c:v>
                </c:pt>
                <c:pt idx="2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A-419B-BDF3-50E9FD8C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9984"/>
        <c:axId val="1"/>
      </c:scatterChart>
      <c:valAx>
        <c:axId val="37133998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s-I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133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323154166062203"/>
          <c:y val="0.38559174151834097"/>
          <c:w val="0.33212053101284439"/>
          <c:h val="0.225712238937565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6293279022404"/>
          <c:y val="0.10483870967741936"/>
          <c:w val="0.51323828920570269"/>
          <c:h val="0.71370967741935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Samantekt!$A$2</c:f>
              <c:strCache>
                <c:ptCount val="1"/>
                <c:pt idx="0">
                  <c:v>Meðalþekja mosa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Samantekt!$B$1:$E$1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Samantekt!$B$2:$E$2</c:f>
              <c:numCache>
                <c:formatCode>0.00</c:formatCode>
                <c:ptCount val="4"/>
                <c:pt idx="0">
                  <c:v>11.012439024390243</c:v>
                </c:pt>
                <c:pt idx="1">
                  <c:v>13.693636363636363</c:v>
                </c:pt>
                <c:pt idx="2">
                  <c:v>15.049069767441861</c:v>
                </c:pt>
                <c:pt idx="3">
                  <c:v>14.318409090909091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2D9-9084-21329D8EEAFE}"/>
            </c:ext>
          </c:extLst>
        </c:ser>
        <c:ser>
          <c:idx val="1"/>
          <c:order val="1"/>
          <c:tx>
            <c:strRef>
              <c:f>Samantekt!$A$3</c:f>
              <c:strCache>
                <c:ptCount val="1"/>
                <c:pt idx="0">
                  <c:v>Meðalþekja blað- og runnfléttna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Samantekt!$B$1:$E$1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Samantekt!$B$3:$E$3</c:f>
              <c:numCache>
                <c:formatCode>0.00</c:formatCode>
                <c:ptCount val="4"/>
                <c:pt idx="0">
                  <c:v>14.196341463414633</c:v>
                </c:pt>
                <c:pt idx="1">
                  <c:v>13.296590909090908</c:v>
                </c:pt>
                <c:pt idx="2">
                  <c:v>14.352325581395348</c:v>
                </c:pt>
                <c:pt idx="3">
                  <c:v>12.387499999999999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2D9-9084-21329D8EEAFE}"/>
            </c:ext>
          </c:extLst>
        </c:ser>
        <c:ser>
          <c:idx val="2"/>
          <c:order val="2"/>
          <c:tx>
            <c:strRef>
              <c:f>Samantekt!$A$4</c:f>
              <c:strCache>
                <c:ptCount val="1"/>
                <c:pt idx="0">
                  <c:v>Meðalþekja hrúðurfléttna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Samantekt!$B$1:$E$1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Samantekt!$B$4:$E$4</c:f>
              <c:numCache>
                <c:formatCode>0.00</c:formatCode>
                <c:ptCount val="4"/>
                <c:pt idx="0">
                  <c:v>34.476190476190474</c:v>
                </c:pt>
                <c:pt idx="1">
                  <c:v>34.722222222222221</c:v>
                </c:pt>
                <c:pt idx="2">
                  <c:v>31.109090909090909</c:v>
                </c:pt>
                <c:pt idx="3">
                  <c:v>30.61333333333333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2D9-9084-21329D8EEAFE}"/>
            </c:ext>
          </c:extLst>
        </c:ser>
        <c:ser>
          <c:idx val="3"/>
          <c:order val="3"/>
          <c:tx>
            <c:strRef>
              <c:f>Samantekt!$A$5</c:f>
              <c:strCache>
                <c:ptCount val="1"/>
                <c:pt idx="0">
                  <c:v>Meðalheildarþekja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Samantekt!$B$1:$E$1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Samantekt!$B$5:$E$5</c:f>
              <c:numCache>
                <c:formatCode>0.00</c:formatCode>
                <c:ptCount val="4"/>
                <c:pt idx="0">
                  <c:v>59.345238095238095</c:v>
                </c:pt>
                <c:pt idx="1">
                  <c:v>61.666666666666664</c:v>
                </c:pt>
                <c:pt idx="2">
                  <c:v>60.387500000000017</c:v>
                </c:pt>
                <c:pt idx="3">
                  <c:v>57.346666666666664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2D9-9084-21329D8EEAFE}"/>
            </c:ext>
          </c:extLst>
        </c:ser>
        <c:ser>
          <c:idx val="4"/>
          <c:order val="4"/>
          <c:tx>
            <c:strRef>
              <c:f>Samantekt!$A$6</c:f>
              <c:strCache>
                <c:ptCount val="1"/>
                <c:pt idx="0">
                  <c:v>Meðalfjölbreytni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Samantekt!$B$1:$E$1</c:f>
              <c:numCache>
                <c:formatCode>General</c:formatCode>
                <c:ptCount val="4"/>
                <c:pt idx="0">
                  <c:v>1976</c:v>
                </c:pt>
                <c:pt idx="1">
                  <c:v>1997</c:v>
                </c:pt>
                <c:pt idx="2">
                  <c:v>2006</c:v>
                </c:pt>
                <c:pt idx="3">
                  <c:v>2011</c:v>
                </c:pt>
              </c:numCache>
            </c:numRef>
          </c:cat>
          <c:val>
            <c:numRef>
              <c:f>Samantekt!$B$6:$E$6</c:f>
              <c:numCache>
                <c:formatCode>0.00</c:formatCode>
                <c:ptCount val="4"/>
                <c:pt idx="0">
                  <c:v>15.19047619047619</c:v>
                </c:pt>
                <c:pt idx="1">
                  <c:v>15.777777777777779</c:v>
                </c:pt>
                <c:pt idx="2">
                  <c:v>17.272727272727273</c:v>
                </c:pt>
                <c:pt idx="3">
                  <c:v>15.511111111111111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2D9-9084-21329D8E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18608"/>
        <c:axId val="1"/>
      </c:barChart>
      <c:catAx>
        <c:axId val="3627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s-IS"/>
          </a:p>
        </c:txPr>
        <c:crossAx val="36271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86297513126413"/>
          <c:y val="0.12500413272533525"/>
          <c:w val="0.3279131238270388"/>
          <c:h val="0.75002479635201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s-I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fjarlægð!$B$11:$B$40</c:f>
              <c:numCache>
                <c:formatCode>0.0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17.3</c:v>
                </c:pt>
                <c:pt idx="26">
                  <c:v>17.3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</c:numCache>
            </c:numRef>
          </c:xVal>
          <c:yVal>
            <c:numRef>
              <c:f>fjarlægð!$C$11:$C$40</c:f>
              <c:numCache>
                <c:formatCode>0.0</c:formatCode>
                <c:ptCount val="30"/>
                <c:pt idx="0">
                  <c:v>-3.5</c:v>
                </c:pt>
                <c:pt idx="1">
                  <c:v>0</c:v>
                </c:pt>
                <c:pt idx="2">
                  <c:v>-2</c:v>
                </c:pt>
                <c:pt idx="3">
                  <c:v>-0.5</c:v>
                </c:pt>
                <c:pt idx="4">
                  <c:v>-1</c:v>
                </c:pt>
                <c:pt idx="5">
                  <c:v>-9</c:v>
                </c:pt>
                <c:pt idx="6">
                  <c:v>0</c:v>
                </c:pt>
                <c:pt idx="7">
                  <c:v>-0.5</c:v>
                </c:pt>
                <c:pt idx="8">
                  <c:v>-8</c:v>
                </c:pt>
                <c:pt idx="9">
                  <c:v>-6.5</c:v>
                </c:pt>
                <c:pt idx="10">
                  <c:v>3</c:v>
                </c:pt>
                <c:pt idx="11">
                  <c:v>0</c:v>
                </c:pt>
                <c:pt idx="12">
                  <c:v>-2</c:v>
                </c:pt>
                <c:pt idx="13">
                  <c:v>-7</c:v>
                </c:pt>
                <c:pt idx="14">
                  <c:v>-0.5</c:v>
                </c:pt>
                <c:pt idx="15">
                  <c:v>0</c:v>
                </c:pt>
                <c:pt idx="16">
                  <c:v>-0.49</c:v>
                </c:pt>
                <c:pt idx="17">
                  <c:v>-0.49</c:v>
                </c:pt>
                <c:pt idx="18">
                  <c:v>-1</c:v>
                </c:pt>
                <c:pt idx="19">
                  <c:v>0</c:v>
                </c:pt>
                <c:pt idx="20">
                  <c:v>-2</c:v>
                </c:pt>
                <c:pt idx="21">
                  <c:v>-4</c:v>
                </c:pt>
                <c:pt idx="22">
                  <c:v>8.5</c:v>
                </c:pt>
                <c:pt idx="23">
                  <c:v>0</c:v>
                </c:pt>
                <c:pt idx="24">
                  <c:v>8.5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12.5</c:v>
                </c:pt>
                <c:pt idx="2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4-42A4-B789-587FB17E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42896"/>
        <c:axId val="1"/>
      </c:scatterChart>
      <c:valAx>
        <c:axId val="371342896"/>
        <c:scaling>
          <c:orientation val="minMax"/>
          <c:max val="25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s-I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134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27790992366926"/>
          <c:y val="0.45162851363537521"/>
          <c:w val="0.12708747568210177"/>
          <c:h val="8.60244787876905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Samantekt!$B$1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Samantekt!$A$2:$A$6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Samantekt!$B$2:$B$6</c:f>
              <c:numCache>
                <c:formatCode>0.00</c:formatCode>
                <c:ptCount val="5"/>
                <c:pt idx="0">
                  <c:v>11.012439024390243</c:v>
                </c:pt>
                <c:pt idx="1">
                  <c:v>14.196341463414633</c:v>
                </c:pt>
                <c:pt idx="2">
                  <c:v>34.476190476190474</c:v>
                </c:pt>
                <c:pt idx="3">
                  <c:v>59.345238095238095</c:v>
                </c:pt>
                <c:pt idx="4">
                  <c:v>15.19047619047619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D-4E79-8F15-6CBA5A1D6978}"/>
            </c:ext>
          </c:extLst>
        </c:ser>
        <c:ser>
          <c:idx val="1"/>
          <c:order val="1"/>
          <c:tx>
            <c:strRef>
              <c:f>Samantekt!$C$1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Samantekt!$A$2:$A$6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Samantekt!$C$2:$C$6</c:f>
              <c:numCache>
                <c:formatCode>0.00</c:formatCode>
                <c:ptCount val="5"/>
                <c:pt idx="0">
                  <c:v>13.693636363636363</c:v>
                </c:pt>
                <c:pt idx="1">
                  <c:v>13.296590909090908</c:v>
                </c:pt>
                <c:pt idx="2">
                  <c:v>34.722222222222221</c:v>
                </c:pt>
                <c:pt idx="3">
                  <c:v>61.666666666666664</c:v>
                </c:pt>
                <c:pt idx="4">
                  <c:v>15.777777777777779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D-4E79-8F15-6CBA5A1D6978}"/>
            </c:ext>
          </c:extLst>
        </c:ser>
        <c:ser>
          <c:idx val="2"/>
          <c:order val="2"/>
          <c:tx>
            <c:strRef>
              <c:f>Samantekt!$D$1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Samantekt!$A$2:$A$6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Samantekt!$D$2:$D$6</c:f>
              <c:numCache>
                <c:formatCode>0.00</c:formatCode>
                <c:ptCount val="5"/>
                <c:pt idx="0">
                  <c:v>15.049069767441861</c:v>
                </c:pt>
                <c:pt idx="1">
                  <c:v>14.352325581395348</c:v>
                </c:pt>
                <c:pt idx="2">
                  <c:v>31.109090909090909</c:v>
                </c:pt>
                <c:pt idx="3">
                  <c:v>60.387500000000017</c:v>
                </c:pt>
                <c:pt idx="4">
                  <c:v>17.272727272727273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D-4E79-8F15-6CBA5A1D6978}"/>
            </c:ext>
          </c:extLst>
        </c:ser>
        <c:ser>
          <c:idx val="3"/>
          <c:order val="3"/>
          <c:tx>
            <c:strRef>
              <c:f>Samantekt!$E$1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Samantekt!$A$2:$A$6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Samantekt!$E$2:$E$6</c:f>
              <c:numCache>
                <c:formatCode>0.00</c:formatCode>
                <c:ptCount val="5"/>
                <c:pt idx="0">
                  <c:v>14.318409090909091</c:v>
                </c:pt>
                <c:pt idx="1">
                  <c:v>12.387499999999999</c:v>
                </c:pt>
                <c:pt idx="2">
                  <c:v>30.61333333333333</c:v>
                </c:pt>
                <c:pt idx="3">
                  <c:v>57.346666666666664</c:v>
                </c:pt>
                <c:pt idx="4">
                  <c:v>15.511111111111111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D-4E79-8F15-6CBA5A1D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4848"/>
        <c:axId val="1"/>
      </c:barChart>
      <c:catAx>
        <c:axId val="36272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272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155600957787752"/>
          <c:y val="0.24914298104751531"/>
          <c:w val="8.3194434028843689E-2"/>
          <c:h val="0.33219064139668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Reitir nærri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Samantekt!$B$8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Samantekt!$A$9:$A$13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Samantekt!$B$9:$B$13</c:f>
              <c:numCache>
                <c:formatCode>0.00</c:formatCode>
                <c:ptCount val="5"/>
                <c:pt idx="0">
                  <c:v>8.2142857142857135</c:v>
                </c:pt>
                <c:pt idx="1">
                  <c:v>19.5</c:v>
                </c:pt>
                <c:pt idx="2">
                  <c:v>32.928571428571431</c:v>
                </c:pt>
                <c:pt idx="3">
                  <c:v>60.642857142857146</c:v>
                </c:pt>
                <c:pt idx="4">
                  <c:v>13.428571428571429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AB2-9C4E-6B264755C918}"/>
            </c:ext>
          </c:extLst>
        </c:ser>
        <c:ser>
          <c:idx val="1"/>
          <c:order val="1"/>
          <c:tx>
            <c:strRef>
              <c:f>Samantekt!$C$8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Samantekt!$A$9:$A$13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Samantekt!$C$9:$C$13</c:f>
              <c:numCache>
                <c:formatCode>0.00</c:formatCode>
                <c:ptCount val="5"/>
                <c:pt idx="0">
                  <c:v>5.5</c:v>
                </c:pt>
                <c:pt idx="1">
                  <c:v>18.850000000000001</c:v>
                </c:pt>
                <c:pt idx="2">
                  <c:v>31.2</c:v>
                </c:pt>
                <c:pt idx="3">
                  <c:v>55.6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1-4AB2-9C4E-6B264755C918}"/>
            </c:ext>
          </c:extLst>
        </c:ser>
        <c:ser>
          <c:idx val="2"/>
          <c:order val="2"/>
          <c:tx>
            <c:strRef>
              <c:f>Samantekt!$D$8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Samantekt!$A$9:$A$13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Samantekt!$D$9:$D$13</c:f>
              <c:numCache>
                <c:formatCode>0.00</c:formatCode>
                <c:ptCount val="5"/>
                <c:pt idx="0">
                  <c:v>7.3549999999999995</c:v>
                </c:pt>
                <c:pt idx="1">
                  <c:v>15.05</c:v>
                </c:pt>
                <c:pt idx="2">
                  <c:v>34.619999999999997</c:v>
                </c:pt>
                <c:pt idx="3">
                  <c:v>57.024999999999999</c:v>
                </c:pt>
                <c:pt idx="4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1-4AB2-9C4E-6B264755C918}"/>
            </c:ext>
          </c:extLst>
        </c:ser>
        <c:ser>
          <c:idx val="3"/>
          <c:order val="3"/>
          <c:tx>
            <c:strRef>
              <c:f>Samantekt!$E$8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Samantekt!$A$9:$A$13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Samantekt!$E$9:$E$13</c:f>
              <c:numCache>
                <c:formatCode>0.00</c:formatCode>
                <c:ptCount val="5"/>
                <c:pt idx="0">
                  <c:v>6.65</c:v>
                </c:pt>
                <c:pt idx="1">
                  <c:v>11.55</c:v>
                </c:pt>
                <c:pt idx="2">
                  <c:v>37.9</c:v>
                </c:pt>
                <c:pt idx="3">
                  <c:v>56.15</c:v>
                </c:pt>
                <c:pt idx="4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1-4AB2-9C4E-6B264755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640"/>
        <c:axId val="1"/>
      </c:barChart>
      <c:catAx>
        <c:axId val="2128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88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94782272925989"/>
          <c:y val="0.40783471814976202"/>
          <c:w val="8.0330513249517635E-2"/>
          <c:h val="0.2681652941258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Reitir ri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Samantekt!$B$15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Samantekt!$A$16:$A$20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Samantekt!$B$16:$B$20</c:f>
              <c:numCache>
                <c:formatCode>0.00</c:formatCode>
                <c:ptCount val="5"/>
                <c:pt idx="0">
                  <c:v>8.875</c:v>
                </c:pt>
                <c:pt idx="1">
                  <c:v>13.4375</c:v>
                </c:pt>
                <c:pt idx="2">
                  <c:v>39.388888888888886</c:v>
                </c:pt>
                <c:pt idx="3">
                  <c:v>59.333333333333336</c:v>
                </c:pt>
                <c:pt idx="4">
                  <c:v>12.888888888888889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7-4A8A-97D0-6EC7B2305156}"/>
            </c:ext>
          </c:extLst>
        </c:ser>
        <c:ser>
          <c:idx val="1"/>
          <c:order val="1"/>
          <c:tx>
            <c:strRef>
              <c:f>Samantekt!$C$15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Samantekt!$A$16:$A$20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Samantekt!$C$16:$C$20</c:f>
              <c:numCache>
                <c:formatCode>0.00</c:formatCode>
                <c:ptCount val="5"/>
                <c:pt idx="0">
                  <c:v>10.5625</c:v>
                </c:pt>
                <c:pt idx="1">
                  <c:v>14.813749999999999</c:v>
                </c:pt>
                <c:pt idx="2">
                  <c:v>43</c:v>
                </c:pt>
                <c:pt idx="3">
                  <c:v>66.111111111111114</c:v>
                </c:pt>
                <c:pt idx="4">
                  <c:v>14.777777777777779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7-4A8A-97D0-6EC7B2305156}"/>
            </c:ext>
          </c:extLst>
        </c:ser>
        <c:ser>
          <c:idx val="2"/>
          <c:order val="2"/>
          <c:tx>
            <c:strRef>
              <c:f>Samantekt!$D$15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Samantekt!$A$16:$A$20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Samantekt!$D$16:$D$20</c:f>
              <c:numCache>
                <c:formatCode>0.00</c:formatCode>
                <c:ptCount val="5"/>
                <c:pt idx="0">
                  <c:v>14.19375</c:v>
                </c:pt>
                <c:pt idx="1">
                  <c:v>17.813749999999999</c:v>
                </c:pt>
                <c:pt idx="2">
                  <c:v>29.722222222222221</c:v>
                </c:pt>
                <c:pt idx="3">
                  <c:v>59.172222222222217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7-4A8A-97D0-6EC7B2305156}"/>
            </c:ext>
          </c:extLst>
        </c:ser>
        <c:ser>
          <c:idx val="3"/>
          <c:order val="3"/>
          <c:tx>
            <c:strRef>
              <c:f>Samantekt!$E$15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Samantekt!$A$16:$A$20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Samantekt!$E$16:$E$20</c:f>
              <c:numCache>
                <c:formatCode>0.00</c:formatCode>
                <c:ptCount val="5"/>
                <c:pt idx="0">
                  <c:v>10.375</c:v>
                </c:pt>
                <c:pt idx="1">
                  <c:v>14.001249999999999</c:v>
                </c:pt>
                <c:pt idx="2">
                  <c:v>27.666666666666668</c:v>
                </c:pt>
                <c:pt idx="3">
                  <c:v>50.222222222222221</c:v>
                </c:pt>
                <c:pt idx="4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7-4A8A-97D0-6EC7B230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056"/>
        <c:axId val="1"/>
      </c:barChart>
      <c:catAx>
        <c:axId val="212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88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03786848049417"/>
          <c:y val="0.40617646926403483"/>
          <c:w val="8.1942325102859662E-2"/>
          <c:h val="0.268916834823085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I!$B$24</c:f>
              <c:strCache>
                <c:ptCount val="1"/>
                <c:pt idx="0">
                  <c:v>1976</c:v>
                </c:pt>
              </c:strCache>
            </c:strRef>
          </c:tx>
          <c:invertIfNegative val="0"/>
          <c:cat>
            <c:strRef>
              <c:f>I!$A$25:$A$29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I!$B$25:$B$29</c:f>
              <c:numCache>
                <c:formatCode>General</c:formatCode>
                <c:ptCount val="5"/>
                <c:pt idx="0">
                  <c:v>11</c:v>
                </c:pt>
                <c:pt idx="1">
                  <c:v>8.3333333333333339</c:v>
                </c:pt>
                <c:pt idx="2">
                  <c:v>38.166666666666664</c:v>
                </c:pt>
                <c:pt idx="3">
                  <c:v>57.5</c:v>
                </c:pt>
                <c:pt idx="4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F38-815A-11004A49BA87}"/>
            </c:ext>
          </c:extLst>
        </c:ser>
        <c:ser>
          <c:idx val="2"/>
          <c:order val="1"/>
          <c:tx>
            <c:strRef>
              <c:f>I!$C$24</c:f>
              <c:strCache>
                <c:ptCount val="1"/>
                <c:pt idx="0">
                  <c:v>1997</c:v>
                </c:pt>
              </c:strCache>
            </c:strRef>
          </c:tx>
          <c:invertIfNegative val="0"/>
          <c:cat>
            <c:strRef>
              <c:f>I!$A$25:$A$29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I!$C$25:$C$29</c:f>
              <c:numCache>
                <c:formatCode>General</c:formatCode>
                <c:ptCount val="5"/>
                <c:pt idx="0">
                  <c:v>9.6666666666666661</c:v>
                </c:pt>
                <c:pt idx="1">
                  <c:v>9.8333333333333339</c:v>
                </c:pt>
                <c:pt idx="2">
                  <c:v>44.833333333333336</c:v>
                </c:pt>
                <c:pt idx="3">
                  <c:v>64.333333333333329</c:v>
                </c:pt>
                <c:pt idx="4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4-4F38-815A-11004A49BA87}"/>
            </c:ext>
          </c:extLst>
        </c:ser>
        <c:ser>
          <c:idx val="3"/>
          <c:order val="2"/>
          <c:tx>
            <c:strRef>
              <c:f>I!$D$24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I!$A$25:$A$29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I!$D$25:$D$29</c:f>
              <c:numCache>
                <c:formatCode>General</c:formatCode>
                <c:ptCount val="5"/>
                <c:pt idx="0">
                  <c:v>12.833333333333334</c:v>
                </c:pt>
                <c:pt idx="1">
                  <c:v>12.166666666666666</c:v>
                </c:pt>
                <c:pt idx="2">
                  <c:v>39.666666666666664</c:v>
                </c:pt>
                <c:pt idx="3">
                  <c:v>64.666666666666671</c:v>
                </c:pt>
                <c:pt idx="4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4-4F38-815A-11004A49BA87}"/>
            </c:ext>
          </c:extLst>
        </c:ser>
        <c:ser>
          <c:idx val="4"/>
          <c:order val="3"/>
          <c:tx>
            <c:strRef>
              <c:f>I!$E$24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I!$A$25:$A$29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I!$E$25:$E$29</c:f>
              <c:numCache>
                <c:formatCode>General</c:formatCode>
                <c:ptCount val="5"/>
                <c:pt idx="0">
                  <c:v>13.333333333333334</c:v>
                </c:pt>
                <c:pt idx="1">
                  <c:v>10.666666666666666</c:v>
                </c:pt>
                <c:pt idx="2">
                  <c:v>42.166666666666664</c:v>
                </c:pt>
                <c:pt idx="3">
                  <c:v>66.333333333333329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4-4F38-815A-11004A49BA87}"/>
            </c:ext>
          </c:extLst>
        </c:ser>
        <c:ser>
          <c:idx val="0"/>
          <c:order val="4"/>
          <c:tx>
            <c:strRef>
              <c:f>I!$F$24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I!$A$25:$A$29</c:f>
              <c:strCache>
                <c:ptCount val="5"/>
                <c:pt idx="0">
                  <c:v>Meðalþekja mosa</c:v>
                </c:pt>
                <c:pt idx="1">
                  <c:v>Meðalþekja blað- og runnfléttna</c:v>
                </c:pt>
                <c:pt idx="2">
                  <c:v>Meðalþekja hrúðurfléttna</c:v>
                </c:pt>
                <c:pt idx="3">
                  <c:v>Meðalheildarþekja</c:v>
                </c:pt>
                <c:pt idx="4">
                  <c:v>Meðalfjölbreytni</c:v>
                </c:pt>
              </c:strCache>
            </c:strRef>
          </c:cat>
          <c:val>
            <c:numRef>
              <c:f>I!$F$25:$F$29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43.5</c:v>
                </c:pt>
                <c:pt idx="3">
                  <c:v>66.833333333333329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4-4F38-815A-11004A49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28176"/>
        <c:axId val="1"/>
      </c:barChart>
      <c:catAx>
        <c:axId val="36272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72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1688019067994"/>
          <c:y val="0.3072194363316863"/>
          <c:w val="9.5519577038033598E-2"/>
          <c:h val="0.376187064895942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502</xdr:row>
      <xdr:rowOff>114300</xdr:rowOff>
    </xdr:from>
    <xdr:to>
      <xdr:col>21</xdr:col>
      <xdr:colOff>371475</xdr:colOff>
      <xdr:row>525</xdr:row>
      <xdr:rowOff>114300</xdr:rowOff>
    </xdr:to>
    <xdr:graphicFrame macro="">
      <xdr:nvGraphicFramePr>
        <xdr:cNvPr id="146459" name="Chart 2">
          <a:extLst>
            <a:ext uri="{FF2B5EF4-FFF2-40B4-BE49-F238E27FC236}">
              <a16:creationId xmlns:a16="http://schemas.microsoft.com/office/drawing/2014/main" id="{00000000-0008-0000-0000-00001B3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0</xdr:rowOff>
    </xdr:from>
    <xdr:to>
      <xdr:col>13</xdr:col>
      <xdr:colOff>238125</xdr:colOff>
      <xdr:row>15</xdr:row>
      <xdr:rowOff>76200</xdr:rowOff>
    </xdr:to>
    <xdr:graphicFrame macro="">
      <xdr:nvGraphicFramePr>
        <xdr:cNvPr id="6291884" name="Chart 6">
          <a:extLst>
            <a:ext uri="{FF2B5EF4-FFF2-40B4-BE49-F238E27FC236}">
              <a16:creationId xmlns:a16="http://schemas.microsoft.com/office/drawing/2014/main" id="{00000000-0008-0000-0100-0000AC01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32</xdr:row>
      <xdr:rowOff>38100</xdr:rowOff>
    </xdr:from>
    <xdr:to>
      <xdr:col>13</xdr:col>
      <xdr:colOff>314325</xdr:colOff>
      <xdr:row>47</xdr:row>
      <xdr:rowOff>114300</xdr:rowOff>
    </xdr:to>
    <xdr:graphicFrame macro="">
      <xdr:nvGraphicFramePr>
        <xdr:cNvPr id="6291885" name="Chart 8">
          <a:extLst>
            <a:ext uri="{FF2B5EF4-FFF2-40B4-BE49-F238E27FC236}">
              <a16:creationId xmlns:a16="http://schemas.microsoft.com/office/drawing/2014/main" id="{00000000-0008-0000-0100-0000AD01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3705225</xdr:colOff>
      <xdr:row>32</xdr:row>
      <xdr:rowOff>95250</xdr:rowOff>
    </xdr:from>
    <xdr:to>
      <xdr:col>5</xdr:col>
      <xdr:colOff>276225</xdr:colOff>
      <xdr:row>47</xdr:row>
      <xdr:rowOff>28575</xdr:rowOff>
    </xdr:to>
    <xdr:graphicFrame macro="">
      <xdr:nvGraphicFramePr>
        <xdr:cNvPr id="6291886" name="Chart 9">
          <a:extLst>
            <a:ext uri="{FF2B5EF4-FFF2-40B4-BE49-F238E27FC236}">
              <a16:creationId xmlns:a16="http://schemas.microsoft.com/office/drawing/2014/main" id="{00000000-0008-0000-0100-0000AE01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16</xdr:row>
      <xdr:rowOff>114300</xdr:rowOff>
    </xdr:from>
    <xdr:to>
      <xdr:col>13</xdr:col>
      <xdr:colOff>295275</xdr:colOff>
      <xdr:row>31</xdr:row>
      <xdr:rowOff>47625</xdr:rowOff>
    </xdr:to>
    <xdr:graphicFrame macro="">
      <xdr:nvGraphicFramePr>
        <xdr:cNvPr id="6291887" name="Chart 11">
          <a:extLst>
            <a:ext uri="{FF2B5EF4-FFF2-40B4-BE49-F238E27FC236}">
              <a16:creationId xmlns:a16="http://schemas.microsoft.com/office/drawing/2014/main" id="{00000000-0008-0000-0100-0000AF01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247650</xdr:colOff>
      <xdr:row>13</xdr:row>
      <xdr:rowOff>142875</xdr:rowOff>
    </xdr:from>
    <xdr:to>
      <xdr:col>8</xdr:col>
      <xdr:colOff>438150</xdr:colOff>
      <xdr:row>30</xdr:row>
      <xdr:rowOff>142875</xdr:rowOff>
    </xdr:to>
    <xdr:graphicFrame macro="">
      <xdr:nvGraphicFramePr>
        <xdr:cNvPr id="6291888" name="Chart 1">
          <a:extLst>
            <a:ext uri="{FF2B5EF4-FFF2-40B4-BE49-F238E27FC236}">
              <a16:creationId xmlns:a16="http://schemas.microsoft.com/office/drawing/2014/main" id="{00000000-0008-0000-0100-0000B0016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180975</xdr:colOff>
      <xdr:row>49</xdr:row>
      <xdr:rowOff>38100</xdr:rowOff>
    </xdr:from>
    <xdr:to>
      <xdr:col>10</xdr:col>
      <xdr:colOff>371475</xdr:colOff>
      <xdr:row>70</xdr:row>
      <xdr:rowOff>47625</xdr:rowOff>
    </xdr:to>
    <xdr:graphicFrame macro="">
      <xdr:nvGraphicFramePr>
        <xdr:cNvPr id="6291889" name="Chart 2">
          <a:extLst>
            <a:ext uri="{FF2B5EF4-FFF2-40B4-BE49-F238E27FC236}">
              <a16:creationId xmlns:a16="http://schemas.microsoft.com/office/drawing/2014/main" id="{00000000-0008-0000-0100-0000B1016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2733675</xdr:colOff>
      <xdr:row>24</xdr:row>
      <xdr:rowOff>142875</xdr:rowOff>
    </xdr:from>
    <xdr:to>
      <xdr:col>5</xdr:col>
      <xdr:colOff>323850</xdr:colOff>
      <xdr:row>45</xdr:row>
      <xdr:rowOff>142875</xdr:rowOff>
    </xdr:to>
    <xdr:graphicFrame macro="">
      <xdr:nvGraphicFramePr>
        <xdr:cNvPr id="6291890" name="Chart 1">
          <a:extLst>
            <a:ext uri="{FF2B5EF4-FFF2-40B4-BE49-F238E27FC236}">
              <a16:creationId xmlns:a16="http://schemas.microsoft.com/office/drawing/2014/main" id="{00000000-0008-0000-0100-0000B2016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23</xdr:row>
      <xdr:rowOff>66675</xdr:rowOff>
    </xdr:from>
    <xdr:to>
      <xdr:col>18</xdr:col>
      <xdr:colOff>352425</xdr:colOff>
      <xdr:row>42</xdr:row>
      <xdr:rowOff>28575</xdr:rowOff>
    </xdr:to>
    <xdr:graphicFrame macro="">
      <xdr:nvGraphicFramePr>
        <xdr:cNvPr id="6858794" name="Chart 1">
          <a:extLst>
            <a:ext uri="{FF2B5EF4-FFF2-40B4-BE49-F238E27FC236}">
              <a16:creationId xmlns:a16="http://schemas.microsoft.com/office/drawing/2014/main" id="{00000000-0008-0000-0200-00002AA8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67</xdr:row>
      <xdr:rowOff>85725</xdr:rowOff>
    </xdr:from>
    <xdr:to>
      <xdr:col>19</xdr:col>
      <xdr:colOff>219075</xdr:colOff>
      <xdr:row>87</xdr:row>
      <xdr:rowOff>9525</xdr:rowOff>
    </xdr:to>
    <xdr:graphicFrame macro="">
      <xdr:nvGraphicFramePr>
        <xdr:cNvPr id="6991888" name="Chart 1">
          <a:extLst>
            <a:ext uri="{FF2B5EF4-FFF2-40B4-BE49-F238E27FC236}">
              <a16:creationId xmlns:a16="http://schemas.microsoft.com/office/drawing/2014/main" id="{00000000-0008-0000-0300-000010B06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152</xdr:row>
      <xdr:rowOff>19050</xdr:rowOff>
    </xdr:from>
    <xdr:to>
      <xdr:col>16</xdr:col>
      <xdr:colOff>228600</xdr:colOff>
      <xdr:row>176</xdr:row>
      <xdr:rowOff>85725</xdr:rowOff>
    </xdr:to>
    <xdr:graphicFrame macro="">
      <xdr:nvGraphicFramePr>
        <xdr:cNvPr id="7126058" name="Chart 1">
          <a:extLst>
            <a:ext uri="{FF2B5EF4-FFF2-40B4-BE49-F238E27FC236}">
              <a16:creationId xmlns:a16="http://schemas.microsoft.com/office/drawing/2014/main" id="{00000000-0008-0000-0400-00002ABC6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48</xdr:row>
      <xdr:rowOff>85725</xdr:rowOff>
    </xdr:from>
    <xdr:to>
      <xdr:col>17</xdr:col>
      <xdr:colOff>323850</xdr:colOff>
      <xdr:row>67</xdr:row>
      <xdr:rowOff>152400</xdr:rowOff>
    </xdr:to>
    <xdr:graphicFrame macro="">
      <xdr:nvGraphicFramePr>
        <xdr:cNvPr id="23593" name="Chart 1">
          <a:extLst>
            <a:ext uri="{FF2B5EF4-FFF2-40B4-BE49-F238E27FC236}">
              <a16:creationId xmlns:a16="http://schemas.microsoft.com/office/drawing/2014/main" id="{00000000-0008-0000-0500-000029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21</xdr:col>
      <xdr:colOff>209550</xdr:colOff>
      <xdr:row>16</xdr:row>
      <xdr:rowOff>95250</xdr:rowOff>
    </xdr:to>
    <xdr:graphicFrame macro="">
      <xdr:nvGraphicFramePr>
        <xdr:cNvPr id="8852700" name="Chart 1">
          <a:extLst>
            <a:ext uri="{FF2B5EF4-FFF2-40B4-BE49-F238E27FC236}">
              <a16:creationId xmlns:a16="http://schemas.microsoft.com/office/drawing/2014/main" id="{00000000-0008-0000-0600-0000DC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43</xdr:row>
      <xdr:rowOff>47625</xdr:rowOff>
    </xdr:from>
    <xdr:to>
      <xdr:col>21</xdr:col>
      <xdr:colOff>295275</xdr:colOff>
      <xdr:row>62</xdr:row>
      <xdr:rowOff>19050</xdr:rowOff>
    </xdr:to>
    <xdr:graphicFrame macro="">
      <xdr:nvGraphicFramePr>
        <xdr:cNvPr id="8852701" name="Chart 2">
          <a:extLst>
            <a:ext uri="{FF2B5EF4-FFF2-40B4-BE49-F238E27FC236}">
              <a16:creationId xmlns:a16="http://schemas.microsoft.com/office/drawing/2014/main" id="{00000000-0008-0000-0600-0000DD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71</xdr:row>
      <xdr:rowOff>114300</xdr:rowOff>
    </xdr:from>
    <xdr:to>
      <xdr:col>21</xdr:col>
      <xdr:colOff>400050</xdr:colOff>
      <xdr:row>87</xdr:row>
      <xdr:rowOff>38100</xdr:rowOff>
    </xdr:to>
    <xdr:graphicFrame macro="">
      <xdr:nvGraphicFramePr>
        <xdr:cNvPr id="8852702" name="Chart 3">
          <a:extLst>
            <a:ext uri="{FF2B5EF4-FFF2-40B4-BE49-F238E27FC236}">
              <a16:creationId xmlns:a16="http://schemas.microsoft.com/office/drawing/2014/main" id="{00000000-0008-0000-0600-0000DE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257175</xdr:colOff>
      <xdr:row>187</xdr:row>
      <xdr:rowOff>104775</xdr:rowOff>
    </xdr:from>
    <xdr:to>
      <xdr:col>28</xdr:col>
      <xdr:colOff>57150</xdr:colOff>
      <xdr:row>203</xdr:row>
      <xdr:rowOff>19050</xdr:rowOff>
    </xdr:to>
    <xdr:graphicFrame macro="">
      <xdr:nvGraphicFramePr>
        <xdr:cNvPr id="8852703" name="Chart 8">
          <a:extLst>
            <a:ext uri="{FF2B5EF4-FFF2-40B4-BE49-F238E27FC236}">
              <a16:creationId xmlns:a16="http://schemas.microsoft.com/office/drawing/2014/main" id="{00000000-0008-0000-0600-0000DF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208</xdr:row>
      <xdr:rowOff>57150</xdr:rowOff>
    </xdr:from>
    <xdr:to>
      <xdr:col>25</xdr:col>
      <xdr:colOff>114300</xdr:colOff>
      <xdr:row>223</xdr:row>
      <xdr:rowOff>133350</xdr:rowOff>
    </xdr:to>
    <xdr:graphicFrame macro="">
      <xdr:nvGraphicFramePr>
        <xdr:cNvPr id="8852704" name="Chart 9">
          <a:extLst>
            <a:ext uri="{FF2B5EF4-FFF2-40B4-BE49-F238E27FC236}">
              <a16:creationId xmlns:a16="http://schemas.microsoft.com/office/drawing/2014/main" id="{00000000-0008-0000-0600-0000E0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266700</xdr:colOff>
      <xdr:row>229</xdr:row>
      <xdr:rowOff>47625</xdr:rowOff>
    </xdr:from>
    <xdr:to>
      <xdr:col>26</xdr:col>
      <xdr:colOff>66675</xdr:colOff>
      <xdr:row>244</xdr:row>
      <xdr:rowOff>123825</xdr:rowOff>
    </xdr:to>
    <xdr:graphicFrame macro="">
      <xdr:nvGraphicFramePr>
        <xdr:cNvPr id="8852705" name="Chart 10">
          <a:extLst>
            <a:ext uri="{FF2B5EF4-FFF2-40B4-BE49-F238E27FC236}">
              <a16:creationId xmlns:a16="http://schemas.microsoft.com/office/drawing/2014/main" id="{00000000-0008-0000-0600-0000E1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257175</xdr:colOff>
      <xdr:row>362</xdr:row>
      <xdr:rowOff>57150</xdr:rowOff>
    </xdr:from>
    <xdr:to>
      <xdr:col>29</xdr:col>
      <xdr:colOff>57150</xdr:colOff>
      <xdr:row>376</xdr:row>
      <xdr:rowOff>152400</xdr:rowOff>
    </xdr:to>
    <xdr:graphicFrame macro="">
      <xdr:nvGraphicFramePr>
        <xdr:cNvPr id="8852706" name="Chart 15">
          <a:extLst>
            <a:ext uri="{FF2B5EF4-FFF2-40B4-BE49-F238E27FC236}">
              <a16:creationId xmlns:a16="http://schemas.microsoft.com/office/drawing/2014/main" id="{00000000-0008-0000-0600-0000E2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514350</xdr:colOff>
      <xdr:row>321</xdr:row>
      <xdr:rowOff>76200</xdr:rowOff>
    </xdr:from>
    <xdr:to>
      <xdr:col>25</xdr:col>
      <xdr:colOff>314325</xdr:colOff>
      <xdr:row>336</xdr:row>
      <xdr:rowOff>9525</xdr:rowOff>
    </xdr:to>
    <xdr:graphicFrame macro="">
      <xdr:nvGraphicFramePr>
        <xdr:cNvPr id="8852707" name="Chart 16">
          <a:extLst>
            <a:ext uri="{FF2B5EF4-FFF2-40B4-BE49-F238E27FC236}">
              <a16:creationId xmlns:a16="http://schemas.microsoft.com/office/drawing/2014/main" id="{00000000-0008-0000-0600-0000E3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581025</xdr:colOff>
      <xdr:row>345</xdr:row>
      <xdr:rowOff>114300</xdr:rowOff>
    </xdr:from>
    <xdr:to>
      <xdr:col>25</xdr:col>
      <xdr:colOff>381000</xdr:colOff>
      <xdr:row>360</xdr:row>
      <xdr:rowOff>47625</xdr:rowOff>
    </xdr:to>
    <xdr:graphicFrame macro="">
      <xdr:nvGraphicFramePr>
        <xdr:cNvPr id="8852708" name="Chart 17">
          <a:extLst>
            <a:ext uri="{FF2B5EF4-FFF2-40B4-BE49-F238E27FC236}">
              <a16:creationId xmlns:a16="http://schemas.microsoft.com/office/drawing/2014/main" id="{00000000-0008-0000-0600-0000E4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400050</xdr:colOff>
      <xdr:row>371</xdr:row>
      <xdr:rowOff>114300</xdr:rowOff>
    </xdr:from>
    <xdr:to>
      <xdr:col>30</xdr:col>
      <xdr:colOff>200025</xdr:colOff>
      <xdr:row>386</xdr:row>
      <xdr:rowOff>47625</xdr:rowOff>
    </xdr:to>
    <xdr:graphicFrame macro="">
      <xdr:nvGraphicFramePr>
        <xdr:cNvPr id="8852709" name="Chart 18">
          <a:extLst>
            <a:ext uri="{FF2B5EF4-FFF2-40B4-BE49-F238E27FC236}">
              <a16:creationId xmlns:a16="http://schemas.microsoft.com/office/drawing/2014/main" id="{00000000-0008-0000-0600-0000E51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276225</xdr:colOff>
      <xdr:row>70</xdr:row>
      <xdr:rowOff>28575</xdr:rowOff>
    </xdr:from>
    <xdr:to>
      <xdr:col>27</xdr:col>
      <xdr:colOff>533400</xdr:colOff>
      <xdr:row>91</xdr:row>
      <xdr:rowOff>47625</xdr:rowOff>
    </xdr:to>
    <xdr:graphicFrame macro="">
      <xdr:nvGraphicFramePr>
        <xdr:cNvPr id="8852710" name="Chart 1">
          <a:extLst>
            <a:ext uri="{FF2B5EF4-FFF2-40B4-BE49-F238E27FC236}">
              <a16:creationId xmlns:a16="http://schemas.microsoft.com/office/drawing/2014/main" id="{00000000-0008-0000-0600-0000E6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514350</xdr:colOff>
      <xdr:row>42</xdr:row>
      <xdr:rowOff>114300</xdr:rowOff>
    </xdr:from>
    <xdr:to>
      <xdr:col>31</xdr:col>
      <xdr:colOff>104775</xdr:colOff>
      <xdr:row>63</xdr:row>
      <xdr:rowOff>123825</xdr:rowOff>
    </xdr:to>
    <xdr:graphicFrame macro="">
      <xdr:nvGraphicFramePr>
        <xdr:cNvPr id="8852711" name="Chart 2">
          <a:extLst>
            <a:ext uri="{FF2B5EF4-FFF2-40B4-BE49-F238E27FC236}">
              <a16:creationId xmlns:a16="http://schemas.microsoft.com/office/drawing/2014/main" id="{00000000-0008-0000-0600-0000E7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152400</xdr:colOff>
      <xdr:row>4</xdr:row>
      <xdr:rowOff>114300</xdr:rowOff>
    </xdr:from>
    <xdr:to>
      <xdr:col>23</xdr:col>
      <xdr:colOff>352425</xdr:colOff>
      <xdr:row>25</xdr:row>
      <xdr:rowOff>114300</xdr:rowOff>
    </xdr:to>
    <xdr:graphicFrame macro="">
      <xdr:nvGraphicFramePr>
        <xdr:cNvPr id="8852712" name="Chart 3">
          <a:extLst>
            <a:ext uri="{FF2B5EF4-FFF2-40B4-BE49-F238E27FC236}">
              <a16:creationId xmlns:a16="http://schemas.microsoft.com/office/drawing/2014/main" id="{00000000-0008-0000-0600-0000E8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533400</xdr:colOff>
      <xdr:row>208</xdr:row>
      <xdr:rowOff>9525</xdr:rowOff>
    </xdr:from>
    <xdr:to>
      <xdr:col>26</xdr:col>
      <xdr:colOff>142875</xdr:colOff>
      <xdr:row>229</xdr:row>
      <xdr:rowOff>19050</xdr:rowOff>
    </xdr:to>
    <xdr:graphicFrame macro="">
      <xdr:nvGraphicFramePr>
        <xdr:cNvPr id="8852713" name="Chart 1">
          <a:extLst>
            <a:ext uri="{FF2B5EF4-FFF2-40B4-BE49-F238E27FC236}">
              <a16:creationId xmlns:a16="http://schemas.microsoft.com/office/drawing/2014/main" id="{00000000-0008-0000-0600-0000E9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514350</xdr:colOff>
      <xdr:row>180</xdr:row>
      <xdr:rowOff>47625</xdr:rowOff>
    </xdr:from>
    <xdr:to>
      <xdr:col>15</xdr:col>
      <xdr:colOff>85725</xdr:colOff>
      <xdr:row>201</xdr:row>
      <xdr:rowOff>47625</xdr:rowOff>
    </xdr:to>
    <xdr:graphicFrame macro="">
      <xdr:nvGraphicFramePr>
        <xdr:cNvPr id="8852714" name="Chart 1">
          <a:extLst>
            <a:ext uri="{FF2B5EF4-FFF2-40B4-BE49-F238E27FC236}">
              <a16:creationId xmlns:a16="http://schemas.microsoft.com/office/drawing/2014/main" id="{00000000-0008-0000-0600-0000EA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57150</xdr:colOff>
      <xdr:row>216</xdr:row>
      <xdr:rowOff>57150</xdr:rowOff>
    </xdr:from>
    <xdr:to>
      <xdr:col>19</xdr:col>
      <xdr:colOff>219075</xdr:colOff>
      <xdr:row>237</xdr:row>
      <xdr:rowOff>76200</xdr:rowOff>
    </xdr:to>
    <xdr:graphicFrame macro="">
      <xdr:nvGraphicFramePr>
        <xdr:cNvPr id="8852715" name="Chart 2">
          <a:extLst>
            <a:ext uri="{FF2B5EF4-FFF2-40B4-BE49-F238E27FC236}">
              <a16:creationId xmlns:a16="http://schemas.microsoft.com/office/drawing/2014/main" id="{00000000-0008-0000-0600-0000EB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323850</xdr:colOff>
      <xdr:row>320</xdr:row>
      <xdr:rowOff>142875</xdr:rowOff>
    </xdr:from>
    <xdr:to>
      <xdr:col>28</xdr:col>
      <xdr:colOff>533400</xdr:colOff>
      <xdr:row>341</xdr:row>
      <xdr:rowOff>152400</xdr:rowOff>
    </xdr:to>
    <xdr:graphicFrame macro="">
      <xdr:nvGraphicFramePr>
        <xdr:cNvPr id="8852716" name="Chart 3">
          <a:extLst>
            <a:ext uri="{FF2B5EF4-FFF2-40B4-BE49-F238E27FC236}">
              <a16:creationId xmlns:a16="http://schemas.microsoft.com/office/drawing/2014/main" id="{00000000-0008-0000-0600-0000EC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247650</xdr:colOff>
      <xdr:row>354</xdr:row>
      <xdr:rowOff>114300</xdr:rowOff>
    </xdr:from>
    <xdr:to>
      <xdr:col>28</xdr:col>
      <xdr:colOff>457200</xdr:colOff>
      <xdr:row>376</xdr:row>
      <xdr:rowOff>114300</xdr:rowOff>
    </xdr:to>
    <xdr:graphicFrame macro="">
      <xdr:nvGraphicFramePr>
        <xdr:cNvPr id="8852717" name="Chart 4">
          <a:extLst>
            <a:ext uri="{FF2B5EF4-FFF2-40B4-BE49-F238E27FC236}">
              <a16:creationId xmlns:a16="http://schemas.microsoft.com/office/drawing/2014/main" id="{00000000-0008-0000-0600-0000ED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419100</xdr:colOff>
      <xdr:row>356</xdr:row>
      <xdr:rowOff>57150</xdr:rowOff>
    </xdr:from>
    <xdr:to>
      <xdr:col>28</xdr:col>
      <xdr:colOff>47625</xdr:colOff>
      <xdr:row>377</xdr:row>
      <xdr:rowOff>66675</xdr:rowOff>
    </xdr:to>
    <xdr:graphicFrame macro="">
      <xdr:nvGraphicFramePr>
        <xdr:cNvPr id="8852718" name="Chart 5">
          <a:extLst>
            <a:ext uri="{FF2B5EF4-FFF2-40B4-BE49-F238E27FC236}">
              <a16:creationId xmlns:a16="http://schemas.microsoft.com/office/drawing/2014/main" id="{00000000-0008-0000-0600-0000EE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104775</xdr:colOff>
      <xdr:row>361</xdr:row>
      <xdr:rowOff>142875</xdr:rowOff>
    </xdr:from>
    <xdr:to>
      <xdr:col>27</xdr:col>
      <xdr:colOff>342900</xdr:colOff>
      <xdr:row>383</xdr:row>
      <xdr:rowOff>152400</xdr:rowOff>
    </xdr:to>
    <xdr:graphicFrame macro="">
      <xdr:nvGraphicFramePr>
        <xdr:cNvPr id="8852719" name="Chart 6">
          <a:extLst>
            <a:ext uri="{FF2B5EF4-FFF2-40B4-BE49-F238E27FC236}">
              <a16:creationId xmlns:a16="http://schemas.microsoft.com/office/drawing/2014/main" id="{00000000-0008-0000-0600-0000EF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323850</xdr:colOff>
      <xdr:row>154</xdr:row>
      <xdr:rowOff>114300</xdr:rowOff>
    </xdr:from>
    <xdr:to>
      <xdr:col>31</xdr:col>
      <xdr:colOff>552450</xdr:colOff>
      <xdr:row>175</xdr:row>
      <xdr:rowOff>123825</xdr:rowOff>
    </xdr:to>
    <xdr:graphicFrame macro="">
      <xdr:nvGraphicFramePr>
        <xdr:cNvPr id="8852720" name="Chart 1">
          <a:extLst>
            <a:ext uri="{FF2B5EF4-FFF2-40B4-BE49-F238E27FC236}">
              <a16:creationId xmlns:a16="http://schemas.microsoft.com/office/drawing/2014/main" id="{00000000-0008-0000-0600-0000F0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57150</xdr:colOff>
      <xdr:row>244</xdr:row>
      <xdr:rowOff>142875</xdr:rowOff>
    </xdr:from>
    <xdr:to>
      <xdr:col>24</xdr:col>
      <xdr:colOff>257175</xdr:colOff>
      <xdr:row>265</xdr:row>
      <xdr:rowOff>152400</xdr:rowOff>
    </xdr:to>
    <xdr:graphicFrame macro="">
      <xdr:nvGraphicFramePr>
        <xdr:cNvPr id="8852721" name="Chart 2">
          <a:extLst>
            <a:ext uri="{FF2B5EF4-FFF2-40B4-BE49-F238E27FC236}">
              <a16:creationId xmlns:a16="http://schemas.microsoft.com/office/drawing/2014/main" id="{00000000-0008-0000-0600-0000F1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19050</xdr:colOff>
      <xdr:row>261</xdr:row>
      <xdr:rowOff>133350</xdr:rowOff>
    </xdr:from>
    <xdr:to>
      <xdr:col>22</xdr:col>
      <xdr:colOff>209550</xdr:colOff>
      <xdr:row>282</xdr:row>
      <xdr:rowOff>142875</xdr:rowOff>
    </xdr:to>
    <xdr:graphicFrame macro="">
      <xdr:nvGraphicFramePr>
        <xdr:cNvPr id="8852722" name="Chart 3">
          <a:extLst>
            <a:ext uri="{FF2B5EF4-FFF2-40B4-BE49-F238E27FC236}">
              <a16:creationId xmlns:a16="http://schemas.microsoft.com/office/drawing/2014/main" id="{00000000-0008-0000-0600-0000F2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314325</xdr:colOff>
      <xdr:row>116</xdr:row>
      <xdr:rowOff>142875</xdr:rowOff>
    </xdr:from>
    <xdr:to>
      <xdr:col>21</xdr:col>
      <xdr:colOff>523875</xdr:colOff>
      <xdr:row>137</xdr:row>
      <xdr:rowOff>152400</xdr:rowOff>
    </xdr:to>
    <xdr:graphicFrame macro="">
      <xdr:nvGraphicFramePr>
        <xdr:cNvPr id="8852723" name="Chart 4">
          <a:extLst>
            <a:ext uri="{FF2B5EF4-FFF2-40B4-BE49-F238E27FC236}">
              <a16:creationId xmlns:a16="http://schemas.microsoft.com/office/drawing/2014/main" id="{00000000-0008-0000-0600-0000F3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9525</xdr:colOff>
      <xdr:row>95</xdr:row>
      <xdr:rowOff>133350</xdr:rowOff>
    </xdr:from>
    <xdr:to>
      <xdr:col>26</xdr:col>
      <xdr:colOff>219075</xdr:colOff>
      <xdr:row>116</xdr:row>
      <xdr:rowOff>142875</xdr:rowOff>
    </xdr:to>
    <xdr:graphicFrame macro="">
      <xdr:nvGraphicFramePr>
        <xdr:cNvPr id="8852724" name="Chart 5">
          <a:extLst>
            <a:ext uri="{FF2B5EF4-FFF2-40B4-BE49-F238E27FC236}">
              <a16:creationId xmlns:a16="http://schemas.microsoft.com/office/drawing/2014/main" id="{00000000-0008-0000-0600-0000F4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285750</xdr:colOff>
      <xdr:row>296</xdr:row>
      <xdr:rowOff>95250</xdr:rowOff>
    </xdr:from>
    <xdr:to>
      <xdr:col>18</xdr:col>
      <xdr:colOff>438150</xdr:colOff>
      <xdr:row>317</xdr:row>
      <xdr:rowOff>114300</xdr:rowOff>
    </xdr:to>
    <xdr:graphicFrame macro="">
      <xdr:nvGraphicFramePr>
        <xdr:cNvPr id="8852725" name="Chart 6">
          <a:extLst>
            <a:ext uri="{FF2B5EF4-FFF2-40B4-BE49-F238E27FC236}">
              <a16:creationId xmlns:a16="http://schemas.microsoft.com/office/drawing/2014/main" id="{00000000-0008-0000-0600-0000F5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514350</xdr:colOff>
      <xdr:row>279</xdr:row>
      <xdr:rowOff>76200</xdr:rowOff>
    </xdr:from>
    <xdr:to>
      <xdr:col>24</xdr:col>
      <xdr:colOff>95250</xdr:colOff>
      <xdr:row>300</xdr:row>
      <xdr:rowOff>85725</xdr:rowOff>
    </xdr:to>
    <xdr:graphicFrame macro="">
      <xdr:nvGraphicFramePr>
        <xdr:cNvPr id="8852726" name="Chart 7">
          <a:extLst>
            <a:ext uri="{FF2B5EF4-FFF2-40B4-BE49-F238E27FC236}">
              <a16:creationId xmlns:a16="http://schemas.microsoft.com/office/drawing/2014/main" id="{00000000-0008-0000-0600-0000F6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304800</xdr:colOff>
      <xdr:row>140</xdr:row>
      <xdr:rowOff>66675</xdr:rowOff>
    </xdr:from>
    <xdr:to>
      <xdr:col>21</xdr:col>
      <xdr:colOff>476250</xdr:colOff>
      <xdr:row>161</xdr:row>
      <xdr:rowOff>76200</xdr:rowOff>
    </xdr:to>
    <xdr:graphicFrame macro="">
      <xdr:nvGraphicFramePr>
        <xdr:cNvPr id="8852727" name="Chart 8">
          <a:extLst>
            <a:ext uri="{FF2B5EF4-FFF2-40B4-BE49-F238E27FC236}">
              <a16:creationId xmlns:a16="http://schemas.microsoft.com/office/drawing/2014/main" id="{00000000-0008-0000-0600-0000F71487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19050</xdr:rowOff>
    </xdr:from>
    <xdr:to>
      <xdr:col>20</xdr:col>
      <xdr:colOff>66675</xdr:colOff>
      <xdr:row>21</xdr:row>
      <xdr:rowOff>28575</xdr:rowOff>
    </xdr:to>
    <xdr:graphicFrame macro="">
      <xdr:nvGraphicFramePr>
        <xdr:cNvPr id="1720907" name="Chart 1">
          <a:extLst>
            <a:ext uri="{FF2B5EF4-FFF2-40B4-BE49-F238E27FC236}">
              <a16:creationId xmlns:a16="http://schemas.microsoft.com/office/drawing/2014/main" id="{00000000-0008-0000-0700-00004B421A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2</xdr:row>
      <xdr:rowOff>85725</xdr:rowOff>
    </xdr:from>
    <xdr:to>
      <xdr:col>28</xdr:col>
      <xdr:colOff>66675</xdr:colOff>
      <xdr:row>19</xdr:row>
      <xdr:rowOff>76200</xdr:rowOff>
    </xdr:to>
    <xdr:graphicFrame macro="">
      <xdr:nvGraphicFramePr>
        <xdr:cNvPr id="1720908" name="Chart 1">
          <a:extLst>
            <a:ext uri="{FF2B5EF4-FFF2-40B4-BE49-F238E27FC236}">
              <a16:creationId xmlns:a16="http://schemas.microsoft.com/office/drawing/2014/main" id="{00000000-0008-0000-0700-00004C42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104775</xdr:colOff>
      <xdr:row>18</xdr:row>
      <xdr:rowOff>66675</xdr:rowOff>
    </xdr:from>
    <xdr:to>
      <xdr:col>32</xdr:col>
      <xdr:colOff>314325</xdr:colOff>
      <xdr:row>39</xdr:row>
      <xdr:rowOff>66675</xdr:rowOff>
    </xdr:to>
    <xdr:graphicFrame macro="">
      <xdr:nvGraphicFramePr>
        <xdr:cNvPr id="1720909" name="Chart 2">
          <a:extLst>
            <a:ext uri="{FF2B5EF4-FFF2-40B4-BE49-F238E27FC236}">
              <a16:creationId xmlns:a16="http://schemas.microsoft.com/office/drawing/2014/main" id="{00000000-0008-0000-0700-00004D421A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142875</xdr:colOff>
      <xdr:row>34</xdr:row>
      <xdr:rowOff>19050</xdr:rowOff>
    </xdr:from>
    <xdr:to>
      <xdr:col>33</xdr:col>
      <xdr:colOff>352425</xdr:colOff>
      <xdr:row>55</xdr:row>
      <xdr:rowOff>28575</xdr:rowOff>
    </xdr:to>
    <xdr:graphicFrame macro="">
      <xdr:nvGraphicFramePr>
        <xdr:cNvPr id="1720910" name="Chart 3">
          <a:extLst>
            <a:ext uri="{FF2B5EF4-FFF2-40B4-BE49-F238E27FC236}">
              <a16:creationId xmlns:a16="http://schemas.microsoft.com/office/drawing/2014/main" id="{00000000-0008-0000-0700-00004E421A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85725</xdr:rowOff>
    </xdr:from>
    <xdr:to>
      <xdr:col>15</xdr:col>
      <xdr:colOff>485775</xdr:colOff>
      <xdr:row>26</xdr:row>
      <xdr:rowOff>142875</xdr:rowOff>
    </xdr:to>
    <xdr:graphicFrame macro="">
      <xdr:nvGraphicFramePr>
        <xdr:cNvPr id="3885" name="Chart 12">
          <a:extLst>
            <a:ext uri="{FF2B5EF4-FFF2-40B4-BE49-F238E27FC236}">
              <a16:creationId xmlns:a16="http://schemas.microsoft.com/office/drawing/2014/main" id="{00000000-0008-0000-0900-00002D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2</xdr:row>
      <xdr:rowOff>19050</xdr:rowOff>
    </xdr:from>
    <xdr:to>
      <xdr:col>23</xdr:col>
      <xdr:colOff>476250</xdr:colOff>
      <xdr:row>17</xdr:row>
      <xdr:rowOff>142875</xdr:rowOff>
    </xdr:to>
    <xdr:graphicFrame macro="">
      <xdr:nvGraphicFramePr>
        <xdr:cNvPr id="3886" name="Chart 1">
          <a:extLst>
            <a:ext uri="{FF2B5EF4-FFF2-40B4-BE49-F238E27FC236}">
              <a16:creationId xmlns:a16="http://schemas.microsoft.com/office/drawing/2014/main" id="{00000000-0008-0000-0900-00002E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5</xdr:row>
      <xdr:rowOff>57150</xdr:rowOff>
    </xdr:from>
    <xdr:to>
      <xdr:col>30</xdr:col>
      <xdr:colOff>323850</xdr:colOff>
      <xdr:row>29</xdr:row>
      <xdr:rowOff>114300</xdr:rowOff>
    </xdr:to>
    <xdr:graphicFrame macro="">
      <xdr:nvGraphicFramePr>
        <xdr:cNvPr id="3887" name="Chart 2">
          <a:extLst>
            <a:ext uri="{FF2B5EF4-FFF2-40B4-BE49-F238E27FC236}">
              <a16:creationId xmlns:a16="http://schemas.microsoft.com/office/drawing/2014/main" id="{00000000-0008-0000-0900-00002F0F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40</xdr:row>
      <xdr:rowOff>114300</xdr:rowOff>
    </xdr:from>
    <xdr:to>
      <xdr:col>18</xdr:col>
      <xdr:colOff>533400</xdr:colOff>
      <xdr:row>59</xdr:row>
      <xdr:rowOff>123825</xdr:rowOff>
    </xdr:to>
    <xdr:graphicFrame macro="">
      <xdr:nvGraphicFramePr>
        <xdr:cNvPr id="3888" name="Chart 1">
          <a:extLst>
            <a:ext uri="{FF2B5EF4-FFF2-40B4-BE49-F238E27FC236}">
              <a16:creationId xmlns:a16="http://schemas.microsoft.com/office/drawing/2014/main" id="{00000000-0008-0000-0900-0000300F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17</xdr:row>
      <xdr:rowOff>95250</xdr:rowOff>
    </xdr:from>
    <xdr:to>
      <xdr:col>22</xdr:col>
      <xdr:colOff>600075</xdr:colOff>
      <xdr:row>36</xdr:row>
      <xdr:rowOff>57150</xdr:rowOff>
    </xdr:to>
    <xdr:graphicFrame macro="">
      <xdr:nvGraphicFramePr>
        <xdr:cNvPr id="3889" name="Chart 1">
          <a:extLst>
            <a:ext uri="{FF2B5EF4-FFF2-40B4-BE49-F238E27FC236}">
              <a16:creationId xmlns:a16="http://schemas.microsoft.com/office/drawing/2014/main" id="{00000000-0008-0000-0900-000031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95250</xdr:colOff>
      <xdr:row>22</xdr:row>
      <xdr:rowOff>114300</xdr:rowOff>
    </xdr:from>
    <xdr:to>
      <xdr:col>14</xdr:col>
      <xdr:colOff>400050</xdr:colOff>
      <xdr:row>39</xdr:row>
      <xdr:rowOff>19050</xdr:rowOff>
    </xdr:to>
    <xdr:graphicFrame macro="">
      <xdr:nvGraphicFramePr>
        <xdr:cNvPr id="3890" name="Chart 2">
          <a:extLst>
            <a:ext uri="{FF2B5EF4-FFF2-40B4-BE49-F238E27FC236}">
              <a16:creationId xmlns:a16="http://schemas.microsoft.com/office/drawing/2014/main" id="{00000000-0008-0000-0900-000032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AR252"/>
  <sheetViews>
    <sheetView topLeftCell="A16" workbookViewId="0">
      <pane ySplit="570"/>
      <selection activeCell="A9" sqref="A9"/>
      <selection pane="bottomLeft" activeCell="E3" sqref="E3"/>
    </sheetView>
  </sheetViews>
  <sheetFormatPr defaultRowHeight="12.75" x14ac:dyDescent="0.2"/>
  <sheetData>
    <row r="1" spans="1:44" x14ac:dyDescent="0.2">
      <c r="B1" s="30" t="s">
        <v>161</v>
      </c>
      <c r="C1" s="30" t="s">
        <v>162</v>
      </c>
      <c r="D1" s="30" t="s">
        <v>163</v>
      </c>
      <c r="E1" s="30" t="s">
        <v>164</v>
      </c>
      <c r="F1" s="30" t="s">
        <v>165</v>
      </c>
      <c r="G1" s="30" t="s">
        <v>166</v>
      </c>
      <c r="H1" s="30" t="s">
        <v>167</v>
      </c>
      <c r="I1" s="30" t="s">
        <v>168</v>
      </c>
      <c r="J1" s="30" t="s">
        <v>169</v>
      </c>
      <c r="K1" s="30" t="s">
        <v>170</v>
      </c>
      <c r="L1" s="30" t="s">
        <v>171</v>
      </c>
      <c r="M1" s="30" t="s">
        <v>172</v>
      </c>
      <c r="N1" s="30" t="s">
        <v>173</v>
      </c>
      <c r="O1" s="30" t="s">
        <v>174</v>
      </c>
      <c r="P1" s="30" t="s">
        <v>175</v>
      </c>
      <c r="Q1" s="30" t="s">
        <v>176</v>
      </c>
      <c r="R1" s="30" t="s">
        <v>177</v>
      </c>
      <c r="S1" s="30" t="s">
        <v>178</v>
      </c>
      <c r="T1" s="30" t="s">
        <v>179</v>
      </c>
      <c r="U1" s="30" t="s">
        <v>180</v>
      </c>
      <c r="V1" s="30" t="s">
        <v>181</v>
      </c>
      <c r="W1" s="30" t="s">
        <v>182</v>
      </c>
      <c r="X1" s="30" t="s">
        <v>183</v>
      </c>
      <c r="Y1" s="30" t="s">
        <v>184</v>
      </c>
      <c r="Z1" s="30" t="s">
        <v>185</v>
      </c>
      <c r="AA1" s="30" t="s">
        <v>186</v>
      </c>
      <c r="AB1" s="30" t="s">
        <v>187</v>
      </c>
      <c r="AC1" s="30" t="s">
        <v>188</v>
      </c>
      <c r="AD1" s="30" t="s">
        <v>189</v>
      </c>
      <c r="AE1" s="30" t="s">
        <v>190</v>
      </c>
      <c r="AF1" s="30" t="s">
        <v>191</v>
      </c>
      <c r="AG1" s="30" t="s">
        <v>192</v>
      </c>
      <c r="AH1" s="30" t="s">
        <v>193</v>
      </c>
      <c r="AI1" s="30" t="s">
        <v>194</v>
      </c>
      <c r="AJ1" s="30" t="s">
        <v>195</v>
      </c>
      <c r="AK1" s="30" t="s">
        <v>196</v>
      </c>
      <c r="AL1" s="30" t="s">
        <v>197</v>
      </c>
      <c r="AM1" s="30" t="s">
        <v>198</v>
      </c>
      <c r="AN1" s="30" t="s">
        <v>199</v>
      </c>
      <c r="AO1" s="30" t="s">
        <v>200</v>
      </c>
      <c r="AP1" s="30" t="s">
        <v>201</v>
      </c>
      <c r="AQ1" s="30" t="s">
        <v>202</v>
      </c>
      <c r="AR1" s="30" t="s">
        <v>203</v>
      </c>
    </row>
    <row r="2" spans="1:44" ht="15" x14ac:dyDescent="0.2">
      <c r="A2" s="30" t="s">
        <v>204</v>
      </c>
      <c r="B2" s="35">
        <f>'R1'!B6</f>
        <v>17</v>
      </c>
      <c r="C2" s="35"/>
      <c r="D2" s="35"/>
      <c r="E2" s="35"/>
      <c r="F2" s="35"/>
      <c r="G2" s="35"/>
      <c r="H2" s="35"/>
      <c r="I2" s="35">
        <f>'R1'!B7</f>
        <v>2</v>
      </c>
      <c r="J2" s="8"/>
      <c r="K2" s="8"/>
      <c r="L2" s="8"/>
      <c r="M2" s="35">
        <f>'R1'!B12</f>
        <v>3</v>
      </c>
      <c r="N2" s="8"/>
      <c r="O2" s="8"/>
      <c r="P2" s="8"/>
      <c r="Q2" s="35">
        <f>'R1'!B13</f>
        <v>0</v>
      </c>
      <c r="R2" s="35">
        <f>'R1'!B14</f>
        <v>0.5</v>
      </c>
      <c r="S2" s="35"/>
      <c r="T2" s="8"/>
      <c r="U2" s="8"/>
      <c r="V2" s="8"/>
      <c r="W2" s="8"/>
      <c r="X2" s="8"/>
      <c r="Y2" s="8">
        <f>'R1'!B18</f>
        <v>1</v>
      </c>
      <c r="Z2" s="8">
        <f>'R1'!B19</f>
        <v>0.5</v>
      </c>
      <c r="AA2" s="8">
        <f>'R1'!B33</f>
        <v>0</v>
      </c>
      <c r="AB2" s="8">
        <f>'R1'!B23</f>
        <v>0.5</v>
      </c>
      <c r="AC2" s="8"/>
      <c r="AD2" s="8">
        <f>'R1'!B24</f>
        <v>0</v>
      </c>
      <c r="AE2" s="8">
        <f>'R1'!B25</f>
        <v>0.5</v>
      </c>
      <c r="AF2" s="8"/>
      <c r="AG2" s="8"/>
      <c r="AH2" s="36">
        <f>'R1'!B26</f>
        <v>13</v>
      </c>
      <c r="AI2" s="36"/>
      <c r="AJ2" s="8"/>
      <c r="AK2" s="36">
        <f>'R1'!B28</f>
        <v>0</v>
      </c>
      <c r="AL2" s="36">
        <f>'R1'!B29</f>
        <v>17</v>
      </c>
      <c r="AM2" s="8"/>
      <c r="AN2" s="36">
        <f>'R1'!B30</f>
        <v>3</v>
      </c>
      <c r="AO2" s="36">
        <f>'R1'!B31</f>
        <v>6</v>
      </c>
      <c r="AP2" s="8"/>
      <c r="AQ2" s="36">
        <f>'R1'!B34</f>
        <v>0.5</v>
      </c>
      <c r="AR2" s="8"/>
    </row>
    <row r="3" spans="1:44" ht="15" x14ac:dyDescent="0.2">
      <c r="A3" s="30" t="s">
        <v>205</v>
      </c>
      <c r="B3" s="35">
        <f>'R1'!C6</f>
        <v>14</v>
      </c>
      <c r="C3" s="35"/>
      <c r="D3" s="35"/>
      <c r="E3" s="35"/>
      <c r="F3" s="35"/>
      <c r="G3" s="35"/>
      <c r="H3" s="35"/>
      <c r="I3" s="35">
        <f>'R1'!C7</f>
        <v>2</v>
      </c>
      <c r="J3" s="8"/>
      <c r="K3" s="8"/>
      <c r="L3" s="8"/>
      <c r="M3" s="35">
        <f>'R1'!C12</f>
        <v>10</v>
      </c>
      <c r="N3" s="8"/>
      <c r="O3" s="8"/>
      <c r="P3" s="8"/>
      <c r="Q3" s="35">
        <f>'R1'!C13</f>
        <v>0.5</v>
      </c>
      <c r="R3" s="35">
        <f>'R1'!C14</f>
        <v>0.5</v>
      </c>
      <c r="S3" s="35"/>
      <c r="T3" s="8"/>
      <c r="U3" s="8"/>
      <c r="V3" s="8"/>
      <c r="W3" s="8"/>
      <c r="X3" s="8"/>
      <c r="Y3" s="8">
        <f>'R1'!C18</f>
        <v>0.5</v>
      </c>
      <c r="Z3" s="8">
        <f>'R1'!C19</f>
        <v>0</v>
      </c>
      <c r="AA3" s="8">
        <f>'R1'!C33</f>
        <v>0</v>
      </c>
      <c r="AB3" s="8">
        <f>'R1'!C23</f>
        <v>2</v>
      </c>
      <c r="AC3" s="8"/>
      <c r="AD3" s="8">
        <f>'R1'!C24</f>
        <v>0.5</v>
      </c>
      <c r="AE3" s="8">
        <f>'R1'!C25</f>
        <v>0.5</v>
      </c>
      <c r="AF3" s="8"/>
      <c r="AG3" s="8"/>
      <c r="AH3" s="36">
        <f>'R1'!C26</f>
        <v>8</v>
      </c>
      <c r="AI3" s="36"/>
      <c r="AJ3" s="8"/>
      <c r="AK3" s="36">
        <f>'R1'!C28</f>
        <v>0</v>
      </c>
      <c r="AL3" s="36">
        <f>'R1'!C29</f>
        <v>20</v>
      </c>
      <c r="AM3" s="8"/>
      <c r="AN3" s="36">
        <f>'R1'!C30</f>
        <v>4</v>
      </c>
      <c r="AO3" s="36">
        <f>'R1'!C31</f>
        <v>8</v>
      </c>
      <c r="AP3" s="8"/>
      <c r="AQ3" s="36">
        <f>'R1'!C34</f>
        <v>0</v>
      </c>
      <c r="AR3" s="8"/>
    </row>
    <row r="4" spans="1:44" ht="15" x14ac:dyDescent="0.2">
      <c r="A4" s="30" t="s">
        <v>206</v>
      </c>
      <c r="B4" s="35">
        <f>'R1'!D6</f>
        <v>10</v>
      </c>
      <c r="C4" s="35"/>
      <c r="D4" s="35"/>
      <c r="E4" s="35"/>
      <c r="F4" s="35"/>
      <c r="G4" s="35"/>
      <c r="H4" s="35"/>
      <c r="I4" s="35">
        <f>'R1'!D7</f>
        <v>1</v>
      </c>
      <c r="J4" s="8"/>
      <c r="K4" s="8"/>
      <c r="L4" s="8"/>
      <c r="M4" s="35">
        <f>'R1'!D12</f>
        <v>14</v>
      </c>
      <c r="N4" s="8"/>
      <c r="O4" s="8"/>
      <c r="P4" s="8"/>
      <c r="Q4" s="35">
        <f>'R1'!D13</f>
        <v>0.5</v>
      </c>
      <c r="R4" s="35">
        <f>'R1'!D14</f>
        <v>2</v>
      </c>
      <c r="S4" s="35"/>
      <c r="T4" s="8"/>
      <c r="U4" s="8"/>
      <c r="V4" s="8"/>
      <c r="W4" s="8"/>
      <c r="X4" s="8"/>
      <c r="Y4" s="8">
        <f>'R1'!D18</f>
        <v>1</v>
      </c>
      <c r="Z4" s="8">
        <f>'R1'!D19</f>
        <v>0.5</v>
      </c>
      <c r="AA4" s="8">
        <f>'R1'!D33</f>
        <v>0.5</v>
      </c>
      <c r="AB4" s="8">
        <f>'R1'!D23</f>
        <v>1</v>
      </c>
      <c r="AC4" s="8"/>
      <c r="AD4" s="8">
        <f>'R1'!D24</f>
        <v>0.5</v>
      </c>
      <c r="AE4" s="8">
        <f>'R1'!D25</f>
        <v>0.5</v>
      </c>
      <c r="AF4" s="8"/>
      <c r="AG4" s="8"/>
      <c r="AH4" s="36">
        <f>'R1'!D26</f>
        <v>0</v>
      </c>
      <c r="AI4" s="36"/>
      <c r="AJ4" s="8"/>
      <c r="AK4" s="36">
        <f>'R1'!D28</f>
        <v>0.05</v>
      </c>
      <c r="AL4" s="36">
        <f>'R1'!D29</f>
        <v>13</v>
      </c>
      <c r="AM4" s="8"/>
      <c r="AN4" s="36">
        <f>'R1'!D30</f>
        <v>3</v>
      </c>
      <c r="AO4" s="36">
        <f>'R1'!D31</f>
        <v>5</v>
      </c>
      <c r="AP4" s="8"/>
      <c r="AQ4" s="36">
        <f>'R1'!D34</f>
        <v>0</v>
      </c>
      <c r="AR4" s="8"/>
    </row>
    <row r="5" spans="1:44" ht="15" x14ac:dyDescent="0.2">
      <c r="A5" s="30" t="s">
        <v>207</v>
      </c>
      <c r="B5" s="35">
        <f>'R1'!E6</f>
        <v>7</v>
      </c>
      <c r="C5" s="35"/>
      <c r="D5" s="35"/>
      <c r="E5" s="35"/>
      <c r="F5" s="35"/>
      <c r="G5" s="35"/>
      <c r="H5" s="35"/>
      <c r="I5" s="35">
        <f>'R1'!E7</f>
        <v>1</v>
      </c>
      <c r="J5" s="8"/>
      <c r="K5" s="8"/>
      <c r="L5" s="8"/>
      <c r="M5" s="35">
        <f>'R1'!E12</f>
        <v>19</v>
      </c>
      <c r="N5" s="8"/>
      <c r="O5" s="8"/>
      <c r="P5" s="8"/>
      <c r="Q5" s="35">
        <f>'R1'!E13</f>
        <v>0</v>
      </c>
      <c r="R5" s="35">
        <f>'R1'!E14</f>
        <v>1</v>
      </c>
      <c r="S5" s="35"/>
      <c r="T5" s="8"/>
      <c r="U5" s="8"/>
      <c r="V5" s="8"/>
      <c r="W5" s="8"/>
      <c r="X5" s="8"/>
      <c r="Y5" s="8">
        <f>'R1'!E18</f>
        <v>0</v>
      </c>
      <c r="Z5" s="8">
        <f>'R1'!E19</f>
        <v>0.5</v>
      </c>
      <c r="AA5" s="8">
        <f>'R1'!E33</f>
        <v>0.5</v>
      </c>
      <c r="AB5" s="8">
        <f>'R1'!E23</f>
        <v>0.5</v>
      </c>
      <c r="AC5" s="8"/>
      <c r="AD5" s="8">
        <f>'R1'!E24</f>
        <v>1</v>
      </c>
      <c r="AE5" s="8">
        <f>'R1'!E25</f>
        <v>0.5</v>
      </c>
      <c r="AF5" s="8"/>
      <c r="AG5" s="8"/>
      <c r="AH5" s="36">
        <f>'R1'!E26</f>
        <v>0</v>
      </c>
      <c r="AI5" s="36"/>
      <c r="AJ5" s="8"/>
      <c r="AK5" s="36">
        <f>'R1'!E28</f>
        <v>0</v>
      </c>
      <c r="AL5" s="36">
        <f>'R1'!E29</f>
        <v>14</v>
      </c>
      <c r="AM5" s="8"/>
      <c r="AN5" s="36">
        <f>'R1'!E30</f>
        <v>2</v>
      </c>
      <c r="AO5" s="36">
        <f>'R1'!E31</f>
        <v>7</v>
      </c>
      <c r="AP5" s="8"/>
      <c r="AQ5" s="36">
        <f>'R1'!E34</f>
        <v>0</v>
      </c>
      <c r="AR5" s="8"/>
    </row>
    <row r="6" spans="1:44" ht="15" x14ac:dyDescent="0.2">
      <c r="A6" s="30" t="s">
        <v>208</v>
      </c>
      <c r="B6" s="36">
        <f>'R2'!B6</f>
        <v>1</v>
      </c>
      <c r="C6" s="36"/>
      <c r="D6" s="35"/>
      <c r="E6" s="35"/>
      <c r="F6" s="35"/>
      <c r="G6" s="35"/>
      <c r="H6" s="35"/>
      <c r="I6" s="3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36">
        <f>'R2'!B16</f>
        <v>0</v>
      </c>
      <c r="Z6" s="36">
        <f>'R2'!B9</f>
        <v>27</v>
      </c>
      <c r="AA6" s="36">
        <f>'R2'!B10</f>
        <v>1</v>
      </c>
      <c r="AB6" s="8"/>
      <c r="AC6" s="36">
        <f>'R2'!B15</f>
        <v>0</v>
      </c>
      <c r="AD6" s="36">
        <f>'R2'!B11</f>
        <v>0</v>
      </c>
      <c r="AE6" s="36">
        <f>'R2'!B12</f>
        <v>0.5</v>
      </c>
      <c r="AF6" s="8"/>
      <c r="AG6" s="8"/>
      <c r="AH6" s="36">
        <f>'R2'!B17</f>
        <v>0</v>
      </c>
      <c r="AI6" s="36"/>
      <c r="AJ6" s="8"/>
      <c r="AK6" s="8"/>
      <c r="AL6" s="36">
        <f>'R2'!B19</f>
        <v>0.5</v>
      </c>
      <c r="AM6" s="36">
        <f>'R2'!B20</f>
        <v>1</v>
      </c>
      <c r="AN6" s="36">
        <f>'R2'!B21</f>
        <v>5</v>
      </c>
      <c r="AO6" s="36">
        <f>'R2'!B24</f>
        <v>0</v>
      </c>
      <c r="AP6" s="8"/>
      <c r="AQ6" s="36">
        <f>'R2'!B25</f>
        <v>2</v>
      </c>
      <c r="AR6" s="36">
        <f>'R2'!B26</f>
        <v>0</v>
      </c>
    </row>
    <row r="7" spans="1:44" ht="15" x14ac:dyDescent="0.2">
      <c r="A7" s="30" t="s">
        <v>209</v>
      </c>
      <c r="B7" s="36">
        <f>'R2'!C6</f>
        <v>1</v>
      </c>
      <c r="C7" s="36"/>
      <c r="D7" s="35"/>
      <c r="E7" s="35"/>
      <c r="F7" s="35"/>
      <c r="G7" s="35"/>
      <c r="H7" s="35"/>
      <c r="I7" s="3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36">
        <f>'R2'!C16</f>
        <v>1</v>
      </c>
      <c r="Z7" s="36">
        <f>'R2'!C9</f>
        <v>19</v>
      </c>
      <c r="AA7" s="36">
        <f>'R2'!C10</f>
        <v>0.5</v>
      </c>
      <c r="AB7" s="8"/>
      <c r="AC7" s="36">
        <f>'R2'!C15</f>
        <v>0</v>
      </c>
      <c r="AD7" s="36">
        <f>'R2'!C11</f>
        <v>0</v>
      </c>
      <c r="AE7" s="36">
        <f>'R2'!C12</f>
        <v>0.5</v>
      </c>
      <c r="AF7" s="8"/>
      <c r="AG7" s="8"/>
      <c r="AH7" s="36">
        <f>'R2'!C17</f>
        <v>0</v>
      </c>
      <c r="AI7" s="36"/>
      <c r="AJ7" s="8"/>
      <c r="AK7" s="8"/>
      <c r="AL7" s="36">
        <f>'R2'!C19</f>
        <v>0.5</v>
      </c>
      <c r="AM7" s="36">
        <f>'R2'!C20</f>
        <v>5</v>
      </c>
      <c r="AN7" s="36">
        <f>'R2'!C21</f>
        <v>2</v>
      </c>
      <c r="AO7" s="36">
        <f>'R2'!C24</f>
        <v>0</v>
      </c>
      <c r="AP7" s="8"/>
      <c r="AQ7" s="36">
        <f>'R2'!C25</f>
        <v>1</v>
      </c>
      <c r="AR7" s="36">
        <f>'R2'!C26</f>
        <v>0</v>
      </c>
    </row>
    <row r="8" spans="1:44" ht="15" x14ac:dyDescent="0.2">
      <c r="A8" s="30" t="s">
        <v>210</v>
      </c>
      <c r="B8" s="36">
        <f>'R2'!D6</f>
        <v>1</v>
      </c>
      <c r="C8" s="36"/>
      <c r="D8" s="35"/>
      <c r="E8" s="35"/>
      <c r="F8" s="35"/>
      <c r="G8" s="35"/>
      <c r="H8" s="35"/>
      <c r="I8" s="3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36">
        <f>'R2'!D16</f>
        <v>2</v>
      </c>
      <c r="Z8" s="36">
        <f>'R2'!D9</f>
        <v>15</v>
      </c>
      <c r="AA8" s="36">
        <f>'R2'!D10</f>
        <v>2</v>
      </c>
      <c r="AB8" s="8"/>
      <c r="AC8" s="36">
        <f>'R2'!D15</f>
        <v>1</v>
      </c>
      <c r="AD8" s="36">
        <f>'R2'!D11</f>
        <v>0.5</v>
      </c>
      <c r="AE8" s="36">
        <f>'R2'!D12</f>
        <v>0.5</v>
      </c>
      <c r="AF8" s="8"/>
      <c r="AG8" s="8"/>
      <c r="AH8" s="36">
        <f>'R2'!D17</f>
        <v>2</v>
      </c>
      <c r="AI8" s="36"/>
      <c r="AJ8" s="8"/>
      <c r="AK8" s="8"/>
      <c r="AL8" s="36">
        <f>'R2'!D19</f>
        <v>0.5</v>
      </c>
      <c r="AM8" s="36">
        <f>'R2'!D20</f>
        <v>0</v>
      </c>
      <c r="AN8" s="36">
        <f>'R2'!D21</f>
        <v>3</v>
      </c>
      <c r="AO8" s="36">
        <f>'R2'!D24</f>
        <v>0</v>
      </c>
      <c r="AP8" s="8"/>
      <c r="AQ8" s="36">
        <f>'R2'!D25</f>
        <v>0.5</v>
      </c>
      <c r="AR8" s="36">
        <f>'R2'!D26</f>
        <v>0.5</v>
      </c>
    </row>
    <row r="9" spans="1:44" ht="15" x14ac:dyDescent="0.2">
      <c r="A9" s="30" t="s">
        <v>211</v>
      </c>
      <c r="B9" s="36">
        <f>'R2'!E6</f>
        <v>1</v>
      </c>
      <c r="C9" s="36"/>
      <c r="D9" s="35"/>
      <c r="E9" s="35"/>
      <c r="F9" s="35"/>
      <c r="G9" s="35"/>
      <c r="H9" s="35"/>
      <c r="I9" s="3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36">
        <f>'R2'!E16</f>
        <v>3</v>
      </c>
      <c r="Z9" s="36">
        <f>'R2'!E9</f>
        <v>12</v>
      </c>
      <c r="AA9" s="36">
        <f>'R2'!E10</f>
        <v>0</v>
      </c>
      <c r="AB9" s="8"/>
      <c r="AC9" s="36">
        <f>'R2'!E15</f>
        <v>0.5</v>
      </c>
      <c r="AD9" s="36">
        <f>'R2'!E11</f>
        <v>0.5</v>
      </c>
      <c r="AE9" s="36">
        <f>'R2'!E12</f>
        <v>0.5</v>
      </c>
      <c r="AF9" s="8"/>
      <c r="AG9" s="8"/>
      <c r="AH9" s="36">
        <f>'R2'!E17</f>
        <v>0</v>
      </c>
      <c r="AI9" s="36"/>
      <c r="AJ9" s="8"/>
      <c r="AK9" s="8"/>
      <c r="AL9" s="36">
        <f>'R2'!E19</f>
        <v>0</v>
      </c>
      <c r="AM9" s="36">
        <f>'R2'!E20</f>
        <v>0</v>
      </c>
      <c r="AN9" s="36">
        <f>'R2'!E21</f>
        <v>3</v>
      </c>
      <c r="AO9" s="36">
        <f>'R2'!E24</f>
        <v>0.5</v>
      </c>
      <c r="AP9" s="8"/>
      <c r="AQ9" s="36">
        <f>'R2'!E25</f>
        <v>0</v>
      </c>
      <c r="AR9" s="36">
        <f>'R2'!E26</f>
        <v>0</v>
      </c>
    </row>
    <row r="10" spans="1:44" ht="15" x14ac:dyDescent="0.2">
      <c r="A10" s="30" t="s">
        <v>212</v>
      </c>
      <c r="B10" s="36">
        <f>'R3'!B6</f>
        <v>10</v>
      </c>
      <c r="C10" s="36"/>
      <c r="D10" s="35"/>
      <c r="E10" s="35"/>
      <c r="F10" s="36">
        <f>'R3'!B7</f>
        <v>1</v>
      </c>
      <c r="G10" s="35"/>
      <c r="H10" s="36">
        <f>'R3'!B8</f>
        <v>1</v>
      </c>
      <c r="I10" s="36">
        <f>'R3'!B9</f>
        <v>0.5</v>
      </c>
      <c r="J10" s="8"/>
      <c r="K10" s="8"/>
      <c r="L10" s="8"/>
      <c r="M10" s="8"/>
      <c r="N10" s="8"/>
      <c r="O10" s="8"/>
      <c r="P10" s="8"/>
      <c r="Q10" s="36">
        <f>'R3'!B14</f>
        <v>0</v>
      </c>
      <c r="R10" s="36">
        <f>'R3'!B15</f>
        <v>22</v>
      </c>
      <c r="S10" s="36"/>
      <c r="T10" s="8"/>
      <c r="U10" s="8"/>
      <c r="V10" s="36">
        <f>'R3'!B16</f>
        <v>1</v>
      </c>
      <c r="W10" s="8"/>
      <c r="X10" s="8"/>
      <c r="Y10" s="36">
        <f>'R3'!B20</f>
        <v>0</v>
      </c>
      <c r="Z10" s="36">
        <f>'R3'!B21</f>
        <v>0</v>
      </c>
      <c r="AA10" s="36">
        <f>'R3'!B22</f>
        <v>0.5</v>
      </c>
      <c r="AB10" s="36">
        <f>'R3'!B23</f>
        <v>0.5</v>
      </c>
      <c r="AC10" s="36">
        <f>'R3'!B24</f>
        <v>0</v>
      </c>
      <c r="AD10" s="36">
        <f>'R3'!B25</f>
        <v>0.5</v>
      </c>
      <c r="AE10" s="36">
        <f>'R3'!B26</f>
        <v>1.5</v>
      </c>
      <c r="AF10" s="8"/>
      <c r="AG10" s="36">
        <f>'R3'!B30</f>
        <v>5</v>
      </c>
      <c r="AH10" s="8"/>
      <c r="AI10" s="8"/>
      <c r="AJ10" s="36">
        <f>'R3'!B31</f>
        <v>1</v>
      </c>
      <c r="AK10" s="36">
        <f>'R3'!B32</f>
        <v>0</v>
      </c>
      <c r="AL10" s="36">
        <f>'R3'!B33</f>
        <v>0</v>
      </c>
      <c r="AM10" s="36">
        <f>'R3'!B34</f>
        <v>0.5</v>
      </c>
      <c r="AN10" s="36">
        <f>'R3'!B35</f>
        <v>0</v>
      </c>
      <c r="AO10" s="36">
        <f>'R3'!B37</f>
        <v>0.5</v>
      </c>
      <c r="AP10" s="8"/>
      <c r="AQ10" s="36">
        <f>'R3'!B38</f>
        <v>0.5</v>
      </c>
      <c r="AR10" s="36">
        <f>'R3'!B39</f>
        <v>0</v>
      </c>
    </row>
    <row r="11" spans="1:44" ht="15" x14ac:dyDescent="0.2">
      <c r="A11" s="30" t="s">
        <v>213</v>
      </c>
      <c r="B11" s="36">
        <f>'R3'!C6</f>
        <v>10</v>
      </c>
      <c r="C11" s="36"/>
      <c r="D11" s="35"/>
      <c r="E11" s="35"/>
      <c r="F11" s="36">
        <f>'R3'!C7</f>
        <v>1</v>
      </c>
      <c r="G11" s="35"/>
      <c r="H11" s="36">
        <f>'R3'!C8</f>
        <v>1</v>
      </c>
      <c r="I11" s="36">
        <f>'R3'!C9</f>
        <v>1</v>
      </c>
      <c r="J11" s="8"/>
      <c r="K11" s="8"/>
      <c r="L11" s="8"/>
      <c r="M11" s="8"/>
      <c r="N11" s="8"/>
      <c r="O11" s="8"/>
      <c r="P11" s="8"/>
      <c r="Q11" s="36">
        <f>'R3'!C14</f>
        <v>0.5</v>
      </c>
      <c r="R11" s="36">
        <f>'R3'!C15</f>
        <v>20</v>
      </c>
      <c r="S11" s="36"/>
      <c r="T11" s="8"/>
      <c r="U11" s="8"/>
      <c r="V11" s="36">
        <f>'R3'!C16</f>
        <v>0.5</v>
      </c>
      <c r="W11" s="8"/>
      <c r="X11" s="8"/>
      <c r="Y11" s="36">
        <f>'R3'!C20</f>
        <v>1</v>
      </c>
      <c r="Z11" s="36">
        <f>'R3'!C21</f>
        <v>0.5</v>
      </c>
      <c r="AA11" s="36">
        <f>'R3'!C22</f>
        <v>1</v>
      </c>
      <c r="AB11" s="36">
        <f>'R3'!C23</f>
        <v>0.5</v>
      </c>
      <c r="AC11" s="36">
        <f>'R3'!C24</f>
        <v>2</v>
      </c>
      <c r="AD11" s="36">
        <f>'R3'!C25</f>
        <v>0</v>
      </c>
      <c r="AE11" s="36">
        <f>'R3'!C26</f>
        <v>1</v>
      </c>
      <c r="AF11" s="8"/>
      <c r="AG11" s="36">
        <f>'R3'!C30</f>
        <v>3</v>
      </c>
      <c r="AH11" s="8"/>
      <c r="AI11" s="8"/>
      <c r="AJ11" s="36">
        <f>'R3'!C31</f>
        <v>1</v>
      </c>
      <c r="AK11" s="36">
        <f>'R3'!C32</f>
        <v>1</v>
      </c>
      <c r="AL11" s="36">
        <f>'R3'!C33</f>
        <v>0</v>
      </c>
      <c r="AM11" s="36">
        <f>'R3'!C34</f>
        <v>0.5</v>
      </c>
      <c r="AN11" s="36">
        <f>'R3'!C35</f>
        <v>0</v>
      </c>
      <c r="AO11" s="36">
        <f>'R3'!C37</f>
        <v>0</v>
      </c>
      <c r="AP11" s="8"/>
      <c r="AQ11" s="36">
        <f>'R3'!C38</f>
        <v>0.5</v>
      </c>
      <c r="AR11" s="36">
        <f>'R3'!C39</f>
        <v>0.5</v>
      </c>
    </row>
    <row r="12" spans="1:44" ht="15" x14ac:dyDescent="0.2">
      <c r="A12" s="30" t="s">
        <v>214</v>
      </c>
      <c r="B12" s="36">
        <f>'R3'!D6</f>
        <v>10</v>
      </c>
      <c r="C12" s="36"/>
      <c r="D12" s="35"/>
      <c r="E12" s="35"/>
      <c r="F12" s="36">
        <f>'R3'!D7</f>
        <v>0</v>
      </c>
      <c r="G12" s="35"/>
      <c r="H12" s="36">
        <f>'R3'!D8</f>
        <v>1</v>
      </c>
      <c r="I12" s="36">
        <f>'R3'!D9</f>
        <v>2</v>
      </c>
      <c r="J12" s="8"/>
      <c r="K12" s="8"/>
      <c r="L12" s="8"/>
      <c r="M12" s="8"/>
      <c r="N12" s="8"/>
      <c r="O12" s="8"/>
      <c r="P12" s="8"/>
      <c r="Q12" s="36">
        <f>'R3'!D14</f>
        <v>0.5</v>
      </c>
      <c r="R12" s="36">
        <f>'R3'!D15</f>
        <v>22</v>
      </c>
      <c r="S12" s="36"/>
      <c r="T12" s="8"/>
      <c r="U12" s="8"/>
      <c r="V12" s="36">
        <f>'R3'!D16</f>
        <v>0.5</v>
      </c>
      <c r="W12" s="8"/>
      <c r="X12" s="8"/>
      <c r="Y12" s="36">
        <f>'R3'!D20</f>
        <v>2</v>
      </c>
      <c r="Z12" s="36">
        <f>'R3'!D21</f>
        <v>0.5</v>
      </c>
      <c r="AA12" s="36">
        <f>'R3'!D22</f>
        <v>1</v>
      </c>
      <c r="AB12" s="36">
        <f>'R3'!D23</f>
        <v>0.5</v>
      </c>
      <c r="AC12" s="36">
        <f>'R3'!D24</f>
        <v>4</v>
      </c>
      <c r="AD12" s="36">
        <f>'R3'!D25</f>
        <v>0.5</v>
      </c>
      <c r="AE12" s="36">
        <f>'R3'!D26</f>
        <v>1.5</v>
      </c>
      <c r="AF12" s="8"/>
      <c r="AG12" s="36">
        <f>'R3'!D30</f>
        <v>0</v>
      </c>
      <c r="AH12" s="8"/>
      <c r="AI12" s="8"/>
      <c r="AJ12" s="36">
        <f>'R3'!D31</f>
        <v>1.5</v>
      </c>
      <c r="AK12" s="36">
        <f>'R3'!D32</f>
        <v>0</v>
      </c>
      <c r="AL12" s="36">
        <f>'R3'!D33</f>
        <v>0.5</v>
      </c>
      <c r="AM12" s="36">
        <f>'R3'!D34</f>
        <v>0</v>
      </c>
      <c r="AN12" s="36">
        <f>'R3'!D35</f>
        <v>0.5</v>
      </c>
      <c r="AO12" s="36">
        <f>'R3'!D37</f>
        <v>0.5</v>
      </c>
      <c r="AP12" s="8"/>
      <c r="AQ12" s="36">
        <f>'R3'!D38</f>
        <v>0.5</v>
      </c>
      <c r="AR12" s="36">
        <f>'R3'!D39</f>
        <v>1</v>
      </c>
    </row>
    <row r="13" spans="1:44" ht="15" x14ac:dyDescent="0.2">
      <c r="A13" s="30" t="s">
        <v>215</v>
      </c>
      <c r="B13" s="36">
        <f>'R3'!E6</f>
        <v>9</v>
      </c>
      <c r="C13" s="36"/>
      <c r="D13" s="35"/>
      <c r="E13" s="35"/>
      <c r="F13" s="36">
        <f>'R3'!E7</f>
        <v>0.5</v>
      </c>
      <c r="G13" s="35"/>
      <c r="H13" s="36">
        <f>'R3'!E8</f>
        <v>1</v>
      </c>
      <c r="I13" s="36">
        <f>'R3'!E9</f>
        <v>3</v>
      </c>
      <c r="J13" s="8"/>
      <c r="K13" s="8"/>
      <c r="L13" s="8"/>
      <c r="M13" s="8"/>
      <c r="N13" s="8"/>
      <c r="O13" s="8"/>
      <c r="P13" s="8"/>
      <c r="Q13" s="36">
        <f>'R3'!E14</f>
        <v>0</v>
      </c>
      <c r="R13" s="36">
        <f>'R3'!E15</f>
        <v>17</v>
      </c>
      <c r="S13" s="36"/>
      <c r="T13" s="8"/>
      <c r="U13" s="8"/>
      <c r="V13" s="36">
        <f>'R3'!E16</f>
        <v>0.5</v>
      </c>
      <c r="W13" s="8"/>
      <c r="X13" s="8"/>
      <c r="Y13" s="36">
        <f>'R3'!E20</f>
        <v>0</v>
      </c>
      <c r="Z13" s="36">
        <f>'R3'!E21</f>
        <v>0</v>
      </c>
      <c r="AA13" s="36">
        <f>'R3'!E22</f>
        <v>1</v>
      </c>
      <c r="AB13" s="36">
        <f>'R3'!E23</f>
        <v>3</v>
      </c>
      <c r="AC13" s="36">
        <f>'R3'!E24</f>
        <v>4</v>
      </c>
      <c r="AD13" s="36">
        <f>'R3'!E25</f>
        <v>0.5</v>
      </c>
      <c r="AE13" s="36">
        <f>'R3'!E26</f>
        <v>5</v>
      </c>
      <c r="AF13" s="8"/>
      <c r="AG13" s="36">
        <f>'R3'!E30</f>
        <v>2</v>
      </c>
      <c r="AH13" s="8"/>
      <c r="AI13" s="8"/>
      <c r="AJ13" s="36">
        <f>'R3'!E31</f>
        <v>2</v>
      </c>
      <c r="AK13" s="36">
        <f>'R3'!E32</f>
        <v>0</v>
      </c>
      <c r="AL13" s="36">
        <f>'R3'!E33</f>
        <v>1</v>
      </c>
      <c r="AM13" s="36">
        <f>'R3'!E34</f>
        <v>0</v>
      </c>
      <c r="AN13" s="36">
        <f>'R3'!E35</f>
        <v>0</v>
      </c>
      <c r="AO13" s="36">
        <f>'R3'!E37</f>
        <v>1</v>
      </c>
      <c r="AP13" s="8"/>
      <c r="AQ13" s="36">
        <f>'R3'!E38</f>
        <v>0</v>
      </c>
      <c r="AR13" s="36">
        <f>'R3'!E39</f>
        <v>0</v>
      </c>
    </row>
    <row r="14" spans="1:44" ht="15" x14ac:dyDescent="0.2">
      <c r="A14" s="30" t="s">
        <v>216</v>
      </c>
      <c r="B14" s="36">
        <f>'R4'!B6</f>
        <v>1</v>
      </c>
      <c r="C14" s="36"/>
      <c r="D14" s="35"/>
      <c r="E14" s="35"/>
      <c r="F14" s="36">
        <f>'R4'!B12</f>
        <v>0</v>
      </c>
      <c r="G14" s="35"/>
      <c r="H14" s="35"/>
      <c r="I14" s="35"/>
      <c r="J14" s="8"/>
      <c r="K14" s="8"/>
      <c r="L14" s="8"/>
      <c r="M14" s="36">
        <f>'R4'!B21</f>
        <v>0</v>
      </c>
      <c r="N14" s="8"/>
      <c r="O14" s="8"/>
      <c r="P14" s="8"/>
      <c r="Q14" s="8"/>
      <c r="R14" s="36">
        <f>'R4'!B22</f>
        <v>0</v>
      </c>
      <c r="S14" s="36"/>
      <c r="T14" s="8"/>
      <c r="U14" s="8"/>
      <c r="V14" s="8"/>
      <c r="W14" s="8"/>
      <c r="X14" s="8"/>
      <c r="Y14" s="36">
        <f>'R4'!B25</f>
        <v>36</v>
      </c>
      <c r="Z14" s="36">
        <f>'R4'!B26</f>
        <v>0</v>
      </c>
      <c r="AA14" s="8"/>
      <c r="AB14" s="8"/>
      <c r="AC14" s="8"/>
      <c r="AD14" s="8"/>
      <c r="AE14" s="36">
        <f>'R4'!B28</f>
        <v>0.5</v>
      </c>
      <c r="AF14" s="8"/>
      <c r="AG14" s="8"/>
      <c r="AH14" s="8"/>
      <c r="AI14" s="8"/>
      <c r="AJ14" s="36">
        <f>'R4'!B30</f>
        <v>0</v>
      </c>
      <c r="AK14" s="8"/>
      <c r="AL14" s="36">
        <f>'R4'!B31</f>
        <v>0.5</v>
      </c>
      <c r="AM14" s="36">
        <f>'R4'!B32</f>
        <v>0</v>
      </c>
      <c r="AN14" s="8"/>
      <c r="AO14" s="8"/>
      <c r="AP14" s="8"/>
      <c r="AQ14" s="36">
        <f>'R4'!B33</f>
        <v>25</v>
      </c>
      <c r="AR14" s="8"/>
    </row>
    <row r="15" spans="1:44" ht="15" x14ac:dyDescent="0.2">
      <c r="A15" s="30" t="s">
        <v>217</v>
      </c>
      <c r="B15" s="36">
        <f>'R4'!C6</f>
        <v>1</v>
      </c>
      <c r="C15" s="36"/>
      <c r="D15" s="35"/>
      <c r="E15" s="35"/>
      <c r="F15" s="36">
        <f>'R4'!C12</f>
        <v>0.5</v>
      </c>
      <c r="G15" s="35"/>
      <c r="H15" s="35"/>
      <c r="I15" s="35"/>
      <c r="J15" s="8"/>
      <c r="K15" s="8"/>
      <c r="L15" s="8"/>
      <c r="M15" s="36">
        <f>'R4'!C21</f>
        <v>0.5</v>
      </c>
      <c r="N15" s="8"/>
      <c r="O15" s="8"/>
      <c r="P15" s="8"/>
      <c r="Q15" s="8"/>
      <c r="R15" s="36">
        <f>'R4'!C22</f>
        <v>0</v>
      </c>
      <c r="S15" s="36"/>
      <c r="T15" s="8"/>
      <c r="U15" s="8"/>
      <c r="V15" s="8"/>
      <c r="W15" s="8"/>
      <c r="X15" s="8"/>
      <c r="Y15" s="36">
        <f>'R4'!C25</f>
        <v>28</v>
      </c>
      <c r="Z15" s="36">
        <f>'R4'!C26</f>
        <v>0</v>
      </c>
      <c r="AA15" s="8"/>
      <c r="AB15" s="8"/>
      <c r="AC15" s="8"/>
      <c r="AD15" s="8"/>
      <c r="AE15" s="36">
        <f>'R4'!C28</f>
        <v>0</v>
      </c>
      <c r="AF15" s="8"/>
      <c r="AG15" s="8"/>
      <c r="AH15" s="8"/>
      <c r="AI15" s="8"/>
      <c r="AJ15" s="36">
        <f>'R4'!C30</f>
        <v>0</v>
      </c>
      <c r="AK15" s="8"/>
      <c r="AL15" s="36">
        <f>'R4'!C31</f>
        <v>0.5</v>
      </c>
      <c r="AM15" s="36">
        <f>'R4'!C32</f>
        <v>0.5</v>
      </c>
      <c r="AN15" s="8"/>
      <c r="AO15" s="8"/>
      <c r="AP15" s="8"/>
      <c r="AQ15" s="36">
        <f>'R4'!C33</f>
        <v>30</v>
      </c>
      <c r="AR15" s="8"/>
    </row>
    <row r="16" spans="1:44" ht="15" x14ac:dyDescent="0.2">
      <c r="A16" s="30" t="s">
        <v>218</v>
      </c>
      <c r="B16" s="36">
        <f>'R4'!D6</f>
        <v>2</v>
      </c>
      <c r="C16" s="36"/>
      <c r="D16" s="35"/>
      <c r="E16" s="35"/>
      <c r="F16" s="36">
        <f>'R4'!D12</f>
        <v>3</v>
      </c>
      <c r="G16" s="35"/>
      <c r="H16" s="35"/>
      <c r="I16" s="35"/>
      <c r="J16" s="8"/>
      <c r="K16" s="8"/>
      <c r="L16" s="8"/>
      <c r="M16" s="36">
        <f>'R4'!D21</f>
        <v>2</v>
      </c>
      <c r="N16" s="8"/>
      <c r="O16" s="8"/>
      <c r="P16" s="8"/>
      <c r="Q16" s="8"/>
      <c r="R16" s="36">
        <f>'R4'!D22</f>
        <v>0.5</v>
      </c>
      <c r="S16" s="36"/>
      <c r="T16" s="8"/>
      <c r="U16" s="8"/>
      <c r="V16" s="8"/>
      <c r="W16" s="8"/>
      <c r="X16" s="8"/>
      <c r="Y16" s="36">
        <f>'R4'!D25</f>
        <v>25</v>
      </c>
      <c r="Z16" s="36">
        <f>'R4'!D26</f>
        <v>0.5</v>
      </c>
      <c r="AA16" s="8"/>
      <c r="AB16" s="8"/>
      <c r="AC16" s="8"/>
      <c r="AD16" s="8"/>
      <c r="AE16" s="36">
        <f>'R4'!D28</f>
        <v>0.5</v>
      </c>
      <c r="AF16" s="8"/>
      <c r="AG16" s="8"/>
      <c r="AH16" s="8"/>
      <c r="AI16" s="8"/>
      <c r="AJ16" s="36">
        <f>'R4'!D30</f>
        <v>1</v>
      </c>
      <c r="AK16" s="8"/>
      <c r="AL16" s="36">
        <f>'R4'!D31</f>
        <v>0.5</v>
      </c>
      <c r="AM16" s="36">
        <f>'R4'!D32</f>
        <v>0.5</v>
      </c>
      <c r="AN16" s="8"/>
      <c r="AO16" s="8"/>
      <c r="AP16" s="8"/>
      <c r="AQ16" s="36">
        <f>'R4'!D33</f>
        <v>25</v>
      </c>
      <c r="AR16" s="8"/>
    </row>
    <row r="17" spans="1:44" ht="15" x14ac:dyDescent="0.2">
      <c r="A17" s="30" t="s">
        <v>219</v>
      </c>
      <c r="B17" s="36">
        <f>'R4'!E6</f>
        <v>5</v>
      </c>
      <c r="C17" s="36"/>
      <c r="D17" s="35"/>
      <c r="E17" s="35"/>
      <c r="F17" s="36">
        <f>'R4'!E12</f>
        <v>5</v>
      </c>
      <c r="G17" s="35"/>
      <c r="H17" s="35"/>
      <c r="I17" s="35"/>
      <c r="J17" s="8"/>
      <c r="K17" s="8"/>
      <c r="L17" s="8"/>
      <c r="M17" s="36">
        <f>'R4'!E21</f>
        <v>3</v>
      </c>
      <c r="N17" s="8"/>
      <c r="O17" s="8"/>
      <c r="P17" s="8"/>
      <c r="Q17" s="8"/>
      <c r="R17" s="36">
        <f>'R4'!E22</f>
        <v>0.5</v>
      </c>
      <c r="S17" s="36"/>
      <c r="T17" s="8"/>
      <c r="U17" s="8"/>
      <c r="V17" s="8"/>
      <c r="W17" s="8"/>
      <c r="X17" s="8"/>
      <c r="Y17" s="36">
        <f>'R4'!E25</f>
        <v>25</v>
      </c>
      <c r="Z17" s="36">
        <f>'R4'!E26</f>
        <v>0</v>
      </c>
      <c r="AA17" s="8"/>
      <c r="AB17" s="8"/>
      <c r="AC17" s="8"/>
      <c r="AD17" s="8"/>
      <c r="AE17" s="36">
        <f>'R4'!E28</f>
        <v>0.5</v>
      </c>
      <c r="AF17" s="8"/>
      <c r="AG17" s="8"/>
      <c r="AH17" s="8"/>
      <c r="AI17" s="8"/>
      <c r="AJ17" s="36">
        <f>'R4'!E30</f>
        <v>2</v>
      </c>
      <c r="AK17" s="8"/>
      <c r="AL17" s="36">
        <f>'R4'!E31</f>
        <v>0.5</v>
      </c>
      <c r="AM17" s="36">
        <f>'R4'!E32</f>
        <v>1</v>
      </c>
      <c r="AN17" s="8"/>
      <c r="AO17" s="8"/>
      <c r="AP17" s="8"/>
      <c r="AQ17" s="36">
        <f>'R4'!E33</f>
        <v>15</v>
      </c>
      <c r="AR17" s="8"/>
    </row>
    <row r="18" spans="1:44" ht="15" x14ac:dyDescent="0.2">
      <c r="A18" s="30" t="s">
        <v>220</v>
      </c>
      <c r="B18" s="36">
        <f>'R8'!B6</f>
        <v>2</v>
      </c>
      <c r="C18" s="36"/>
      <c r="D18" s="35"/>
      <c r="E18" s="35"/>
      <c r="F18" s="36">
        <f>'R8'!B8</f>
        <v>0.5</v>
      </c>
      <c r="G18" s="36">
        <f>'R8'!B9</f>
        <v>12</v>
      </c>
      <c r="H18" s="35"/>
      <c r="I18" s="35"/>
      <c r="J18" s="8"/>
      <c r="K18" s="8"/>
      <c r="L18" s="8"/>
      <c r="M18" s="8"/>
      <c r="N18" s="8"/>
      <c r="O18" s="8"/>
      <c r="P18" s="8"/>
      <c r="Q18" s="8"/>
      <c r="R18" s="36">
        <f>'R8'!B12</f>
        <v>0.5</v>
      </c>
      <c r="S18" s="36"/>
      <c r="T18" s="8"/>
      <c r="U18" s="36">
        <f>'R8'!B13</f>
        <v>1</v>
      </c>
      <c r="V18" s="8"/>
      <c r="W18" s="8"/>
      <c r="X18" s="8"/>
      <c r="Y18" s="36">
        <f>'R8'!B16</f>
        <v>25</v>
      </c>
      <c r="Z18" s="8"/>
      <c r="AA18" s="36">
        <f>'R8'!B26</f>
        <v>2</v>
      </c>
      <c r="AB18" s="8"/>
      <c r="AC18" s="36">
        <f>'R8'!B18</f>
        <v>0.5</v>
      </c>
      <c r="AD18" s="36">
        <f>'R8'!B19</f>
        <v>0</v>
      </c>
      <c r="AE18" s="36">
        <f>'R8'!B20</f>
        <v>0.5</v>
      </c>
      <c r="AF18" s="8"/>
      <c r="AG18" s="8"/>
      <c r="AH18" s="36">
        <f>'R8'!B22</f>
        <v>1</v>
      </c>
      <c r="AI18" s="36"/>
      <c r="AJ18" s="8"/>
      <c r="AK18" s="8"/>
      <c r="AL18" s="8"/>
      <c r="AM18" s="8"/>
      <c r="AN18" s="36">
        <f>'R8'!B23</f>
        <v>0</v>
      </c>
      <c r="AO18" s="36">
        <f>'R8'!B25</f>
        <v>0</v>
      </c>
      <c r="AP18" s="8"/>
      <c r="AQ18" s="36">
        <f>'R8'!B27</f>
        <v>0.5</v>
      </c>
      <c r="AR18" s="36">
        <f>'R8'!B28</f>
        <v>0.5</v>
      </c>
    </row>
    <row r="19" spans="1:44" ht="15" x14ac:dyDescent="0.2">
      <c r="A19" s="30" t="s">
        <v>221</v>
      </c>
      <c r="B19" s="36">
        <f>'R8'!C6</f>
        <v>2</v>
      </c>
      <c r="C19" s="36"/>
      <c r="D19" s="35"/>
      <c r="E19" s="35"/>
      <c r="F19" s="36">
        <f>'R8'!C8</f>
        <v>5</v>
      </c>
      <c r="G19" s="36">
        <f>'R8'!C9</f>
        <v>3</v>
      </c>
      <c r="H19" s="35"/>
      <c r="I19" s="35"/>
      <c r="J19" s="8"/>
      <c r="K19" s="8"/>
      <c r="L19" s="8"/>
      <c r="M19" s="8"/>
      <c r="N19" s="8"/>
      <c r="O19" s="8"/>
      <c r="P19" s="8"/>
      <c r="Q19" s="8"/>
      <c r="R19" s="36">
        <f>'R8'!C12</f>
        <v>0.5</v>
      </c>
      <c r="S19" s="36"/>
      <c r="T19" s="8"/>
      <c r="U19" s="36">
        <f>'R8'!C13</f>
        <v>7</v>
      </c>
      <c r="V19" s="8"/>
      <c r="W19" s="8"/>
      <c r="X19" s="8"/>
      <c r="Y19" s="36">
        <f>'R8'!C16</f>
        <v>20</v>
      </c>
      <c r="Z19" s="8"/>
      <c r="AA19" s="36">
        <f>'R8'!C26</f>
        <v>6</v>
      </c>
      <c r="AB19" s="8"/>
      <c r="AC19" s="36">
        <f>'R8'!C18</f>
        <v>0.5</v>
      </c>
      <c r="AD19" s="36">
        <f>'R8'!C19</f>
        <v>1</v>
      </c>
      <c r="AE19" s="36">
        <f>'R8'!C20</f>
        <v>0.5</v>
      </c>
      <c r="AF19" s="8"/>
      <c r="AG19" s="8"/>
      <c r="AH19" s="36">
        <f>'R8'!C22</f>
        <v>2</v>
      </c>
      <c r="AI19" s="36"/>
      <c r="AJ19" s="8"/>
      <c r="AK19" s="8"/>
      <c r="AL19" s="8"/>
      <c r="AM19" s="8"/>
      <c r="AN19" s="36">
        <f>'R8'!C23</f>
        <v>0.5</v>
      </c>
      <c r="AO19" s="36">
        <f>'R8'!C25</f>
        <v>2</v>
      </c>
      <c r="AP19" s="8"/>
      <c r="AQ19" s="36">
        <f>'R8'!C27</f>
        <v>1</v>
      </c>
      <c r="AR19" s="36">
        <f>'R8'!C28</f>
        <v>0.5</v>
      </c>
    </row>
    <row r="20" spans="1:44" ht="15" x14ac:dyDescent="0.2">
      <c r="A20" s="30" t="s">
        <v>222</v>
      </c>
      <c r="B20" s="36">
        <f>'R8'!D6</f>
        <v>2</v>
      </c>
      <c r="C20" s="36"/>
      <c r="D20" s="35"/>
      <c r="E20" s="35"/>
      <c r="F20" s="36">
        <f>'R8'!D8</f>
        <v>5</v>
      </c>
      <c r="G20" s="36">
        <f>'R8'!D9</f>
        <v>12</v>
      </c>
      <c r="H20" s="35"/>
      <c r="I20" s="35"/>
      <c r="J20" s="8"/>
      <c r="K20" s="8"/>
      <c r="L20" s="8"/>
      <c r="M20" s="8"/>
      <c r="N20" s="8"/>
      <c r="O20" s="8"/>
      <c r="P20" s="8"/>
      <c r="Q20" s="8"/>
      <c r="R20" s="36">
        <f>'R8'!D12</f>
        <v>0.5</v>
      </c>
      <c r="S20" s="36"/>
      <c r="T20" s="8"/>
      <c r="U20" s="36">
        <f>'R8'!D13</f>
        <v>12</v>
      </c>
      <c r="V20" s="8"/>
      <c r="W20" s="8"/>
      <c r="X20" s="8"/>
      <c r="Y20" s="36">
        <f>'R8'!D16</f>
        <v>8</v>
      </c>
      <c r="Z20" s="8"/>
      <c r="AA20" s="36">
        <f>'R8'!D26</f>
        <v>5</v>
      </c>
      <c r="AB20" s="8"/>
      <c r="AC20" s="36">
        <f>'R8'!D18</f>
        <v>0.5</v>
      </c>
      <c r="AD20" s="36">
        <f>'R8'!D19</f>
        <v>1</v>
      </c>
      <c r="AE20" s="36">
        <f>'R8'!D20</f>
        <v>0.5</v>
      </c>
      <c r="AF20" s="8"/>
      <c r="AG20" s="8"/>
      <c r="AH20" s="36">
        <f>'R8'!D22</f>
        <v>2</v>
      </c>
      <c r="AI20" s="36"/>
      <c r="AJ20" s="8"/>
      <c r="AK20" s="8"/>
      <c r="AL20" s="8"/>
      <c r="AM20" s="8"/>
      <c r="AN20" s="36">
        <f>'R8'!D23</f>
        <v>0.5</v>
      </c>
      <c r="AO20" s="36">
        <f>'R8'!D25</f>
        <v>0</v>
      </c>
      <c r="AP20" s="8"/>
      <c r="AQ20" s="36">
        <f>'R8'!D27</f>
        <v>0.5</v>
      </c>
      <c r="AR20" s="36">
        <f>'R8'!D28</f>
        <v>1</v>
      </c>
    </row>
    <row r="21" spans="1:44" ht="15" x14ac:dyDescent="0.2">
      <c r="A21" s="30" t="s">
        <v>223</v>
      </c>
      <c r="B21" s="36">
        <f>'R8'!E6</f>
        <v>2</v>
      </c>
      <c r="C21" s="36"/>
      <c r="D21" s="35"/>
      <c r="E21" s="35"/>
      <c r="F21" s="36">
        <f>'R8'!E8</f>
        <v>4</v>
      </c>
      <c r="G21" s="36">
        <f>'R8'!E9</f>
        <v>13</v>
      </c>
      <c r="H21" s="35"/>
      <c r="I21" s="35"/>
      <c r="J21" s="8"/>
      <c r="K21" s="8"/>
      <c r="L21" s="8"/>
      <c r="M21" s="8"/>
      <c r="N21" s="8"/>
      <c r="O21" s="8"/>
      <c r="P21" s="8"/>
      <c r="Q21" s="8"/>
      <c r="R21" s="36">
        <f>'R8'!E12</f>
        <v>0.5</v>
      </c>
      <c r="S21" s="36"/>
      <c r="T21" s="8"/>
      <c r="U21" s="36">
        <f>'R8'!E13</f>
        <v>12</v>
      </c>
      <c r="V21" s="8"/>
      <c r="W21" s="8"/>
      <c r="X21" s="8"/>
      <c r="Y21" s="36">
        <f>'R8'!E16</f>
        <v>0</v>
      </c>
      <c r="Z21" s="8"/>
      <c r="AA21" s="36">
        <f>'R8'!E26</f>
        <v>4</v>
      </c>
      <c r="AB21" s="8"/>
      <c r="AC21" s="36">
        <f>'R8'!E18</f>
        <v>0.5</v>
      </c>
      <c r="AD21" s="36">
        <f>'R8'!E19</f>
        <v>0.5</v>
      </c>
      <c r="AE21" s="36">
        <f>'R8'!E20</f>
        <v>0</v>
      </c>
      <c r="AF21" s="8"/>
      <c r="AG21" s="8"/>
      <c r="AH21" s="36">
        <f>'R8'!E22</f>
        <v>3</v>
      </c>
      <c r="AI21" s="36"/>
      <c r="AJ21" s="8"/>
      <c r="AK21" s="8"/>
      <c r="AL21" s="8"/>
      <c r="AM21" s="8"/>
      <c r="AN21" s="36">
        <f>'R8'!E23</f>
        <v>0.5</v>
      </c>
      <c r="AO21" s="36">
        <f>'R8'!E25</f>
        <v>0</v>
      </c>
      <c r="AP21" s="8"/>
      <c r="AQ21" s="36">
        <f>'R8'!E27</f>
        <v>0.5</v>
      </c>
      <c r="AR21" s="36">
        <f>'R8'!E28</f>
        <v>1</v>
      </c>
    </row>
    <row r="22" spans="1:44" ht="15" x14ac:dyDescent="0.2">
      <c r="A22" s="30" t="s">
        <v>224</v>
      </c>
      <c r="B22" s="36">
        <f>'R9'!B6</f>
        <v>0.5</v>
      </c>
      <c r="C22" s="36"/>
      <c r="D22" s="35"/>
      <c r="E22" s="35"/>
      <c r="F22" s="35"/>
      <c r="G22" s="35"/>
      <c r="H22" s="35"/>
      <c r="I22" s="35"/>
      <c r="J22" s="8"/>
      <c r="K22" s="8"/>
      <c r="L22" s="8"/>
      <c r="M22" s="36">
        <f>'R9'!B10</f>
        <v>0.5</v>
      </c>
      <c r="N22" s="8"/>
      <c r="O22" s="8"/>
      <c r="P22" s="8"/>
      <c r="Q22" s="8"/>
      <c r="R22" s="36">
        <f>'R9'!B11</f>
        <v>0.5</v>
      </c>
      <c r="S22" s="36"/>
      <c r="T22" s="8"/>
      <c r="U22" s="8"/>
      <c r="V22" s="8"/>
      <c r="W22" s="8"/>
      <c r="X22" s="8"/>
      <c r="Y22" s="36">
        <f>'R9'!B14</f>
        <v>0</v>
      </c>
      <c r="Z22" s="36">
        <f>'R9'!B15</f>
        <v>0</v>
      </c>
      <c r="AA22" s="8"/>
      <c r="AB22" s="8"/>
      <c r="AC22" s="8"/>
      <c r="AD22" s="8"/>
      <c r="AE22" s="36">
        <f>'R9'!B18</f>
        <v>5</v>
      </c>
      <c r="AF22" s="8"/>
      <c r="AG22" s="8"/>
      <c r="AH22" s="8"/>
      <c r="AI22" s="8"/>
      <c r="AJ22" s="8"/>
      <c r="AK22" s="36">
        <f>'R9'!B20</f>
        <v>0</v>
      </c>
      <c r="AL22" s="36">
        <f>'R9'!B21</f>
        <v>2</v>
      </c>
      <c r="AM22" s="8"/>
      <c r="AN22" s="36">
        <f>'R9'!B22</f>
        <v>25</v>
      </c>
      <c r="AO22" s="36">
        <f>'R9'!B23</f>
        <v>0.5</v>
      </c>
      <c r="AP22" s="8"/>
      <c r="AQ22" s="36">
        <f>'R9'!B24</f>
        <v>1</v>
      </c>
      <c r="AR22" s="36">
        <f>'R9'!B25</f>
        <v>2</v>
      </c>
    </row>
    <row r="23" spans="1:44" ht="15" x14ac:dyDescent="0.2">
      <c r="A23" s="30" t="s">
        <v>225</v>
      </c>
      <c r="B23" s="36">
        <f>'R9'!C6</f>
        <v>0.5</v>
      </c>
      <c r="C23" s="36"/>
      <c r="D23" s="35"/>
      <c r="E23" s="35"/>
      <c r="F23" s="35"/>
      <c r="G23" s="35"/>
      <c r="H23" s="35"/>
      <c r="I23" s="35"/>
      <c r="J23" s="8"/>
      <c r="K23" s="8"/>
      <c r="L23" s="8"/>
      <c r="M23" s="36">
        <f>'R9'!C10</f>
        <v>1</v>
      </c>
      <c r="N23" s="8"/>
      <c r="O23" s="8"/>
      <c r="P23" s="8"/>
      <c r="Q23" s="8"/>
      <c r="R23" s="36">
        <f>'R9'!C11</f>
        <v>0</v>
      </c>
      <c r="S23" s="36"/>
      <c r="T23" s="8"/>
      <c r="U23" s="8"/>
      <c r="V23" s="8"/>
      <c r="W23" s="8"/>
      <c r="X23" s="8"/>
      <c r="Y23" s="36">
        <f>'R9'!C14</f>
        <v>0</v>
      </c>
      <c r="Z23" s="36">
        <f>'R9'!C15</f>
        <v>0</v>
      </c>
      <c r="AA23" s="8"/>
      <c r="AB23" s="8"/>
      <c r="AC23" s="8"/>
      <c r="AD23" s="8"/>
      <c r="AE23" s="36">
        <f>'R9'!C18</f>
        <v>5</v>
      </c>
      <c r="AF23" s="8"/>
      <c r="AG23" s="8"/>
      <c r="AH23" s="8"/>
      <c r="AI23" s="8"/>
      <c r="AJ23" s="8"/>
      <c r="AK23" s="36">
        <f>'R9'!C20</f>
        <v>0</v>
      </c>
      <c r="AL23" s="36">
        <f>'R9'!C21</f>
        <v>4</v>
      </c>
      <c r="AM23" s="8"/>
      <c r="AN23" s="36">
        <f>'R9'!C22</f>
        <v>27</v>
      </c>
      <c r="AO23" s="36">
        <f>'R9'!C23</f>
        <v>0.5</v>
      </c>
      <c r="AP23" s="8"/>
      <c r="AQ23" s="36">
        <f>'R9'!C24</f>
        <v>0.5</v>
      </c>
      <c r="AR23" s="36">
        <f>'R9'!C25</f>
        <v>1</v>
      </c>
    </row>
    <row r="24" spans="1:44" ht="15" x14ac:dyDescent="0.2">
      <c r="A24" s="30" t="s">
        <v>226</v>
      </c>
      <c r="B24" s="36">
        <f>'R9'!D6</f>
        <v>0.5</v>
      </c>
      <c r="C24" s="36"/>
      <c r="D24" s="35"/>
      <c r="E24" s="35"/>
      <c r="F24" s="35"/>
      <c r="G24" s="35"/>
      <c r="H24" s="35"/>
      <c r="I24" s="35"/>
      <c r="J24" s="8"/>
      <c r="K24" s="8"/>
      <c r="L24" s="8"/>
      <c r="M24" s="36">
        <f>'R9'!D10</f>
        <v>1.5</v>
      </c>
      <c r="N24" s="8"/>
      <c r="O24" s="8"/>
      <c r="P24" s="8"/>
      <c r="Q24" s="8"/>
      <c r="R24" s="36">
        <f>'R9'!D11</f>
        <v>0.5</v>
      </c>
      <c r="S24" s="36"/>
      <c r="T24" s="8"/>
      <c r="U24" s="8"/>
      <c r="V24" s="8"/>
      <c r="W24" s="8"/>
      <c r="X24" s="8"/>
      <c r="Y24" s="36">
        <f>'R9'!D14</f>
        <v>0</v>
      </c>
      <c r="Z24" s="36">
        <f>'R9'!D15</f>
        <v>2</v>
      </c>
      <c r="AA24" s="8"/>
      <c r="AB24" s="8"/>
      <c r="AC24" s="8"/>
      <c r="AD24" s="8"/>
      <c r="AE24" s="36">
        <f>'R9'!D18</f>
        <v>5</v>
      </c>
      <c r="AF24" s="8"/>
      <c r="AG24" s="8"/>
      <c r="AH24" s="8"/>
      <c r="AI24" s="8"/>
      <c r="AJ24" s="8"/>
      <c r="AK24" s="36">
        <f>'R9'!D20</f>
        <v>0.5</v>
      </c>
      <c r="AL24" s="36">
        <f>'R9'!D21</f>
        <v>2</v>
      </c>
      <c r="AM24" s="8"/>
      <c r="AN24" s="36">
        <f>'R9'!D22</f>
        <v>30</v>
      </c>
      <c r="AO24" s="36">
        <f>'R9'!D23</f>
        <v>0.5</v>
      </c>
      <c r="AP24" s="8"/>
      <c r="AQ24" s="36">
        <f>'R9'!D24</f>
        <v>0.5</v>
      </c>
      <c r="AR24" s="36">
        <f>'R9'!D25</f>
        <v>1</v>
      </c>
    </row>
    <row r="25" spans="1:44" ht="15" x14ac:dyDescent="0.2">
      <c r="A25" s="30" t="s">
        <v>227</v>
      </c>
      <c r="B25" s="36">
        <f>'R9'!E6</f>
        <v>0.5</v>
      </c>
      <c r="C25" s="36"/>
      <c r="D25" s="35"/>
      <c r="E25" s="35"/>
      <c r="F25" s="35"/>
      <c r="G25" s="35"/>
      <c r="H25" s="35"/>
      <c r="I25" s="35"/>
      <c r="J25" s="8"/>
      <c r="K25" s="8"/>
      <c r="L25" s="8"/>
      <c r="M25" s="36">
        <f>'R9'!E10</f>
        <v>2</v>
      </c>
      <c r="N25" s="8"/>
      <c r="O25" s="8"/>
      <c r="P25" s="8"/>
      <c r="Q25" s="8"/>
      <c r="R25" s="36">
        <f>'R9'!E11</f>
        <v>0</v>
      </c>
      <c r="S25" s="36"/>
      <c r="T25" s="8"/>
      <c r="U25" s="8"/>
      <c r="V25" s="8"/>
      <c r="W25" s="8"/>
      <c r="X25" s="8"/>
      <c r="Y25" s="36">
        <f>'R9'!E14</f>
        <v>1</v>
      </c>
      <c r="Z25" s="36">
        <f>'R9'!E15</f>
        <v>2</v>
      </c>
      <c r="AA25" s="8"/>
      <c r="AB25" s="8"/>
      <c r="AC25" s="8"/>
      <c r="AD25" s="8"/>
      <c r="AE25" s="36">
        <f>'R9'!E18</f>
        <v>5</v>
      </c>
      <c r="AF25" s="8"/>
      <c r="AG25" s="8"/>
      <c r="AH25" s="8"/>
      <c r="AI25" s="8"/>
      <c r="AJ25" s="8"/>
      <c r="AK25" s="36">
        <f>'R9'!E20</f>
        <v>0.5</v>
      </c>
      <c r="AL25" s="36">
        <f>'R9'!E21</f>
        <v>1</v>
      </c>
      <c r="AM25" s="8"/>
      <c r="AN25" s="36">
        <f>'R9'!E22</f>
        <v>32</v>
      </c>
      <c r="AO25" s="36">
        <f>'R9'!E23</f>
        <v>0</v>
      </c>
      <c r="AP25" s="8"/>
      <c r="AQ25" s="36">
        <f>'R9'!E24</f>
        <v>0.5</v>
      </c>
      <c r="AR25" s="36">
        <f>'R9'!E25</f>
        <v>12</v>
      </c>
    </row>
    <row r="26" spans="1:44" ht="15" x14ac:dyDescent="0.2">
      <c r="A26" s="30" t="s">
        <v>228</v>
      </c>
      <c r="B26" s="36">
        <f>'R10'!B6</f>
        <v>4</v>
      </c>
      <c r="C26" s="36"/>
      <c r="D26" s="35"/>
      <c r="E26" s="35"/>
      <c r="F26" s="35"/>
      <c r="G26" s="36">
        <f>'R10'!B8</f>
        <v>3</v>
      </c>
      <c r="H26" s="35"/>
      <c r="I26" s="35"/>
      <c r="J26" s="36">
        <f>'R10'!B11</f>
        <v>2</v>
      </c>
      <c r="K26" s="8"/>
      <c r="L26" s="8"/>
      <c r="M26" s="8"/>
      <c r="N26" s="8"/>
      <c r="O26" s="8"/>
      <c r="P26" s="8"/>
      <c r="Q26" s="8"/>
      <c r="R26" s="36">
        <f>'R10'!B13</f>
        <v>0</v>
      </c>
      <c r="S26" s="36"/>
      <c r="T26" s="8"/>
      <c r="U26" s="8"/>
      <c r="V26" s="8"/>
      <c r="W26" s="8"/>
      <c r="X26" s="8"/>
      <c r="Y26" s="36">
        <f>'R10'!B18</f>
        <v>7</v>
      </c>
      <c r="Z26" s="8"/>
      <c r="AA26" s="8"/>
      <c r="AB26" s="36">
        <f>'R10'!B20</f>
        <v>0.5</v>
      </c>
      <c r="AC26" s="36">
        <f>'R10'!B22</f>
        <v>0</v>
      </c>
      <c r="AD26" s="36">
        <f>'R10'!B23</f>
        <v>0.5</v>
      </c>
      <c r="AE26" s="36">
        <f>'R10'!B24</f>
        <v>0.5</v>
      </c>
      <c r="AF26" s="8"/>
      <c r="AG26" s="8"/>
      <c r="AH26" s="8"/>
      <c r="AI26" s="8"/>
      <c r="AJ26" s="8"/>
      <c r="AK26" s="36">
        <f>'R10'!B28</f>
        <v>0</v>
      </c>
      <c r="AL26" s="8"/>
      <c r="AM26" s="36">
        <f>'R10'!B29</f>
        <v>2</v>
      </c>
      <c r="AN26" s="36">
        <f>'R10'!B30</f>
        <v>2</v>
      </c>
      <c r="AO26" s="36">
        <f>'R10'!B32</f>
        <v>0.5</v>
      </c>
      <c r="AP26" s="8"/>
      <c r="AQ26" s="36">
        <f>'R10'!B33</f>
        <v>0.5</v>
      </c>
      <c r="AR26" s="36">
        <f>'R10'!B34</f>
        <v>0.5</v>
      </c>
    </row>
    <row r="27" spans="1:44" ht="15" x14ac:dyDescent="0.2">
      <c r="A27" s="30" t="s">
        <v>229</v>
      </c>
      <c r="B27" s="36">
        <f>'R10'!C6</f>
        <v>10</v>
      </c>
      <c r="C27" s="36"/>
      <c r="D27" s="35"/>
      <c r="E27" s="35"/>
      <c r="F27" s="35"/>
      <c r="G27" s="36">
        <f>'R10'!C8</f>
        <v>1</v>
      </c>
      <c r="H27" s="35"/>
      <c r="I27" s="35"/>
      <c r="J27" s="36">
        <f>'R10'!C11</f>
        <v>1</v>
      </c>
      <c r="K27" s="8"/>
      <c r="L27" s="8"/>
      <c r="M27" s="8"/>
      <c r="N27" s="8"/>
      <c r="O27" s="8"/>
      <c r="P27" s="8"/>
      <c r="Q27" s="8"/>
      <c r="R27" s="36">
        <f>'R10'!C13</f>
        <v>0</v>
      </c>
      <c r="S27" s="36"/>
      <c r="T27" s="8"/>
      <c r="U27" s="8"/>
      <c r="V27" s="8"/>
      <c r="W27" s="8"/>
      <c r="X27" s="8"/>
      <c r="Y27" s="36">
        <f>'R10'!C18</f>
        <v>1</v>
      </c>
      <c r="Z27" s="8"/>
      <c r="AA27" s="8"/>
      <c r="AB27" s="36">
        <f>'R10'!C20</f>
        <v>2</v>
      </c>
      <c r="AC27" s="36">
        <f>'R10'!C22</f>
        <v>0.5</v>
      </c>
      <c r="AD27" s="36">
        <f>'R10'!C23</f>
        <v>0.5</v>
      </c>
      <c r="AE27" s="36">
        <f>'R10'!C24</f>
        <v>0.5</v>
      </c>
      <c r="AF27" s="8"/>
      <c r="AG27" s="8"/>
      <c r="AH27" s="8"/>
      <c r="AI27" s="8"/>
      <c r="AJ27" s="8"/>
      <c r="AK27" s="36">
        <f>'R10'!C28</f>
        <v>1</v>
      </c>
      <c r="AL27" s="8"/>
      <c r="AM27" s="36">
        <f>'R10'!C29</f>
        <v>1</v>
      </c>
      <c r="AN27" s="36">
        <f>'R10'!C30</f>
        <v>7</v>
      </c>
      <c r="AO27" s="36">
        <f>'R10'!C32</f>
        <v>1</v>
      </c>
      <c r="AP27" s="8"/>
      <c r="AQ27" s="36">
        <f>'R10'!C33</f>
        <v>0.5</v>
      </c>
      <c r="AR27" s="36">
        <f>'R10'!C34</f>
        <v>0</v>
      </c>
    </row>
    <row r="28" spans="1:44" ht="15" x14ac:dyDescent="0.2">
      <c r="A28" s="30" t="s">
        <v>230</v>
      </c>
      <c r="B28" s="36">
        <f>'R10'!D6</f>
        <v>10</v>
      </c>
      <c r="C28" s="36"/>
      <c r="D28" s="35"/>
      <c r="E28" s="35"/>
      <c r="F28" s="35"/>
      <c r="G28" s="36">
        <f>'R10'!D8</f>
        <v>1</v>
      </c>
      <c r="H28" s="35"/>
      <c r="I28" s="35"/>
      <c r="J28" s="36">
        <f>'R10'!D11</f>
        <v>1</v>
      </c>
      <c r="K28" s="8"/>
      <c r="L28" s="8"/>
      <c r="M28" s="8"/>
      <c r="N28" s="8"/>
      <c r="O28" s="8"/>
      <c r="P28" s="8"/>
      <c r="Q28" s="8"/>
      <c r="R28" s="36">
        <f>'R10'!D13</f>
        <v>0.5</v>
      </c>
      <c r="S28" s="36"/>
      <c r="T28" s="8"/>
      <c r="U28" s="8"/>
      <c r="V28" s="8"/>
      <c r="W28" s="8"/>
      <c r="X28" s="8"/>
      <c r="Y28" s="36">
        <f>'R10'!D18</f>
        <v>2</v>
      </c>
      <c r="Z28" s="8"/>
      <c r="AA28" s="8"/>
      <c r="AB28" s="36">
        <f>'R10'!D20</f>
        <v>1</v>
      </c>
      <c r="AC28" s="36">
        <f>'R10'!D22</f>
        <v>0</v>
      </c>
      <c r="AD28" s="36">
        <f>'R10'!D23</f>
        <v>0.5</v>
      </c>
      <c r="AE28" s="36">
        <f>'R10'!D24</f>
        <v>0.5</v>
      </c>
      <c r="AF28" s="8"/>
      <c r="AG28" s="8"/>
      <c r="AH28" s="8"/>
      <c r="AI28" s="8"/>
      <c r="AJ28" s="8"/>
      <c r="AK28" s="36">
        <f>'R10'!D28</f>
        <v>1</v>
      </c>
      <c r="AL28" s="8"/>
      <c r="AM28" s="36">
        <f>'R10'!D29</f>
        <v>1</v>
      </c>
      <c r="AN28" s="36">
        <f>'R10'!D30</f>
        <v>6</v>
      </c>
      <c r="AO28" s="36">
        <f>'R10'!D32</f>
        <v>0.5</v>
      </c>
      <c r="AP28" s="8"/>
      <c r="AQ28" s="36">
        <f>'R10'!D33</f>
        <v>0.5</v>
      </c>
      <c r="AR28" s="36">
        <f>'R10'!D34</f>
        <v>0</v>
      </c>
    </row>
    <row r="29" spans="1:44" ht="15" x14ac:dyDescent="0.2">
      <c r="A29" s="30" t="s">
        <v>231</v>
      </c>
      <c r="B29" s="36">
        <f>'R10'!E6</f>
        <v>10</v>
      </c>
      <c r="C29" s="36"/>
      <c r="D29" s="35"/>
      <c r="E29" s="35"/>
      <c r="F29" s="35"/>
      <c r="G29" s="36">
        <f>'R10'!E8</f>
        <v>3</v>
      </c>
      <c r="H29" s="35"/>
      <c r="I29" s="35"/>
      <c r="J29" s="36">
        <f>'R10'!E11</f>
        <v>1</v>
      </c>
      <c r="K29" s="8"/>
      <c r="L29" s="8"/>
      <c r="M29" s="8"/>
      <c r="N29" s="8"/>
      <c r="O29" s="8"/>
      <c r="P29" s="8"/>
      <c r="Q29" s="8"/>
      <c r="R29" s="36">
        <f>'R10'!E13</f>
        <v>0.5</v>
      </c>
      <c r="S29" s="36"/>
      <c r="T29" s="8"/>
      <c r="U29" s="8"/>
      <c r="V29" s="8"/>
      <c r="W29" s="8"/>
      <c r="X29" s="8"/>
      <c r="Y29" s="36">
        <f>'R10'!E18</f>
        <v>0</v>
      </c>
      <c r="Z29" s="8"/>
      <c r="AA29" s="8"/>
      <c r="AB29" s="36">
        <f>'R10'!E20</f>
        <v>1</v>
      </c>
      <c r="AC29" s="36">
        <f>'R10'!E22</f>
        <v>1</v>
      </c>
      <c r="AD29" s="36">
        <f>'R10'!E23</f>
        <v>0.5</v>
      </c>
      <c r="AE29" s="36">
        <f>'R10'!E24</f>
        <v>0.5</v>
      </c>
      <c r="AF29" s="8"/>
      <c r="AG29" s="8"/>
      <c r="AH29" s="8"/>
      <c r="AI29" s="8"/>
      <c r="AJ29" s="8"/>
      <c r="AK29" s="36">
        <f>'R10'!E28</f>
        <v>2</v>
      </c>
      <c r="AL29" s="8"/>
      <c r="AM29" s="36">
        <f>'R10'!E29</f>
        <v>1</v>
      </c>
      <c r="AN29" s="36">
        <f>'R10'!E30</f>
        <v>4</v>
      </c>
      <c r="AO29" s="36">
        <f>'R10'!E32</f>
        <v>1</v>
      </c>
      <c r="AP29" s="8"/>
      <c r="AQ29" s="36">
        <f>'R10'!E33</f>
        <v>0.5</v>
      </c>
      <c r="AR29" s="36">
        <f>'R10'!E34</f>
        <v>0</v>
      </c>
    </row>
    <row r="30" spans="1:44" ht="15" x14ac:dyDescent="0.2">
      <c r="A30" s="30" t="s">
        <v>232</v>
      </c>
      <c r="B30" s="36">
        <f>'R11'!B9</f>
        <v>2</v>
      </c>
      <c r="C30" s="36"/>
      <c r="D30" s="35"/>
      <c r="E30" s="35"/>
      <c r="F30" s="35"/>
      <c r="G30" s="36">
        <f>'R11'!B11</f>
        <v>0</v>
      </c>
      <c r="H30" s="35"/>
      <c r="I30" s="35"/>
      <c r="J30" s="8"/>
      <c r="K30" s="8"/>
      <c r="L30" s="8"/>
      <c r="M30" s="36">
        <f>'R11'!B19</f>
        <v>0</v>
      </c>
      <c r="N30" s="8"/>
      <c r="O30" s="8"/>
      <c r="P30" s="8"/>
      <c r="Q30" s="8"/>
      <c r="R30" s="36">
        <f>'R11'!B18</f>
        <v>0.5</v>
      </c>
      <c r="S30" s="36"/>
      <c r="T30" s="8"/>
      <c r="U30" s="8"/>
      <c r="V30" s="8"/>
      <c r="W30" s="8"/>
      <c r="X30" s="8"/>
      <c r="Y30" s="36">
        <f>'R11'!B23</f>
        <v>15</v>
      </c>
      <c r="Z30" s="8"/>
      <c r="AA30" s="8"/>
      <c r="AB30" s="36">
        <f>'R11'!B26</f>
        <v>0.5</v>
      </c>
      <c r="AC30" s="36">
        <f>'R11'!B27</f>
        <v>0</v>
      </c>
      <c r="AD30" s="36">
        <f>'R11'!B28</f>
        <v>0</v>
      </c>
      <c r="AE30" s="36">
        <f>'R11'!B29</f>
        <v>0.5</v>
      </c>
      <c r="AF30" s="8"/>
      <c r="AG30" s="36">
        <f>'R11'!B18</f>
        <v>0.5</v>
      </c>
      <c r="AH30" s="8"/>
      <c r="AI30" s="8"/>
      <c r="AJ30" s="8"/>
      <c r="AK30" s="8"/>
      <c r="AL30" s="8"/>
      <c r="AM30" s="8"/>
      <c r="AN30" s="8"/>
      <c r="AO30" s="36">
        <f>'R11'!B36</f>
        <v>0</v>
      </c>
      <c r="AP30" s="36">
        <f>'R11'!B37</f>
        <v>1</v>
      </c>
      <c r="AQ30" s="36">
        <f>'R11'!B38</f>
        <v>0</v>
      </c>
      <c r="AR30" s="36">
        <f>'R11'!B39</f>
        <v>0.5</v>
      </c>
    </row>
    <row r="31" spans="1:44" ht="15" x14ac:dyDescent="0.2">
      <c r="A31" s="30" t="s">
        <v>233</v>
      </c>
      <c r="B31" s="36">
        <f>'R11'!C9</f>
        <v>3</v>
      </c>
      <c r="C31" s="36"/>
      <c r="D31" s="35"/>
      <c r="E31" s="35"/>
      <c r="F31" s="35"/>
      <c r="G31" s="36">
        <f>'R11'!C11</f>
        <v>0</v>
      </c>
      <c r="H31" s="35"/>
      <c r="I31" s="35"/>
      <c r="J31" s="8"/>
      <c r="K31" s="8"/>
      <c r="L31" s="8"/>
      <c r="M31" s="36">
        <f>'R11'!C19</f>
        <v>0</v>
      </c>
      <c r="N31" s="8"/>
      <c r="O31" s="8"/>
      <c r="P31" s="8"/>
      <c r="Q31" s="8"/>
      <c r="R31" s="36">
        <f>'R11'!C18</f>
        <v>1</v>
      </c>
      <c r="S31" s="36"/>
      <c r="T31" s="8"/>
      <c r="U31" s="8"/>
      <c r="V31" s="8"/>
      <c r="W31" s="8"/>
      <c r="X31" s="8"/>
      <c r="Y31" s="36">
        <f>'R11'!C23</f>
        <v>15</v>
      </c>
      <c r="Z31" s="8"/>
      <c r="AA31" s="8"/>
      <c r="AB31" s="36">
        <f>'R11'!C26</f>
        <v>0.5</v>
      </c>
      <c r="AC31" s="36">
        <f>'R11'!C27</f>
        <v>2</v>
      </c>
      <c r="AD31" s="36">
        <f>'R11'!C28</f>
        <v>0</v>
      </c>
      <c r="AE31" s="36">
        <f>'R11'!C29</f>
        <v>0.5</v>
      </c>
      <c r="AF31" s="8"/>
      <c r="AG31" s="36">
        <f>'R11'!C18</f>
        <v>1</v>
      </c>
      <c r="AH31" s="8"/>
      <c r="AI31" s="8"/>
      <c r="AJ31" s="8"/>
      <c r="AK31" s="8"/>
      <c r="AL31" s="8"/>
      <c r="AM31" s="8"/>
      <c r="AN31" s="8"/>
      <c r="AO31" s="36">
        <f>'R11'!C36</f>
        <v>0</v>
      </c>
      <c r="AP31" s="36">
        <f>'R11'!C37</f>
        <v>1</v>
      </c>
      <c r="AQ31" s="36">
        <f>'R11'!C38</f>
        <v>0</v>
      </c>
      <c r="AR31" s="36">
        <f>'R11'!C39</f>
        <v>0.5</v>
      </c>
    </row>
    <row r="32" spans="1:44" ht="15" x14ac:dyDescent="0.2">
      <c r="A32" s="30" t="s">
        <v>234</v>
      </c>
      <c r="B32" s="36">
        <f>'R11'!D9</f>
        <v>4</v>
      </c>
      <c r="C32" s="36"/>
      <c r="D32" s="35"/>
      <c r="E32" s="35"/>
      <c r="F32" s="35"/>
      <c r="G32" s="36">
        <f>'R11'!D11</f>
        <v>0</v>
      </c>
      <c r="H32" s="35"/>
      <c r="I32" s="35"/>
      <c r="J32" s="8"/>
      <c r="K32" s="8"/>
      <c r="L32" s="8"/>
      <c r="M32" s="36">
        <f>'R11'!D19</f>
        <v>0</v>
      </c>
      <c r="N32" s="8"/>
      <c r="O32" s="8"/>
      <c r="P32" s="8"/>
      <c r="Q32" s="8"/>
      <c r="R32" s="36">
        <f>'R11'!D18</f>
        <v>0.5</v>
      </c>
      <c r="S32" s="36"/>
      <c r="T32" s="8"/>
      <c r="U32" s="8"/>
      <c r="V32" s="8"/>
      <c r="W32" s="8"/>
      <c r="X32" s="8"/>
      <c r="Y32" s="36">
        <f>'R11'!D23</f>
        <v>19</v>
      </c>
      <c r="Z32" s="8"/>
      <c r="AA32" s="8"/>
      <c r="AB32" s="36">
        <f>'R11'!D26</f>
        <v>0</v>
      </c>
      <c r="AC32" s="36">
        <f>'R11'!D27</f>
        <v>0</v>
      </c>
      <c r="AD32" s="36">
        <f>'R11'!D28</f>
        <v>0.5</v>
      </c>
      <c r="AE32" s="36">
        <f>'R11'!D29</f>
        <v>0.5</v>
      </c>
      <c r="AF32" s="8"/>
      <c r="AG32" s="36">
        <f>'R11'!D18</f>
        <v>0.5</v>
      </c>
      <c r="AH32" s="8"/>
      <c r="AI32" s="8"/>
      <c r="AJ32" s="8"/>
      <c r="AK32" s="8"/>
      <c r="AL32" s="8"/>
      <c r="AM32" s="8"/>
      <c r="AN32" s="8"/>
      <c r="AO32" s="36">
        <f>'R11'!D36</f>
        <v>0</v>
      </c>
      <c r="AP32" s="36">
        <f>'R11'!D37</f>
        <v>1</v>
      </c>
      <c r="AQ32" s="36">
        <f>'R11'!D38</f>
        <v>0</v>
      </c>
      <c r="AR32" s="36">
        <f>'R11'!D39</f>
        <v>0.5</v>
      </c>
    </row>
    <row r="33" spans="1:44" ht="15" x14ac:dyDescent="0.2">
      <c r="A33" s="30" t="s">
        <v>235</v>
      </c>
      <c r="B33" s="36">
        <f>'R11'!E9</f>
        <v>4</v>
      </c>
      <c r="C33" s="36"/>
      <c r="D33" s="35"/>
      <c r="E33" s="35"/>
      <c r="F33" s="35"/>
      <c r="G33" s="36">
        <f>'R11'!E11</f>
        <v>0</v>
      </c>
      <c r="H33" s="35"/>
      <c r="I33" s="35"/>
      <c r="J33" s="8"/>
      <c r="K33" s="8"/>
      <c r="L33" s="8"/>
      <c r="M33" s="36">
        <f>'R11'!E19</f>
        <v>1</v>
      </c>
      <c r="N33" s="8"/>
      <c r="O33" s="8"/>
      <c r="P33" s="8"/>
      <c r="Q33" s="8"/>
      <c r="R33" s="36">
        <f>'R11'!E18</f>
        <v>0.5</v>
      </c>
      <c r="S33" s="36"/>
      <c r="T33" s="8"/>
      <c r="U33" s="8"/>
      <c r="V33" s="8"/>
      <c r="W33" s="8"/>
      <c r="X33" s="8"/>
      <c r="Y33" s="36">
        <f>'R11'!E23</f>
        <v>2</v>
      </c>
      <c r="Z33" s="8"/>
      <c r="AA33" s="8"/>
      <c r="AB33" s="36">
        <f>'R11'!E26</f>
        <v>0</v>
      </c>
      <c r="AC33" s="36">
        <f>'R11'!E27</f>
        <v>2</v>
      </c>
      <c r="AD33" s="36">
        <f>'R11'!E28</f>
        <v>0.5</v>
      </c>
      <c r="AE33" s="36">
        <f>'R11'!E29</f>
        <v>0</v>
      </c>
      <c r="AF33" s="8"/>
      <c r="AG33" s="36">
        <f>'R11'!E18</f>
        <v>0.5</v>
      </c>
      <c r="AH33" s="8"/>
      <c r="AI33" s="8"/>
      <c r="AJ33" s="8"/>
      <c r="AK33" s="8"/>
      <c r="AL33" s="8"/>
      <c r="AM33" s="8"/>
      <c r="AN33" s="8"/>
      <c r="AO33" s="36">
        <f>'R11'!E36</f>
        <v>2</v>
      </c>
      <c r="AP33" s="36">
        <f>'R11'!E37</f>
        <v>2</v>
      </c>
      <c r="AQ33" s="36">
        <f>'R11'!E38</f>
        <v>0.5</v>
      </c>
      <c r="AR33" s="36">
        <f>'R11'!E39</f>
        <v>0.5</v>
      </c>
    </row>
    <row r="34" spans="1:44" ht="15" x14ac:dyDescent="0.2">
      <c r="A34" s="30" t="s">
        <v>236</v>
      </c>
      <c r="B34" s="36">
        <f>'R12'!B6</f>
        <v>5</v>
      </c>
      <c r="C34" s="36"/>
      <c r="D34" s="35"/>
      <c r="E34" s="35"/>
      <c r="F34" s="36">
        <f>'R12'!B10</f>
        <v>0</v>
      </c>
      <c r="G34" s="36">
        <f>'R12'!B11</f>
        <v>0</v>
      </c>
      <c r="H34" s="35"/>
      <c r="I34" s="36">
        <f>'R12'!B13</f>
        <v>15</v>
      </c>
      <c r="J34" s="8"/>
      <c r="K34" s="8"/>
      <c r="L34" s="8"/>
      <c r="M34" s="36">
        <f>'R12'!B18</f>
        <v>12</v>
      </c>
      <c r="N34" s="8"/>
      <c r="O34" s="8"/>
      <c r="P34" s="8"/>
      <c r="Q34" s="8"/>
      <c r="R34" s="36">
        <f>'R12'!B21</f>
        <v>1.5</v>
      </c>
      <c r="S34" s="36"/>
      <c r="T34" s="8"/>
      <c r="U34" s="36">
        <f>'R12'!B22</f>
        <v>7</v>
      </c>
      <c r="V34" s="36">
        <f>'R12'!B23</f>
        <v>0</v>
      </c>
      <c r="W34" s="8"/>
      <c r="X34" s="8"/>
      <c r="Y34" s="36">
        <f>'R12'!B31</f>
        <v>5</v>
      </c>
      <c r="Z34" s="8"/>
      <c r="AA34" s="8"/>
      <c r="AB34" s="8"/>
      <c r="AC34" s="8"/>
      <c r="AD34" s="36">
        <f>'R12'!B35</f>
        <v>0.5</v>
      </c>
      <c r="AE34" s="36">
        <f>'R12'!B36</f>
        <v>1</v>
      </c>
      <c r="AF34" s="8"/>
      <c r="AG34" s="8"/>
      <c r="AH34" s="8"/>
      <c r="AI34" s="8"/>
      <c r="AJ34" s="8"/>
      <c r="AK34" s="36">
        <f>'R12'!B44</f>
        <v>1.5</v>
      </c>
      <c r="AL34" s="8"/>
      <c r="AM34" s="8"/>
      <c r="AN34" s="36">
        <f>'R12'!B45</f>
        <v>1</v>
      </c>
      <c r="AO34" s="36">
        <f>'R12'!B47</f>
        <v>1</v>
      </c>
      <c r="AP34" s="8"/>
      <c r="AQ34" s="8"/>
      <c r="AR34" s="36">
        <f>'R12'!B48</f>
        <v>0.5</v>
      </c>
    </row>
    <row r="35" spans="1:44" ht="15" x14ac:dyDescent="0.2">
      <c r="A35" s="30" t="s">
        <v>237</v>
      </c>
      <c r="B35" s="36">
        <f>'R12'!C6</f>
        <v>1</v>
      </c>
      <c r="C35" s="36"/>
      <c r="D35" s="35"/>
      <c r="E35" s="35"/>
      <c r="F35" s="36">
        <f>'R12'!C10</f>
        <v>2</v>
      </c>
      <c r="G35" s="36">
        <f>'R12'!C11</f>
        <v>3</v>
      </c>
      <c r="H35" s="35"/>
      <c r="I35" s="36">
        <f>'R12'!C13</f>
        <v>5</v>
      </c>
      <c r="J35" s="8"/>
      <c r="K35" s="8"/>
      <c r="L35" s="8"/>
      <c r="M35" s="36">
        <f>'R12'!C18</f>
        <v>3</v>
      </c>
      <c r="N35" s="8"/>
      <c r="O35" s="8"/>
      <c r="P35" s="8"/>
      <c r="Q35" s="8"/>
      <c r="R35" s="36">
        <f>'R12'!C21</f>
        <v>0</v>
      </c>
      <c r="S35" s="36"/>
      <c r="T35" s="8"/>
      <c r="U35" s="36">
        <f>'R12'!C22</f>
        <v>2</v>
      </c>
      <c r="V35" s="36">
        <f>'R12'!C23</f>
        <v>0</v>
      </c>
      <c r="W35" s="8"/>
      <c r="X35" s="8"/>
      <c r="Y35" s="36">
        <f>'R12'!C31</f>
        <v>2</v>
      </c>
      <c r="Z35" s="8"/>
      <c r="AA35" s="8"/>
      <c r="AB35" s="8"/>
      <c r="AC35" s="8"/>
      <c r="AD35" s="36">
        <f>'R12'!C35</f>
        <v>1</v>
      </c>
      <c r="AE35" s="36">
        <f>'R12'!C36</f>
        <v>0</v>
      </c>
      <c r="AF35" s="8"/>
      <c r="AG35" s="8"/>
      <c r="AH35" s="8"/>
      <c r="AI35" s="8"/>
      <c r="AJ35" s="8"/>
      <c r="AK35" s="36">
        <f>'R12'!C44</f>
        <v>0</v>
      </c>
      <c r="AL35" s="8"/>
      <c r="AM35" s="8"/>
      <c r="AN35" s="36">
        <f>'R12'!C45</f>
        <v>0</v>
      </c>
      <c r="AO35" s="36">
        <f>'R12'!C47</f>
        <v>0</v>
      </c>
      <c r="AP35" s="8"/>
      <c r="AQ35" s="8"/>
      <c r="AR35" s="36">
        <f>'R12'!C48</f>
        <v>0</v>
      </c>
    </row>
    <row r="36" spans="1:44" ht="15" x14ac:dyDescent="0.2">
      <c r="A36" s="30" t="s">
        <v>238</v>
      </c>
      <c r="B36" s="36">
        <f>'R12'!D6</f>
        <v>5</v>
      </c>
      <c r="C36" s="36"/>
      <c r="D36" s="35"/>
      <c r="E36" s="35"/>
      <c r="F36" s="36">
        <f>'R12'!D10</f>
        <v>5</v>
      </c>
      <c r="G36" s="36">
        <f>'R12'!D11</f>
        <v>2</v>
      </c>
      <c r="H36" s="35"/>
      <c r="I36" s="36">
        <f>'R12'!D13</f>
        <v>14</v>
      </c>
      <c r="J36" s="8"/>
      <c r="K36" s="8"/>
      <c r="L36" s="8"/>
      <c r="M36" s="36">
        <f>'R12'!D18</f>
        <v>5</v>
      </c>
      <c r="N36" s="8"/>
      <c r="O36" s="8"/>
      <c r="P36" s="8"/>
      <c r="Q36" s="8"/>
      <c r="R36" s="36">
        <f>'R12'!D21</f>
        <v>0</v>
      </c>
      <c r="S36" s="36"/>
      <c r="T36" s="8"/>
      <c r="U36" s="36">
        <f>'R12'!D22</f>
        <v>0.5</v>
      </c>
      <c r="V36" s="36">
        <f>'R12'!D23</f>
        <v>0.5</v>
      </c>
      <c r="W36" s="8"/>
      <c r="X36" s="8"/>
      <c r="Y36" s="36">
        <f>'R12'!D31</f>
        <v>0</v>
      </c>
      <c r="Z36" s="8"/>
      <c r="AA36" s="8"/>
      <c r="AB36" s="8"/>
      <c r="AC36" s="8"/>
      <c r="AD36" s="36">
        <f>'R12'!D35</f>
        <v>1</v>
      </c>
      <c r="AE36" s="36">
        <f>'R12'!D36</f>
        <v>0</v>
      </c>
      <c r="AF36" s="8"/>
      <c r="AG36" s="8"/>
      <c r="AH36" s="8"/>
      <c r="AI36" s="8"/>
      <c r="AJ36" s="8"/>
      <c r="AK36" s="36">
        <f>'R12'!D44</f>
        <v>0</v>
      </c>
      <c r="AL36" s="8"/>
      <c r="AM36" s="8"/>
      <c r="AN36" s="36">
        <f>'R12'!D45</f>
        <v>0</v>
      </c>
      <c r="AO36" s="36">
        <f>'R12'!D47</f>
        <v>0.5</v>
      </c>
      <c r="AP36" s="8"/>
      <c r="AQ36" s="8"/>
      <c r="AR36" s="36">
        <f>'R12'!D48</f>
        <v>0</v>
      </c>
    </row>
    <row r="37" spans="1:44" ht="15" x14ac:dyDescent="0.2">
      <c r="A37" s="30" t="s">
        <v>239</v>
      </c>
      <c r="B37" s="36">
        <f>'R12'!E6</f>
        <v>1</v>
      </c>
      <c r="C37" s="36"/>
      <c r="D37" s="35"/>
      <c r="E37" s="35"/>
      <c r="F37" s="36">
        <f>'R12'!E10</f>
        <v>10</v>
      </c>
      <c r="G37" s="36">
        <f>'R12'!E11</f>
        <v>7</v>
      </c>
      <c r="H37" s="35"/>
      <c r="I37" s="36">
        <f>'R12'!E13</f>
        <v>11</v>
      </c>
      <c r="J37" s="8"/>
      <c r="K37" s="8"/>
      <c r="L37" s="8"/>
      <c r="M37" s="36">
        <f>'R12'!E18</f>
        <v>9</v>
      </c>
      <c r="N37" s="8"/>
      <c r="O37" s="8"/>
      <c r="P37" s="8"/>
      <c r="Q37" s="8"/>
      <c r="R37" s="36">
        <f>'R12'!E21</f>
        <v>0</v>
      </c>
      <c r="S37" s="36"/>
      <c r="T37" s="8"/>
      <c r="U37" s="36">
        <f>'R12'!E22</f>
        <v>0.5</v>
      </c>
      <c r="V37" s="36">
        <f>'R12'!E23</f>
        <v>0</v>
      </c>
      <c r="W37" s="8"/>
      <c r="X37" s="8"/>
      <c r="Y37" s="36">
        <f>'R12'!E31</f>
        <v>1</v>
      </c>
      <c r="Z37" s="8"/>
      <c r="AA37" s="8"/>
      <c r="AB37" s="8"/>
      <c r="AC37" s="8"/>
      <c r="AD37" s="36">
        <f>'R12'!E35</f>
        <v>1</v>
      </c>
      <c r="AE37" s="36">
        <f>'R12'!E36</f>
        <v>0</v>
      </c>
      <c r="AF37" s="8"/>
      <c r="AG37" s="8"/>
      <c r="AH37" s="8"/>
      <c r="AI37" s="8"/>
      <c r="AJ37" s="8"/>
      <c r="AK37" s="36">
        <f>'R12'!E44</f>
        <v>0</v>
      </c>
      <c r="AL37" s="8"/>
      <c r="AM37" s="8"/>
      <c r="AN37" s="36">
        <f>'R12'!E45</f>
        <v>0</v>
      </c>
      <c r="AO37" s="36">
        <f>'R12'!E47</f>
        <v>0.5</v>
      </c>
      <c r="AP37" s="8"/>
      <c r="AQ37" s="8"/>
      <c r="AR37" s="36">
        <f>'R12'!E48</f>
        <v>0</v>
      </c>
    </row>
    <row r="38" spans="1:44" ht="15" x14ac:dyDescent="0.2">
      <c r="A38" s="30" t="s">
        <v>240</v>
      </c>
      <c r="B38" s="36">
        <f>'R13'!B6</f>
        <v>0.5</v>
      </c>
      <c r="C38" s="36"/>
      <c r="D38" s="35"/>
      <c r="E38" s="35"/>
      <c r="F38" s="35"/>
      <c r="G38" s="36">
        <f>'R13'!B8</f>
        <v>2</v>
      </c>
      <c r="H38" s="35"/>
      <c r="I38" s="36">
        <f>'R13'!B9</f>
        <v>0.5</v>
      </c>
      <c r="J38" s="8"/>
      <c r="K38" s="8"/>
      <c r="L38" s="8"/>
      <c r="M38" s="36">
        <f>'R13'!B12</f>
        <v>1</v>
      </c>
      <c r="N38" s="8"/>
      <c r="O38" s="8"/>
      <c r="P38" s="8"/>
      <c r="Q38" s="8"/>
      <c r="R38" s="36">
        <f>'R13'!B13</f>
        <v>0.5</v>
      </c>
      <c r="S38" s="36"/>
      <c r="T38" s="36">
        <f>'R13'!B14</f>
        <v>0</v>
      </c>
      <c r="U38" s="36">
        <f>'R13'!B15</f>
        <v>12</v>
      </c>
      <c r="V38" s="36">
        <f>'R13'!B16</f>
        <v>0.5</v>
      </c>
      <c r="W38" s="8"/>
      <c r="X38" s="8"/>
      <c r="Y38" s="36">
        <f>'R13'!B19</f>
        <v>7</v>
      </c>
      <c r="Z38" s="8"/>
      <c r="AA38" s="36">
        <f>'R13'!B20</f>
        <v>12</v>
      </c>
      <c r="AB38" s="8"/>
      <c r="AC38" s="36">
        <f>'R13'!B22</f>
        <v>1.5</v>
      </c>
      <c r="AD38" s="36">
        <f>'R13'!B23</f>
        <v>0</v>
      </c>
      <c r="AE38" s="36">
        <f>'R13'!B24</f>
        <v>0.5</v>
      </c>
      <c r="AF38" s="36">
        <f>'R13'!B27</f>
        <v>0</v>
      </c>
      <c r="AG38" s="8"/>
      <c r="AH38" s="8"/>
      <c r="AI38" s="8"/>
      <c r="AJ38" s="8"/>
      <c r="AK38" s="8"/>
      <c r="AL38" s="8"/>
      <c r="AM38" s="8"/>
      <c r="AN38" s="8"/>
      <c r="AO38" s="36">
        <f>'R13'!B29</f>
        <v>3</v>
      </c>
      <c r="AP38" s="8"/>
      <c r="AQ38" s="36">
        <f>'R13'!B30</f>
        <v>0</v>
      </c>
      <c r="AR38" s="36">
        <f>'R13'!B31</f>
        <v>1.5</v>
      </c>
    </row>
    <row r="39" spans="1:44" ht="15" x14ac:dyDescent="0.2">
      <c r="A39" s="30" t="s">
        <v>241</v>
      </c>
      <c r="B39" s="36">
        <f>'R13'!C6</f>
        <v>0.5</v>
      </c>
      <c r="C39" s="36"/>
      <c r="D39" s="35"/>
      <c r="E39" s="35"/>
      <c r="F39" s="35"/>
      <c r="G39" s="36">
        <f>'R13'!C8</f>
        <v>2</v>
      </c>
      <c r="H39" s="35"/>
      <c r="I39" s="36">
        <f>'R13'!C9</f>
        <v>0</v>
      </c>
      <c r="J39" s="8"/>
      <c r="K39" s="8"/>
      <c r="L39" s="8"/>
      <c r="M39" s="36">
        <f>'R13'!C12</f>
        <v>0</v>
      </c>
      <c r="N39" s="8"/>
      <c r="O39" s="8"/>
      <c r="P39" s="8"/>
      <c r="Q39" s="8"/>
      <c r="R39" s="36">
        <f>'R13'!C13</f>
        <v>0</v>
      </c>
      <c r="S39" s="36"/>
      <c r="T39" s="36">
        <f>'R13'!C14</f>
        <v>0.5</v>
      </c>
      <c r="U39" s="36">
        <f>'R13'!C15</f>
        <v>1</v>
      </c>
      <c r="V39" s="36">
        <f>'R13'!C16</f>
        <v>0.5</v>
      </c>
      <c r="W39" s="8"/>
      <c r="X39" s="8"/>
      <c r="Y39" s="36">
        <f>'R13'!C19</f>
        <v>30</v>
      </c>
      <c r="Z39" s="8"/>
      <c r="AA39" s="36">
        <f>'R13'!C20</f>
        <v>7</v>
      </c>
      <c r="AB39" s="8"/>
      <c r="AC39" s="36">
        <f>'R13'!C22</f>
        <v>2</v>
      </c>
      <c r="AD39" s="36">
        <f>'R13'!C23</f>
        <v>0.5</v>
      </c>
      <c r="AE39" s="36">
        <f>'R13'!C24</f>
        <v>0.5</v>
      </c>
      <c r="AF39" s="36">
        <f>'R13'!C27</f>
        <v>0</v>
      </c>
      <c r="AG39" s="8"/>
      <c r="AH39" s="8"/>
      <c r="AI39" s="8"/>
      <c r="AJ39" s="8"/>
      <c r="AK39" s="8"/>
      <c r="AL39" s="8"/>
      <c r="AM39" s="8"/>
      <c r="AN39" s="8"/>
      <c r="AO39" s="36">
        <f>'R13'!C29</f>
        <v>3</v>
      </c>
      <c r="AP39" s="8"/>
      <c r="AQ39" s="36">
        <f>'R13'!C30</f>
        <v>0</v>
      </c>
      <c r="AR39" s="36">
        <f>'R13'!C31</f>
        <v>0.5</v>
      </c>
    </row>
    <row r="40" spans="1:44" ht="15" x14ac:dyDescent="0.2">
      <c r="A40" s="30" t="s">
        <v>242</v>
      </c>
      <c r="B40" s="36">
        <f>'R13'!D6</f>
        <v>0.5</v>
      </c>
      <c r="C40" s="36"/>
      <c r="D40" s="35"/>
      <c r="E40" s="35"/>
      <c r="F40" s="35"/>
      <c r="G40" s="36">
        <f>'R13'!D8</f>
        <v>0.5</v>
      </c>
      <c r="H40" s="35"/>
      <c r="I40" s="36">
        <f>'R13'!D9</f>
        <v>0</v>
      </c>
      <c r="J40" s="8"/>
      <c r="K40" s="8"/>
      <c r="L40" s="8"/>
      <c r="M40" s="36">
        <f>'R13'!D12</f>
        <v>0</v>
      </c>
      <c r="N40" s="8"/>
      <c r="O40" s="8"/>
      <c r="P40" s="8"/>
      <c r="Q40" s="8"/>
      <c r="R40" s="36">
        <f>'R13'!D13</f>
        <v>0.5</v>
      </c>
      <c r="S40" s="36"/>
      <c r="T40" s="36">
        <f>'R13'!D14</f>
        <v>0</v>
      </c>
      <c r="U40" s="36">
        <f>'R13'!D15</f>
        <v>1</v>
      </c>
      <c r="V40" s="36">
        <f>'R13'!D16</f>
        <v>0.5</v>
      </c>
      <c r="W40" s="8"/>
      <c r="X40" s="8"/>
      <c r="Y40" s="36">
        <f>'R13'!D19</f>
        <v>5</v>
      </c>
      <c r="Z40" s="8"/>
      <c r="AA40" s="36">
        <f>'R13'!D20</f>
        <v>9</v>
      </c>
      <c r="AB40" s="8"/>
      <c r="AC40" s="36">
        <f>'R13'!D22</f>
        <v>0</v>
      </c>
      <c r="AD40" s="36">
        <f>'R13'!D23</f>
        <v>0.5</v>
      </c>
      <c r="AE40" s="36">
        <f>'R13'!D24</f>
        <v>1</v>
      </c>
      <c r="AF40" s="36">
        <f>'R13'!D27</f>
        <v>4</v>
      </c>
      <c r="AG40" s="8"/>
      <c r="AH40" s="8"/>
      <c r="AI40" s="8"/>
      <c r="AJ40" s="8"/>
      <c r="AK40" s="8"/>
      <c r="AL40" s="8"/>
      <c r="AM40" s="8"/>
      <c r="AN40" s="8"/>
      <c r="AO40" s="36">
        <f>'R13'!D29</f>
        <v>8</v>
      </c>
      <c r="AP40" s="8"/>
      <c r="AQ40" s="36">
        <f>'R13'!D30</f>
        <v>0.5</v>
      </c>
      <c r="AR40" s="36">
        <f>'R13'!D31</f>
        <v>2</v>
      </c>
    </row>
    <row r="41" spans="1:44" ht="15" x14ac:dyDescent="0.2">
      <c r="A41" s="30" t="s">
        <v>243</v>
      </c>
      <c r="B41" s="36">
        <f>'R13'!E6</f>
        <v>1</v>
      </c>
      <c r="C41" s="36"/>
      <c r="D41" s="35"/>
      <c r="E41" s="35"/>
      <c r="F41" s="35"/>
      <c r="G41" s="36">
        <f>'R13'!E8</f>
        <v>2</v>
      </c>
      <c r="H41" s="35"/>
      <c r="I41" s="36">
        <f>'R13'!E9</f>
        <v>0</v>
      </c>
      <c r="J41" s="8"/>
      <c r="K41" s="8"/>
      <c r="L41" s="8"/>
      <c r="M41" s="36">
        <f>'R13'!E12</f>
        <v>0.5</v>
      </c>
      <c r="N41" s="8"/>
      <c r="O41" s="8"/>
      <c r="P41" s="8"/>
      <c r="Q41" s="8"/>
      <c r="R41" s="36">
        <f>'R13'!E13</f>
        <v>0.5</v>
      </c>
      <c r="S41" s="36"/>
      <c r="T41" s="36">
        <f>'R13'!E14</f>
        <v>0</v>
      </c>
      <c r="U41" s="36">
        <f>'R13'!E15</f>
        <v>1</v>
      </c>
      <c r="V41" s="36">
        <f>'R13'!E16</f>
        <v>0.5</v>
      </c>
      <c r="W41" s="8"/>
      <c r="X41" s="8"/>
      <c r="Y41" s="36">
        <f>'R13'!E19</f>
        <v>2</v>
      </c>
      <c r="Z41" s="8"/>
      <c r="AA41" s="36">
        <f>'R13'!E20</f>
        <v>6</v>
      </c>
      <c r="AB41" s="8"/>
      <c r="AC41" s="36">
        <f>'R13'!E22</f>
        <v>0</v>
      </c>
      <c r="AD41" s="36">
        <f>'R13'!E23</f>
        <v>0</v>
      </c>
      <c r="AE41" s="36">
        <f>'R13'!E24</f>
        <v>1</v>
      </c>
      <c r="AF41" s="36">
        <f>'R13'!E27</f>
        <v>6</v>
      </c>
      <c r="AG41" s="8"/>
      <c r="AH41" s="8"/>
      <c r="AI41" s="8"/>
      <c r="AJ41" s="8"/>
      <c r="AK41" s="8"/>
      <c r="AL41" s="8"/>
      <c r="AM41" s="8"/>
      <c r="AN41" s="8"/>
      <c r="AO41" s="36">
        <f>'R13'!E29</f>
        <v>8</v>
      </c>
      <c r="AP41" s="8"/>
      <c r="AQ41" s="36">
        <f>'R13'!E30</f>
        <v>1</v>
      </c>
      <c r="AR41" s="36">
        <f>'R13'!E31</f>
        <v>1</v>
      </c>
    </row>
    <row r="42" spans="1:44" ht="15" x14ac:dyDescent="0.2">
      <c r="A42" s="30" t="s">
        <v>244</v>
      </c>
      <c r="B42" s="36">
        <f>'R14'!B6</f>
        <v>4</v>
      </c>
      <c r="C42" s="36"/>
      <c r="D42" s="35"/>
      <c r="E42" s="35"/>
      <c r="F42" s="35"/>
      <c r="G42" s="36">
        <f>'R14'!B8</f>
        <v>1</v>
      </c>
      <c r="H42" s="35"/>
      <c r="I42" s="36">
        <f>'R14'!B9</f>
        <v>0</v>
      </c>
      <c r="J42" s="8"/>
      <c r="K42" s="8"/>
      <c r="L42" s="8"/>
      <c r="M42" s="36">
        <f>'R14'!B14</f>
        <v>0.5</v>
      </c>
      <c r="N42" s="8"/>
      <c r="O42" s="8"/>
      <c r="P42" s="8"/>
      <c r="Q42" s="8"/>
      <c r="R42" s="36">
        <f>'R14'!B17</f>
        <v>0.5</v>
      </c>
      <c r="S42" s="36"/>
      <c r="T42" s="8"/>
      <c r="U42" s="36">
        <f>'R14'!B18</f>
        <v>0</v>
      </c>
      <c r="V42" s="8"/>
      <c r="W42" s="8"/>
      <c r="X42" s="8"/>
      <c r="Y42" s="36">
        <f>'R14'!B24</f>
        <v>0</v>
      </c>
      <c r="Z42" s="8"/>
      <c r="AA42" s="36">
        <f>'R14'!B25</f>
        <v>1</v>
      </c>
      <c r="AB42" s="36">
        <f>'R14'!B27</f>
        <v>0</v>
      </c>
      <c r="AC42" s="36">
        <f>'R14'!B28</f>
        <v>0</v>
      </c>
      <c r="AD42" s="36">
        <f>'R14'!B29</f>
        <v>0.5</v>
      </c>
      <c r="AE42" s="36">
        <f>'R14'!B30</f>
        <v>0</v>
      </c>
      <c r="AF42" s="8"/>
      <c r="AG42" s="8"/>
      <c r="AH42" s="8"/>
      <c r="AI42" s="8"/>
      <c r="AJ42" s="8"/>
      <c r="AK42" s="8"/>
      <c r="AL42" s="8"/>
      <c r="AM42" s="8"/>
      <c r="AN42" s="36">
        <f>'R14'!B31</f>
        <v>3</v>
      </c>
      <c r="AO42" s="36">
        <f>'R14'!B34</f>
        <v>0.5</v>
      </c>
      <c r="AP42" s="8"/>
      <c r="AQ42" s="36">
        <f>'R14'!B35</f>
        <v>0.5</v>
      </c>
      <c r="AR42" s="36">
        <f>'R14'!B36</f>
        <v>0.5</v>
      </c>
    </row>
    <row r="43" spans="1:44" ht="15" x14ac:dyDescent="0.2">
      <c r="A43" s="30" t="s">
        <v>245</v>
      </c>
      <c r="B43" s="36">
        <f>'R14'!C6</f>
        <v>3</v>
      </c>
      <c r="C43" s="36"/>
      <c r="D43" s="35"/>
      <c r="E43" s="35"/>
      <c r="F43" s="35"/>
      <c r="G43" s="36">
        <f>'R14'!C8</f>
        <v>4</v>
      </c>
      <c r="H43" s="35"/>
      <c r="I43" s="36">
        <f>'R14'!C9</f>
        <v>0</v>
      </c>
      <c r="J43" s="8"/>
      <c r="K43" s="8"/>
      <c r="L43" s="8"/>
      <c r="M43" s="36">
        <f>'R14'!C14</f>
        <v>0</v>
      </c>
      <c r="N43" s="8"/>
      <c r="O43" s="8"/>
      <c r="P43" s="8"/>
      <c r="Q43" s="8"/>
      <c r="R43" s="36">
        <f>'R14'!C17</f>
        <v>0.5</v>
      </c>
      <c r="S43" s="36"/>
      <c r="T43" s="8"/>
      <c r="U43" s="36">
        <f>'R14'!C18</f>
        <v>0</v>
      </c>
      <c r="V43" s="8"/>
      <c r="W43" s="8"/>
      <c r="X43" s="8"/>
      <c r="Y43" s="36">
        <f>'R14'!C24</f>
        <v>5</v>
      </c>
      <c r="Z43" s="8"/>
      <c r="AA43" s="36">
        <f>'R14'!C25</f>
        <v>0.5</v>
      </c>
      <c r="AB43" s="36">
        <f>'R14'!C27</f>
        <v>0.5</v>
      </c>
      <c r="AC43" s="36">
        <f>'R14'!C28</f>
        <v>0</v>
      </c>
      <c r="AD43" s="36">
        <f>'R14'!C29</f>
        <v>1</v>
      </c>
      <c r="AE43" s="36">
        <f>'R14'!C30</f>
        <v>0.5</v>
      </c>
      <c r="AF43" s="8"/>
      <c r="AG43" s="8"/>
      <c r="AH43" s="8"/>
      <c r="AI43" s="8"/>
      <c r="AJ43" s="8"/>
      <c r="AK43" s="8"/>
      <c r="AL43" s="8"/>
      <c r="AM43" s="8"/>
      <c r="AN43" s="36">
        <f>'R14'!C31</f>
        <v>1</v>
      </c>
      <c r="AO43" s="36">
        <f>'R14'!C34</f>
        <v>0.5</v>
      </c>
      <c r="AP43" s="8"/>
      <c r="AQ43" s="36">
        <f>'R14'!C35</f>
        <v>0</v>
      </c>
      <c r="AR43" s="36">
        <f>'R14'!C36</f>
        <v>0</v>
      </c>
    </row>
    <row r="44" spans="1:44" ht="15" x14ac:dyDescent="0.2">
      <c r="A44" s="30" t="s">
        <v>246</v>
      </c>
      <c r="B44" s="36">
        <f>'R14'!D6</f>
        <v>7</v>
      </c>
      <c r="C44" s="36"/>
      <c r="D44" s="35"/>
      <c r="E44" s="35"/>
      <c r="F44" s="35"/>
      <c r="G44" s="36">
        <f>'R14'!D8</f>
        <v>2</v>
      </c>
      <c r="H44" s="35"/>
      <c r="I44" s="36">
        <f>'R14'!D9</f>
        <v>2</v>
      </c>
      <c r="J44" s="8"/>
      <c r="K44" s="8"/>
      <c r="L44" s="8"/>
      <c r="M44" s="36">
        <f>'R14'!D14</f>
        <v>1</v>
      </c>
      <c r="N44" s="8"/>
      <c r="O44" s="8"/>
      <c r="P44" s="8"/>
      <c r="Q44" s="8"/>
      <c r="R44" s="36">
        <f>'R14'!D17</f>
        <v>1</v>
      </c>
      <c r="S44" s="36"/>
      <c r="T44" s="8"/>
      <c r="U44" s="36">
        <f>'R14'!D18</f>
        <v>0</v>
      </c>
      <c r="V44" s="8"/>
      <c r="W44" s="8"/>
      <c r="X44" s="8"/>
      <c r="Y44" s="36">
        <f>'R14'!D24</f>
        <v>6</v>
      </c>
      <c r="Z44" s="8"/>
      <c r="AA44" s="36">
        <f>'R14'!D25</f>
        <v>0.5</v>
      </c>
      <c r="AB44" s="36">
        <f>'R14'!D27</f>
        <v>0</v>
      </c>
      <c r="AC44" s="36">
        <f>'R14'!D28</f>
        <v>0</v>
      </c>
      <c r="AD44" s="36">
        <f>'R14'!D29</f>
        <v>0.5</v>
      </c>
      <c r="AE44" s="36">
        <f>'R14'!D30</f>
        <v>1</v>
      </c>
      <c r="AF44" s="8"/>
      <c r="AG44" s="8"/>
      <c r="AH44" s="8"/>
      <c r="AI44" s="8"/>
      <c r="AJ44" s="8"/>
      <c r="AK44" s="8"/>
      <c r="AL44" s="8"/>
      <c r="AM44" s="8"/>
      <c r="AN44" s="36">
        <f>'R14'!D31</f>
        <v>0.5</v>
      </c>
      <c r="AO44" s="36">
        <f>'R14'!D34</f>
        <v>0.5</v>
      </c>
      <c r="AP44" s="8"/>
      <c r="AQ44" s="36">
        <f>'R14'!D35</f>
        <v>0.5</v>
      </c>
      <c r="AR44" s="36">
        <f>'R14'!D36</f>
        <v>0.5</v>
      </c>
    </row>
    <row r="45" spans="1:44" ht="15" x14ac:dyDescent="0.2">
      <c r="A45" s="30" t="s">
        <v>247</v>
      </c>
      <c r="B45" s="36">
        <f>'R14'!E6</f>
        <v>8</v>
      </c>
      <c r="C45" s="36"/>
      <c r="D45" s="35"/>
      <c r="E45" s="35"/>
      <c r="F45" s="35"/>
      <c r="G45" s="36">
        <f>'R14'!E8</f>
        <v>1</v>
      </c>
      <c r="H45" s="35"/>
      <c r="I45" s="36">
        <f>'R14'!E9</f>
        <v>2</v>
      </c>
      <c r="J45" s="8"/>
      <c r="K45" s="8"/>
      <c r="L45" s="8"/>
      <c r="M45" s="36">
        <f>'R14'!E14</f>
        <v>1</v>
      </c>
      <c r="N45" s="8"/>
      <c r="O45" s="8"/>
      <c r="P45" s="8"/>
      <c r="Q45" s="8"/>
      <c r="R45" s="36">
        <f>'R14'!E17</f>
        <v>0.5</v>
      </c>
      <c r="S45" s="36"/>
      <c r="T45" s="8"/>
      <c r="U45" s="36">
        <f>'R14'!E18</f>
        <v>0.5</v>
      </c>
      <c r="V45" s="8"/>
      <c r="W45" s="8"/>
      <c r="X45" s="8"/>
      <c r="Y45" s="36">
        <f>'R14'!E24</f>
        <v>4</v>
      </c>
      <c r="Z45" s="8"/>
      <c r="AA45" s="36">
        <f>'R14'!E25</f>
        <v>0.5</v>
      </c>
      <c r="AB45" s="36">
        <f>'R14'!E27</f>
        <v>0.5</v>
      </c>
      <c r="AC45" s="36">
        <f>'R14'!E28</f>
        <v>0.5</v>
      </c>
      <c r="AD45" s="36">
        <f>'R14'!E29</f>
        <v>0.5</v>
      </c>
      <c r="AE45" s="36">
        <f>'R14'!E30</f>
        <v>1</v>
      </c>
      <c r="AF45" s="8"/>
      <c r="AG45" s="8"/>
      <c r="AH45" s="8"/>
      <c r="AI45" s="8"/>
      <c r="AJ45" s="8"/>
      <c r="AK45" s="8"/>
      <c r="AL45" s="8"/>
      <c r="AM45" s="8"/>
      <c r="AN45" s="36">
        <f>'R14'!E31</f>
        <v>1</v>
      </c>
      <c r="AO45" s="36">
        <f>'R14'!E34</f>
        <v>0.5</v>
      </c>
      <c r="AP45" s="8"/>
      <c r="AQ45" s="36">
        <f>'R14'!E35</f>
        <v>0</v>
      </c>
      <c r="AR45" s="36">
        <f>'R14'!E36</f>
        <v>0.5</v>
      </c>
    </row>
    <row r="46" spans="1:44" ht="15" x14ac:dyDescent="0.2">
      <c r="A46" s="30" t="s">
        <v>248</v>
      </c>
      <c r="B46" s="36">
        <f>'R15'!B10</f>
        <v>5</v>
      </c>
      <c r="C46" s="36"/>
      <c r="D46" s="35"/>
      <c r="E46" s="35"/>
      <c r="F46" s="35"/>
      <c r="G46" s="36">
        <f>'R15'!B12</f>
        <v>0.5</v>
      </c>
      <c r="H46" s="35"/>
      <c r="I46" s="36">
        <f>'R15'!B13</f>
        <v>7</v>
      </c>
      <c r="J46" s="36">
        <f>'R15'!B17</f>
        <v>0</v>
      </c>
      <c r="K46" s="8"/>
      <c r="L46" s="8"/>
      <c r="M46" s="8"/>
      <c r="N46" s="8"/>
      <c r="O46" s="8"/>
      <c r="P46" s="8"/>
      <c r="Q46" s="8"/>
      <c r="R46" s="36">
        <f>'R15'!B18</f>
        <v>1.5</v>
      </c>
      <c r="S46" s="36"/>
      <c r="T46" s="8"/>
      <c r="U46" s="8"/>
      <c r="V46" s="8"/>
      <c r="W46" s="8"/>
      <c r="X46" s="8"/>
      <c r="Y46" s="36">
        <f>'R15'!B27</f>
        <v>8</v>
      </c>
      <c r="Z46" s="8"/>
      <c r="AA46" s="36">
        <f>'R15'!B40</f>
        <v>0.5</v>
      </c>
      <c r="AB46" s="36">
        <f>'R15'!B29</f>
        <v>0.5</v>
      </c>
      <c r="AC46" s="36">
        <f>'R15'!B30</f>
        <v>0.5</v>
      </c>
      <c r="AD46" s="36">
        <f>'R15'!B31</f>
        <v>0.5</v>
      </c>
      <c r="AE46" s="36">
        <f>'R15'!B33</f>
        <v>0.5</v>
      </c>
      <c r="AF46" s="8"/>
      <c r="AG46" s="8"/>
      <c r="AH46" s="8"/>
      <c r="AI46" s="8"/>
      <c r="AJ46" s="36">
        <f>'R15'!B35</f>
        <v>1</v>
      </c>
      <c r="AK46" s="8"/>
      <c r="AL46" s="8"/>
      <c r="AM46" s="8"/>
      <c r="AN46" s="36">
        <f>'R15'!B36</f>
        <v>1</v>
      </c>
      <c r="AO46" s="36">
        <f>'R15'!B38</f>
        <v>2</v>
      </c>
      <c r="AP46" s="8"/>
      <c r="AQ46" s="36">
        <f>'R15'!B41</f>
        <v>0</v>
      </c>
      <c r="AR46" s="36">
        <f>'R15'!B42</f>
        <v>1</v>
      </c>
    </row>
    <row r="47" spans="1:44" ht="15" x14ac:dyDescent="0.2">
      <c r="A47" s="30" t="s">
        <v>249</v>
      </c>
      <c r="B47" s="36">
        <f>'R15'!C10</f>
        <v>3</v>
      </c>
      <c r="C47" s="36"/>
      <c r="D47" s="35"/>
      <c r="E47" s="35"/>
      <c r="F47" s="35"/>
      <c r="G47" s="36">
        <f>'R15'!C12</f>
        <v>9</v>
      </c>
      <c r="H47" s="35"/>
      <c r="I47" s="36">
        <f>'R15'!C13</f>
        <v>80</v>
      </c>
      <c r="J47" s="36">
        <f>'R15'!C17</f>
        <v>0</v>
      </c>
      <c r="K47" s="8"/>
      <c r="L47" s="8"/>
      <c r="M47" s="8"/>
      <c r="N47" s="8"/>
      <c r="O47" s="8"/>
      <c r="P47" s="8"/>
      <c r="Q47" s="8"/>
      <c r="R47" s="36">
        <f>'R15'!C18</f>
        <v>0</v>
      </c>
      <c r="S47" s="36"/>
      <c r="T47" s="8"/>
      <c r="U47" s="8"/>
      <c r="V47" s="8"/>
      <c r="W47" s="8"/>
      <c r="X47" s="8"/>
      <c r="Y47" s="36">
        <f>'R15'!C27</f>
        <v>0.5</v>
      </c>
      <c r="Z47" s="8"/>
      <c r="AA47" s="36">
        <f>'R15'!C40</f>
        <v>0</v>
      </c>
      <c r="AB47" s="36">
        <f>'R15'!C29</f>
        <v>0</v>
      </c>
      <c r="AC47" s="36">
        <f>'R15'!C30</f>
        <v>0</v>
      </c>
      <c r="AD47" s="36">
        <f>'R15'!C31</f>
        <v>0.5</v>
      </c>
      <c r="AE47" s="36">
        <f>'R15'!C33</f>
        <v>0</v>
      </c>
      <c r="AF47" s="8"/>
      <c r="AG47" s="8"/>
      <c r="AH47" s="8"/>
      <c r="AI47" s="8"/>
      <c r="AJ47" s="36">
        <f>'R15'!C35</f>
        <v>0.5</v>
      </c>
      <c r="AK47" s="8"/>
      <c r="AL47" s="8"/>
      <c r="AM47" s="8"/>
      <c r="AN47" s="36">
        <f>'R15'!C36</f>
        <v>0</v>
      </c>
      <c r="AO47" s="36">
        <f>'R15'!C38</f>
        <v>0.5</v>
      </c>
      <c r="AP47" s="8"/>
      <c r="AQ47" s="36">
        <f>'R15'!C41</f>
        <v>0.5</v>
      </c>
      <c r="AR47" s="36">
        <f>'R15'!C42</f>
        <v>0.5</v>
      </c>
    </row>
    <row r="48" spans="1:44" ht="15" x14ac:dyDescent="0.2">
      <c r="A48" s="30" t="s">
        <v>250</v>
      </c>
      <c r="B48" s="36">
        <f>'R15'!D10</f>
        <v>0</v>
      </c>
      <c r="C48" s="36"/>
      <c r="D48" s="35"/>
      <c r="E48" s="35"/>
      <c r="F48" s="35"/>
      <c r="G48" s="36">
        <f>'R15'!D12</f>
        <v>3</v>
      </c>
      <c r="H48" s="35"/>
      <c r="I48" s="36">
        <f>'R15'!D13</f>
        <v>50</v>
      </c>
      <c r="J48" s="36">
        <f>'R15'!D17</f>
        <v>0</v>
      </c>
      <c r="K48" s="8"/>
      <c r="L48" s="8"/>
      <c r="M48" s="8"/>
      <c r="N48" s="8"/>
      <c r="O48" s="8"/>
      <c r="P48" s="8"/>
      <c r="Q48" s="8"/>
      <c r="R48" s="36">
        <f>'R15'!D18</f>
        <v>0</v>
      </c>
      <c r="S48" s="36"/>
      <c r="T48" s="8"/>
      <c r="U48" s="8"/>
      <c r="V48" s="8"/>
      <c r="W48" s="8"/>
      <c r="X48" s="8"/>
      <c r="Y48" s="36">
        <f>'R15'!D27</f>
        <v>0</v>
      </c>
      <c r="Z48" s="8"/>
      <c r="AA48" s="36">
        <f>'R15'!D40</f>
        <v>0</v>
      </c>
      <c r="AB48" s="36">
        <f>'R15'!D29</f>
        <v>0</v>
      </c>
      <c r="AC48" s="36">
        <f>'R15'!D30</f>
        <v>0</v>
      </c>
      <c r="AD48" s="36">
        <f>'R15'!D31</f>
        <v>0</v>
      </c>
      <c r="AE48" s="36">
        <f>'R15'!D33</f>
        <v>0</v>
      </c>
      <c r="AF48" s="8"/>
      <c r="AG48" s="8"/>
      <c r="AH48" s="8"/>
      <c r="AI48" s="8"/>
      <c r="AJ48" s="36">
        <f>'R15'!D35</f>
        <v>0</v>
      </c>
      <c r="AK48" s="8"/>
      <c r="AL48" s="8"/>
      <c r="AM48" s="8"/>
      <c r="AN48" s="36">
        <f>'R15'!D36</f>
        <v>0</v>
      </c>
      <c r="AO48" s="36">
        <f>'R15'!D38</f>
        <v>0</v>
      </c>
      <c r="AP48" s="8"/>
      <c r="AQ48" s="36">
        <f>'R15'!D41</f>
        <v>0</v>
      </c>
      <c r="AR48" s="36">
        <f>'R15'!D42</f>
        <v>0</v>
      </c>
    </row>
    <row r="49" spans="1:44" ht="15" x14ac:dyDescent="0.2">
      <c r="A49" s="30" t="s">
        <v>251</v>
      </c>
      <c r="B49" s="36">
        <f>'R15'!E10</f>
        <v>0</v>
      </c>
      <c r="C49" s="36"/>
      <c r="D49" s="35"/>
      <c r="E49" s="35"/>
      <c r="F49" s="35"/>
      <c r="G49" s="36">
        <f>'R15'!E12</f>
        <v>0.5</v>
      </c>
      <c r="H49" s="35"/>
      <c r="I49" s="36">
        <f>'R15'!E13</f>
        <v>18</v>
      </c>
      <c r="J49" s="36">
        <f>'R15'!E17</f>
        <v>0.5</v>
      </c>
      <c r="K49" s="8"/>
      <c r="L49" s="8"/>
      <c r="M49" s="8"/>
      <c r="N49" s="8"/>
      <c r="O49" s="8"/>
      <c r="P49" s="8"/>
      <c r="Q49" s="8"/>
      <c r="R49" s="36">
        <f>'R15'!E18</f>
        <v>0</v>
      </c>
      <c r="S49" s="36"/>
      <c r="T49" s="8"/>
      <c r="U49" s="8"/>
      <c r="V49" s="8"/>
      <c r="W49" s="8"/>
      <c r="X49" s="8"/>
      <c r="Y49" s="36">
        <f>'R15'!E27</f>
        <v>0</v>
      </c>
      <c r="Z49" s="8"/>
      <c r="AA49" s="36">
        <f>'R15'!E40</f>
        <v>0</v>
      </c>
      <c r="AB49" s="36">
        <f>'R15'!E29</f>
        <v>0</v>
      </c>
      <c r="AC49" s="36">
        <f>'R15'!E30</f>
        <v>0</v>
      </c>
      <c r="AD49" s="36">
        <f>'R15'!E31</f>
        <v>0</v>
      </c>
      <c r="AE49" s="36">
        <f>'R15'!E33</f>
        <v>2</v>
      </c>
      <c r="AF49" s="8"/>
      <c r="AG49" s="8"/>
      <c r="AH49" s="8"/>
      <c r="AI49" s="8"/>
      <c r="AJ49" s="36">
        <f>'R15'!E35</f>
        <v>0</v>
      </c>
      <c r="AK49" s="8"/>
      <c r="AL49" s="8"/>
      <c r="AM49" s="8"/>
      <c r="AN49" s="36">
        <f>'R15'!E36</f>
        <v>0</v>
      </c>
      <c r="AO49" s="36">
        <f>'R15'!E38</f>
        <v>0</v>
      </c>
      <c r="AP49" s="8"/>
      <c r="AQ49" s="36">
        <f>'R15'!E41</f>
        <v>0</v>
      </c>
      <c r="AR49" s="36">
        <f>'R15'!E42</f>
        <v>0</v>
      </c>
    </row>
    <row r="50" spans="1:44" ht="15" x14ac:dyDescent="0.2">
      <c r="A50" s="30" t="s">
        <v>252</v>
      </c>
      <c r="B50" s="36">
        <f>'R16'!B12</f>
        <v>6</v>
      </c>
      <c r="C50" s="36">
        <f>'R16'!B14</f>
        <v>1</v>
      </c>
      <c r="D50" s="35"/>
      <c r="E50" s="35"/>
      <c r="F50" s="35"/>
      <c r="G50" s="35"/>
      <c r="H50" s="36">
        <f>'R16'!B19</f>
        <v>0.5</v>
      </c>
      <c r="I50" s="35"/>
      <c r="J50" s="8"/>
      <c r="K50" s="8"/>
      <c r="L50" s="8"/>
      <c r="M50" s="36">
        <f>'R16'!B27</f>
        <v>1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36">
        <f>'R16'!B30</f>
        <v>2</v>
      </c>
      <c r="Z50" s="8"/>
      <c r="AA50" s="8"/>
      <c r="AB50" s="8"/>
      <c r="AC50" s="8"/>
      <c r="AD50" s="36">
        <f>'R16'!B32</f>
        <v>0</v>
      </c>
      <c r="AE50" s="36">
        <f>'R16'!B33</f>
        <v>0.5</v>
      </c>
      <c r="AF50" s="8"/>
      <c r="AG50" s="8"/>
      <c r="AH50" s="8"/>
      <c r="AI50" s="8"/>
      <c r="AJ50" s="36">
        <f>'R16'!B37</f>
        <v>0.5</v>
      </c>
      <c r="AK50" s="8"/>
      <c r="AL50" s="36">
        <f>'R16'!B40</f>
        <v>0.5</v>
      </c>
      <c r="AM50" s="8"/>
      <c r="AN50" s="36">
        <f>'R16'!B42</f>
        <v>0.5</v>
      </c>
      <c r="AO50" s="36">
        <f>'R16'!B43</f>
        <v>0</v>
      </c>
      <c r="AP50" s="36">
        <f>'R16'!B44</f>
        <v>0.5</v>
      </c>
      <c r="AQ50" s="36">
        <f>'R16'!B45</f>
        <v>0.5</v>
      </c>
      <c r="AR50" s="36">
        <f>'R16'!B46</f>
        <v>7</v>
      </c>
    </row>
    <row r="51" spans="1:44" ht="15" x14ac:dyDescent="0.2">
      <c r="A51" s="30" t="s">
        <v>253</v>
      </c>
      <c r="B51" s="36">
        <f>'R16'!C12</f>
        <v>3</v>
      </c>
      <c r="C51" s="36">
        <f>'R16'!C14</f>
        <v>5</v>
      </c>
      <c r="D51" s="35"/>
      <c r="E51" s="35"/>
      <c r="F51" s="35"/>
      <c r="G51" s="35"/>
      <c r="H51" s="36">
        <f>'R16'!C19</f>
        <v>1</v>
      </c>
      <c r="I51" s="35"/>
      <c r="J51" s="8"/>
      <c r="K51" s="8"/>
      <c r="L51" s="8"/>
      <c r="M51" s="36">
        <f>'R16'!C27</f>
        <v>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36">
        <f>'R16'!C30</f>
        <v>5</v>
      </c>
      <c r="Z51" s="8"/>
      <c r="AA51" s="8"/>
      <c r="AB51" s="8"/>
      <c r="AC51" s="8"/>
      <c r="AD51" s="36">
        <f>'R16'!C32</f>
        <v>0.5</v>
      </c>
      <c r="AE51" s="36">
        <f>'R16'!C33</f>
        <v>0.5</v>
      </c>
      <c r="AF51" s="8"/>
      <c r="AG51" s="8"/>
      <c r="AH51" s="8"/>
      <c r="AI51" s="8"/>
      <c r="AJ51" s="36">
        <f>'R16'!C37</f>
        <v>0.5</v>
      </c>
      <c r="AK51" s="8"/>
      <c r="AL51" s="36">
        <f>'R16'!C40</f>
        <v>1</v>
      </c>
      <c r="AM51" s="8"/>
      <c r="AN51" s="36">
        <f>'R16'!C42</f>
        <v>0.5</v>
      </c>
      <c r="AO51" s="36">
        <f>'R16'!C43</f>
        <v>0</v>
      </c>
      <c r="AP51" s="36">
        <f>'R16'!C44</f>
        <v>1</v>
      </c>
      <c r="AQ51" s="36">
        <f>'R16'!C45</f>
        <v>0.5</v>
      </c>
      <c r="AR51" s="36">
        <f>'R16'!C46</f>
        <v>10</v>
      </c>
    </row>
    <row r="52" spans="1:44" ht="15" x14ac:dyDescent="0.2">
      <c r="A52" s="30" t="s">
        <v>254</v>
      </c>
      <c r="B52" s="36">
        <f>'R16'!D12</f>
        <v>6</v>
      </c>
      <c r="C52" s="36">
        <f>'R16'!D14</f>
        <v>3</v>
      </c>
      <c r="D52" s="35"/>
      <c r="E52" s="35"/>
      <c r="F52" s="35"/>
      <c r="G52" s="35"/>
      <c r="H52" s="36">
        <f>'R16'!D19</f>
        <v>0.5</v>
      </c>
      <c r="I52" s="35"/>
      <c r="J52" s="8"/>
      <c r="K52" s="8"/>
      <c r="L52" s="8"/>
      <c r="M52" s="36">
        <f>'R16'!D27</f>
        <v>10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36">
        <f>'R16'!D30</f>
        <v>15</v>
      </c>
      <c r="Z52" s="8"/>
      <c r="AA52" s="8"/>
      <c r="AB52" s="8"/>
      <c r="AC52" s="8"/>
      <c r="AD52" s="36">
        <f>'R16'!D32</f>
        <v>0</v>
      </c>
      <c r="AE52" s="36">
        <f>'R16'!D33</f>
        <v>0</v>
      </c>
      <c r="AF52" s="8"/>
      <c r="AG52" s="8"/>
      <c r="AH52" s="8"/>
      <c r="AI52" s="8"/>
      <c r="AJ52" s="36">
        <f>'R16'!D37</f>
        <v>0.5</v>
      </c>
      <c r="AK52" s="8"/>
      <c r="AL52" s="36">
        <f>'R16'!D40</f>
        <v>0</v>
      </c>
      <c r="AM52" s="8"/>
      <c r="AN52" s="36">
        <f>'R16'!D42</f>
        <v>0</v>
      </c>
      <c r="AO52" s="36">
        <f>'R16'!D43</f>
        <v>1</v>
      </c>
      <c r="AP52" s="36">
        <f>'R16'!D44</f>
        <v>0.5</v>
      </c>
      <c r="AQ52" s="36">
        <f>'R16'!D45</f>
        <v>0.5</v>
      </c>
      <c r="AR52" s="36">
        <f>'R16'!D46</f>
        <v>7</v>
      </c>
    </row>
    <row r="53" spans="1:44" ht="15" x14ac:dyDescent="0.2">
      <c r="A53" s="30" t="s">
        <v>255</v>
      </c>
      <c r="B53" s="36">
        <f>'R16'!E12</f>
        <v>5</v>
      </c>
      <c r="C53" s="36">
        <f>'R16'!E14</f>
        <v>0</v>
      </c>
      <c r="D53" s="35"/>
      <c r="E53" s="35"/>
      <c r="F53" s="35"/>
      <c r="G53" s="35"/>
      <c r="H53" s="36">
        <f>'R16'!E19</f>
        <v>0</v>
      </c>
      <c r="I53" s="35"/>
      <c r="J53" s="8"/>
      <c r="K53" s="8"/>
      <c r="L53" s="8"/>
      <c r="M53" s="36">
        <f>'R16'!E27</f>
        <v>9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36">
        <f>'R16'!E30</f>
        <v>6</v>
      </c>
      <c r="Z53" s="8"/>
      <c r="AA53" s="8"/>
      <c r="AB53" s="8"/>
      <c r="AC53" s="8"/>
      <c r="AD53" s="36">
        <f>'R16'!E32</f>
        <v>0.5</v>
      </c>
      <c r="AE53" s="36">
        <f>'R16'!E33</f>
        <v>0</v>
      </c>
      <c r="AF53" s="8"/>
      <c r="AG53" s="8"/>
      <c r="AH53" s="8"/>
      <c r="AI53" s="8"/>
      <c r="AJ53" s="36">
        <f>'R16'!E37</f>
        <v>0.5</v>
      </c>
      <c r="AK53" s="8"/>
      <c r="AL53" s="36">
        <f>'R16'!E40</f>
        <v>0</v>
      </c>
      <c r="AM53" s="8"/>
      <c r="AN53" s="36">
        <f>'R16'!E42</f>
        <v>0.5</v>
      </c>
      <c r="AO53" s="36">
        <f>'R16'!E43</f>
        <v>5</v>
      </c>
      <c r="AP53" s="36">
        <f>'R16'!E44</f>
        <v>1</v>
      </c>
      <c r="AQ53" s="36">
        <f>'R16'!E45</f>
        <v>0.5</v>
      </c>
      <c r="AR53" s="36">
        <f>'R16'!E46</f>
        <v>7</v>
      </c>
    </row>
    <row r="54" spans="1:44" ht="15" x14ac:dyDescent="0.2">
      <c r="A54" s="30" t="s">
        <v>256</v>
      </c>
      <c r="B54" s="36">
        <f>'R17'!B9</f>
        <v>10</v>
      </c>
      <c r="C54" s="36">
        <f>'R17'!B12</f>
        <v>0</v>
      </c>
      <c r="D54" s="35"/>
      <c r="E54" s="35"/>
      <c r="F54" s="35"/>
      <c r="G54" s="35"/>
      <c r="H54" s="35"/>
      <c r="I54" s="35"/>
      <c r="J54" s="8"/>
      <c r="K54" s="8"/>
      <c r="L54" s="36">
        <f>'R17'!B19</f>
        <v>0</v>
      </c>
      <c r="M54" s="8"/>
      <c r="N54" s="8"/>
      <c r="O54" s="8"/>
      <c r="P54" s="8"/>
      <c r="Q54" s="36">
        <f>'R17'!B21</f>
        <v>0.5</v>
      </c>
      <c r="R54" s="36">
        <f>'R17'!B22</f>
        <v>5</v>
      </c>
      <c r="S54" s="36"/>
      <c r="T54" s="8"/>
      <c r="U54" s="8"/>
      <c r="V54" s="8"/>
      <c r="W54" s="8"/>
      <c r="X54" s="8"/>
      <c r="Y54" s="36">
        <f>'R17'!B26</f>
        <v>10</v>
      </c>
      <c r="Z54" s="8"/>
      <c r="AA54" s="8"/>
      <c r="AB54" s="36">
        <f>'R17'!B28</f>
        <v>0</v>
      </c>
      <c r="AC54" s="8"/>
      <c r="AD54" s="36">
        <f>'R17'!B29</f>
        <v>0.5</v>
      </c>
      <c r="AE54" s="36">
        <f>'R17'!B30</f>
        <v>0.5</v>
      </c>
      <c r="AF54" s="8"/>
      <c r="AG54" s="8"/>
      <c r="AH54" s="8"/>
      <c r="AI54" s="8"/>
      <c r="AJ54" s="36">
        <f>'R17'!B36</f>
        <v>0</v>
      </c>
      <c r="AK54" s="8"/>
      <c r="AL54" s="36">
        <f>'R17'!B37</f>
        <v>1</v>
      </c>
      <c r="AM54" s="36">
        <f>'R17'!B38</f>
        <v>0.5</v>
      </c>
      <c r="AN54" s="8"/>
      <c r="AO54" s="36">
        <f>'R17'!B39</f>
        <v>0.5</v>
      </c>
      <c r="AP54" s="8"/>
      <c r="AQ54" s="36">
        <f>'R17'!B40</f>
        <v>0</v>
      </c>
      <c r="AR54" s="36">
        <f>'R17'!B41</f>
        <v>0</v>
      </c>
    </row>
    <row r="55" spans="1:44" ht="15" x14ac:dyDescent="0.2">
      <c r="A55" s="30" t="s">
        <v>257</v>
      </c>
      <c r="B55" s="36">
        <f>'R17'!C9</f>
        <v>17</v>
      </c>
      <c r="C55" s="36">
        <f>'R17'!C12</f>
        <v>0.5</v>
      </c>
      <c r="D55" s="35"/>
      <c r="E55" s="35"/>
      <c r="F55" s="35"/>
      <c r="G55" s="35"/>
      <c r="H55" s="35"/>
      <c r="I55" s="35"/>
      <c r="J55" s="8"/>
      <c r="K55" s="8"/>
      <c r="L55" s="36">
        <f>'R17'!C19</f>
        <v>0</v>
      </c>
      <c r="M55" s="8"/>
      <c r="N55" s="8"/>
      <c r="O55" s="8"/>
      <c r="P55" s="8"/>
      <c r="Q55" s="36">
        <f>'R17'!C21</f>
        <v>0</v>
      </c>
      <c r="R55" s="36">
        <f>'R17'!C22</f>
        <v>8</v>
      </c>
      <c r="S55" s="36"/>
      <c r="T55" s="8"/>
      <c r="U55" s="8"/>
      <c r="V55" s="8"/>
      <c r="W55" s="8"/>
      <c r="X55" s="8"/>
      <c r="Y55" s="36">
        <f>'R17'!C26</f>
        <v>18</v>
      </c>
      <c r="Z55" s="8"/>
      <c r="AA55" s="8"/>
      <c r="AB55" s="36">
        <f>'R17'!C28</f>
        <v>0.5</v>
      </c>
      <c r="AC55" s="8"/>
      <c r="AD55" s="36">
        <f>'R17'!C29</f>
        <v>0.5</v>
      </c>
      <c r="AE55" s="36">
        <f>'R17'!C30</f>
        <v>0.5</v>
      </c>
      <c r="AF55" s="8"/>
      <c r="AG55" s="8"/>
      <c r="AH55" s="8"/>
      <c r="AI55" s="8"/>
      <c r="AJ55" s="36">
        <f>'R17'!C36</f>
        <v>4</v>
      </c>
      <c r="AK55" s="8"/>
      <c r="AL55" s="36">
        <f>'R17'!C37</f>
        <v>0.5</v>
      </c>
      <c r="AM55" s="36">
        <f>'R17'!C38</f>
        <v>0.5</v>
      </c>
      <c r="AN55" s="8"/>
      <c r="AO55" s="36">
        <f>'R17'!C39</f>
        <v>0.5</v>
      </c>
      <c r="AP55" s="8"/>
      <c r="AQ55" s="36">
        <f>'R17'!C40</f>
        <v>0.5</v>
      </c>
      <c r="AR55" s="36">
        <f>'R17'!C41</f>
        <v>1</v>
      </c>
    </row>
    <row r="56" spans="1:44" ht="15" x14ac:dyDescent="0.2">
      <c r="A56" s="30" t="s">
        <v>258</v>
      </c>
      <c r="B56" s="36">
        <f>'R17'!D9</f>
        <v>5</v>
      </c>
      <c r="C56" s="36">
        <f>'R17'!D12</f>
        <v>0.5</v>
      </c>
      <c r="D56" s="35"/>
      <c r="E56" s="35"/>
      <c r="F56" s="35"/>
      <c r="G56" s="35"/>
      <c r="H56" s="35"/>
      <c r="I56" s="35"/>
      <c r="J56" s="8"/>
      <c r="K56" s="8"/>
      <c r="L56" s="36">
        <f>'R17'!D19</f>
        <v>0</v>
      </c>
      <c r="M56" s="8"/>
      <c r="N56" s="8"/>
      <c r="O56" s="8"/>
      <c r="P56" s="8"/>
      <c r="Q56" s="36">
        <f>'R17'!D21</f>
        <v>0</v>
      </c>
      <c r="R56" s="36">
        <f>'R17'!D22</f>
        <v>8</v>
      </c>
      <c r="S56" s="36"/>
      <c r="T56" s="8"/>
      <c r="U56" s="8"/>
      <c r="V56" s="8"/>
      <c r="W56" s="8"/>
      <c r="X56" s="8"/>
      <c r="Y56" s="36">
        <f>'R17'!D26</f>
        <v>17</v>
      </c>
      <c r="Z56" s="8"/>
      <c r="AA56" s="8"/>
      <c r="AB56" s="36">
        <f>'R17'!D28</f>
        <v>0</v>
      </c>
      <c r="AC56" s="8"/>
      <c r="AD56" s="36">
        <f>'R17'!D29</f>
        <v>0.5</v>
      </c>
      <c r="AE56" s="36">
        <f>'R17'!D30</f>
        <v>0.5</v>
      </c>
      <c r="AF56" s="8"/>
      <c r="AG56" s="8"/>
      <c r="AH56" s="8"/>
      <c r="AI56" s="8"/>
      <c r="AJ56" s="36">
        <f>'R17'!D36</f>
        <v>4</v>
      </c>
      <c r="AK56" s="8"/>
      <c r="AL56" s="36">
        <f>'R17'!D37</f>
        <v>0.5</v>
      </c>
      <c r="AM56" s="36">
        <f>'R17'!D38</f>
        <v>0.05</v>
      </c>
      <c r="AN56" s="8"/>
      <c r="AO56" s="36">
        <f>'R17'!D39</f>
        <v>1</v>
      </c>
      <c r="AP56" s="8"/>
      <c r="AQ56" s="36">
        <f>'R17'!D40</f>
        <v>0</v>
      </c>
      <c r="AR56" s="36">
        <f>'R17'!D41</f>
        <v>0.5</v>
      </c>
    </row>
    <row r="57" spans="1:44" ht="15" x14ac:dyDescent="0.2">
      <c r="A57" s="30" t="s">
        <v>259</v>
      </c>
      <c r="B57" s="36">
        <f>'R17'!E9</f>
        <v>5</v>
      </c>
      <c r="C57" s="36">
        <f>'R17'!E12</f>
        <v>0</v>
      </c>
      <c r="D57" s="35"/>
      <c r="E57" s="35"/>
      <c r="F57" s="35"/>
      <c r="G57" s="35"/>
      <c r="H57" s="35"/>
      <c r="I57" s="35"/>
      <c r="J57" s="8"/>
      <c r="K57" s="8"/>
      <c r="L57" s="36">
        <f>'R17'!E19</f>
        <v>0</v>
      </c>
      <c r="M57" s="8"/>
      <c r="N57" s="8"/>
      <c r="O57" s="8"/>
      <c r="P57" s="8"/>
      <c r="Q57" s="36">
        <f>'R17'!E21</f>
        <v>0</v>
      </c>
      <c r="R57" s="36">
        <f>'R17'!E22</f>
        <v>8</v>
      </c>
      <c r="S57" s="36"/>
      <c r="T57" s="8"/>
      <c r="U57" s="8"/>
      <c r="V57" s="8"/>
      <c r="W57" s="8"/>
      <c r="X57" s="8"/>
      <c r="Y57" s="36">
        <f>'R17'!E26</f>
        <v>2</v>
      </c>
      <c r="Z57" s="8"/>
      <c r="AA57" s="8"/>
      <c r="AB57" s="36">
        <f>'R17'!E28</f>
        <v>0</v>
      </c>
      <c r="AC57" s="8"/>
      <c r="AD57" s="36">
        <f>'R17'!E29</f>
        <v>0.5</v>
      </c>
      <c r="AE57" s="36">
        <f>'R17'!E30</f>
        <v>0.5</v>
      </c>
      <c r="AF57" s="8"/>
      <c r="AG57" s="8"/>
      <c r="AH57" s="8"/>
      <c r="AI57" s="8"/>
      <c r="AJ57" s="36">
        <f>'R17'!E36</f>
        <v>1</v>
      </c>
      <c r="AK57" s="8"/>
      <c r="AL57" s="36">
        <f>'R17'!E37</f>
        <v>0.5</v>
      </c>
      <c r="AM57" s="36">
        <f>'R17'!E38</f>
        <v>0</v>
      </c>
      <c r="AN57" s="8"/>
      <c r="AO57" s="36">
        <f>'R17'!E39</f>
        <v>0.5</v>
      </c>
      <c r="AP57" s="8"/>
      <c r="AQ57" s="36">
        <f>'R17'!E40</f>
        <v>0.5</v>
      </c>
      <c r="AR57" s="36">
        <f>'R17'!E41</f>
        <v>0.5</v>
      </c>
    </row>
    <row r="58" spans="1:44" ht="15" x14ac:dyDescent="0.2">
      <c r="A58" s="30" t="s">
        <v>260</v>
      </c>
      <c r="B58" s="36">
        <f>'R18'!B14</f>
        <v>7</v>
      </c>
      <c r="C58" s="36">
        <f>'R18'!B17</f>
        <v>0</v>
      </c>
      <c r="D58" s="35"/>
      <c r="E58" s="36">
        <f>'R18'!B22</f>
        <v>0</v>
      </c>
      <c r="F58" s="36">
        <f>'R18'!B23</f>
        <v>0.5</v>
      </c>
      <c r="G58" s="36">
        <f>'R18'!B24</f>
        <v>2</v>
      </c>
      <c r="H58" s="36">
        <f>'R18'!B25</f>
        <v>0.5</v>
      </c>
      <c r="I58" s="35"/>
      <c r="J58" s="8"/>
      <c r="K58" s="8"/>
      <c r="L58" s="36">
        <f>'R18'!B35</f>
        <v>0.5</v>
      </c>
      <c r="M58" s="8"/>
      <c r="N58" s="8"/>
      <c r="O58" s="8"/>
      <c r="P58" s="8"/>
      <c r="Q58" s="36">
        <f>'R18'!B38</f>
        <v>0</v>
      </c>
      <c r="R58" s="36">
        <f>'R18'!B39</f>
        <v>0.5</v>
      </c>
      <c r="S58" s="36"/>
      <c r="T58" s="8"/>
      <c r="U58" s="8"/>
      <c r="V58" s="36">
        <f>'R18'!B40</f>
        <v>0.5</v>
      </c>
      <c r="W58" s="8"/>
      <c r="X58" s="8"/>
      <c r="Y58" s="36">
        <f>'R18'!B43</f>
        <v>10</v>
      </c>
      <c r="Z58" s="8"/>
      <c r="AA58" s="36">
        <f>'R18'!B44</f>
        <v>0</v>
      </c>
      <c r="AB58" s="36">
        <f>'R18'!B46</f>
        <v>8</v>
      </c>
      <c r="AC58" s="8"/>
      <c r="AD58" s="36">
        <f>'R18'!B47</f>
        <v>0.5</v>
      </c>
      <c r="AE58" s="36">
        <f>'R18'!B48</f>
        <v>0</v>
      </c>
      <c r="AF58" s="8"/>
      <c r="AG58" s="8"/>
      <c r="AH58" s="8"/>
      <c r="AI58" s="8"/>
      <c r="AJ58" s="8"/>
      <c r="AK58" s="8"/>
      <c r="AL58" s="36">
        <f>'R18'!B54</f>
        <v>1</v>
      </c>
      <c r="AM58" s="36">
        <f>'R18'!B55</f>
        <v>0.5</v>
      </c>
      <c r="AN58" s="8"/>
      <c r="AO58" s="36">
        <f>'R18'!B56</f>
        <v>0.5</v>
      </c>
      <c r="AP58" s="8"/>
      <c r="AQ58" s="36">
        <f>'R18'!B57</f>
        <v>0</v>
      </c>
      <c r="AR58" s="36">
        <f>'R18'!B58</f>
        <v>0</v>
      </c>
    </row>
    <row r="59" spans="1:44" ht="15" x14ac:dyDescent="0.2">
      <c r="A59" s="30" t="s">
        <v>261</v>
      </c>
      <c r="B59" s="36">
        <f>'R18'!C14</f>
        <v>10</v>
      </c>
      <c r="C59" s="36">
        <f>'R18'!C17</f>
        <v>0.5</v>
      </c>
      <c r="D59" s="35"/>
      <c r="E59" s="36">
        <f>'R18'!C22</f>
        <v>0.5</v>
      </c>
      <c r="F59" s="36">
        <f>'R18'!C23</f>
        <v>0.5</v>
      </c>
      <c r="G59" s="36">
        <f>'R18'!C24</f>
        <v>5</v>
      </c>
      <c r="H59" s="36">
        <f>'R18'!C25</f>
        <v>0</v>
      </c>
      <c r="I59" s="35"/>
      <c r="J59" s="8"/>
      <c r="K59" s="8"/>
      <c r="L59" s="36">
        <f>'R18'!C35</f>
        <v>0</v>
      </c>
      <c r="M59" s="8"/>
      <c r="N59" s="8"/>
      <c r="O59" s="8"/>
      <c r="P59" s="8"/>
      <c r="Q59" s="36">
        <f>'R18'!C38</f>
        <v>0.5</v>
      </c>
      <c r="R59" s="36">
        <f>'R18'!C39</f>
        <v>0.5</v>
      </c>
      <c r="S59" s="36"/>
      <c r="T59" s="8"/>
      <c r="U59" s="8"/>
      <c r="V59" s="36">
        <f>'R18'!C40</f>
        <v>0.5</v>
      </c>
      <c r="W59" s="8"/>
      <c r="X59" s="8"/>
      <c r="Y59" s="36">
        <f>'R18'!C43</f>
        <v>25</v>
      </c>
      <c r="Z59" s="8"/>
      <c r="AA59" s="36">
        <f>'R18'!C44</f>
        <v>0.5</v>
      </c>
      <c r="AB59" s="36">
        <f>'R18'!C46</f>
        <v>0</v>
      </c>
      <c r="AC59" s="8"/>
      <c r="AD59" s="36">
        <f>'R18'!C47</f>
        <v>0</v>
      </c>
      <c r="AE59" s="36">
        <f>'R18'!C48</f>
        <v>0.5</v>
      </c>
      <c r="AF59" s="8"/>
      <c r="AG59" s="8"/>
      <c r="AH59" s="8"/>
      <c r="AI59" s="8"/>
      <c r="AJ59" s="8"/>
      <c r="AK59" s="8"/>
      <c r="AL59" s="36">
        <f>'R18'!C54</f>
        <v>5</v>
      </c>
      <c r="AM59" s="36">
        <f>'R18'!C55</f>
        <v>1</v>
      </c>
      <c r="AN59" s="8"/>
      <c r="AO59" s="36">
        <f>'R18'!C56</f>
        <v>1</v>
      </c>
      <c r="AP59" s="8"/>
      <c r="AQ59" s="36">
        <f>'R18'!C57</f>
        <v>0.5</v>
      </c>
      <c r="AR59" s="36">
        <f>'R18'!C58</f>
        <v>0.5</v>
      </c>
    </row>
    <row r="60" spans="1:44" ht="15" x14ac:dyDescent="0.2">
      <c r="A60" s="30" t="s">
        <v>262</v>
      </c>
      <c r="B60" s="36">
        <f>'R18'!D14</f>
        <v>10</v>
      </c>
      <c r="C60" s="36">
        <f>'R18'!D17</f>
        <v>1</v>
      </c>
      <c r="D60" s="35"/>
      <c r="E60" s="36">
        <f>'R18'!D22</f>
        <v>0</v>
      </c>
      <c r="F60" s="36">
        <f>'R18'!D23</f>
        <v>0</v>
      </c>
      <c r="G60" s="36">
        <f>'R18'!D24</f>
        <v>5</v>
      </c>
      <c r="H60" s="36">
        <f>'R18'!D25</f>
        <v>0</v>
      </c>
      <c r="I60" s="35"/>
      <c r="J60" s="8"/>
      <c r="K60" s="8"/>
      <c r="L60" s="36">
        <f>'R18'!D35</f>
        <v>0</v>
      </c>
      <c r="M60" s="8"/>
      <c r="N60" s="8"/>
      <c r="O60" s="8"/>
      <c r="P60" s="8"/>
      <c r="Q60" s="36">
        <f>'R18'!D38</f>
        <v>0</v>
      </c>
      <c r="R60" s="36">
        <f>'R18'!D39</f>
        <v>0.5</v>
      </c>
      <c r="S60" s="36"/>
      <c r="T60" s="8"/>
      <c r="U60" s="8"/>
      <c r="V60" s="36">
        <f>'R18'!D40</f>
        <v>0.5</v>
      </c>
      <c r="W60" s="8"/>
      <c r="X60" s="8"/>
      <c r="Y60" s="36">
        <f>'R18'!D43</f>
        <v>15</v>
      </c>
      <c r="Z60" s="8"/>
      <c r="AA60" s="36">
        <f>'R18'!D44</f>
        <v>0.5</v>
      </c>
      <c r="AB60" s="36">
        <f>'R18'!D46</f>
        <v>0</v>
      </c>
      <c r="AC60" s="8"/>
      <c r="AD60" s="36">
        <f>'R18'!D47</f>
        <v>0.5</v>
      </c>
      <c r="AE60" s="36">
        <f>'R18'!D48</f>
        <v>0</v>
      </c>
      <c r="AF60" s="8"/>
      <c r="AG60" s="8"/>
      <c r="AH60" s="8"/>
      <c r="AI60" s="8"/>
      <c r="AJ60" s="8"/>
      <c r="AK60" s="8"/>
      <c r="AL60" s="36">
        <f>'R18'!D54</f>
        <v>4</v>
      </c>
      <c r="AM60" s="36">
        <f>'R18'!D55</f>
        <v>0.5</v>
      </c>
      <c r="AN60" s="8"/>
      <c r="AO60" s="36">
        <f>'R18'!D56</f>
        <v>1</v>
      </c>
      <c r="AP60" s="8"/>
      <c r="AQ60" s="36">
        <f>'R18'!D57</f>
        <v>0.5</v>
      </c>
      <c r="AR60" s="36">
        <f>'R18'!D58</f>
        <v>0.5</v>
      </c>
    </row>
    <row r="61" spans="1:44" ht="15" x14ac:dyDescent="0.2">
      <c r="A61" s="30" t="s">
        <v>263</v>
      </c>
      <c r="B61" s="36">
        <f>'R18'!E14</f>
        <v>11</v>
      </c>
      <c r="C61" s="36">
        <f>'R18'!E17</f>
        <v>3</v>
      </c>
      <c r="D61" s="35"/>
      <c r="E61" s="36">
        <f>'R18'!E22</f>
        <v>0</v>
      </c>
      <c r="F61" s="36">
        <f>'R18'!E23</f>
        <v>2</v>
      </c>
      <c r="G61" s="36">
        <f>'R18'!E24</f>
        <v>5</v>
      </c>
      <c r="H61" s="36">
        <f>'R18'!E25</f>
        <v>0</v>
      </c>
      <c r="I61" s="35"/>
      <c r="J61" s="8"/>
      <c r="K61" s="8"/>
      <c r="L61" s="36">
        <f>'R18'!E35</f>
        <v>0</v>
      </c>
      <c r="M61" s="8"/>
      <c r="N61" s="8"/>
      <c r="O61" s="8"/>
      <c r="P61" s="8"/>
      <c r="Q61" s="36">
        <f>'R18'!E38</f>
        <v>1</v>
      </c>
      <c r="R61" s="36">
        <f>'R18'!E39</f>
        <v>1</v>
      </c>
      <c r="S61" s="36"/>
      <c r="T61" s="8"/>
      <c r="U61" s="8"/>
      <c r="V61" s="36">
        <f>'R18'!E40</f>
        <v>0.5</v>
      </c>
      <c r="W61" s="8"/>
      <c r="X61" s="8"/>
      <c r="Y61" s="36">
        <f>'R18'!E43</f>
        <v>7</v>
      </c>
      <c r="Z61" s="8"/>
      <c r="AA61" s="36">
        <f>'R18'!E44</f>
        <v>0.5</v>
      </c>
      <c r="AB61" s="36">
        <f>'R18'!E46</f>
        <v>0</v>
      </c>
      <c r="AC61" s="8"/>
      <c r="AD61" s="36">
        <f>'R18'!E47</f>
        <v>0.5</v>
      </c>
      <c r="AE61" s="36">
        <f>'R18'!E48</f>
        <v>0</v>
      </c>
      <c r="AF61" s="8"/>
      <c r="AG61" s="8"/>
      <c r="AH61" s="8"/>
      <c r="AI61" s="8"/>
      <c r="AJ61" s="8"/>
      <c r="AK61" s="8"/>
      <c r="AL61" s="36">
        <f>'R18'!E54</f>
        <v>3</v>
      </c>
      <c r="AM61" s="36">
        <f>'R18'!E55</f>
        <v>2</v>
      </c>
      <c r="AN61" s="8"/>
      <c r="AO61" s="36">
        <f>'R18'!E56</f>
        <v>1</v>
      </c>
      <c r="AP61" s="8"/>
      <c r="AQ61" s="36">
        <f>'R18'!E57</f>
        <v>1</v>
      </c>
      <c r="AR61" s="36">
        <f>'R18'!E58</f>
        <v>0.5</v>
      </c>
    </row>
    <row r="62" spans="1:44" ht="15" x14ac:dyDescent="0.2">
      <c r="A62" s="30" t="s">
        <v>264</v>
      </c>
      <c r="B62" s="35"/>
      <c r="C62" s="35"/>
      <c r="D62" s="35"/>
      <c r="E62" s="35"/>
      <c r="F62" s="35"/>
      <c r="G62" s="35"/>
      <c r="H62" s="35"/>
      <c r="I62" s="3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36">
        <f>'R19'!B10</f>
        <v>5</v>
      </c>
      <c r="Z62" s="8"/>
      <c r="AA62" s="36">
        <f>'R19'!B20</f>
        <v>1</v>
      </c>
      <c r="AB62" s="8"/>
      <c r="AC62" s="8"/>
      <c r="AD62" s="36">
        <f>'R19'!B12</f>
        <v>0.5</v>
      </c>
      <c r="AE62" s="8"/>
      <c r="AF62" s="8"/>
      <c r="AG62" s="8"/>
      <c r="AH62" s="8"/>
      <c r="AI62" s="36">
        <f>'R19'!B13</f>
        <v>0.5</v>
      </c>
      <c r="AJ62" s="36">
        <f>'R19'!B14</f>
        <v>20</v>
      </c>
      <c r="AK62" s="8"/>
      <c r="AL62" s="36">
        <f>'R19'!B16</f>
        <v>0</v>
      </c>
      <c r="AM62" s="8"/>
      <c r="AN62" s="8"/>
      <c r="AO62" s="36">
        <f>'R19'!B18</f>
        <v>0.5</v>
      </c>
      <c r="AP62" s="36">
        <f>'R19'!B19</f>
        <v>0</v>
      </c>
      <c r="AQ62" s="36">
        <f>'R19'!B21</f>
        <v>0.5</v>
      </c>
      <c r="AR62" s="36">
        <f>'R19'!B22</f>
        <v>3</v>
      </c>
    </row>
    <row r="63" spans="1:44" ht="15" x14ac:dyDescent="0.2">
      <c r="A63" s="30" t="s">
        <v>265</v>
      </c>
      <c r="B63" s="35"/>
      <c r="C63" s="35"/>
      <c r="D63" s="35"/>
      <c r="E63" s="35"/>
      <c r="F63" s="35"/>
      <c r="G63" s="35"/>
      <c r="H63" s="35"/>
      <c r="I63" s="3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36">
        <f>'R19'!C10</f>
        <v>12</v>
      </c>
      <c r="Z63" s="8"/>
      <c r="AA63" s="36">
        <f>'R19'!C20</f>
        <v>0</v>
      </c>
      <c r="AB63" s="8"/>
      <c r="AC63" s="8"/>
      <c r="AD63" s="36">
        <f>'R19'!C12</f>
        <v>0.5</v>
      </c>
      <c r="AE63" s="8"/>
      <c r="AF63" s="8"/>
      <c r="AG63" s="8"/>
      <c r="AH63" s="8"/>
      <c r="AI63" s="36">
        <f>'R19'!C13</f>
        <v>0</v>
      </c>
      <c r="AJ63" s="36">
        <f>'R19'!C14</f>
        <v>22</v>
      </c>
      <c r="AK63" s="8"/>
      <c r="AL63" s="36">
        <f>'R19'!C16</f>
        <v>3</v>
      </c>
      <c r="AM63" s="8"/>
      <c r="AN63" s="8"/>
      <c r="AO63" s="36">
        <f>'R19'!C18</f>
        <v>0.5</v>
      </c>
      <c r="AP63" s="36">
        <f>'R19'!C19</f>
        <v>0</v>
      </c>
      <c r="AQ63" s="36">
        <f>'R19'!C21</f>
        <v>0.5</v>
      </c>
      <c r="AR63" s="36">
        <f>'R19'!C22</f>
        <v>4</v>
      </c>
    </row>
    <row r="64" spans="1:44" ht="15" x14ac:dyDescent="0.2">
      <c r="A64" s="30" t="s">
        <v>266</v>
      </c>
      <c r="B64" s="35"/>
      <c r="C64" s="35"/>
      <c r="D64" s="35"/>
      <c r="E64" s="35"/>
      <c r="F64" s="35"/>
      <c r="G64" s="35"/>
      <c r="H64" s="35"/>
      <c r="I64" s="3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36">
        <f>'R19'!D10</f>
        <v>8</v>
      </c>
      <c r="Z64" s="8"/>
      <c r="AA64" s="36">
        <f>'R19'!D20</f>
        <v>2</v>
      </c>
      <c r="AB64" s="8"/>
      <c r="AC64" s="8"/>
      <c r="AD64" s="36">
        <f>'R19'!D12</f>
        <v>0.5</v>
      </c>
      <c r="AE64" s="8"/>
      <c r="AF64" s="8"/>
      <c r="AG64" s="8"/>
      <c r="AH64" s="8"/>
      <c r="AI64" s="36">
        <f>'R19'!D13</f>
        <v>0</v>
      </c>
      <c r="AJ64" s="36">
        <f>'R19'!D14</f>
        <v>20</v>
      </c>
      <c r="AK64" s="8"/>
      <c r="AL64" s="36">
        <f>'R19'!D16</f>
        <v>3</v>
      </c>
      <c r="AM64" s="8"/>
      <c r="AN64" s="8"/>
      <c r="AO64" s="36">
        <f>'R19'!D18</f>
        <v>0.5</v>
      </c>
      <c r="AP64" s="36">
        <f>'R19'!D19</f>
        <v>2</v>
      </c>
      <c r="AQ64" s="36">
        <f>'R19'!D21</f>
        <v>0.5</v>
      </c>
      <c r="AR64" s="36">
        <f>'R19'!D22</f>
        <v>5</v>
      </c>
    </row>
    <row r="65" spans="1:44" ht="15" x14ac:dyDescent="0.2">
      <c r="A65" s="30" t="s">
        <v>267</v>
      </c>
      <c r="B65" s="35"/>
      <c r="C65" s="35"/>
      <c r="D65" s="35"/>
      <c r="E65" s="35"/>
      <c r="F65" s="35"/>
      <c r="G65" s="35"/>
      <c r="H65" s="35"/>
      <c r="I65" s="3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36">
        <f>'R19'!E10</f>
        <v>11</v>
      </c>
      <c r="Z65" s="8"/>
      <c r="AA65" s="36">
        <f>'R19'!E20</f>
        <v>1</v>
      </c>
      <c r="AB65" s="8"/>
      <c r="AC65" s="8"/>
      <c r="AD65" s="36">
        <f>'R19'!E12</f>
        <v>0.5</v>
      </c>
      <c r="AE65" s="8"/>
      <c r="AF65" s="8"/>
      <c r="AG65" s="8"/>
      <c r="AH65" s="8"/>
      <c r="AI65" s="36">
        <f>'R19'!E13</f>
        <v>0.5</v>
      </c>
      <c r="AJ65" s="36">
        <f>'R19'!E14</f>
        <v>15</v>
      </c>
      <c r="AK65" s="8"/>
      <c r="AL65" s="36">
        <f>'R19'!E16</f>
        <v>3</v>
      </c>
      <c r="AM65" s="8"/>
      <c r="AN65" s="8"/>
      <c r="AO65" s="36">
        <f>'R19'!E18</f>
        <v>0.5</v>
      </c>
      <c r="AP65" s="36">
        <f>'R19'!E19</f>
        <v>3</v>
      </c>
      <c r="AQ65" s="36">
        <f>'R19'!E21</f>
        <v>0.5</v>
      </c>
      <c r="AR65" s="36">
        <f>'R19'!E22</f>
        <v>4</v>
      </c>
    </row>
    <row r="66" spans="1:44" ht="15" x14ac:dyDescent="0.2">
      <c r="A66" s="30" t="s">
        <v>268</v>
      </c>
      <c r="B66" s="36">
        <f>'R20'!B6</f>
        <v>2</v>
      </c>
      <c r="C66" s="36">
        <f>'R20'!B7</f>
        <v>0</v>
      </c>
      <c r="D66" s="35"/>
      <c r="E66" s="35"/>
      <c r="F66" s="36">
        <f>'R20'!B9</f>
        <v>0</v>
      </c>
      <c r="G66" s="35"/>
      <c r="H66" s="36">
        <f>'R20'!B10</f>
        <v>0</v>
      </c>
      <c r="I66" s="35"/>
      <c r="J66" s="36">
        <f>'R20'!B13</f>
        <v>0</v>
      </c>
      <c r="K66" s="8"/>
      <c r="L66" s="8"/>
      <c r="M66" s="8"/>
      <c r="N66" s="8"/>
      <c r="O66" s="8"/>
      <c r="P66" s="8"/>
      <c r="Q66" s="8"/>
      <c r="R66" s="36">
        <f>'R20'!B16</f>
        <v>0.5</v>
      </c>
      <c r="S66" s="36"/>
      <c r="T66" s="8"/>
      <c r="U66" s="8"/>
      <c r="V66" s="8"/>
      <c r="W66" s="8"/>
      <c r="X66" s="8"/>
      <c r="Y66" s="36">
        <f>'R20'!B20</f>
        <v>20</v>
      </c>
      <c r="Z66" s="8"/>
      <c r="AA66" s="8"/>
      <c r="AB66" s="8"/>
      <c r="AC66" s="36">
        <f>'R20'!B22</f>
        <v>0</v>
      </c>
      <c r="AD66" s="36">
        <f>'R20'!B23</f>
        <v>0.5</v>
      </c>
      <c r="AE66" s="36">
        <f>'R20'!B24</f>
        <v>0</v>
      </c>
      <c r="AF66" s="8"/>
      <c r="AG66" s="8"/>
      <c r="AH66" s="8"/>
      <c r="AI66" s="8"/>
      <c r="AJ66" s="36">
        <f>'R20'!B26</f>
        <v>10</v>
      </c>
      <c r="AK66" s="8"/>
      <c r="AL66" s="36">
        <f>'R20'!B27</f>
        <v>0</v>
      </c>
      <c r="AM66" s="36">
        <f>'R20'!B29</f>
        <v>0.5</v>
      </c>
      <c r="AN66" s="8"/>
      <c r="AO66" s="36">
        <f>'R20'!B30</f>
        <v>0</v>
      </c>
      <c r="AP66" s="36">
        <f>'R20'!B32</f>
        <v>0</v>
      </c>
      <c r="AQ66" s="8"/>
      <c r="AR66" s="36">
        <f>'R20'!B34</f>
        <v>4</v>
      </c>
    </row>
    <row r="67" spans="1:44" ht="15" x14ac:dyDescent="0.2">
      <c r="A67" s="30" t="s">
        <v>269</v>
      </c>
      <c r="B67" s="36">
        <f>'R20'!C6</f>
        <v>4</v>
      </c>
      <c r="C67" s="36">
        <f>'R20'!C7</f>
        <v>0.5</v>
      </c>
      <c r="D67" s="35"/>
      <c r="E67" s="35"/>
      <c r="F67" s="36">
        <f>'R20'!C9</f>
        <v>2</v>
      </c>
      <c r="G67" s="35"/>
      <c r="H67" s="36">
        <f>'R20'!C10</f>
        <v>3</v>
      </c>
      <c r="I67" s="35"/>
      <c r="J67" s="36">
        <f>'R20'!C13</f>
        <v>0.5</v>
      </c>
      <c r="K67" s="8"/>
      <c r="L67" s="8"/>
      <c r="M67" s="8"/>
      <c r="N67" s="8"/>
      <c r="O67" s="8"/>
      <c r="P67" s="8"/>
      <c r="Q67" s="8"/>
      <c r="R67" s="36">
        <f>'R20'!C16</f>
        <v>0</v>
      </c>
      <c r="S67" s="36"/>
      <c r="T67" s="8"/>
      <c r="U67" s="8"/>
      <c r="V67" s="8"/>
      <c r="W67" s="8"/>
      <c r="X67" s="8"/>
      <c r="Y67" s="36">
        <f>'R20'!C20</f>
        <v>20</v>
      </c>
      <c r="Z67" s="8"/>
      <c r="AA67" s="8"/>
      <c r="AB67" s="8"/>
      <c r="AC67" s="36">
        <f>'R20'!C22</f>
        <v>0</v>
      </c>
      <c r="AD67" s="36">
        <f>'R20'!C23</f>
        <v>0.5</v>
      </c>
      <c r="AE67" s="36">
        <f>'R20'!C24</f>
        <v>1</v>
      </c>
      <c r="AF67" s="8"/>
      <c r="AG67" s="8"/>
      <c r="AH67" s="8"/>
      <c r="AI67" s="8"/>
      <c r="AJ67" s="36">
        <f>'R20'!C26</f>
        <v>16</v>
      </c>
      <c r="AK67" s="8"/>
      <c r="AL67" s="36">
        <f>'R20'!C27</f>
        <v>0</v>
      </c>
      <c r="AM67" s="36">
        <f>'R20'!C29</f>
        <v>0.5</v>
      </c>
      <c r="AN67" s="8"/>
      <c r="AO67" s="36">
        <f>'R20'!C30</f>
        <v>0.5</v>
      </c>
      <c r="AP67" s="36">
        <f>'R20'!C32</f>
        <v>0.5</v>
      </c>
      <c r="AQ67" s="8"/>
      <c r="AR67" s="36">
        <f>'R20'!C34</f>
        <v>10</v>
      </c>
    </row>
    <row r="68" spans="1:44" ht="15" x14ac:dyDescent="0.2">
      <c r="A68" s="30" t="s">
        <v>270</v>
      </c>
      <c r="B68" s="36">
        <f>'R20'!D6</f>
        <v>2</v>
      </c>
      <c r="C68" s="36">
        <f>'R20'!D7</f>
        <v>0.5</v>
      </c>
      <c r="D68" s="35"/>
      <c r="E68" s="35"/>
      <c r="F68" s="36">
        <f>'R20'!D9</f>
        <v>0</v>
      </c>
      <c r="G68" s="35"/>
      <c r="H68" s="36">
        <f>'R20'!D10</f>
        <v>0</v>
      </c>
      <c r="I68" s="35"/>
      <c r="J68" s="36">
        <f>'R20'!D13</f>
        <v>0</v>
      </c>
      <c r="K68" s="8"/>
      <c r="L68" s="8"/>
      <c r="M68" s="8"/>
      <c r="N68" s="8"/>
      <c r="O68" s="8"/>
      <c r="P68" s="8"/>
      <c r="Q68" s="8"/>
      <c r="R68" s="36">
        <f>'R20'!D16</f>
        <v>0.5</v>
      </c>
      <c r="S68" s="36"/>
      <c r="T68" s="8"/>
      <c r="U68" s="8"/>
      <c r="V68" s="8"/>
      <c r="W68" s="8"/>
      <c r="X68" s="8"/>
      <c r="Y68" s="36">
        <f>'R20'!D20</f>
        <v>10</v>
      </c>
      <c r="Z68" s="8"/>
      <c r="AA68" s="8"/>
      <c r="AB68" s="8"/>
      <c r="AC68" s="36">
        <f>'R20'!D22</f>
        <v>3</v>
      </c>
      <c r="AD68" s="36">
        <f>'R20'!D23</f>
        <v>0.5</v>
      </c>
      <c r="AE68" s="36">
        <f>'R20'!D24</f>
        <v>0</v>
      </c>
      <c r="AF68" s="8"/>
      <c r="AG68" s="8"/>
      <c r="AH68" s="8"/>
      <c r="AI68" s="8"/>
      <c r="AJ68" s="36">
        <f>'R20'!D26</f>
        <v>7</v>
      </c>
      <c r="AK68" s="8"/>
      <c r="AL68" s="36">
        <f>'R20'!D27</f>
        <v>10</v>
      </c>
      <c r="AM68" s="36">
        <f>'R20'!D29</f>
        <v>0.5</v>
      </c>
      <c r="AN68" s="8"/>
      <c r="AO68" s="36">
        <f>'R20'!D30</f>
        <v>0</v>
      </c>
      <c r="AP68" s="36">
        <f>'R20'!D32</f>
        <v>0</v>
      </c>
      <c r="AQ68" s="8"/>
      <c r="AR68" s="36">
        <f>'R20'!D34</f>
        <v>6</v>
      </c>
    </row>
    <row r="69" spans="1:44" ht="15" x14ac:dyDescent="0.2">
      <c r="A69" s="30" t="s">
        <v>271</v>
      </c>
      <c r="B69" s="36">
        <f>'R20'!E6</f>
        <v>5</v>
      </c>
      <c r="C69" s="36">
        <f>'R20'!E7</f>
        <v>0</v>
      </c>
      <c r="D69" s="35"/>
      <c r="E69" s="35"/>
      <c r="F69" s="36">
        <f>'R20'!E9</f>
        <v>0</v>
      </c>
      <c r="G69" s="35"/>
      <c r="H69" s="36">
        <f>'R20'!E10</f>
        <v>0</v>
      </c>
      <c r="I69" s="35"/>
      <c r="J69" s="36">
        <f>'R20'!E13</f>
        <v>0</v>
      </c>
      <c r="K69" s="8"/>
      <c r="L69" s="8"/>
      <c r="M69" s="8"/>
      <c r="N69" s="8"/>
      <c r="O69" s="8"/>
      <c r="P69" s="8"/>
      <c r="Q69" s="8"/>
      <c r="R69" s="36">
        <f>'R20'!E16</f>
        <v>0.5</v>
      </c>
      <c r="S69" s="36"/>
      <c r="T69" s="8"/>
      <c r="U69" s="8"/>
      <c r="V69" s="8"/>
      <c r="W69" s="8"/>
      <c r="X69" s="8"/>
      <c r="Y69" s="36">
        <f>'R20'!E20</f>
        <v>10</v>
      </c>
      <c r="Z69" s="8"/>
      <c r="AA69" s="8"/>
      <c r="AB69" s="8"/>
      <c r="AC69" s="36">
        <f>'R20'!E22</f>
        <v>0</v>
      </c>
      <c r="AD69" s="36">
        <f>'R20'!E23</f>
        <v>3</v>
      </c>
      <c r="AE69" s="36">
        <f>'R20'!E24</f>
        <v>0</v>
      </c>
      <c r="AF69" s="8"/>
      <c r="AG69" s="8"/>
      <c r="AH69" s="8"/>
      <c r="AI69" s="8"/>
      <c r="AJ69" s="36">
        <f>'R20'!E26</f>
        <v>10</v>
      </c>
      <c r="AK69" s="8"/>
      <c r="AL69" s="36">
        <f>'R20'!E27</f>
        <v>6</v>
      </c>
      <c r="AM69" s="36">
        <f>'R20'!E29</f>
        <v>0.5</v>
      </c>
      <c r="AN69" s="8"/>
      <c r="AO69" s="36">
        <f>'R20'!E30</f>
        <v>0</v>
      </c>
      <c r="AP69" s="36">
        <f>'R20'!E32</f>
        <v>0</v>
      </c>
      <c r="AQ69" s="8"/>
      <c r="AR69" s="36">
        <f>'R20'!E34</f>
        <v>11</v>
      </c>
    </row>
    <row r="70" spans="1:44" ht="15" x14ac:dyDescent="0.2">
      <c r="A70" s="30" t="s">
        <v>272</v>
      </c>
      <c r="B70" s="36">
        <f>'R21'!B6</f>
        <v>10</v>
      </c>
      <c r="C70" s="35"/>
      <c r="D70" s="35"/>
      <c r="E70" s="35"/>
      <c r="F70" s="36">
        <f>'R21'!B9</f>
        <v>0.5</v>
      </c>
      <c r="G70" s="36">
        <f>'R21'!B10</f>
        <v>0</v>
      </c>
      <c r="H70" s="35"/>
      <c r="I70" s="36">
        <f>'R21'!B12</f>
        <v>0</v>
      </c>
      <c r="J70" s="8"/>
      <c r="K70" s="8"/>
      <c r="L70" s="8"/>
      <c r="M70" s="36">
        <f>'R21'!B15</f>
        <v>1</v>
      </c>
      <c r="N70" s="8"/>
      <c r="O70" s="8"/>
      <c r="P70" s="8"/>
      <c r="Q70" s="8"/>
      <c r="R70" s="36">
        <f>'R21'!B16</f>
        <v>0.5</v>
      </c>
      <c r="S70" s="36"/>
      <c r="T70" s="36">
        <f>'R21'!B17</f>
        <v>0</v>
      </c>
      <c r="U70" s="8"/>
      <c r="V70" s="8"/>
      <c r="W70" s="8"/>
      <c r="X70" s="8"/>
      <c r="Y70" s="36">
        <f>'R21'!B20</f>
        <v>1</v>
      </c>
      <c r="Z70" s="8"/>
      <c r="AA70" s="8"/>
      <c r="AB70" s="36">
        <f>'R21'!B22</f>
        <v>0</v>
      </c>
      <c r="AC70" s="8"/>
      <c r="AD70" s="8"/>
      <c r="AE70" s="36">
        <f>'R21'!B24</f>
        <v>0</v>
      </c>
      <c r="AF70" s="8"/>
      <c r="AG70" s="8"/>
      <c r="AH70" s="8"/>
      <c r="AI70" s="8"/>
      <c r="AJ70" s="36">
        <f>'R21'!B27</f>
        <v>0</v>
      </c>
      <c r="AK70" s="8"/>
      <c r="AL70" s="8"/>
      <c r="AM70" s="8"/>
      <c r="AN70" s="36">
        <f>'R21'!B29</f>
        <v>0.5</v>
      </c>
      <c r="AO70" s="8"/>
      <c r="AP70" s="8"/>
      <c r="AQ70" s="8"/>
      <c r="AR70" s="36">
        <f>'R21'!B30</f>
        <v>0</v>
      </c>
    </row>
    <row r="71" spans="1:44" ht="15" x14ac:dyDescent="0.2">
      <c r="A71" s="30" t="s">
        <v>273</v>
      </c>
      <c r="B71" s="36">
        <f>'R21'!C6</f>
        <v>10</v>
      </c>
      <c r="C71" s="35"/>
      <c r="D71" s="35"/>
      <c r="E71" s="35"/>
      <c r="F71" s="36">
        <f>'R21'!C9</f>
        <v>0.5</v>
      </c>
      <c r="G71" s="36">
        <f>'R21'!C10</f>
        <v>0</v>
      </c>
      <c r="H71" s="35"/>
      <c r="I71" s="36">
        <f>'R21'!C12</f>
        <v>0.5</v>
      </c>
      <c r="J71" s="8"/>
      <c r="K71" s="8"/>
      <c r="L71" s="8"/>
      <c r="M71" s="36">
        <f>'R21'!C15</f>
        <v>5</v>
      </c>
      <c r="N71" s="8"/>
      <c r="O71" s="8"/>
      <c r="P71" s="8"/>
      <c r="Q71" s="8"/>
      <c r="R71" s="36">
        <f>'R21'!C16</f>
        <v>0.5</v>
      </c>
      <c r="S71" s="36"/>
      <c r="T71" s="36">
        <f>'R21'!C17</f>
        <v>0.5</v>
      </c>
      <c r="U71" s="8"/>
      <c r="V71" s="8"/>
      <c r="W71" s="8"/>
      <c r="X71" s="8"/>
      <c r="Y71" s="36">
        <f>'R21'!C20</f>
        <v>4</v>
      </c>
      <c r="Z71" s="8"/>
      <c r="AA71" s="8"/>
      <c r="AB71" s="36">
        <f>'R21'!C22</f>
        <v>0</v>
      </c>
      <c r="AC71" s="8"/>
      <c r="AD71" s="8"/>
      <c r="AE71" s="36">
        <f>'R21'!C24</f>
        <v>0</v>
      </c>
      <c r="AF71" s="8"/>
      <c r="AG71" s="8"/>
      <c r="AH71" s="8"/>
      <c r="AI71" s="8"/>
      <c r="AJ71" s="36">
        <f>'R21'!C27</f>
        <v>7</v>
      </c>
      <c r="AK71" s="8"/>
      <c r="AL71" s="8"/>
      <c r="AM71" s="8"/>
      <c r="AN71" s="36">
        <f>'R21'!C29</f>
        <v>0</v>
      </c>
      <c r="AO71" s="8"/>
      <c r="AP71" s="8"/>
      <c r="AQ71" s="8"/>
      <c r="AR71" s="36">
        <f>'R21'!C30</f>
        <v>0</v>
      </c>
    </row>
    <row r="72" spans="1:44" ht="15" x14ac:dyDescent="0.2">
      <c r="A72" s="30" t="s">
        <v>274</v>
      </c>
      <c r="B72" s="36">
        <f>'R21'!D6</f>
        <v>14</v>
      </c>
      <c r="C72" s="35"/>
      <c r="D72" s="35"/>
      <c r="E72" s="35"/>
      <c r="F72" s="36">
        <f>'R21'!D9</f>
        <v>0.5</v>
      </c>
      <c r="G72" s="36">
        <f>'R21'!D10</f>
        <v>0.5</v>
      </c>
      <c r="H72" s="35"/>
      <c r="I72" s="36">
        <f>'R21'!D12</f>
        <v>0</v>
      </c>
      <c r="J72" s="8"/>
      <c r="K72" s="8"/>
      <c r="L72" s="8"/>
      <c r="M72" s="36">
        <f>'R21'!D15</f>
        <v>8</v>
      </c>
      <c r="N72" s="8"/>
      <c r="O72" s="8"/>
      <c r="P72" s="8"/>
      <c r="Q72" s="8"/>
      <c r="R72" s="36">
        <f>'R21'!D16</f>
        <v>0.5</v>
      </c>
      <c r="S72" s="36"/>
      <c r="T72" s="36">
        <f>'R21'!D17</f>
        <v>0</v>
      </c>
      <c r="U72" s="8"/>
      <c r="V72" s="8"/>
      <c r="W72" s="8"/>
      <c r="X72" s="8"/>
      <c r="Y72" s="36">
        <f>'R21'!D20</f>
        <v>5</v>
      </c>
      <c r="Z72" s="8"/>
      <c r="AA72" s="8"/>
      <c r="AB72" s="36">
        <f>'R21'!D22</f>
        <v>0</v>
      </c>
      <c r="AC72" s="8"/>
      <c r="AD72" s="8"/>
      <c r="AE72" s="36">
        <f>'R21'!D24</f>
        <v>0</v>
      </c>
      <c r="AF72" s="8"/>
      <c r="AG72" s="8"/>
      <c r="AH72" s="8"/>
      <c r="AI72" s="8"/>
      <c r="AJ72" s="36">
        <f>'R21'!D27</f>
        <v>3</v>
      </c>
      <c r="AK72" s="8"/>
      <c r="AL72" s="8"/>
      <c r="AM72" s="8"/>
      <c r="AN72" s="36">
        <f>'R21'!D29</f>
        <v>0</v>
      </c>
      <c r="AO72" s="8"/>
      <c r="AP72" s="8"/>
      <c r="AQ72" s="8"/>
      <c r="AR72" s="36">
        <f>'R21'!D30</f>
        <v>0</v>
      </c>
    </row>
    <row r="73" spans="1:44" ht="15" x14ac:dyDescent="0.2">
      <c r="A73" s="30" t="s">
        <v>275</v>
      </c>
      <c r="B73" s="36">
        <f>'R21'!E6</f>
        <v>12</v>
      </c>
      <c r="C73" s="35"/>
      <c r="D73" s="35"/>
      <c r="E73" s="35"/>
      <c r="F73" s="36">
        <f>'R21'!E9</f>
        <v>0.5</v>
      </c>
      <c r="G73" s="36">
        <f>'R21'!E10</f>
        <v>0.5</v>
      </c>
      <c r="H73" s="35"/>
      <c r="I73" s="36">
        <f>'R21'!E12</f>
        <v>0</v>
      </c>
      <c r="J73" s="8"/>
      <c r="K73" s="8"/>
      <c r="L73" s="8"/>
      <c r="M73" s="36">
        <f>'R21'!E15</f>
        <v>7</v>
      </c>
      <c r="N73" s="8"/>
      <c r="O73" s="8"/>
      <c r="P73" s="8"/>
      <c r="Q73" s="8"/>
      <c r="R73" s="36">
        <f>'R21'!E16</f>
        <v>0.5</v>
      </c>
      <c r="S73" s="36"/>
      <c r="T73" s="36">
        <f>'R21'!E17</f>
        <v>0.5</v>
      </c>
      <c r="U73" s="8"/>
      <c r="V73" s="8"/>
      <c r="W73" s="8"/>
      <c r="X73" s="8"/>
      <c r="Y73" s="36">
        <f>'R21'!E20</f>
        <v>1</v>
      </c>
      <c r="Z73" s="8"/>
      <c r="AA73" s="8"/>
      <c r="AB73" s="36">
        <f>'R21'!E22</f>
        <v>0</v>
      </c>
      <c r="AC73" s="8"/>
      <c r="AD73" s="8"/>
      <c r="AE73" s="36">
        <f>'R21'!E24</f>
        <v>0</v>
      </c>
      <c r="AF73" s="8"/>
      <c r="AG73" s="8"/>
      <c r="AH73" s="8"/>
      <c r="AI73" s="8"/>
      <c r="AJ73" s="36">
        <f>'R21'!E27</f>
        <v>2.5</v>
      </c>
      <c r="AK73" s="8"/>
      <c r="AL73" s="8"/>
      <c r="AM73" s="8"/>
      <c r="AN73" s="36">
        <f>'R21'!E29</f>
        <v>0</v>
      </c>
      <c r="AO73" s="8"/>
      <c r="AP73" s="8"/>
      <c r="AQ73" s="8"/>
      <c r="AR73" s="36">
        <f>'R21'!E30</f>
        <v>0.5</v>
      </c>
    </row>
    <row r="74" spans="1:44" ht="15" x14ac:dyDescent="0.2">
      <c r="A74" s="30" t="s">
        <v>276</v>
      </c>
      <c r="B74" s="36">
        <f>'R22'!B12</f>
        <v>2</v>
      </c>
      <c r="C74" s="35"/>
      <c r="D74" s="35"/>
      <c r="E74" s="35"/>
      <c r="F74" s="36">
        <f>'R22'!B14</f>
        <v>0.5</v>
      </c>
      <c r="G74" s="36">
        <f>'R22'!B15</f>
        <v>7</v>
      </c>
      <c r="H74" s="35"/>
      <c r="I74" s="36">
        <f>'R22'!B16</f>
        <v>0</v>
      </c>
      <c r="J74" s="36">
        <f>'R22'!B20</f>
        <v>0.5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36">
        <f>'R22'!B27</f>
        <v>3</v>
      </c>
      <c r="Z74" s="8"/>
      <c r="AA74" s="8"/>
      <c r="AB74" s="36">
        <f>'R22'!B28</f>
        <v>0.5</v>
      </c>
      <c r="AC74" s="36">
        <f>'R22'!B29</f>
        <v>0</v>
      </c>
      <c r="AD74" s="36">
        <f>'R22'!B30</f>
        <v>0</v>
      </c>
      <c r="AE74" s="36">
        <f>'R22'!B31</f>
        <v>0</v>
      </c>
      <c r="AF74" s="8"/>
      <c r="AG74" s="8"/>
      <c r="AH74" s="8"/>
      <c r="AI74" s="8"/>
      <c r="AJ74" s="8"/>
      <c r="AK74" s="8"/>
      <c r="AL74" s="8"/>
      <c r="AM74" s="36">
        <f>'R22'!B33</f>
        <v>0</v>
      </c>
      <c r="AN74" s="36">
        <f>'R22'!B34</f>
        <v>2</v>
      </c>
      <c r="AO74" s="36">
        <f>'R22'!B35</f>
        <v>1</v>
      </c>
      <c r="AP74" s="8"/>
      <c r="AQ74" s="8"/>
      <c r="AR74" s="36">
        <f>'R22'!B36</f>
        <v>3</v>
      </c>
    </row>
    <row r="75" spans="1:44" ht="15" x14ac:dyDescent="0.2">
      <c r="A75" s="30" t="s">
        <v>277</v>
      </c>
      <c r="B75" s="36">
        <f>'R22'!C12</f>
        <v>5</v>
      </c>
      <c r="C75" s="35"/>
      <c r="D75" s="35"/>
      <c r="E75" s="35"/>
      <c r="F75" s="36">
        <f>'R22'!C14</f>
        <v>2</v>
      </c>
      <c r="G75" s="36">
        <f>'R22'!C15</f>
        <v>20</v>
      </c>
      <c r="H75" s="35"/>
      <c r="I75" s="36">
        <f>'R22'!C16</f>
        <v>0</v>
      </c>
      <c r="J75" s="36">
        <f>'R22'!C20</f>
        <v>0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36">
        <f>'R22'!C27</f>
        <v>15</v>
      </c>
      <c r="Z75" s="8"/>
      <c r="AA75" s="8"/>
      <c r="AB75" s="36">
        <f>'R22'!C28</f>
        <v>1</v>
      </c>
      <c r="AC75" s="36">
        <f>'R22'!C29</f>
        <v>2</v>
      </c>
      <c r="AD75" s="36">
        <f>'R22'!C30</f>
        <v>0.5</v>
      </c>
      <c r="AE75" s="36">
        <f>'R22'!C31</f>
        <v>0.5</v>
      </c>
      <c r="AF75" s="8"/>
      <c r="AG75" s="8"/>
      <c r="AH75" s="8"/>
      <c r="AI75" s="8"/>
      <c r="AJ75" s="8"/>
      <c r="AK75" s="8"/>
      <c r="AL75" s="8"/>
      <c r="AM75" s="36">
        <f>'R22'!C33</f>
        <v>0</v>
      </c>
      <c r="AN75" s="36">
        <f>'R22'!C34</f>
        <v>2</v>
      </c>
      <c r="AO75" s="36">
        <f>'R22'!C35</f>
        <v>1</v>
      </c>
      <c r="AP75" s="8"/>
      <c r="AQ75" s="8"/>
      <c r="AR75" s="36">
        <f>'R22'!C36</f>
        <v>5</v>
      </c>
    </row>
    <row r="76" spans="1:44" ht="15" x14ac:dyDescent="0.2">
      <c r="A76" s="30" t="s">
        <v>278</v>
      </c>
      <c r="B76" s="36">
        <f>'R22'!D12</f>
        <v>2</v>
      </c>
      <c r="C76" s="35"/>
      <c r="D76" s="35"/>
      <c r="E76" s="35"/>
      <c r="F76" s="36">
        <f>'R22'!D14</f>
        <v>7</v>
      </c>
      <c r="G76" s="36">
        <f>'R22'!D15</f>
        <v>34</v>
      </c>
      <c r="H76" s="35"/>
      <c r="I76" s="36">
        <f>'R22'!D16</f>
        <v>1</v>
      </c>
      <c r="J76" s="36">
        <f>'R22'!D20</f>
        <v>0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36">
        <f>'R22'!D27</f>
        <v>6</v>
      </c>
      <c r="Z76" s="8"/>
      <c r="AA76" s="8"/>
      <c r="AB76" s="36">
        <f>'R22'!D28</f>
        <v>0.5</v>
      </c>
      <c r="AC76" s="36">
        <f>'R22'!D29</f>
        <v>0.5</v>
      </c>
      <c r="AD76" s="36">
        <f>'R22'!D30</f>
        <v>0.5</v>
      </c>
      <c r="AE76" s="36">
        <f>'R22'!D31</f>
        <v>0.5</v>
      </c>
      <c r="AF76" s="8"/>
      <c r="AG76" s="8"/>
      <c r="AH76" s="8"/>
      <c r="AI76" s="8"/>
      <c r="AJ76" s="8"/>
      <c r="AK76" s="8"/>
      <c r="AL76" s="8"/>
      <c r="AM76" s="36">
        <f>'R22'!D33</f>
        <v>0</v>
      </c>
      <c r="AN76" s="36">
        <f>'R22'!D34</f>
        <v>1</v>
      </c>
      <c r="AO76" s="36">
        <f>'R22'!D35</f>
        <v>0.5</v>
      </c>
      <c r="AP76" s="8"/>
      <c r="AQ76" s="8"/>
      <c r="AR76" s="36">
        <f>'R22'!D36</f>
        <v>5</v>
      </c>
    </row>
    <row r="77" spans="1:44" ht="15" x14ac:dyDescent="0.2">
      <c r="A77" s="30" t="s">
        <v>279</v>
      </c>
      <c r="B77" s="36">
        <f>'R22'!E12</f>
        <v>2</v>
      </c>
      <c r="C77" s="35"/>
      <c r="D77" s="35"/>
      <c r="E77" s="35"/>
      <c r="F77" s="36">
        <f>'R22'!E14</f>
        <v>3</v>
      </c>
      <c r="G77" s="36">
        <f>'R22'!E15</f>
        <v>10</v>
      </c>
      <c r="H77" s="35"/>
      <c r="I77" s="36">
        <f>'R22'!E16</f>
        <v>1</v>
      </c>
      <c r="J77" s="36">
        <f>'R22'!E20</f>
        <v>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36">
        <f>'R22'!E27</f>
        <v>1</v>
      </c>
      <c r="Z77" s="8"/>
      <c r="AA77" s="8"/>
      <c r="AB77" s="36">
        <f>'R22'!E28</f>
        <v>0.5</v>
      </c>
      <c r="AC77" s="36">
        <f>'R22'!E29</f>
        <v>1</v>
      </c>
      <c r="AD77" s="36">
        <f>'R22'!E30</f>
        <v>0.5</v>
      </c>
      <c r="AE77" s="36">
        <f>'R22'!E31</f>
        <v>0.5</v>
      </c>
      <c r="AF77" s="8"/>
      <c r="AG77" s="8"/>
      <c r="AH77" s="8"/>
      <c r="AI77" s="8"/>
      <c r="AJ77" s="8"/>
      <c r="AK77" s="8"/>
      <c r="AL77" s="8"/>
      <c r="AM77" s="36">
        <f>'R22'!E33</f>
        <v>0.5</v>
      </c>
      <c r="AN77" s="36">
        <f>'R22'!E34</f>
        <v>2</v>
      </c>
      <c r="AO77" s="36">
        <f>'R22'!E35</f>
        <v>0.5</v>
      </c>
      <c r="AP77" s="8"/>
      <c r="AQ77" s="8"/>
      <c r="AR77" s="36">
        <f>'R22'!E36</f>
        <v>2</v>
      </c>
    </row>
    <row r="78" spans="1:44" ht="15" x14ac:dyDescent="0.2">
      <c r="A78" s="30" t="s">
        <v>280</v>
      </c>
      <c r="B78" s="36">
        <f>'R23'!B14</f>
        <v>6</v>
      </c>
      <c r="C78" s="35"/>
      <c r="D78" s="35"/>
      <c r="E78" s="35"/>
      <c r="F78" s="36">
        <f>'R23'!B18</f>
        <v>0.5</v>
      </c>
      <c r="G78" s="36">
        <f>'R23'!B19</f>
        <v>0</v>
      </c>
      <c r="H78" s="36">
        <f>'R23'!B20</f>
        <v>5</v>
      </c>
      <c r="I78" s="36">
        <f>'R23'!B21</f>
        <v>0.5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36">
        <f>'R23'!B27</f>
        <v>0.5</v>
      </c>
      <c r="U78" s="36">
        <f>'R23'!B28</f>
        <v>0</v>
      </c>
      <c r="V78" s="8"/>
      <c r="W78" s="8"/>
      <c r="X78" s="8"/>
      <c r="Y78" s="36">
        <f>'R23'!B34</f>
        <v>9</v>
      </c>
      <c r="Z78" s="8"/>
      <c r="AA78" s="8"/>
      <c r="AB78" s="36">
        <f>'R23'!B35</f>
        <v>0.5</v>
      </c>
      <c r="AC78" s="36">
        <f>'R23'!B36</f>
        <v>0.5</v>
      </c>
      <c r="AD78" s="36">
        <f>'R23'!B37</f>
        <v>1</v>
      </c>
      <c r="AE78" s="36">
        <f>'R23'!B38</f>
        <v>0.5</v>
      </c>
      <c r="AF78" s="8"/>
      <c r="AG78" s="8"/>
      <c r="AH78" s="8"/>
      <c r="AI78" s="8"/>
      <c r="AJ78" s="8"/>
      <c r="AK78" s="8"/>
      <c r="AL78" s="8"/>
      <c r="AM78" s="36">
        <f>'R23'!B39</f>
        <v>0</v>
      </c>
      <c r="AN78" s="36">
        <f>'R23'!B40</f>
        <v>0.5</v>
      </c>
      <c r="AO78" s="36">
        <f>'R23'!B41</f>
        <v>0.5</v>
      </c>
      <c r="AP78" s="8"/>
      <c r="AQ78" s="36">
        <f>'R23'!B42</f>
        <v>0</v>
      </c>
      <c r="AR78" s="36">
        <f>'R23'!B43</f>
        <v>0</v>
      </c>
    </row>
    <row r="79" spans="1:44" ht="15" x14ac:dyDescent="0.2">
      <c r="A79" s="30" t="s">
        <v>281</v>
      </c>
      <c r="B79" s="36">
        <f>'R23'!C14</f>
        <v>10</v>
      </c>
      <c r="C79" s="35"/>
      <c r="D79" s="35"/>
      <c r="E79" s="35"/>
      <c r="F79" s="36">
        <f>'R23'!C18</f>
        <v>1</v>
      </c>
      <c r="G79" s="36">
        <f>'R23'!C19</f>
        <v>0</v>
      </c>
      <c r="H79" s="36">
        <f>'R23'!C20</f>
        <v>5</v>
      </c>
      <c r="I79" s="36">
        <f>'R23'!C21</f>
        <v>0.5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36">
        <f>'R23'!C27</f>
        <v>0</v>
      </c>
      <c r="U79" s="36">
        <f>'R23'!C28</f>
        <v>0</v>
      </c>
      <c r="V79" s="8"/>
      <c r="W79" s="8"/>
      <c r="X79" s="8"/>
      <c r="Y79" s="36">
        <f>'R23'!C34</f>
        <v>15</v>
      </c>
      <c r="Z79" s="8"/>
      <c r="AA79" s="8"/>
      <c r="AB79" s="36">
        <f>'R23'!C35</f>
        <v>1</v>
      </c>
      <c r="AC79" s="36">
        <f>'R23'!C36</f>
        <v>2</v>
      </c>
      <c r="AD79" s="36">
        <f>'R23'!C37</f>
        <v>1</v>
      </c>
      <c r="AE79" s="36">
        <f>'R23'!C38</f>
        <v>2</v>
      </c>
      <c r="AF79" s="8"/>
      <c r="AG79" s="8"/>
      <c r="AH79" s="8"/>
      <c r="AI79" s="8"/>
      <c r="AJ79" s="8"/>
      <c r="AK79" s="8"/>
      <c r="AL79" s="8"/>
      <c r="AM79" s="36">
        <f>'R23'!C39</f>
        <v>0.5</v>
      </c>
      <c r="AN79" s="36">
        <f>'R23'!C40</f>
        <v>4</v>
      </c>
      <c r="AO79" s="36">
        <f>'R23'!C41</f>
        <v>0.5</v>
      </c>
      <c r="AP79" s="8"/>
      <c r="AQ79" s="36">
        <f>'R23'!C42</f>
        <v>0</v>
      </c>
      <c r="AR79" s="36">
        <f>'R23'!C43</f>
        <v>0.5</v>
      </c>
    </row>
    <row r="80" spans="1:44" ht="15" x14ac:dyDescent="0.2">
      <c r="A80" s="30" t="s">
        <v>282</v>
      </c>
      <c r="B80" s="36">
        <f>'R23'!D14</f>
        <v>13</v>
      </c>
      <c r="C80" s="35"/>
      <c r="D80" s="35"/>
      <c r="E80" s="35"/>
      <c r="F80" s="36">
        <f>'R23'!D18</f>
        <v>2</v>
      </c>
      <c r="G80" s="36">
        <f>'R23'!D19</f>
        <v>1</v>
      </c>
      <c r="H80" s="36">
        <f>'R23'!D20</f>
        <v>7</v>
      </c>
      <c r="I80" s="36">
        <f>'R23'!D21</f>
        <v>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36">
        <f>'R23'!D27</f>
        <v>0</v>
      </c>
      <c r="U80" s="36">
        <f>'R23'!D28</f>
        <v>0.5</v>
      </c>
      <c r="V80" s="8"/>
      <c r="W80" s="8"/>
      <c r="X80" s="8"/>
      <c r="Y80" s="36">
        <f>'R23'!D34</f>
        <v>8</v>
      </c>
      <c r="Z80" s="8"/>
      <c r="AA80" s="8"/>
      <c r="AB80" s="36">
        <f>'R23'!D35</f>
        <v>0.5</v>
      </c>
      <c r="AC80" s="36">
        <f>'R23'!D36</f>
        <v>0.5</v>
      </c>
      <c r="AD80" s="36">
        <f>'R23'!D37</f>
        <v>1</v>
      </c>
      <c r="AE80" s="36">
        <f>'R23'!D38</f>
        <v>0.5</v>
      </c>
      <c r="AF80" s="8"/>
      <c r="AG80" s="8"/>
      <c r="AH80" s="8"/>
      <c r="AI80" s="8"/>
      <c r="AJ80" s="8"/>
      <c r="AK80" s="8"/>
      <c r="AL80" s="8"/>
      <c r="AM80" s="36">
        <f>'R23'!D39</f>
        <v>0.5</v>
      </c>
      <c r="AN80" s="36">
        <f>'R23'!D40</f>
        <v>1</v>
      </c>
      <c r="AO80" s="36">
        <f>'R23'!D41</f>
        <v>0.5</v>
      </c>
      <c r="AP80" s="8"/>
      <c r="AQ80" s="36">
        <f>'R23'!D42</f>
        <v>0</v>
      </c>
      <c r="AR80" s="36">
        <f>'R23'!D43</f>
        <v>0.5</v>
      </c>
    </row>
    <row r="81" spans="1:44" ht="15" x14ac:dyDescent="0.2">
      <c r="A81" s="30" t="s">
        <v>283</v>
      </c>
      <c r="B81" s="36">
        <f>'R23'!E14</f>
        <v>6</v>
      </c>
      <c r="C81" s="35"/>
      <c r="D81" s="35"/>
      <c r="E81" s="35"/>
      <c r="F81" s="36">
        <f>'R23'!E18</f>
        <v>3</v>
      </c>
      <c r="G81" s="36">
        <f>'R23'!E19</f>
        <v>0.5</v>
      </c>
      <c r="H81" s="36">
        <f>'R23'!E20</f>
        <v>12</v>
      </c>
      <c r="I81" s="36">
        <f>'R23'!E21</f>
        <v>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36">
        <f>'R23'!E27</f>
        <v>0</v>
      </c>
      <c r="U81" s="36">
        <f>'R23'!E28</f>
        <v>0.5</v>
      </c>
      <c r="V81" s="8"/>
      <c r="W81" s="8"/>
      <c r="X81" s="8"/>
      <c r="Y81" s="36">
        <f>'R23'!E34</f>
        <v>4</v>
      </c>
      <c r="Z81" s="8"/>
      <c r="AA81" s="8"/>
      <c r="AB81" s="36">
        <f>'R23'!E35</f>
        <v>1</v>
      </c>
      <c r="AC81" s="36">
        <f>'R23'!E36</f>
        <v>0.5</v>
      </c>
      <c r="AD81" s="36">
        <f>'R23'!E37</f>
        <v>0.5</v>
      </c>
      <c r="AE81" s="36">
        <f>'R23'!E38</f>
        <v>0.5</v>
      </c>
      <c r="AF81" s="8"/>
      <c r="AG81" s="8"/>
      <c r="AH81" s="8"/>
      <c r="AI81" s="8"/>
      <c r="AJ81" s="8"/>
      <c r="AK81" s="8"/>
      <c r="AL81" s="8"/>
      <c r="AM81" s="36">
        <f>'R23'!E39</f>
        <v>0.5</v>
      </c>
      <c r="AN81" s="36">
        <f>'R23'!E40</f>
        <v>0.5</v>
      </c>
      <c r="AO81" s="36">
        <f>'R23'!E41</f>
        <v>0.5</v>
      </c>
      <c r="AP81" s="8"/>
      <c r="AQ81" s="36">
        <f>'R23'!E42</f>
        <v>0.5</v>
      </c>
      <c r="AR81" s="36">
        <f>'R23'!E43</f>
        <v>0</v>
      </c>
    </row>
    <row r="82" spans="1:44" ht="15" x14ac:dyDescent="0.2">
      <c r="A82" s="30" t="s">
        <v>284</v>
      </c>
      <c r="B82" s="36">
        <f>'R24'!B13</f>
        <v>2</v>
      </c>
      <c r="C82" s="35"/>
      <c r="D82" s="35"/>
      <c r="E82" s="35"/>
      <c r="F82" s="36">
        <f>'R24'!B17</f>
        <v>7</v>
      </c>
      <c r="G82" s="36">
        <f>'R24'!B19</f>
        <v>0</v>
      </c>
      <c r="H82" s="36">
        <f>'R24'!B18</f>
        <v>0</v>
      </c>
      <c r="I82" s="36">
        <f>'R24'!B20</f>
        <v>1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36"/>
      <c r="U82" s="36"/>
      <c r="V82" s="8"/>
      <c r="W82" s="8"/>
      <c r="X82" s="8"/>
      <c r="Y82" s="36">
        <f>'R24'!B30</f>
        <v>25</v>
      </c>
      <c r="Z82" s="8"/>
      <c r="AA82" s="8"/>
      <c r="AB82" s="36"/>
      <c r="AC82" s="36">
        <f>'R24'!B32</f>
        <v>2</v>
      </c>
      <c r="AD82" s="36">
        <f>'R24'!B33</f>
        <v>0.5</v>
      </c>
      <c r="AE82" s="36">
        <f>'R24'!B34</f>
        <v>2</v>
      </c>
      <c r="AF82" s="8"/>
      <c r="AG82" s="8"/>
      <c r="AH82" s="8"/>
      <c r="AI82" s="8"/>
      <c r="AJ82" s="36">
        <f>'R24'!B39</f>
        <v>20</v>
      </c>
      <c r="AK82" s="8"/>
      <c r="AL82" s="36">
        <f>'R24'!B40</f>
        <v>2</v>
      </c>
      <c r="AM82" s="36"/>
      <c r="AN82" s="36"/>
      <c r="AO82" s="36">
        <f>'R24'!B41</f>
        <v>1</v>
      </c>
      <c r="AP82" s="8"/>
      <c r="AQ82" s="36">
        <f>'R24'!B42</f>
        <v>0.5</v>
      </c>
      <c r="AR82" s="36">
        <f>'R24'!B43</f>
        <v>1</v>
      </c>
    </row>
    <row r="83" spans="1:44" ht="15" x14ac:dyDescent="0.2">
      <c r="A83" s="30" t="s">
        <v>285</v>
      </c>
      <c r="B83" s="36">
        <f>'R24'!C13</f>
        <v>1</v>
      </c>
      <c r="C83" s="35"/>
      <c r="D83" s="35"/>
      <c r="E83" s="35"/>
      <c r="F83" s="36">
        <f>'R24'!C17</f>
        <v>20</v>
      </c>
      <c r="G83" s="36">
        <f>'R24'!C19</f>
        <v>0</v>
      </c>
      <c r="H83" s="36">
        <f>'R24'!C18</f>
        <v>0.5</v>
      </c>
      <c r="I83" s="36">
        <f>'R24'!C20</f>
        <v>0.5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36"/>
      <c r="U83" s="36"/>
      <c r="V83" s="8"/>
      <c r="W83" s="8"/>
      <c r="X83" s="8"/>
      <c r="Y83" s="36">
        <f>'R24'!C30</f>
        <v>8</v>
      </c>
      <c r="Z83" s="8"/>
      <c r="AA83" s="8"/>
      <c r="AB83" s="36"/>
      <c r="AC83" s="36">
        <f>'R24'!C32</f>
        <v>6</v>
      </c>
      <c r="AD83" s="36">
        <f>'R24'!C33</f>
        <v>1</v>
      </c>
      <c r="AE83" s="36">
        <f>'R24'!C34</f>
        <v>0</v>
      </c>
      <c r="AF83" s="8"/>
      <c r="AG83" s="8"/>
      <c r="AH83" s="8"/>
      <c r="AI83" s="8"/>
      <c r="AJ83" s="36">
        <f>'R24'!C39</f>
        <v>15</v>
      </c>
      <c r="AK83" s="8"/>
      <c r="AL83" s="36">
        <f>'R24'!C40</f>
        <v>2</v>
      </c>
      <c r="AM83" s="36"/>
      <c r="AN83" s="36"/>
      <c r="AO83" s="36">
        <f>'R24'!C41</f>
        <v>0</v>
      </c>
      <c r="AP83" s="8"/>
      <c r="AQ83" s="36">
        <f>'R24'!C42</f>
        <v>1</v>
      </c>
      <c r="AR83" s="36">
        <f>'R24'!C43</f>
        <v>1</v>
      </c>
    </row>
    <row r="84" spans="1:44" ht="15" x14ac:dyDescent="0.2">
      <c r="A84" s="30" t="s">
        <v>286</v>
      </c>
      <c r="B84" s="36">
        <f>'R24'!E13</f>
        <v>8</v>
      </c>
      <c r="C84" s="35"/>
      <c r="D84" s="35"/>
      <c r="E84" s="35"/>
      <c r="F84" s="36">
        <f>'R24'!E17</f>
        <v>9</v>
      </c>
      <c r="G84" s="36">
        <f>'R24'!E19</f>
        <v>11</v>
      </c>
      <c r="H84" s="36">
        <f>'R24'!E18</f>
        <v>0</v>
      </c>
      <c r="I84" s="36">
        <f>'R24'!E20</f>
        <v>2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36"/>
      <c r="U84" s="36"/>
      <c r="V84" s="8"/>
      <c r="W84" s="8"/>
      <c r="X84" s="8"/>
      <c r="Y84" s="36">
        <f>'R24'!E30</f>
        <v>8</v>
      </c>
      <c r="Z84" s="8"/>
      <c r="AA84" s="8"/>
      <c r="AB84" s="36"/>
      <c r="AC84" s="36">
        <f>'R24'!E32</f>
        <v>0</v>
      </c>
      <c r="AD84" s="36">
        <f>'R24'!E33</f>
        <v>1</v>
      </c>
      <c r="AE84" s="36">
        <f>'R24'!E34</f>
        <v>0</v>
      </c>
      <c r="AF84" s="8"/>
      <c r="AG84" s="8"/>
      <c r="AH84" s="8"/>
      <c r="AI84" s="8"/>
      <c r="AJ84" s="36">
        <f>'R24'!E39</f>
        <v>0</v>
      </c>
      <c r="AK84" s="8"/>
      <c r="AL84" s="36">
        <f>'R24'!E40</f>
        <v>0.5</v>
      </c>
      <c r="AM84" s="36"/>
      <c r="AN84" s="36"/>
      <c r="AO84" s="36">
        <f>'R24'!E41</f>
        <v>0.5</v>
      </c>
      <c r="AP84" s="8"/>
      <c r="AQ84" s="36">
        <f>'R24'!E42</f>
        <v>0</v>
      </c>
      <c r="AR84" s="36">
        <f>'R24'!E43</f>
        <v>6</v>
      </c>
    </row>
    <row r="85" spans="1:44" ht="15" x14ac:dyDescent="0.2">
      <c r="A85" s="30" t="s">
        <v>287</v>
      </c>
      <c r="B85" s="36">
        <f>'R25'!B6</f>
        <v>2</v>
      </c>
      <c r="C85" s="35"/>
      <c r="D85" s="35"/>
      <c r="E85" s="35"/>
      <c r="F85" s="36">
        <f>'R25'!B8</f>
        <v>0</v>
      </c>
      <c r="G85" s="36">
        <f>'R25'!B9</f>
        <v>0</v>
      </c>
      <c r="H85" s="35"/>
      <c r="I85" s="3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36">
        <f>'R25'!B13</f>
        <v>7</v>
      </c>
      <c r="Z85" s="8"/>
      <c r="AA85" s="8"/>
      <c r="AB85" s="8"/>
      <c r="AC85" s="8"/>
      <c r="AD85" s="36">
        <f>'R25'!B15</f>
        <v>0.5</v>
      </c>
      <c r="AE85" s="36">
        <f>'R25'!B16</f>
        <v>1</v>
      </c>
      <c r="AF85" s="8"/>
      <c r="AG85" s="8"/>
      <c r="AH85" s="8"/>
      <c r="AI85" s="36">
        <f>'R25'!B19</f>
        <v>2</v>
      </c>
      <c r="AJ85" s="8"/>
      <c r="AK85" s="8"/>
      <c r="AL85" s="8"/>
      <c r="AM85" s="8"/>
      <c r="AN85" s="36">
        <f>'R25'!B21</f>
        <v>5</v>
      </c>
      <c r="AO85" s="36">
        <f>'R25'!B24</f>
        <v>0</v>
      </c>
      <c r="AP85" s="8"/>
      <c r="AQ85" s="36">
        <f>'R25'!B25</f>
        <v>2</v>
      </c>
      <c r="AR85" s="36">
        <f>'R25'!B26</f>
        <v>0.5</v>
      </c>
    </row>
    <row r="86" spans="1:44" ht="15" x14ac:dyDescent="0.2">
      <c r="A86" s="30" t="s">
        <v>288</v>
      </c>
      <c r="B86" s="36">
        <f>'R25'!C6</f>
        <v>1</v>
      </c>
      <c r="C86" s="35"/>
      <c r="D86" s="35"/>
      <c r="E86" s="35"/>
      <c r="F86" s="36">
        <f>'R25'!C8</f>
        <v>0</v>
      </c>
      <c r="G86" s="36">
        <f>'R25'!C9</f>
        <v>0</v>
      </c>
      <c r="H86" s="35"/>
      <c r="I86" s="3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36">
        <f>'R25'!C13</f>
        <v>4</v>
      </c>
      <c r="Z86" s="8"/>
      <c r="AA86" s="8"/>
      <c r="AB86" s="8"/>
      <c r="AC86" s="8"/>
      <c r="AD86" s="36">
        <f>'R25'!C15</f>
        <v>0</v>
      </c>
      <c r="AE86" s="36">
        <f>'R25'!C16</f>
        <v>0.5</v>
      </c>
      <c r="AF86" s="8"/>
      <c r="AG86" s="8"/>
      <c r="AH86" s="8"/>
      <c r="AI86" s="36">
        <f>'R25'!C19</f>
        <v>3</v>
      </c>
      <c r="AJ86" s="8"/>
      <c r="AK86" s="8"/>
      <c r="AL86" s="8"/>
      <c r="AM86" s="8"/>
      <c r="AN86" s="36">
        <f>'R25'!C21</f>
        <v>6</v>
      </c>
      <c r="AO86" s="36">
        <f>'R25'!C24</f>
        <v>0.5</v>
      </c>
      <c r="AP86" s="8"/>
      <c r="AQ86" s="36">
        <f>'R25'!C25</f>
        <v>3</v>
      </c>
      <c r="AR86" s="36">
        <f>'R25'!C26</f>
        <v>0.5</v>
      </c>
    </row>
    <row r="87" spans="1:44" ht="15" x14ac:dyDescent="0.2">
      <c r="A87" s="30" t="s">
        <v>289</v>
      </c>
      <c r="B87" s="36">
        <f>'R25'!D6</f>
        <v>1</v>
      </c>
      <c r="C87" s="35"/>
      <c r="D87" s="35"/>
      <c r="E87" s="35"/>
      <c r="F87" s="36">
        <f>'R25'!D8</f>
        <v>0.5</v>
      </c>
      <c r="G87" s="36">
        <f>'R25'!D9</f>
        <v>0</v>
      </c>
      <c r="H87" s="35"/>
      <c r="I87" s="3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36">
        <f>'R25'!D13</f>
        <v>5</v>
      </c>
      <c r="Z87" s="8"/>
      <c r="AA87" s="8"/>
      <c r="AB87" s="8"/>
      <c r="AC87" s="8"/>
      <c r="AD87" s="36">
        <f>'R25'!D15</f>
        <v>0</v>
      </c>
      <c r="AE87" s="36">
        <f>'R25'!D16</f>
        <v>0.5</v>
      </c>
      <c r="AF87" s="8"/>
      <c r="AG87" s="8"/>
      <c r="AH87" s="8"/>
      <c r="AI87" s="36">
        <f>'R25'!D19</f>
        <v>3</v>
      </c>
      <c r="AJ87" s="8"/>
      <c r="AK87" s="8"/>
      <c r="AL87" s="8"/>
      <c r="AM87" s="8"/>
      <c r="AN87" s="36">
        <f>'R25'!D21</f>
        <v>0</v>
      </c>
      <c r="AO87" s="36">
        <f>'R25'!D24</f>
        <v>0.5</v>
      </c>
      <c r="AP87" s="8"/>
      <c r="AQ87" s="36">
        <f>'R25'!D25</f>
        <v>4</v>
      </c>
      <c r="AR87" s="36">
        <f>'R25'!D26</f>
        <v>1</v>
      </c>
    </row>
    <row r="88" spans="1:44" ht="15" x14ac:dyDescent="0.2">
      <c r="A88" s="30" t="s">
        <v>290</v>
      </c>
      <c r="B88" s="36">
        <f>'R25'!E6</f>
        <v>0.5</v>
      </c>
      <c r="C88" s="35"/>
      <c r="D88" s="35"/>
      <c r="E88" s="35"/>
      <c r="F88" s="36">
        <f>'R25'!E8</f>
        <v>0.5</v>
      </c>
      <c r="G88" s="36">
        <f>'R25'!E9</f>
        <v>0.5</v>
      </c>
      <c r="H88" s="35"/>
      <c r="I88" s="3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36">
        <f>'R25'!E13</f>
        <v>3</v>
      </c>
      <c r="Z88" s="8"/>
      <c r="AA88" s="8"/>
      <c r="AB88" s="8"/>
      <c r="AC88" s="8"/>
      <c r="AD88" s="36">
        <f>'R25'!E15</f>
        <v>0</v>
      </c>
      <c r="AE88" s="36">
        <f>'R25'!E16</f>
        <v>1</v>
      </c>
      <c r="AF88" s="8"/>
      <c r="AG88" s="8"/>
      <c r="AH88" s="8"/>
      <c r="AI88" s="36">
        <f>'R25'!E19</f>
        <v>3</v>
      </c>
      <c r="AJ88" s="8"/>
      <c r="AK88" s="8"/>
      <c r="AL88" s="8"/>
      <c r="AM88" s="8"/>
      <c r="AN88" s="36">
        <f>'R25'!E21</f>
        <v>0</v>
      </c>
      <c r="AO88" s="36">
        <f>'R25'!E24</f>
        <v>0.5</v>
      </c>
      <c r="AP88" s="8"/>
      <c r="AQ88" s="36">
        <f>'R25'!E25</f>
        <v>5</v>
      </c>
      <c r="AR88" s="36">
        <f>'R25'!E26</f>
        <v>0.1</v>
      </c>
    </row>
    <row r="89" spans="1:44" ht="15" x14ac:dyDescent="0.2">
      <c r="A89" s="30" t="s">
        <v>291</v>
      </c>
      <c r="B89" s="36">
        <f>'R26'!B11</f>
        <v>10</v>
      </c>
      <c r="C89" s="35"/>
      <c r="D89" s="35"/>
      <c r="E89" s="35"/>
      <c r="F89" s="36">
        <f>'R26'!B14</f>
        <v>0</v>
      </c>
      <c r="G89" s="36">
        <f>'R26'!B15</f>
        <v>1</v>
      </c>
      <c r="H89" s="36">
        <f>'R26'!B16</f>
        <v>2</v>
      </c>
      <c r="I89" s="36">
        <f>'R26'!B17</f>
        <v>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36">
        <f>'R26'!B29</f>
        <v>22</v>
      </c>
      <c r="Z89" s="8"/>
      <c r="AA89" s="8"/>
      <c r="AB89" s="8"/>
      <c r="AC89" s="36">
        <f>'R26'!B31</f>
        <v>2</v>
      </c>
      <c r="AD89" s="36">
        <f>'R26'!B32</f>
        <v>0.5</v>
      </c>
      <c r="AE89" s="8"/>
      <c r="AF89" s="8"/>
      <c r="AG89" s="8"/>
      <c r="AH89" s="8"/>
      <c r="AI89" s="8"/>
      <c r="AJ89" s="36">
        <f>'R26'!B37</f>
        <v>15</v>
      </c>
      <c r="AK89" s="8"/>
      <c r="AL89" s="36">
        <f>'R26'!B38</f>
        <v>0</v>
      </c>
      <c r="AM89" s="8"/>
      <c r="AN89" s="36">
        <f>'R26'!B39</f>
        <v>0.5</v>
      </c>
      <c r="AO89" s="36">
        <f>'R26'!B40</f>
        <v>0.5</v>
      </c>
      <c r="AP89" s="8"/>
      <c r="AQ89" s="8"/>
      <c r="AR89" s="36">
        <f>'R26'!B41</f>
        <v>2</v>
      </c>
    </row>
    <row r="90" spans="1:44" ht="15" x14ac:dyDescent="0.2">
      <c r="A90" s="30" t="s">
        <v>292</v>
      </c>
      <c r="B90" s="36">
        <f>'R26'!C11</f>
        <v>6</v>
      </c>
      <c r="C90" s="35"/>
      <c r="D90" s="35"/>
      <c r="E90" s="35"/>
      <c r="F90" s="36">
        <f>'R26'!C14</f>
        <v>0</v>
      </c>
      <c r="G90" s="36">
        <f>'R26'!C15</f>
        <v>7</v>
      </c>
      <c r="H90" s="36">
        <f>'R26'!C16</f>
        <v>9</v>
      </c>
      <c r="I90" s="36">
        <f>'R26'!C17</f>
        <v>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36">
        <f>'R26'!C29</f>
        <v>4</v>
      </c>
      <c r="Z90" s="8"/>
      <c r="AA90" s="8"/>
      <c r="AB90" s="8"/>
      <c r="AC90" s="36">
        <f>'R26'!C31</f>
        <v>0.5</v>
      </c>
      <c r="AD90" s="36">
        <f>'R26'!C32</f>
        <v>1</v>
      </c>
      <c r="AE90" s="8"/>
      <c r="AF90" s="8"/>
      <c r="AG90" s="8"/>
      <c r="AH90" s="8"/>
      <c r="AI90" s="8"/>
      <c r="AJ90" s="36">
        <f>'R26'!C37</f>
        <v>12</v>
      </c>
      <c r="AK90" s="8"/>
      <c r="AL90" s="36">
        <f>'R26'!C38</f>
        <v>1</v>
      </c>
      <c r="AM90" s="8"/>
      <c r="AN90" s="36">
        <f>'R26'!C39</f>
        <v>0.5</v>
      </c>
      <c r="AO90" s="36">
        <f>'R26'!C40</f>
        <v>0.5</v>
      </c>
      <c r="AP90" s="8"/>
      <c r="AQ90" s="8"/>
      <c r="AR90" s="36">
        <f>'R26'!C41</f>
        <v>6</v>
      </c>
    </row>
    <row r="91" spans="1:44" ht="15" x14ac:dyDescent="0.2">
      <c r="A91" s="30" t="s">
        <v>293</v>
      </c>
      <c r="B91" s="36">
        <f>'R26'!D11</f>
        <v>5</v>
      </c>
      <c r="C91" s="35"/>
      <c r="D91" s="35"/>
      <c r="E91" s="35"/>
      <c r="F91" s="36">
        <f>'R26'!D14</f>
        <v>0</v>
      </c>
      <c r="G91" s="36">
        <f>'R26'!D15</f>
        <v>5</v>
      </c>
      <c r="H91" s="36">
        <f>'R26'!D16</f>
        <v>19</v>
      </c>
      <c r="I91" s="36">
        <f>'R26'!D17</f>
        <v>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36">
        <f>'R26'!D29</f>
        <v>12</v>
      </c>
      <c r="Z91" s="8"/>
      <c r="AA91" s="8"/>
      <c r="AB91" s="8"/>
      <c r="AC91" s="36">
        <f>'R26'!D31</f>
        <v>0.5</v>
      </c>
      <c r="AD91" s="36">
        <f>'R26'!D32</f>
        <v>1</v>
      </c>
      <c r="AE91" s="8"/>
      <c r="AF91" s="8"/>
      <c r="AG91" s="8"/>
      <c r="AH91" s="8"/>
      <c r="AI91" s="8"/>
      <c r="AJ91" s="36">
        <f>'R26'!D37</f>
        <v>12</v>
      </c>
      <c r="AK91" s="8"/>
      <c r="AL91" s="36">
        <f>'R26'!D38</f>
        <v>0</v>
      </c>
      <c r="AM91" s="8"/>
      <c r="AN91" s="36">
        <f>'R26'!D39</f>
        <v>0.5</v>
      </c>
      <c r="AO91" s="36">
        <f>'R26'!D40</f>
        <v>0</v>
      </c>
      <c r="AP91" s="8"/>
      <c r="AQ91" s="8"/>
      <c r="AR91" s="36">
        <f>'R26'!D41</f>
        <v>6</v>
      </c>
    </row>
    <row r="92" spans="1:44" ht="15" x14ac:dyDescent="0.2">
      <c r="A92" s="30" t="s">
        <v>294</v>
      </c>
      <c r="B92" s="36">
        <f>'R26'!E11</f>
        <v>0.5</v>
      </c>
      <c r="C92" s="35"/>
      <c r="D92" s="35"/>
      <c r="E92" s="35"/>
      <c r="F92" s="36">
        <f>'R26'!E14</f>
        <v>0</v>
      </c>
      <c r="G92" s="36">
        <f>'R26'!E15</f>
        <v>20</v>
      </c>
      <c r="H92" s="36">
        <f>'R26'!E16</f>
        <v>0</v>
      </c>
      <c r="I92" s="36">
        <f>'R26'!E17</f>
        <v>2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36">
        <f>'R26'!E29</f>
        <v>2</v>
      </c>
      <c r="Z92" s="8"/>
      <c r="AA92" s="8"/>
      <c r="AB92" s="8"/>
      <c r="AC92" s="36">
        <f>'R26'!E31</f>
        <v>1</v>
      </c>
      <c r="AD92" s="36">
        <f>'R26'!E32</f>
        <v>0.5</v>
      </c>
      <c r="AE92" s="8"/>
      <c r="AF92" s="8"/>
      <c r="AG92" s="8"/>
      <c r="AH92" s="8"/>
      <c r="AI92" s="8"/>
      <c r="AJ92" s="36">
        <f>'R26'!E37</f>
        <v>9</v>
      </c>
      <c r="AK92" s="8"/>
      <c r="AL92" s="36">
        <f>'R26'!E38</f>
        <v>0</v>
      </c>
      <c r="AM92" s="8"/>
      <c r="AN92" s="36">
        <f>'R26'!E39</f>
        <v>1</v>
      </c>
      <c r="AO92" s="36">
        <f>'R26'!E40</f>
        <v>0.5</v>
      </c>
      <c r="AP92" s="8"/>
      <c r="AQ92" s="8"/>
      <c r="AR92" s="36">
        <f>'R26'!E41</f>
        <v>2</v>
      </c>
    </row>
    <row r="93" spans="1:44" ht="15" x14ac:dyDescent="0.2">
      <c r="A93" s="30" t="s">
        <v>295</v>
      </c>
      <c r="B93" s="36">
        <f>'R27'!B6</f>
        <v>0</v>
      </c>
      <c r="C93" s="35"/>
      <c r="D93" s="35"/>
      <c r="E93" s="35"/>
      <c r="F93" s="35"/>
      <c r="G93" s="36">
        <f>'R27'!B7</f>
        <v>1</v>
      </c>
      <c r="H93" s="35"/>
      <c r="I93" s="35"/>
      <c r="J93" s="8"/>
      <c r="K93" s="8"/>
      <c r="L93" s="8"/>
      <c r="M93" s="8"/>
      <c r="N93" s="8"/>
      <c r="O93" s="8"/>
      <c r="P93" s="8"/>
      <c r="Q93" s="8"/>
      <c r="R93" s="8"/>
      <c r="S93" s="8"/>
      <c r="T93" s="36">
        <f>'R27'!B10</f>
        <v>1.5</v>
      </c>
      <c r="U93" s="36">
        <f>'R27'!B11</f>
        <v>0</v>
      </c>
      <c r="V93" s="36">
        <f>'R27'!B12</f>
        <v>7</v>
      </c>
      <c r="W93" s="8"/>
      <c r="X93" s="8"/>
      <c r="Y93" s="36">
        <f>'R27'!B15</f>
        <v>24</v>
      </c>
      <c r="Z93" s="8"/>
      <c r="AA93" s="36">
        <f>'R27'!B29</f>
        <v>2</v>
      </c>
      <c r="AB93" s="8"/>
      <c r="AC93" s="36">
        <f>'R27'!B19</f>
        <v>0</v>
      </c>
      <c r="AD93" s="36">
        <f>'R27'!B20</f>
        <v>0.5</v>
      </c>
      <c r="AE93" s="36">
        <f>'R27'!B21</f>
        <v>0.5</v>
      </c>
      <c r="AF93" s="8"/>
      <c r="AG93" s="36">
        <f>'R27'!B25</f>
        <v>0</v>
      </c>
      <c r="AH93" s="8"/>
      <c r="AI93" s="8"/>
      <c r="AJ93" s="8"/>
      <c r="AK93" s="8"/>
      <c r="AL93" s="8"/>
      <c r="AM93" s="8"/>
      <c r="AN93" s="36">
        <f>'R27'!B26</f>
        <v>7</v>
      </c>
      <c r="AO93" s="36">
        <f>'R27'!B28</f>
        <v>3</v>
      </c>
      <c r="AP93" s="8"/>
      <c r="AQ93" s="36">
        <f>'R27'!B30</f>
        <v>0.5</v>
      </c>
      <c r="AR93" s="36">
        <f>'R27'!B31</f>
        <v>0.5</v>
      </c>
    </row>
    <row r="94" spans="1:44" ht="15" x14ac:dyDescent="0.2">
      <c r="A94" s="30" t="s">
        <v>296</v>
      </c>
      <c r="B94" s="36">
        <f>'R27'!C6</f>
        <v>0.5</v>
      </c>
      <c r="C94" s="35"/>
      <c r="D94" s="35"/>
      <c r="E94" s="35"/>
      <c r="F94" s="35"/>
      <c r="G94" s="36">
        <f>'R27'!C7</f>
        <v>0.5</v>
      </c>
      <c r="H94" s="35"/>
      <c r="I94" s="35"/>
      <c r="J94" s="8"/>
      <c r="K94" s="8"/>
      <c r="L94" s="8"/>
      <c r="M94" s="8"/>
      <c r="N94" s="8"/>
      <c r="O94" s="8"/>
      <c r="P94" s="8"/>
      <c r="Q94" s="8"/>
      <c r="R94" s="8"/>
      <c r="S94" s="8"/>
      <c r="T94" s="36">
        <f>'R27'!C10</f>
        <v>2</v>
      </c>
      <c r="U94" s="36">
        <f>'R27'!C11</f>
        <v>0.5</v>
      </c>
      <c r="V94" s="36">
        <f>'R27'!C12</f>
        <v>6</v>
      </c>
      <c r="W94" s="8"/>
      <c r="X94" s="8"/>
      <c r="Y94" s="36">
        <f>'R27'!C15</f>
        <v>2</v>
      </c>
      <c r="Z94" s="8"/>
      <c r="AA94" s="36">
        <f>'R27'!C29</f>
        <v>4</v>
      </c>
      <c r="AB94" s="8"/>
      <c r="AC94" s="36">
        <f>'R27'!C19</f>
        <v>0</v>
      </c>
      <c r="AD94" s="36">
        <f>'R27'!C20</f>
        <v>1</v>
      </c>
      <c r="AE94" s="36">
        <f>'R27'!C21</f>
        <v>0</v>
      </c>
      <c r="AF94" s="8"/>
      <c r="AG94" s="36">
        <f>'R27'!C25</f>
        <v>0</v>
      </c>
      <c r="AH94" s="8"/>
      <c r="AI94" s="8"/>
      <c r="AJ94" s="8"/>
      <c r="AK94" s="8"/>
      <c r="AL94" s="8"/>
      <c r="AM94" s="8"/>
      <c r="AN94" s="36">
        <f>'R27'!C26</f>
        <v>8</v>
      </c>
      <c r="AO94" s="36">
        <f>'R27'!C28</f>
        <v>0</v>
      </c>
      <c r="AP94" s="8"/>
      <c r="AQ94" s="36">
        <f>'R27'!C30</f>
        <v>0</v>
      </c>
      <c r="AR94" s="36">
        <f>'R27'!C31</f>
        <v>1</v>
      </c>
    </row>
    <row r="95" spans="1:44" ht="15" x14ac:dyDescent="0.2">
      <c r="A95" s="30" t="s">
        <v>297</v>
      </c>
      <c r="B95" s="36">
        <f>'R27'!D6</f>
        <v>0.05</v>
      </c>
      <c r="C95" s="35"/>
      <c r="D95" s="35"/>
      <c r="E95" s="35"/>
      <c r="F95" s="35"/>
      <c r="G95" s="36">
        <f>'R27'!D7</f>
        <v>1</v>
      </c>
      <c r="H95" s="35"/>
      <c r="I95" s="35"/>
      <c r="J95" s="8"/>
      <c r="K95" s="8"/>
      <c r="L95" s="8"/>
      <c r="M95" s="8"/>
      <c r="N95" s="8"/>
      <c r="O95" s="8"/>
      <c r="P95" s="8"/>
      <c r="Q95" s="8"/>
      <c r="R95" s="8"/>
      <c r="S95" s="8"/>
      <c r="T95" s="36">
        <f>'R27'!D10</f>
        <v>2</v>
      </c>
      <c r="U95" s="36">
        <f>'R27'!D11</f>
        <v>0.5</v>
      </c>
      <c r="V95" s="36">
        <f>'R27'!D12</f>
        <v>5</v>
      </c>
      <c r="W95" s="8"/>
      <c r="X95" s="8"/>
      <c r="Y95" s="36">
        <f>'R27'!D15</f>
        <v>5</v>
      </c>
      <c r="Z95" s="8"/>
      <c r="AA95" s="36">
        <f>'R27'!D29</f>
        <v>4</v>
      </c>
      <c r="AB95" s="8"/>
      <c r="AC95" s="36">
        <f>'R27'!D19</f>
        <v>0.5</v>
      </c>
      <c r="AD95" s="36">
        <f>'R27'!D20</f>
        <v>0.5</v>
      </c>
      <c r="AE95" s="36">
        <f>'R27'!D21</f>
        <v>0.5</v>
      </c>
      <c r="AF95" s="8"/>
      <c r="AG95" s="36">
        <f>'R27'!D25</f>
        <v>0.5</v>
      </c>
      <c r="AH95" s="8"/>
      <c r="AI95" s="8"/>
      <c r="AJ95" s="8"/>
      <c r="AK95" s="8"/>
      <c r="AL95" s="8"/>
      <c r="AM95" s="8"/>
      <c r="AN95" s="36">
        <f>'R27'!D26</f>
        <v>0</v>
      </c>
      <c r="AO95" s="36">
        <f>'R27'!D28</f>
        <v>0.5</v>
      </c>
      <c r="AP95" s="8"/>
      <c r="AQ95" s="36">
        <f>'R27'!D30</f>
        <v>1</v>
      </c>
      <c r="AR95" s="36">
        <f>'R27'!D31</f>
        <v>0.5</v>
      </c>
    </row>
    <row r="96" spans="1:44" ht="15" x14ac:dyDescent="0.2">
      <c r="A96" s="30" t="s">
        <v>298</v>
      </c>
      <c r="B96" s="36">
        <f>'R27'!E6</f>
        <v>0.5</v>
      </c>
      <c r="C96" s="35"/>
      <c r="D96" s="35"/>
      <c r="E96" s="35"/>
      <c r="F96" s="35"/>
      <c r="G96" s="36">
        <f>'R27'!E7</f>
        <v>0</v>
      </c>
      <c r="H96" s="35"/>
      <c r="I96" s="35"/>
      <c r="J96" s="8"/>
      <c r="K96" s="8"/>
      <c r="L96" s="8"/>
      <c r="M96" s="8"/>
      <c r="N96" s="8"/>
      <c r="O96" s="8"/>
      <c r="P96" s="8"/>
      <c r="Q96" s="8"/>
      <c r="R96" s="8"/>
      <c r="S96" s="8"/>
      <c r="T96" s="36">
        <f>'R27'!E10</f>
        <v>0</v>
      </c>
      <c r="U96" s="36">
        <f>'R27'!E11</f>
        <v>2</v>
      </c>
      <c r="V96" s="36">
        <f>'R27'!E12</f>
        <v>2</v>
      </c>
      <c r="W96" s="8"/>
      <c r="X96" s="8"/>
      <c r="Y96" s="36">
        <f>'R27'!E15</f>
        <v>4</v>
      </c>
      <c r="Z96" s="8"/>
      <c r="AA96" s="36">
        <f>'R27'!E29</f>
        <v>3</v>
      </c>
      <c r="AB96" s="8"/>
      <c r="AC96" s="36">
        <f>'R27'!E19</f>
        <v>0.5</v>
      </c>
      <c r="AD96" s="36">
        <f>'R27'!E20</f>
        <v>1</v>
      </c>
      <c r="AE96" s="36">
        <f>'R27'!E21</f>
        <v>0.5</v>
      </c>
      <c r="AF96" s="8"/>
      <c r="AG96" s="36">
        <f>'R27'!E25</f>
        <v>0</v>
      </c>
      <c r="AH96" s="8"/>
      <c r="AI96" s="8"/>
      <c r="AJ96" s="8"/>
      <c r="AK96" s="8"/>
      <c r="AL96" s="8"/>
      <c r="AM96" s="8"/>
      <c r="AN96" s="36">
        <f>'R27'!E26</f>
        <v>0</v>
      </c>
      <c r="AO96" s="36">
        <f>'R27'!E28</f>
        <v>4</v>
      </c>
      <c r="AP96" s="8"/>
      <c r="AQ96" s="36">
        <f>'R27'!E30</f>
        <v>1</v>
      </c>
      <c r="AR96" s="36">
        <f>'R27'!E31</f>
        <v>0.5</v>
      </c>
    </row>
    <row r="97" spans="1:44" ht="15" x14ac:dyDescent="0.2">
      <c r="A97" s="30" t="s">
        <v>299</v>
      </c>
      <c r="B97" s="36">
        <f>'R28'!B10</f>
        <v>13</v>
      </c>
      <c r="C97" s="35"/>
      <c r="D97" s="35"/>
      <c r="E97" s="35"/>
      <c r="F97" s="35"/>
      <c r="G97" s="36">
        <f>'R28'!B14</f>
        <v>5</v>
      </c>
      <c r="H97" s="36">
        <f>'R28'!B15</f>
        <v>0</v>
      </c>
      <c r="I97" s="36">
        <f>'R28'!B16</f>
        <v>2</v>
      </c>
      <c r="J97" s="8"/>
      <c r="K97" s="8"/>
      <c r="L97" s="8"/>
      <c r="M97" s="8"/>
      <c r="N97" s="8"/>
      <c r="O97" s="8"/>
      <c r="P97" s="8"/>
      <c r="Q97" s="8"/>
      <c r="R97" s="36">
        <f>'R28'!B20</f>
        <v>8</v>
      </c>
      <c r="S97" s="36"/>
      <c r="T97" s="36">
        <f>'R28'!B21</f>
        <v>0</v>
      </c>
      <c r="U97" s="36">
        <f>'R28'!B22</f>
        <v>0</v>
      </c>
      <c r="V97" s="8"/>
      <c r="W97" s="8"/>
      <c r="X97" s="8"/>
      <c r="Y97" s="36">
        <f>'R28'!B26</f>
        <v>15</v>
      </c>
      <c r="Z97" s="8"/>
      <c r="AA97" s="36">
        <f>'R28'!B39</f>
        <v>0.5</v>
      </c>
      <c r="AB97" s="8"/>
      <c r="AC97" s="36">
        <f>'R28'!B27</f>
        <v>2</v>
      </c>
      <c r="AD97" s="36">
        <f>'R28'!B28</f>
        <v>1</v>
      </c>
      <c r="AE97" s="36">
        <f>'R28'!B29</f>
        <v>0</v>
      </c>
      <c r="AF97" s="8"/>
      <c r="AG97" s="8"/>
      <c r="AH97" s="8"/>
      <c r="AI97" s="8"/>
      <c r="AJ97" s="36">
        <f>'R28'!B34</f>
        <v>0</v>
      </c>
      <c r="AK97" s="8"/>
      <c r="AL97" s="8"/>
      <c r="AM97" s="36">
        <f>'R28'!B35</f>
        <v>0.5</v>
      </c>
      <c r="AN97" s="36">
        <f>'R28'!B36</f>
        <v>3.5</v>
      </c>
      <c r="AO97" s="36">
        <f>'R28'!B38</f>
        <v>7</v>
      </c>
      <c r="AP97" s="8"/>
      <c r="AQ97" s="36">
        <f>'R28'!B40</f>
        <v>0.5</v>
      </c>
      <c r="AR97" s="36">
        <f>'R28'!B41</f>
        <v>0</v>
      </c>
    </row>
    <row r="98" spans="1:44" ht="15" x14ac:dyDescent="0.2">
      <c r="A98" s="30" t="s">
        <v>300</v>
      </c>
      <c r="B98" s="36">
        <f>'R28'!C10</f>
        <v>15</v>
      </c>
      <c r="C98" s="35"/>
      <c r="D98" s="35"/>
      <c r="E98" s="35"/>
      <c r="F98" s="35"/>
      <c r="G98" s="36">
        <f>'R28'!C14</f>
        <v>4</v>
      </c>
      <c r="H98" s="36">
        <f>'R28'!C15</f>
        <v>8</v>
      </c>
      <c r="I98" s="36">
        <f>'R28'!C16</f>
        <v>2</v>
      </c>
      <c r="J98" s="8"/>
      <c r="K98" s="8"/>
      <c r="L98" s="8"/>
      <c r="M98" s="8"/>
      <c r="N98" s="8"/>
      <c r="O98" s="8"/>
      <c r="P98" s="8"/>
      <c r="Q98" s="8"/>
      <c r="R98" s="36">
        <f>'R28'!C20</f>
        <v>8</v>
      </c>
      <c r="S98" s="36"/>
      <c r="T98" s="36">
        <f>'R28'!C21</f>
        <v>0.5</v>
      </c>
      <c r="U98" s="36">
        <f>'R28'!C22</f>
        <v>0.5</v>
      </c>
      <c r="V98" s="8"/>
      <c r="W98" s="8"/>
      <c r="X98" s="8"/>
      <c r="Y98" s="36">
        <f>'R28'!C26</f>
        <v>15</v>
      </c>
      <c r="Z98" s="8"/>
      <c r="AA98" s="36">
        <f>'R28'!C39</f>
        <v>0.5</v>
      </c>
      <c r="AB98" s="8"/>
      <c r="AC98" s="36">
        <f>'R28'!C27</f>
        <v>2</v>
      </c>
      <c r="AD98" s="36">
        <f>'R28'!C28</f>
        <v>0.5</v>
      </c>
      <c r="AE98" s="36">
        <f>'R28'!C29</f>
        <v>0.5</v>
      </c>
      <c r="AF98" s="8"/>
      <c r="AG98" s="8"/>
      <c r="AH98" s="8"/>
      <c r="AI98" s="8"/>
      <c r="AJ98" s="36">
        <f>'R28'!C34</f>
        <v>0</v>
      </c>
      <c r="AK98" s="8"/>
      <c r="AL98" s="8"/>
      <c r="AM98" s="36">
        <f>'R28'!C35</f>
        <v>0</v>
      </c>
      <c r="AN98" s="36">
        <f>'R28'!C36</f>
        <v>3</v>
      </c>
      <c r="AO98" s="36">
        <f>'R28'!C38</f>
        <v>10</v>
      </c>
      <c r="AP98" s="8"/>
      <c r="AQ98" s="36">
        <f>'R28'!C40</f>
        <v>0.5</v>
      </c>
      <c r="AR98" s="36">
        <f>'R28'!C41</f>
        <v>0</v>
      </c>
    </row>
    <row r="99" spans="1:44" ht="15" x14ac:dyDescent="0.2">
      <c r="A99" s="30" t="s">
        <v>301</v>
      </c>
      <c r="B99" s="36">
        <f>'R28'!D10</f>
        <v>18</v>
      </c>
      <c r="C99" s="35"/>
      <c r="D99" s="35"/>
      <c r="E99" s="35"/>
      <c r="F99" s="35"/>
      <c r="G99" s="36">
        <f>'R28'!D14</f>
        <v>9</v>
      </c>
      <c r="H99" s="36">
        <f>'R28'!D15</f>
        <v>8</v>
      </c>
      <c r="I99" s="36">
        <f>'R28'!D16</f>
        <v>4</v>
      </c>
      <c r="J99" s="8"/>
      <c r="K99" s="8"/>
      <c r="L99" s="8"/>
      <c r="M99" s="8"/>
      <c r="N99" s="8"/>
      <c r="O99" s="8"/>
      <c r="P99" s="8"/>
      <c r="Q99" s="8"/>
      <c r="R99" s="36">
        <f>'R28'!D20</f>
        <v>6</v>
      </c>
      <c r="S99" s="36"/>
      <c r="T99" s="36">
        <f>'R28'!D21</f>
        <v>0</v>
      </c>
      <c r="U99" s="36">
        <f>'R28'!D22</f>
        <v>0.5</v>
      </c>
      <c r="V99" s="8"/>
      <c r="W99" s="8"/>
      <c r="X99" s="8"/>
      <c r="Y99" s="36">
        <f>'R28'!D26</f>
        <v>5</v>
      </c>
      <c r="Z99" s="8"/>
      <c r="AA99" s="36">
        <f>'R28'!D39</f>
        <v>0</v>
      </c>
      <c r="AB99" s="8"/>
      <c r="AC99" s="36">
        <f>'R28'!D27</f>
        <v>2</v>
      </c>
      <c r="AD99" s="36">
        <f>'R28'!D28</f>
        <v>0</v>
      </c>
      <c r="AE99" s="36">
        <f>'R28'!D29</f>
        <v>0</v>
      </c>
      <c r="AF99" s="8"/>
      <c r="AG99" s="8"/>
      <c r="AH99" s="8"/>
      <c r="AI99" s="8"/>
      <c r="AJ99" s="36">
        <f>'R28'!D34</f>
        <v>0.5</v>
      </c>
      <c r="AK99" s="8"/>
      <c r="AL99" s="8"/>
      <c r="AM99" s="36">
        <f>'R28'!D35</f>
        <v>0</v>
      </c>
      <c r="AN99" s="36">
        <f>'R28'!D36</f>
        <v>0.5</v>
      </c>
      <c r="AO99" s="36">
        <f>'R28'!D38</f>
        <v>8</v>
      </c>
      <c r="AP99" s="8"/>
      <c r="AQ99" s="36">
        <f>'R28'!D40</f>
        <v>0</v>
      </c>
      <c r="AR99" s="36">
        <f>'R28'!D41</f>
        <v>0.5</v>
      </c>
    </row>
    <row r="100" spans="1:44" ht="15" x14ac:dyDescent="0.2">
      <c r="A100" s="30" t="s">
        <v>302</v>
      </c>
      <c r="B100" s="36">
        <f>'R28'!E10</f>
        <v>9</v>
      </c>
      <c r="C100" s="35"/>
      <c r="D100" s="35"/>
      <c r="E100" s="35"/>
      <c r="F100" s="35"/>
      <c r="G100" s="36">
        <f>'R28'!E14</f>
        <v>15</v>
      </c>
      <c r="H100" s="36">
        <f>'R28'!E15</f>
        <v>6</v>
      </c>
      <c r="I100" s="36">
        <f>'R28'!E16</f>
        <v>4</v>
      </c>
      <c r="J100" s="8"/>
      <c r="K100" s="8"/>
      <c r="L100" s="8"/>
      <c r="M100" s="8"/>
      <c r="N100" s="8"/>
      <c r="O100" s="8"/>
      <c r="P100" s="8"/>
      <c r="Q100" s="8"/>
      <c r="R100" s="36">
        <f>'R28'!E20</f>
        <v>4</v>
      </c>
      <c r="S100" s="36"/>
      <c r="T100" s="36">
        <f>'R28'!E21</f>
        <v>0</v>
      </c>
      <c r="U100" s="36">
        <f>'R28'!E22</f>
        <v>0.5</v>
      </c>
      <c r="V100" s="8"/>
      <c r="W100" s="8"/>
      <c r="X100" s="8"/>
      <c r="Y100" s="36">
        <f>'R28'!E26</f>
        <v>7</v>
      </c>
      <c r="Z100" s="8"/>
      <c r="AA100" s="36">
        <f>'R28'!E39</f>
        <v>0</v>
      </c>
      <c r="AB100" s="8"/>
      <c r="AC100" s="36">
        <f>'R28'!E27</f>
        <v>1</v>
      </c>
      <c r="AD100" s="36">
        <f>'R28'!E28</f>
        <v>0</v>
      </c>
      <c r="AE100" s="36">
        <f>'R28'!E29</f>
        <v>0</v>
      </c>
      <c r="AF100" s="8"/>
      <c r="AG100" s="8"/>
      <c r="AH100" s="8"/>
      <c r="AI100" s="8"/>
      <c r="AJ100" s="36">
        <f>'R28'!E34</f>
        <v>0.5</v>
      </c>
      <c r="AK100" s="8"/>
      <c r="AL100" s="8"/>
      <c r="AM100" s="36">
        <f>'R28'!E35</f>
        <v>0</v>
      </c>
      <c r="AN100" s="36">
        <f>'R28'!E36</f>
        <v>1</v>
      </c>
      <c r="AO100" s="36">
        <f>'R28'!E38</f>
        <v>6</v>
      </c>
      <c r="AP100" s="8"/>
      <c r="AQ100" s="36">
        <f>'R28'!E40</f>
        <v>0</v>
      </c>
      <c r="AR100" s="36">
        <f>'R28'!E41</f>
        <v>1</v>
      </c>
    </row>
    <row r="101" spans="1:44" ht="15" x14ac:dyDescent="0.2">
      <c r="A101" s="30" t="s">
        <v>303</v>
      </c>
      <c r="B101" s="36">
        <f>'R29'!B6</f>
        <v>10</v>
      </c>
      <c r="C101" s="35"/>
      <c r="D101" s="35"/>
      <c r="E101" s="35"/>
      <c r="F101" s="35"/>
      <c r="G101" s="36">
        <f>'R29'!B7</f>
        <v>0.5</v>
      </c>
      <c r="H101" s="36">
        <f>'R29'!B8</f>
        <v>6</v>
      </c>
      <c r="I101" s="35"/>
      <c r="J101" s="8"/>
      <c r="K101" s="8"/>
      <c r="L101" s="8"/>
      <c r="M101" s="8"/>
      <c r="N101" s="8"/>
      <c r="O101" s="8"/>
      <c r="P101" s="8"/>
      <c r="Q101" s="8"/>
      <c r="R101" s="36">
        <f>'R29'!B12</f>
        <v>20</v>
      </c>
      <c r="S101" s="36"/>
      <c r="T101" s="8"/>
      <c r="U101" s="8"/>
      <c r="V101" s="8"/>
      <c r="W101" s="8"/>
      <c r="X101" s="8"/>
      <c r="Y101" s="36">
        <f>'R29'!B16</f>
        <v>12</v>
      </c>
      <c r="Z101" s="8"/>
      <c r="AA101" s="36">
        <f>'R29'!B30</f>
        <v>1</v>
      </c>
      <c r="AB101" s="8"/>
      <c r="AC101" s="36">
        <f>'R29'!B17</f>
        <v>0</v>
      </c>
      <c r="AD101" s="36">
        <f>'R29'!B19</f>
        <v>0.5</v>
      </c>
      <c r="AE101" s="36">
        <f>'R29'!B20</f>
        <v>0.5</v>
      </c>
      <c r="AF101" s="8"/>
      <c r="AG101" s="8"/>
      <c r="AH101" s="8"/>
      <c r="AI101" s="36">
        <f>'R29'!B23</f>
        <v>0</v>
      </c>
      <c r="AJ101" s="8"/>
      <c r="AK101" s="8"/>
      <c r="AL101" s="36">
        <f>'R29'!B24</f>
        <v>0</v>
      </c>
      <c r="AM101" s="36">
        <f>'R29'!B25</f>
        <v>0</v>
      </c>
      <c r="AN101" s="36">
        <f>'R29'!B27</f>
        <v>0</v>
      </c>
      <c r="AO101" s="36">
        <f>'R29'!B28</f>
        <v>7</v>
      </c>
      <c r="AP101" s="8"/>
      <c r="AQ101" s="8"/>
      <c r="AR101" s="36">
        <f>'R29'!B31</f>
        <v>0.5</v>
      </c>
    </row>
    <row r="102" spans="1:44" ht="15" x14ac:dyDescent="0.2">
      <c r="A102" s="30" t="s">
        <v>304</v>
      </c>
      <c r="B102" s="36">
        <f>'R29'!C6</f>
        <v>10</v>
      </c>
      <c r="C102" s="35"/>
      <c r="D102" s="35"/>
      <c r="E102" s="35"/>
      <c r="F102" s="35"/>
      <c r="G102" s="36">
        <f>'R29'!C7</f>
        <v>1</v>
      </c>
      <c r="H102" s="36">
        <f>'R29'!C8</f>
        <v>5</v>
      </c>
      <c r="I102" s="35"/>
      <c r="J102" s="8"/>
      <c r="K102" s="8"/>
      <c r="L102" s="8"/>
      <c r="M102" s="8"/>
      <c r="N102" s="8"/>
      <c r="O102" s="8"/>
      <c r="P102" s="8"/>
      <c r="Q102" s="8"/>
      <c r="R102" s="36">
        <f>'R29'!C12</f>
        <v>22</v>
      </c>
      <c r="S102" s="36"/>
      <c r="T102" s="8"/>
      <c r="U102" s="8"/>
      <c r="V102" s="8"/>
      <c r="W102" s="8"/>
      <c r="X102" s="8"/>
      <c r="Y102" s="36">
        <f>'R29'!C16</f>
        <v>8</v>
      </c>
      <c r="Z102" s="8"/>
      <c r="AA102" s="36">
        <f>'R29'!C30</f>
        <v>0</v>
      </c>
      <c r="AB102" s="8"/>
      <c r="AC102" s="36">
        <f>'R29'!C17</f>
        <v>0.5</v>
      </c>
      <c r="AD102" s="36">
        <f>'R29'!C19</f>
        <v>1</v>
      </c>
      <c r="AE102" s="36">
        <f>'R29'!C20</f>
        <v>0</v>
      </c>
      <c r="AF102" s="8"/>
      <c r="AG102" s="8"/>
      <c r="AH102" s="8"/>
      <c r="AI102" s="36">
        <f>'R29'!C23</f>
        <v>0</v>
      </c>
      <c r="AJ102" s="8"/>
      <c r="AK102" s="8"/>
      <c r="AL102" s="36">
        <f>'R29'!C24</f>
        <v>0</v>
      </c>
      <c r="AM102" s="36">
        <f>'R29'!C25</f>
        <v>1</v>
      </c>
      <c r="AN102" s="36">
        <f>'R29'!C27</f>
        <v>0</v>
      </c>
      <c r="AO102" s="36">
        <f>'R29'!C28</f>
        <v>12</v>
      </c>
      <c r="AP102" s="8"/>
      <c r="AQ102" s="8"/>
      <c r="AR102" s="36">
        <f>'R29'!C31</f>
        <v>0</v>
      </c>
    </row>
    <row r="103" spans="1:44" ht="15" x14ac:dyDescent="0.2">
      <c r="A103" s="30" t="s">
        <v>305</v>
      </c>
      <c r="B103" s="36">
        <f>'R29'!D6</f>
        <v>10</v>
      </c>
      <c r="C103" s="35"/>
      <c r="D103" s="35"/>
      <c r="E103" s="35"/>
      <c r="F103" s="35"/>
      <c r="G103" s="36">
        <f>'R29'!D7</f>
        <v>1</v>
      </c>
      <c r="H103" s="36">
        <f>'R29'!D8</f>
        <v>10</v>
      </c>
      <c r="I103" s="35"/>
      <c r="J103" s="8"/>
      <c r="K103" s="8"/>
      <c r="L103" s="8"/>
      <c r="M103" s="8"/>
      <c r="N103" s="8"/>
      <c r="O103" s="8"/>
      <c r="P103" s="8"/>
      <c r="Q103" s="8"/>
      <c r="R103" s="36">
        <f>'R29'!D12</f>
        <v>23</v>
      </c>
      <c r="S103" s="36"/>
      <c r="T103" s="8"/>
      <c r="U103" s="8"/>
      <c r="V103" s="8"/>
      <c r="W103" s="8"/>
      <c r="X103" s="8"/>
      <c r="Y103" s="36">
        <f>'R29'!D16</f>
        <v>5</v>
      </c>
      <c r="Z103" s="8"/>
      <c r="AA103" s="36">
        <f>'R29'!D30</f>
        <v>0</v>
      </c>
      <c r="AB103" s="8"/>
      <c r="AC103" s="36">
        <f>'R29'!D17</f>
        <v>0</v>
      </c>
      <c r="AD103" s="36">
        <f>'R29'!D19</f>
        <v>2</v>
      </c>
      <c r="AE103" s="36">
        <f>'R29'!D20</f>
        <v>0.5</v>
      </c>
      <c r="AF103" s="8"/>
      <c r="AG103" s="8"/>
      <c r="AH103" s="8"/>
      <c r="AI103" s="36">
        <f>'R29'!D23</f>
        <v>0.5</v>
      </c>
      <c r="AJ103" s="8"/>
      <c r="AK103" s="8"/>
      <c r="AL103" s="36">
        <f>'R29'!D24</f>
        <v>1</v>
      </c>
      <c r="AM103" s="36">
        <f>'R29'!D25</f>
        <v>0.5</v>
      </c>
      <c r="AN103" s="36">
        <f>'R29'!D27</f>
        <v>0.5</v>
      </c>
      <c r="AO103" s="36">
        <f>'R29'!D28</f>
        <v>7</v>
      </c>
      <c r="AP103" s="8"/>
      <c r="AQ103" s="8"/>
      <c r="AR103" s="36">
        <f>'R29'!D31</f>
        <v>0</v>
      </c>
    </row>
    <row r="104" spans="1:44" ht="15" x14ac:dyDescent="0.2">
      <c r="A104" s="30" t="s">
        <v>306</v>
      </c>
      <c r="B104" s="36">
        <f>'R29'!E6</f>
        <v>11</v>
      </c>
      <c r="C104" s="35"/>
      <c r="D104" s="35"/>
      <c r="E104" s="35"/>
      <c r="F104" s="35"/>
      <c r="G104" s="36">
        <f>'R29'!E7</f>
        <v>2</v>
      </c>
      <c r="H104" s="36">
        <f>'R29'!E8</f>
        <v>9</v>
      </c>
      <c r="I104" s="35"/>
      <c r="J104" s="8"/>
      <c r="K104" s="8"/>
      <c r="L104" s="8"/>
      <c r="M104" s="8"/>
      <c r="N104" s="8"/>
      <c r="O104" s="8"/>
      <c r="P104" s="8"/>
      <c r="Q104" s="8"/>
      <c r="R104" s="36">
        <f>'R29'!E12</f>
        <v>13</v>
      </c>
      <c r="S104" s="36"/>
      <c r="T104" s="8"/>
      <c r="U104" s="8"/>
      <c r="V104" s="8"/>
      <c r="W104" s="8"/>
      <c r="X104" s="8"/>
      <c r="Y104" s="36">
        <f>'R29'!E16</f>
        <v>2</v>
      </c>
      <c r="Z104" s="8"/>
      <c r="AA104" s="36">
        <f>'R29'!E30</f>
        <v>0</v>
      </c>
      <c r="AB104" s="8"/>
      <c r="AC104" s="36">
        <f>'R29'!E17</f>
        <v>0.5</v>
      </c>
      <c r="AD104" s="36">
        <f>'R29'!E19</f>
        <v>2</v>
      </c>
      <c r="AE104" s="36">
        <f>'R29'!E20</f>
        <v>0.5</v>
      </c>
      <c r="AF104" s="8"/>
      <c r="AG104" s="8"/>
      <c r="AH104" s="8"/>
      <c r="AI104" s="36">
        <f>'R29'!E23</f>
        <v>0</v>
      </c>
      <c r="AJ104" s="8"/>
      <c r="AK104" s="8"/>
      <c r="AL104" s="36">
        <f>'R29'!E24</f>
        <v>0</v>
      </c>
      <c r="AM104" s="36">
        <f>'R29'!E25</f>
        <v>0</v>
      </c>
      <c r="AN104" s="36">
        <f>'R29'!E27</f>
        <v>1</v>
      </c>
      <c r="AO104" s="36">
        <f>'R29'!E28</f>
        <v>5</v>
      </c>
      <c r="AP104" s="8"/>
      <c r="AQ104" s="8"/>
      <c r="AR104" s="36">
        <f>'R29'!E31</f>
        <v>0</v>
      </c>
    </row>
    <row r="105" spans="1:44" ht="15" x14ac:dyDescent="0.2">
      <c r="A105" s="30" t="s">
        <v>307</v>
      </c>
      <c r="B105" s="36">
        <f>'R30'!B10</f>
        <v>0.5</v>
      </c>
      <c r="C105" s="35"/>
      <c r="D105" s="35"/>
      <c r="E105" s="35"/>
      <c r="F105" s="35"/>
      <c r="G105" s="36">
        <f>'R30'!B13</f>
        <v>0.5</v>
      </c>
      <c r="H105" s="36">
        <f>'R30'!B14</f>
        <v>0.5</v>
      </c>
      <c r="I105" s="36">
        <f>'R30'!B15</f>
        <v>0</v>
      </c>
      <c r="J105" s="8"/>
      <c r="K105" s="8"/>
      <c r="L105" s="8"/>
      <c r="M105" s="36">
        <f>'R30'!B18</f>
        <v>7</v>
      </c>
      <c r="N105" s="8"/>
      <c r="O105" s="8"/>
      <c r="P105" s="8"/>
      <c r="Q105" s="8"/>
      <c r="R105" s="36">
        <f>'R30'!B19</f>
        <v>0</v>
      </c>
      <c r="S105" s="36"/>
      <c r="T105" s="36">
        <f>'R30'!B20</f>
        <v>0</v>
      </c>
      <c r="U105" s="36">
        <f>'R30'!B21</f>
        <v>0</v>
      </c>
      <c r="V105" s="8"/>
      <c r="W105" s="8"/>
      <c r="X105" s="8"/>
      <c r="Y105" s="8"/>
      <c r="Z105" s="8"/>
      <c r="AA105" s="36">
        <f>'R30'!B35</f>
        <v>0</v>
      </c>
      <c r="AB105" s="8"/>
      <c r="AC105" s="36">
        <f>'R30'!B25</f>
        <v>0.5</v>
      </c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36">
        <f>'R30'!B32</f>
        <v>0.5</v>
      </c>
      <c r="AP105" s="8"/>
      <c r="AQ105" s="36">
        <f>'R30'!B36</f>
        <v>1</v>
      </c>
      <c r="AR105" s="36">
        <f>'R30'!B37</f>
        <v>0.5</v>
      </c>
    </row>
    <row r="106" spans="1:44" ht="15" x14ac:dyDescent="0.2">
      <c r="A106" s="30" t="s">
        <v>308</v>
      </c>
      <c r="B106" s="36">
        <f>'R30'!C10</f>
        <v>0.5</v>
      </c>
      <c r="C106" s="35"/>
      <c r="D106" s="35"/>
      <c r="E106" s="35"/>
      <c r="F106" s="35"/>
      <c r="G106" s="36">
        <f>'R30'!C13</f>
        <v>0</v>
      </c>
      <c r="H106" s="36">
        <f>'R30'!C14</f>
        <v>0.5</v>
      </c>
      <c r="I106" s="36">
        <f>'R30'!C15</f>
        <v>0.5</v>
      </c>
      <c r="J106" s="8"/>
      <c r="K106" s="8"/>
      <c r="L106" s="8"/>
      <c r="M106" s="36">
        <f>'R30'!C18</f>
        <v>10</v>
      </c>
      <c r="N106" s="8"/>
      <c r="O106" s="8"/>
      <c r="P106" s="8"/>
      <c r="Q106" s="8"/>
      <c r="R106" s="36">
        <f>'R30'!C19</f>
        <v>0</v>
      </c>
      <c r="S106" s="36"/>
      <c r="T106" s="36">
        <f>'R30'!C20</f>
        <v>0</v>
      </c>
      <c r="U106" s="36">
        <f>'R30'!C21</f>
        <v>0</v>
      </c>
      <c r="V106" s="8"/>
      <c r="W106" s="8"/>
      <c r="X106" s="8"/>
      <c r="Y106" s="8"/>
      <c r="Z106" s="8"/>
      <c r="AA106" s="36">
        <f>'R30'!C35</f>
        <v>0</v>
      </c>
      <c r="AB106" s="8"/>
      <c r="AC106" s="36">
        <f>'R30'!C25</f>
        <v>0.5</v>
      </c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36">
        <f>'R30'!C32</f>
        <v>0.5</v>
      </c>
      <c r="AP106" s="8"/>
      <c r="AQ106" s="36">
        <f>'R30'!C36</f>
        <v>1</v>
      </c>
      <c r="AR106" s="36">
        <f>'R30'!C37</f>
        <v>0.5</v>
      </c>
    </row>
    <row r="107" spans="1:44" ht="15" x14ac:dyDescent="0.2">
      <c r="A107" s="30" t="s">
        <v>309</v>
      </c>
      <c r="B107" s="36">
        <f>'R30'!D10</f>
        <v>0.5</v>
      </c>
      <c r="C107" s="35"/>
      <c r="D107" s="35"/>
      <c r="E107" s="35"/>
      <c r="F107" s="35"/>
      <c r="G107" s="36">
        <f>'R30'!D13</f>
        <v>1</v>
      </c>
      <c r="H107" s="36">
        <f>'R30'!D14</f>
        <v>0.5</v>
      </c>
      <c r="I107" s="36">
        <f>'R30'!D15</f>
        <v>0.5</v>
      </c>
      <c r="J107" s="8"/>
      <c r="K107" s="8"/>
      <c r="L107" s="8"/>
      <c r="M107" s="36">
        <f>'R30'!D18</f>
        <v>13</v>
      </c>
      <c r="N107" s="8"/>
      <c r="O107" s="8"/>
      <c r="P107" s="8"/>
      <c r="Q107" s="8"/>
      <c r="R107" s="36">
        <f>'R30'!D19</f>
        <v>0</v>
      </c>
      <c r="S107" s="36"/>
      <c r="T107" s="36">
        <f>'R30'!D20</f>
        <v>0.5</v>
      </c>
      <c r="U107" s="36">
        <f>'R30'!D21</f>
        <v>2</v>
      </c>
      <c r="V107" s="8"/>
      <c r="W107" s="8"/>
      <c r="X107" s="8"/>
      <c r="Y107" s="8"/>
      <c r="Z107" s="8"/>
      <c r="AA107" s="36">
        <f>'R30'!D35</f>
        <v>0.5</v>
      </c>
      <c r="AB107" s="8"/>
      <c r="AC107" s="36">
        <f>'R30'!D25</f>
        <v>0.5</v>
      </c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36">
        <f>'R30'!D32</f>
        <v>0.5</v>
      </c>
      <c r="AP107" s="8"/>
      <c r="AQ107" s="36">
        <f>'R30'!D36</f>
        <v>2</v>
      </c>
      <c r="AR107" s="36">
        <f>'R30'!D37</f>
        <v>0.5</v>
      </c>
    </row>
    <row r="108" spans="1:44" ht="15" x14ac:dyDescent="0.2">
      <c r="A108" s="30" t="s">
        <v>310</v>
      </c>
      <c r="B108" s="36">
        <f>'R30'!E10</f>
        <v>1</v>
      </c>
      <c r="C108" s="35"/>
      <c r="D108" s="35"/>
      <c r="E108" s="35"/>
      <c r="F108" s="35"/>
      <c r="G108" s="36">
        <f>'R30'!E13</f>
        <v>1</v>
      </c>
      <c r="H108" s="36">
        <f>'R30'!E14</f>
        <v>0</v>
      </c>
      <c r="I108" s="36">
        <f>'R30'!E15</f>
        <v>0</v>
      </c>
      <c r="J108" s="8"/>
      <c r="K108" s="8"/>
      <c r="L108" s="8"/>
      <c r="M108" s="36">
        <f>'R30'!E18</f>
        <v>7</v>
      </c>
      <c r="N108" s="8"/>
      <c r="O108" s="8"/>
      <c r="P108" s="8"/>
      <c r="Q108" s="8"/>
      <c r="R108" s="36">
        <f>'R30'!E19</f>
        <v>2</v>
      </c>
      <c r="S108" s="36"/>
      <c r="T108" s="36">
        <f>'R30'!E20</f>
        <v>0.5</v>
      </c>
      <c r="U108" s="36">
        <f>'R30'!E21</f>
        <v>2</v>
      </c>
      <c r="V108" s="8"/>
      <c r="W108" s="8"/>
      <c r="X108" s="8"/>
      <c r="Y108" s="8"/>
      <c r="Z108" s="8"/>
      <c r="AA108" s="36">
        <f>'R30'!E35</f>
        <v>0</v>
      </c>
      <c r="AB108" s="8"/>
      <c r="AC108" s="36">
        <f>'R30'!E25</f>
        <v>0.5</v>
      </c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36">
        <f>'R30'!E32</f>
        <v>0</v>
      </c>
      <c r="AP108" s="8"/>
      <c r="AQ108" s="36">
        <f>'R30'!E36</f>
        <v>3</v>
      </c>
      <c r="AR108" s="36">
        <f>'R30'!E37</f>
        <v>0.5</v>
      </c>
    </row>
    <row r="109" spans="1:44" ht="15" x14ac:dyDescent="0.2">
      <c r="A109" s="30" t="s">
        <v>311</v>
      </c>
      <c r="B109" s="36">
        <f>'R31'!B10</f>
        <v>5</v>
      </c>
      <c r="C109" s="35"/>
      <c r="D109" s="35"/>
      <c r="E109" s="35"/>
      <c r="F109" s="36">
        <f>'R31'!B13</f>
        <v>0</v>
      </c>
      <c r="G109" s="36">
        <f>'R31'!B14</f>
        <v>0.5</v>
      </c>
      <c r="H109" s="36">
        <f>'R31'!B15</f>
        <v>0</v>
      </c>
      <c r="I109" s="36">
        <f>'R31'!B16</f>
        <v>1</v>
      </c>
      <c r="J109" s="8"/>
      <c r="K109" s="8"/>
      <c r="L109" s="8"/>
      <c r="M109" s="8"/>
      <c r="N109" s="8"/>
      <c r="O109" s="8"/>
      <c r="P109" s="8"/>
      <c r="Q109" s="8"/>
      <c r="R109" s="36">
        <f>'R31'!B21</f>
        <v>0.5</v>
      </c>
      <c r="S109" s="36"/>
      <c r="T109" s="8"/>
      <c r="U109" s="36">
        <f>'R31'!B22</f>
        <v>0</v>
      </c>
      <c r="V109" s="8"/>
      <c r="W109" s="8"/>
      <c r="X109" s="8"/>
      <c r="Y109" s="36">
        <f>'R31'!B26</f>
        <v>13</v>
      </c>
      <c r="Z109" s="8"/>
      <c r="AA109" s="36">
        <f>'R31'!B28</f>
        <v>5</v>
      </c>
      <c r="AB109" s="36">
        <f>'R31'!B30</f>
        <v>0.5</v>
      </c>
      <c r="AC109" s="36">
        <f>'R31'!B31</f>
        <v>0</v>
      </c>
      <c r="AD109" s="36">
        <f>'R31'!B32</f>
        <v>0.5</v>
      </c>
      <c r="AE109" s="36">
        <f>'R31'!B33</f>
        <v>0.5</v>
      </c>
      <c r="AF109" s="8"/>
      <c r="AG109" s="8"/>
      <c r="AH109" s="8"/>
      <c r="AI109" s="8"/>
      <c r="AJ109" s="36">
        <f>'R31'!B36</f>
        <v>0</v>
      </c>
      <c r="AK109" s="8"/>
      <c r="AL109" s="8"/>
      <c r="AM109" s="36">
        <f>'R31'!B38</f>
        <v>0</v>
      </c>
      <c r="AN109" s="36">
        <f>'R31'!B40</f>
        <v>0.5</v>
      </c>
      <c r="AO109" s="36">
        <f>'R31'!B42</f>
        <v>0.5</v>
      </c>
      <c r="AP109" s="8"/>
      <c r="AQ109" s="36">
        <f>'R31'!B43</f>
        <v>0.5</v>
      </c>
      <c r="AR109" s="36">
        <f>'R31'!B44</f>
        <v>3</v>
      </c>
    </row>
    <row r="110" spans="1:44" ht="15" x14ac:dyDescent="0.2">
      <c r="A110" s="30" t="s">
        <v>312</v>
      </c>
      <c r="B110" s="36">
        <f>'R31'!C10</f>
        <v>7</v>
      </c>
      <c r="C110" s="35"/>
      <c r="D110" s="35"/>
      <c r="E110" s="35"/>
      <c r="F110" s="36">
        <f>'R31'!C13</f>
        <v>1</v>
      </c>
      <c r="G110" s="36">
        <f>'R31'!C14</f>
        <v>0</v>
      </c>
      <c r="H110" s="36">
        <f>'R31'!C15</f>
        <v>1</v>
      </c>
      <c r="I110" s="36">
        <f>'R31'!C16</f>
        <v>2</v>
      </c>
      <c r="J110" s="8"/>
      <c r="K110" s="8"/>
      <c r="L110" s="8"/>
      <c r="M110" s="8"/>
      <c r="N110" s="8"/>
      <c r="O110" s="8"/>
      <c r="P110" s="8"/>
      <c r="Q110" s="8"/>
      <c r="R110" s="36">
        <f>'R31'!C21</f>
        <v>0</v>
      </c>
      <c r="S110" s="36"/>
      <c r="T110" s="8"/>
      <c r="U110" s="36">
        <f>'R31'!C22</f>
        <v>0</v>
      </c>
      <c r="V110" s="8"/>
      <c r="W110" s="8"/>
      <c r="X110" s="8"/>
      <c r="Y110" s="36">
        <f>'R31'!C26</f>
        <v>4</v>
      </c>
      <c r="Z110" s="8"/>
      <c r="AA110" s="36">
        <f>'R31'!C28</f>
        <v>8</v>
      </c>
      <c r="AB110" s="36">
        <f>'R31'!C30</f>
        <v>0.5</v>
      </c>
      <c r="AC110" s="36">
        <f>'R31'!C31</f>
        <v>3</v>
      </c>
      <c r="AD110" s="36">
        <f>'R31'!C32</f>
        <v>2</v>
      </c>
      <c r="AE110" s="36">
        <f>'R31'!C33</f>
        <v>0</v>
      </c>
      <c r="AF110" s="8"/>
      <c r="AG110" s="8"/>
      <c r="AH110" s="8"/>
      <c r="AI110" s="8"/>
      <c r="AJ110" s="36">
        <f>'R31'!C36</f>
        <v>0</v>
      </c>
      <c r="AK110" s="8"/>
      <c r="AL110" s="8"/>
      <c r="AM110" s="36">
        <f>'R31'!C38</f>
        <v>1</v>
      </c>
      <c r="AN110" s="36">
        <f>'R31'!C40</f>
        <v>0</v>
      </c>
      <c r="AO110" s="36">
        <f>'R31'!C42</f>
        <v>1</v>
      </c>
      <c r="AP110" s="8"/>
      <c r="AQ110" s="36">
        <f>'R31'!C43</f>
        <v>0</v>
      </c>
      <c r="AR110" s="36">
        <f>'R31'!C44</f>
        <v>3</v>
      </c>
    </row>
    <row r="111" spans="1:44" ht="15" x14ac:dyDescent="0.2">
      <c r="A111" s="30" t="s">
        <v>313</v>
      </c>
      <c r="B111" s="36">
        <f>'R31'!D10</f>
        <v>8</v>
      </c>
      <c r="C111" s="35"/>
      <c r="D111" s="35"/>
      <c r="E111" s="35"/>
      <c r="F111" s="36">
        <f>'R31'!D13</f>
        <v>0</v>
      </c>
      <c r="G111" s="36">
        <f>'R31'!D14</f>
        <v>0</v>
      </c>
      <c r="H111" s="36">
        <f>'R31'!D15</f>
        <v>0.5</v>
      </c>
      <c r="I111" s="36">
        <f>'R31'!D16</f>
        <v>1.5</v>
      </c>
      <c r="J111" s="8"/>
      <c r="K111" s="8"/>
      <c r="L111" s="8"/>
      <c r="M111" s="8"/>
      <c r="N111" s="8"/>
      <c r="O111" s="8"/>
      <c r="P111" s="8"/>
      <c r="Q111" s="8"/>
      <c r="R111" s="36">
        <f>'R31'!D21</f>
        <v>0</v>
      </c>
      <c r="S111" s="36"/>
      <c r="T111" s="8"/>
      <c r="U111" s="36">
        <f>'R31'!D22</f>
        <v>0.5</v>
      </c>
      <c r="V111" s="8"/>
      <c r="W111" s="8"/>
      <c r="X111" s="8"/>
      <c r="Y111" s="36">
        <f>'R31'!D26</f>
        <v>7</v>
      </c>
      <c r="Z111" s="8"/>
      <c r="AA111" s="36">
        <f>'R31'!D28</f>
        <v>10</v>
      </c>
      <c r="AB111" s="36">
        <f>'R31'!D30</f>
        <v>0.5</v>
      </c>
      <c r="AC111" s="36">
        <f>'R31'!D31</f>
        <v>3</v>
      </c>
      <c r="AD111" s="36">
        <f>'R31'!D32</f>
        <v>0.5</v>
      </c>
      <c r="AE111" s="36">
        <f>'R31'!D33</f>
        <v>0.5</v>
      </c>
      <c r="AF111" s="8"/>
      <c r="AG111" s="8"/>
      <c r="AH111" s="8"/>
      <c r="AI111" s="8"/>
      <c r="AJ111" s="36">
        <f>'R31'!D36</f>
        <v>2</v>
      </c>
      <c r="AK111" s="8"/>
      <c r="AL111" s="8"/>
      <c r="AM111" s="36">
        <f>'R31'!D38</f>
        <v>0.5</v>
      </c>
      <c r="AN111" s="36">
        <f>'R31'!D40</f>
        <v>0</v>
      </c>
      <c r="AO111" s="36">
        <f>'R31'!D42</f>
        <v>1</v>
      </c>
      <c r="AP111" s="8"/>
      <c r="AQ111" s="36">
        <f>'R31'!D43</f>
        <v>1</v>
      </c>
      <c r="AR111" s="36">
        <f>'R31'!D44</f>
        <v>3</v>
      </c>
    </row>
    <row r="112" spans="1:44" ht="15" x14ac:dyDescent="0.2">
      <c r="A112" s="30" t="s">
        <v>314</v>
      </c>
      <c r="B112" s="36">
        <f>'R31'!E10</f>
        <v>8</v>
      </c>
      <c r="C112" s="35"/>
      <c r="D112" s="35"/>
      <c r="E112" s="35"/>
      <c r="F112" s="36">
        <f>'R31'!E13</f>
        <v>1</v>
      </c>
      <c r="G112" s="36">
        <f>'R31'!E14</f>
        <v>0</v>
      </c>
      <c r="H112" s="36">
        <f>'R31'!E15</f>
        <v>2</v>
      </c>
      <c r="I112" s="36">
        <f>'R31'!E16</f>
        <v>6</v>
      </c>
      <c r="J112" s="8"/>
      <c r="K112" s="8"/>
      <c r="L112" s="8"/>
      <c r="M112" s="8"/>
      <c r="N112" s="8"/>
      <c r="O112" s="8"/>
      <c r="P112" s="8"/>
      <c r="Q112" s="8"/>
      <c r="R112" s="36">
        <f>'R31'!E21</f>
        <v>0.5</v>
      </c>
      <c r="S112" s="36"/>
      <c r="T112" s="8"/>
      <c r="U112" s="36">
        <f>'R31'!E22</f>
        <v>0.5</v>
      </c>
      <c r="V112" s="8"/>
      <c r="W112" s="8"/>
      <c r="X112" s="8"/>
      <c r="Y112" s="36">
        <f>'R31'!E26</f>
        <v>0</v>
      </c>
      <c r="Z112" s="8"/>
      <c r="AA112" s="36">
        <f>'R31'!E28</f>
        <v>11</v>
      </c>
      <c r="AB112" s="36">
        <f>'R31'!E30</f>
        <v>0.5</v>
      </c>
      <c r="AC112" s="36">
        <f>'R31'!E31</f>
        <v>3</v>
      </c>
      <c r="AD112" s="36">
        <f>'R31'!E32</f>
        <v>0.5</v>
      </c>
      <c r="AE112" s="36">
        <f>'R31'!E33</f>
        <v>0.5</v>
      </c>
      <c r="AF112" s="8"/>
      <c r="AG112" s="8"/>
      <c r="AH112" s="8"/>
      <c r="AI112" s="8"/>
      <c r="AJ112" s="36">
        <f>'R31'!E36</f>
        <v>0</v>
      </c>
      <c r="AK112" s="8"/>
      <c r="AL112" s="8"/>
      <c r="AM112" s="36">
        <f>'R31'!E38</f>
        <v>0</v>
      </c>
      <c r="AN112" s="36">
        <f>'R31'!E40</f>
        <v>0</v>
      </c>
      <c r="AO112" s="36">
        <f>'R31'!E42</f>
        <v>0.5</v>
      </c>
      <c r="AP112" s="8"/>
      <c r="AQ112" s="36">
        <f>'R31'!E43</f>
        <v>1</v>
      </c>
      <c r="AR112" s="36">
        <f>'R31'!E44</f>
        <v>3</v>
      </c>
    </row>
    <row r="113" spans="1:44" ht="15" x14ac:dyDescent="0.2">
      <c r="A113" s="30" t="s">
        <v>315</v>
      </c>
      <c r="B113" s="36"/>
      <c r="C113" s="35"/>
      <c r="D113" s="35"/>
      <c r="E113" s="35"/>
      <c r="F113" s="35"/>
      <c r="G113" s="35"/>
      <c r="H113" s="35"/>
      <c r="I113" s="35"/>
      <c r="J113" s="8"/>
      <c r="K113" s="8"/>
      <c r="L113" s="8"/>
      <c r="M113" s="36">
        <f>'R32'!B12</f>
        <v>35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36">
        <f>'R32'!B13</f>
        <v>0.5</v>
      </c>
      <c r="Y113" s="8"/>
      <c r="Z113" s="8"/>
      <c r="AA113" s="8"/>
      <c r="AB113" s="8"/>
      <c r="AC113" s="8"/>
      <c r="AD113" s="8"/>
      <c r="AE113" s="36">
        <f>'R32'!B18</f>
        <v>0.5</v>
      </c>
      <c r="AF113" s="8"/>
      <c r="AG113" s="8"/>
      <c r="AH113" s="8"/>
      <c r="AI113" s="8"/>
      <c r="AJ113" s="8"/>
      <c r="AK113" s="8"/>
      <c r="AL113" s="8"/>
      <c r="AM113" s="8"/>
      <c r="AN113" s="8"/>
      <c r="AO113" s="36">
        <f>'R32'!B22</f>
        <v>0</v>
      </c>
      <c r="AP113" s="8"/>
      <c r="AQ113" s="8"/>
      <c r="AR113" s="8"/>
    </row>
    <row r="114" spans="1:44" ht="15" x14ac:dyDescent="0.2">
      <c r="A114" s="30" t="s">
        <v>316</v>
      </c>
      <c r="B114" s="36"/>
      <c r="C114" s="35"/>
      <c r="D114" s="35"/>
      <c r="E114" s="35"/>
      <c r="F114" s="35"/>
      <c r="G114" s="35"/>
      <c r="H114" s="35"/>
      <c r="I114" s="35"/>
      <c r="J114" s="8"/>
      <c r="K114" s="8"/>
      <c r="L114" s="8"/>
      <c r="M114" s="36">
        <f>'R32'!C12</f>
        <v>2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36">
        <f>'R32'!C13</f>
        <v>0</v>
      </c>
      <c r="Y114" s="8"/>
      <c r="Z114" s="8"/>
      <c r="AA114" s="8"/>
      <c r="AB114" s="8"/>
      <c r="AC114" s="8"/>
      <c r="AD114" s="8"/>
      <c r="AE114" s="36">
        <f>'R32'!C18</f>
        <v>0</v>
      </c>
      <c r="AF114" s="8"/>
      <c r="AG114" s="8"/>
      <c r="AH114" s="8"/>
      <c r="AI114" s="8"/>
      <c r="AJ114" s="8"/>
      <c r="AK114" s="8"/>
      <c r="AL114" s="8"/>
      <c r="AM114" s="8"/>
      <c r="AN114" s="8"/>
      <c r="AO114" s="36">
        <f>'R32'!C22</f>
        <v>2</v>
      </c>
      <c r="AP114" s="8"/>
      <c r="AQ114" s="8"/>
      <c r="AR114" s="8"/>
    </row>
    <row r="115" spans="1:44" ht="15" x14ac:dyDescent="0.2">
      <c r="A115" s="30" t="s">
        <v>317</v>
      </c>
      <c r="B115" s="36"/>
      <c r="C115" s="35"/>
      <c r="D115" s="35"/>
      <c r="E115" s="35"/>
      <c r="F115" s="35"/>
      <c r="G115" s="35"/>
      <c r="H115" s="35"/>
      <c r="I115" s="35"/>
      <c r="J115" s="8"/>
      <c r="K115" s="8"/>
      <c r="L115" s="8"/>
      <c r="M115" s="36">
        <f>'R32'!D12</f>
        <v>0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36">
        <f>'R32'!D13</f>
        <v>0</v>
      </c>
      <c r="Y115" s="8"/>
      <c r="Z115" s="8"/>
      <c r="AA115" s="8"/>
      <c r="AB115" s="8"/>
      <c r="AC115" s="8"/>
      <c r="AD115" s="8"/>
      <c r="AE115" s="36">
        <f>'R32'!D18</f>
        <v>0.5</v>
      </c>
      <c r="AF115" s="8"/>
      <c r="AG115" s="8"/>
      <c r="AH115" s="8"/>
      <c r="AI115" s="8"/>
      <c r="AJ115" s="8"/>
      <c r="AK115" s="8"/>
      <c r="AL115" s="8"/>
      <c r="AM115" s="8"/>
      <c r="AN115" s="8"/>
      <c r="AO115" s="36">
        <f>'R32'!D22</f>
        <v>1</v>
      </c>
      <c r="AP115" s="8"/>
      <c r="AQ115" s="8"/>
      <c r="AR115" s="8"/>
    </row>
    <row r="116" spans="1:44" ht="15" x14ac:dyDescent="0.2">
      <c r="A116" s="30" t="s">
        <v>318</v>
      </c>
      <c r="B116" s="36"/>
      <c r="C116" s="35"/>
      <c r="D116" s="35"/>
      <c r="E116" s="35"/>
      <c r="F116" s="35"/>
      <c r="G116" s="35"/>
      <c r="H116" s="35"/>
      <c r="I116" s="35"/>
      <c r="J116" s="8"/>
      <c r="K116" s="8"/>
      <c r="L116" s="8"/>
      <c r="M116" s="36">
        <f>'R32'!E12</f>
        <v>0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36">
        <f>'R32'!E13</f>
        <v>0</v>
      </c>
      <c r="Y116" s="8"/>
      <c r="Z116" s="8"/>
      <c r="AA116" s="8"/>
      <c r="AB116" s="8"/>
      <c r="AC116" s="8"/>
      <c r="AD116" s="8"/>
      <c r="AE116" s="36">
        <f>'R32'!E18</f>
        <v>0.5</v>
      </c>
      <c r="AF116" s="8"/>
      <c r="AG116" s="8"/>
      <c r="AH116" s="8"/>
      <c r="AI116" s="8"/>
      <c r="AJ116" s="8"/>
      <c r="AK116" s="8"/>
      <c r="AL116" s="8"/>
      <c r="AM116" s="8"/>
      <c r="AN116" s="8"/>
      <c r="AO116" s="36">
        <f>'R32'!E22</f>
        <v>1</v>
      </c>
      <c r="AP116" s="8"/>
      <c r="AQ116" s="8"/>
      <c r="AR116" s="8"/>
    </row>
    <row r="117" spans="1:44" ht="15" x14ac:dyDescent="0.2">
      <c r="A117" s="30" t="s">
        <v>319</v>
      </c>
      <c r="B117" s="35"/>
      <c r="C117" s="35"/>
      <c r="D117" s="35"/>
      <c r="E117" s="35"/>
      <c r="F117" s="35"/>
      <c r="G117" s="35"/>
      <c r="H117" s="35"/>
      <c r="I117" s="35"/>
      <c r="J117" s="8"/>
      <c r="K117" s="8"/>
      <c r="L117" s="8"/>
      <c r="M117" s="36">
        <f>'R33'!B13</f>
        <v>40</v>
      </c>
      <c r="N117" s="8"/>
      <c r="O117" s="8"/>
      <c r="P117" s="36">
        <f>'R33'!B14</f>
        <v>20</v>
      </c>
      <c r="Q117" s="8"/>
      <c r="R117" s="8"/>
      <c r="S117" s="8"/>
      <c r="T117" s="8"/>
      <c r="U117" s="8"/>
      <c r="V117" s="8"/>
      <c r="W117" s="8"/>
      <c r="X117" s="8"/>
      <c r="Y117" s="36">
        <f>'R33'!B42</f>
        <v>8</v>
      </c>
      <c r="Z117" s="8"/>
      <c r="AA117" s="36">
        <f>'R33'!B20</f>
        <v>1</v>
      </c>
      <c r="AB117" s="8"/>
      <c r="AC117" s="8"/>
      <c r="AD117" s="8"/>
      <c r="AE117" s="8"/>
      <c r="AF117" s="8"/>
      <c r="AG117" s="8"/>
      <c r="AH117" s="8"/>
      <c r="AI117" s="36">
        <f>'R33'!B26</f>
        <v>0</v>
      </c>
      <c r="AJ117" s="8"/>
      <c r="AK117" s="8"/>
      <c r="AL117" s="8"/>
      <c r="AM117" s="8"/>
      <c r="AN117" s="8"/>
      <c r="AO117" s="36">
        <f>'R33'!B30</f>
        <v>1</v>
      </c>
      <c r="AP117" s="36">
        <f>'R33'!B32</f>
        <v>3</v>
      </c>
      <c r="AQ117" s="36">
        <f>'R33'!B33</f>
        <v>0.5</v>
      </c>
      <c r="AR117" s="8"/>
    </row>
    <row r="118" spans="1:44" ht="15" x14ac:dyDescent="0.2">
      <c r="A118" s="30" t="s">
        <v>320</v>
      </c>
      <c r="B118" s="35"/>
      <c r="C118" s="35"/>
      <c r="D118" s="35"/>
      <c r="E118" s="35"/>
      <c r="F118" s="35"/>
      <c r="G118" s="35"/>
      <c r="H118" s="35"/>
      <c r="I118" s="35"/>
      <c r="J118" s="8"/>
      <c r="K118" s="8"/>
      <c r="L118" s="8"/>
      <c r="M118" s="36">
        <f>'R33'!C13</f>
        <v>10</v>
      </c>
      <c r="N118" s="8"/>
      <c r="O118" s="8"/>
      <c r="P118" s="36">
        <f>'R33'!C14</f>
        <v>1</v>
      </c>
      <c r="Q118" s="8"/>
      <c r="R118" s="8"/>
      <c r="S118" s="8"/>
      <c r="T118" s="8"/>
      <c r="U118" s="8"/>
      <c r="V118" s="8"/>
      <c r="W118" s="8"/>
      <c r="X118" s="8"/>
      <c r="Y118" s="36">
        <f>'R33'!C42</f>
        <v>12</v>
      </c>
      <c r="Z118" s="8"/>
      <c r="AA118" s="36">
        <f>'R33'!C20</f>
        <v>0</v>
      </c>
      <c r="AB118" s="8"/>
      <c r="AC118" s="8"/>
      <c r="AD118" s="8"/>
      <c r="AE118" s="8"/>
      <c r="AF118" s="8"/>
      <c r="AG118" s="8"/>
      <c r="AH118" s="8"/>
      <c r="AI118" s="36">
        <f>'R33'!C26</f>
        <v>0</v>
      </c>
      <c r="AJ118" s="8"/>
      <c r="AK118" s="8"/>
      <c r="AL118" s="8"/>
      <c r="AM118" s="8"/>
      <c r="AN118" s="8"/>
      <c r="AO118" s="36">
        <f>'R33'!C30</f>
        <v>0</v>
      </c>
      <c r="AP118" s="36">
        <f>'R33'!C32</f>
        <v>0</v>
      </c>
      <c r="AQ118" s="36">
        <f>'R33'!C33</f>
        <v>0</v>
      </c>
      <c r="AR118" s="8"/>
    </row>
    <row r="119" spans="1:44" ht="15" x14ac:dyDescent="0.2">
      <c r="A119" s="30" t="s">
        <v>321</v>
      </c>
      <c r="B119" s="35"/>
      <c r="C119" s="35"/>
      <c r="D119" s="35"/>
      <c r="E119" s="35"/>
      <c r="F119" s="35"/>
      <c r="G119" s="35"/>
      <c r="H119" s="35"/>
      <c r="I119" s="35"/>
      <c r="J119" s="8"/>
      <c r="K119" s="8"/>
      <c r="L119" s="8"/>
      <c r="M119" s="36">
        <f>'R33'!D13</f>
        <v>13</v>
      </c>
      <c r="N119" s="8"/>
      <c r="O119" s="8"/>
      <c r="P119" s="36">
        <f>'R33'!D14</f>
        <v>6</v>
      </c>
      <c r="Q119" s="8"/>
      <c r="R119" s="8"/>
      <c r="S119" s="8"/>
      <c r="T119" s="8"/>
      <c r="U119" s="8"/>
      <c r="V119" s="8"/>
      <c r="W119" s="8"/>
      <c r="X119" s="8"/>
      <c r="Y119" s="36">
        <f>'R33'!D42</f>
        <v>15</v>
      </c>
      <c r="Z119" s="8"/>
      <c r="AA119" s="36">
        <f>'R33'!D20</f>
        <v>0</v>
      </c>
      <c r="AB119" s="8"/>
      <c r="AC119" s="8"/>
      <c r="AD119" s="8"/>
      <c r="AE119" s="8"/>
      <c r="AF119" s="8"/>
      <c r="AG119" s="8"/>
      <c r="AH119" s="8"/>
      <c r="AI119" s="36">
        <f>'R33'!D26</f>
        <v>5</v>
      </c>
      <c r="AJ119" s="8"/>
      <c r="AK119" s="8"/>
      <c r="AL119" s="8"/>
      <c r="AM119" s="8"/>
      <c r="AN119" s="8"/>
      <c r="AO119" s="36">
        <f>'R33'!D30</f>
        <v>0</v>
      </c>
      <c r="AP119" s="36">
        <f>'R33'!D32</f>
        <v>0</v>
      </c>
      <c r="AQ119" s="36">
        <f>'R33'!D33</f>
        <v>0</v>
      </c>
      <c r="AR119" s="8"/>
    </row>
    <row r="120" spans="1:44" ht="15" x14ac:dyDescent="0.2">
      <c r="A120" s="30" t="s">
        <v>322</v>
      </c>
      <c r="B120" s="35"/>
      <c r="C120" s="35"/>
      <c r="D120" s="35"/>
      <c r="E120" s="35"/>
      <c r="F120" s="35"/>
      <c r="G120" s="35"/>
      <c r="H120" s="35"/>
      <c r="I120" s="35"/>
      <c r="J120" s="8"/>
      <c r="K120" s="8"/>
      <c r="L120" s="8"/>
      <c r="M120" s="36">
        <f>'R33'!E13</f>
        <v>19</v>
      </c>
      <c r="N120" s="8"/>
      <c r="O120" s="8"/>
      <c r="P120" s="36">
        <f>'R33'!E14</f>
        <v>5</v>
      </c>
      <c r="Q120" s="8"/>
      <c r="R120" s="8"/>
      <c r="S120" s="8"/>
      <c r="T120" s="8"/>
      <c r="U120" s="8"/>
      <c r="V120" s="8"/>
      <c r="W120" s="8"/>
      <c r="X120" s="8"/>
      <c r="Y120" s="36">
        <f>'R33'!E42</f>
        <v>13</v>
      </c>
      <c r="Z120" s="8"/>
      <c r="AA120" s="36">
        <f>'R33'!E20</f>
        <v>0</v>
      </c>
      <c r="AB120" s="8"/>
      <c r="AC120" s="8"/>
      <c r="AD120" s="8"/>
      <c r="AE120" s="8"/>
      <c r="AF120" s="8"/>
      <c r="AG120" s="8"/>
      <c r="AH120" s="8"/>
      <c r="AI120" s="36">
        <f>'R33'!E26</f>
        <v>1</v>
      </c>
      <c r="AJ120" s="8"/>
      <c r="AK120" s="8"/>
      <c r="AL120" s="8"/>
      <c r="AM120" s="8"/>
      <c r="AN120" s="8"/>
      <c r="AO120" s="36">
        <f>'R33'!E30</f>
        <v>0</v>
      </c>
      <c r="AP120" s="36">
        <f>'R33'!E32</f>
        <v>0</v>
      </c>
      <c r="AQ120" s="36">
        <f>'R33'!E33</f>
        <v>0.5</v>
      </c>
      <c r="AR120" s="8"/>
    </row>
    <row r="121" spans="1:44" ht="15" x14ac:dyDescent="0.2">
      <c r="A121" s="30" t="s">
        <v>323</v>
      </c>
      <c r="B121" s="36">
        <f>'R34'!B6</f>
        <v>10</v>
      </c>
      <c r="C121" s="35"/>
      <c r="D121" s="35"/>
      <c r="E121" s="35"/>
      <c r="F121" s="36">
        <f>'R34'!B8</f>
        <v>0</v>
      </c>
      <c r="G121" s="35"/>
      <c r="H121" s="35"/>
      <c r="I121" s="35"/>
      <c r="J121" s="8"/>
      <c r="K121" s="8"/>
      <c r="L121" s="8"/>
      <c r="M121" s="8"/>
      <c r="N121" s="8"/>
      <c r="O121" s="8"/>
      <c r="P121" s="8"/>
      <c r="Q121" s="8"/>
      <c r="R121" s="36">
        <f>'R34'!B12</f>
        <v>30</v>
      </c>
      <c r="S121" s="36"/>
      <c r="T121" s="8"/>
      <c r="U121" s="8"/>
      <c r="V121" s="8"/>
      <c r="W121" s="8"/>
      <c r="X121" s="8"/>
      <c r="Y121" s="36">
        <f>'R34'!B15</f>
        <v>15</v>
      </c>
      <c r="Z121" s="8"/>
      <c r="AA121" s="8"/>
      <c r="AB121" s="8"/>
      <c r="AC121" s="8"/>
      <c r="AD121" s="8"/>
      <c r="AE121" s="36">
        <f>'R34'!B17</f>
        <v>1</v>
      </c>
      <c r="AF121" s="8"/>
      <c r="AG121" s="8"/>
      <c r="AH121" s="8"/>
      <c r="AI121" s="8"/>
      <c r="AJ121" s="8"/>
      <c r="AK121" s="8"/>
      <c r="AL121" s="36">
        <f>'R34'!B20</f>
        <v>2</v>
      </c>
      <c r="AM121" s="8"/>
      <c r="AN121" s="8"/>
      <c r="AO121" s="8"/>
      <c r="AP121" s="8"/>
      <c r="AQ121" s="36">
        <f>'R34'!B21</f>
        <v>0.5</v>
      </c>
      <c r="AR121" s="36">
        <f>'R34'!B22</f>
        <v>0</v>
      </c>
    </row>
    <row r="122" spans="1:44" ht="15" x14ac:dyDescent="0.2">
      <c r="A122" s="30" t="s">
        <v>324</v>
      </c>
      <c r="B122" s="36">
        <f>'R34'!C6</f>
        <v>7</v>
      </c>
      <c r="C122" s="35"/>
      <c r="D122" s="35"/>
      <c r="E122" s="35"/>
      <c r="F122" s="36">
        <f>'R34'!C8</f>
        <v>0</v>
      </c>
      <c r="G122" s="35"/>
      <c r="H122" s="35"/>
      <c r="I122" s="35"/>
      <c r="J122" s="8"/>
      <c r="K122" s="8"/>
      <c r="L122" s="8"/>
      <c r="M122" s="8"/>
      <c r="N122" s="8"/>
      <c r="O122" s="8"/>
      <c r="P122" s="8"/>
      <c r="Q122" s="8"/>
      <c r="R122" s="36">
        <f>'R34'!C12</f>
        <v>12</v>
      </c>
      <c r="S122" s="36"/>
      <c r="T122" s="8"/>
      <c r="U122" s="8"/>
      <c r="V122" s="8"/>
      <c r="W122" s="8"/>
      <c r="X122" s="8"/>
      <c r="Y122" s="36">
        <f>'R34'!C15</f>
        <v>13</v>
      </c>
      <c r="Z122" s="8"/>
      <c r="AA122" s="8"/>
      <c r="AB122" s="8"/>
      <c r="AC122" s="8"/>
      <c r="AD122" s="8"/>
      <c r="AE122" s="36">
        <f>'R34'!C17</f>
        <v>0.5</v>
      </c>
      <c r="AF122" s="8"/>
      <c r="AG122" s="8"/>
      <c r="AH122" s="8"/>
      <c r="AI122" s="8"/>
      <c r="AJ122" s="8"/>
      <c r="AK122" s="8"/>
      <c r="AL122" s="36">
        <f>'R34'!C20</f>
        <v>7</v>
      </c>
      <c r="AM122" s="8"/>
      <c r="AN122" s="8"/>
      <c r="AO122" s="8"/>
      <c r="AP122" s="8"/>
      <c r="AQ122" s="36">
        <f>'R34'!C21</f>
        <v>0.5</v>
      </c>
      <c r="AR122" s="36">
        <f>'R34'!C22</f>
        <v>0.5</v>
      </c>
    </row>
    <row r="123" spans="1:44" ht="15" x14ac:dyDescent="0.2">
      <c r="A123" s="30" t="s">
        <v>325</v>
      </c>
      <c r="B123" s="36">
        <f>'R34'!D6</f>
        <v>7</v>
      </c>
      <c r="C123" s="35"/>
      <c r="D123" s="35"/>
      <c r="E123" s="35"/>
      <c r="F123" s="36">
        <f>'R34'!D8</f>
        <v>0</v>
      </c>
      <c r="G123" s="35"/>
      <c r="H123" s="35"/>
      <c r="I123" s="35"/>
      <c r="J123" s="8"/>
      <c r="K123" s="8"/>
      <c r="L123" s="8"/>
      <c r="M123" s="8"/>
      <c r="N123" s="8"/>
      <c r="O123" s="8"/>
      <c r="P123" s="8"/>
      <c r="Q123" s="8"/>
      <c r="R123" s="36">
        <f>'R34'!D12</f>
        <v>19</v>
      </c>
      <c r="S123" s="36"/>
      <c r="T123" s="8"/>
      <c r="U123" s="8"/>
      <c r="V123" s="8"/>
      <c r="W123" s="8"/>
      <c r="X123" s="8"/>
      <c r="Y123" s="36">
        <f>'R34'!D15</f>
        <v>23</v>
      </c>
      <c r="Z123" s="8"/>
      <c r="AA123" s="8"/>
      <c r="AB123" s="8"/>
      <c r="AC123" s="8"/>
      <c r="AD123" s="8"/>
      <c r="AE123" s="36">
        <f>'R34'!D17</f>
        <v>2</v>
      </c>
      <c r="AF123" s="8"/>
      <c r="AG123" s="8"/>
      <c r="AH123" s="8"/>
      <c r="AI123" s="8"/>
      <c r="AJ123" s="8"/>
      <c r="AK123" s="8"/>
      <c r="AL123" s="36">
        <f>'R34'!D20</f>
        <v>8</v>
      </c>
      <c r="AM123" s="8"/>
      <c r="AN123" s="8"/>
      <c r="AO123" s="8"/>
      <c r="AP123" s="8"/>
      <c r="AQ123" s="36">
        <f>'R34'!D21</f>
        <v>0.5</v>
      </c>
      <c r="AR123" s="36">
        <f>'R34'!D22</f>
        <v>0</v>
      </c>
    </row>
    <row r="124" spans="1:44" ht="15" x14ac:dyDescent="0.2">
      <c r="A124" s="30" t="s">
        <v>326</v>
      </c>
      <c r="B124" s="36">
        <f>'R34'!E6</f>
        <v>9</v>
      </c>
      <c r="C124" s="35"/>
      <c r="D124" s="35"/>
      <c r="E124" s="35"/>
      <c r="F124" s="36">
        <f>'R34'!E8</f>
        <v>0.5</v>
      </c>
      <c r="G124" s="35"/>
      <c r="H124" s="35"/>
      <c r="I124" s="35"/>
      <c r="J124" s="8"/>
      <c r="K124" s="8"/>
      <c r="L124" s="8"/>
      <c r="M124" s="8"/>
      <c r="N124" s="8"/>
      <c r="O124" s="8"/>
      <c r="P124" s="8"/>
      <c r="Q124" s="8"/>
      <c r="R124" s="36">
        <f>'R34'!E12</f>
        <v>18</v>
      </c>
      <c r="S124" s="36"/>
      <c r="T124" s="8"/>
      <c r="U124" s="8"/>
      <c r="V124" s="8"/>
      <c r="W124" s="8"/>
      <c r="X124" s="8"/>
      <c r="Y124" s="36">
        <f>'R34'!E15</f>
        <v>23</v>
      </c>
      <c r="Z124" s="8"/>
      <c r="AA124" s="8"/>
      <c r="AB124" s="8"/>
      <c r="AC124" s="8"/>
      <c r="AD124" s="8"/>
      <c r="AE124" s="36">
        <f>'R34'!E17</f>
        <v>2</v>
      </c>
      <c r="AF124" s="8"/>
      <c r="AG124" s="8"/>
      <c r="AH124" s="8"/>
      <c r="AI124" s="8"/>
      <c r="AJ124" s="8"/>
      <c r="AK124" s="8"/>
      <c r="AL124" s="36">
        <f>'R34'!E20</f>
        <v>8</v>
      </c>
      <c r="AM124" s="8"/>
      <c r="AN124" s="8"/>
      <c r="AO124" s="8"/>
      <c r="AP124" s="8"/>
      <c r="AQ124" s="36">
        <f>'R34'!E21</f>
        <v>0.5</v>
      </c>
      <c r="AR124" s="36">
        <f>'R34'!E22</f>
        <v>0</v>
      </c>
    </row>
    <row r="125" spans="1:44" ht="15" x14ac:dyDescent="0.2">
      <c r="A125" s="30" t="s">
        <v>327</v>
      </c>
      <c r="B125" s="36">
        <f>'R35'!B9</f>
        <v>1</v>
      </c>
      <c r="C125" s="35"/>
      <c r="D125" s="35"/>
      <c r="E125" s="35"/>
      <c r="F125" s="36">
        <f>'R35'!B10</f>
        <v>0</v>
      </c>
      <c r="G125" s="36">
        <f>'R35'!B11</f>
        <v>0.5</v>
      </c>
      <c r="H125" s="35"/>
      <c r="I125" s="36">
        <f>'R35'!B12</f>
        <v>10</v>
      </c>
      <c r="J125" s="8"/>
      <c r="K125" s="8"/>
      <c r="L125" s="8"/>
      <c r="M125" s="8"/>
      <c r="N125" s="8"/>
      <c r="O125" s="8"/>
      <c r="P125" s="8"/>
      <c r="Q125" s="8"/>
      <c r="R125" s="36">
        <f>'R35'!B15</f>
        <v>0</v>
      </c>
      <c r="S125" s="36"/>
      <c r="T125" s="36">
        <f>'R35'!B16</f>
        <v>13</v>
      </c>
      <c r="U125" s="36">
        <f>'R35'!B17</f>
        <v>0</v>
      </c>
      <c r="V125" s="8"/>
      <c r="W125" s="8"/>
      <c r="X125" s="8"/>
      <c r="Y125" s="36">
        <f>'R35'!B20</f>
        <v>7</v>
      </c>
      <c r="Z125" s="8"/>
      <c r="AA125" s="36">
        <f>'R35'!B41</f>
        <v>0</v>
      </c>
      <c r="AB125" s="8"/>
      <c r="AC125" s="36">
        <f>'R35'!B23</f>
        <v>1</v>
      </c>
      <c r="AD125" s="36">
        <f>'R35'!B24</f>
        <v>0.5</v>
      </c>
      <c r="AE125" s="36">
        <f>'R35'!B25</f>
        <v>1</v>
      </c>
      <c r="AF125" s="8"/>
      <c r="AG125" s="8"/>
      <c r="AH125" s="8"/>
      <c r="AI125" s="8"/>
      <c r="AJ125" s="8"/>
      <c r="AK125" s="8"/>
      <c r="AL125" s="8"/>
      <c r="AM125" s="8"/>
      <c r="AN125" s="8"/>
      <c r="AO125" s="36">
        <f>'R35'!B30</f>
        <v>3</v>
      </c>
      <c r="AP125" s="8"/>
      <c r="AQ125" s="36">
        <f>'R35'!B31</f>
        <v>0.5</v>
      </c>
      <c r="AR125" s="36">
        <f>'R35'!B32</f>
        <v>0.5</v>
      </c>
    </row>
    <row r="126" spans="1:44" ht="15" x14ac:dyDescent="0.2">
      <c r="A126" s="30" t="s">
        <v>328</v>
      </c>
      <c r="B126" s="36">
        <f>'R35'!C9</f>
        <v>1</v>
      </c>
      <c r="C126" s="35"/>
      <c r="D126" s="35"/>
      <c r="E126" s="35"/>
      <c r="F126" s="36">
        <f>'R35'!C10</f>
        <v>5</v>
      </c>
      <c r="G126" s="36">
        <f>'R35'!C11</f>
        <v>0.5</v>
      </c>
      <c r="H126" s="35"/>
      <c r="I126" s="36">
        <f>'R35'!C12</f>
        <v>0.5</v>
      </c>
      <c r="J126" s="8"/>
      <c r="K126" s="8"/>
      <c r="L126" s="8"/>
      <c r="M126" s="8"/>
      <c r="N126" s="8"/>
      <c r="O126" s="8"/>
      <c r="P126" s="8"/>
      <c r="Q126" s="8"/>
      <c r="R126" s="36">
        <f>'R35'!C15</f>
        <v>0.5</v>
      </c>
      <c r="S126" s="36"/>
      <c r="T126" s="36">
        <f>'R35'!C16</f>
        <v>12</v>
      </c>
      <c r="U126" s="36">
        <f>'R35'!C17</f>
        <v>0</v>
      </c>
      <c r="V126" s="8"/>
      <c r="W126" s="8"/>
      <c r="X126" s="8"/>
      <c r="Y126" s="36">
        <f>'R35'!C20</f>
        <v>3</v>
      </c>
      <c r="Z126" s="8"/>
      <c r="AA126" s="36">
        <f>'R35'!C41</f>
        <v>0.5</v>
      </c>
      <c r="AB126" s="8"/>
      <c r="AC126" s="36">
        <f>'R35'!C23</f>
        <v>5</v>
      </c>
      <c r="AD126" s="36">
        <f>'R35'!C24</f>
        <v>0.5</v>
      </c>
      <c r="AE126" s="36">
        <f>'R35'!C25</f>
        <v>2</v>
      </c>
      <c r="AF126" s="8"/>
      <c r="AG126" s="8"/>
      <c r="AH126" s="8"/>
      <c r="AI126" s="8"/>
      <c r="AJ126" s="8"/>
      <c r="AK126" s="8"/>
      <c r="AL126" s="8"/>
      <c r="AM126" s="8"/>
      <c r="AN126" s="8"/>
      <c r="AO126" s="36">
        <f>'R35'!C30</f>
        <v>4</v>
      </c>
      <c r="AP126" s="8"/>
      <c r="AQ126" s="36">
        <f>'R35'!C31</f>
        <v>0.5</v>
      </c>
      <c r="AR126" s="36">
        <f>'R35'!C32</f>
        <v>0.5</v>
      </c>
    </row>
    <row r="127" spans="1:44" ht="15" x14ac:dyDescent="0.2">
      <c r="A127" s="30" t="s">
        <v>329</v>
      </c>
      <c r="B127" s="36">
        <f>'R35'!D9</f>
        <v>1</v>
      </c>
      <c r="C127" s="35"/>
      <c r="D127" s="35"/>
      <c r="E127" s="35"/>
      <c r="F127" s="36">
        <f>'R35'!D10</f>
        <v>0</v>
      </c>
      <c r="G127" s="36">
        <f>'R35'!D11</f>
        <v>0</v>
      </c>
      <c r="H127" s="35"/>
      <c r="I127" s="36">
        <f>'R35'!D12</f>
        <v>14</v>
      </c>
      <c r="J127" s="8"/>
      <c r="K127" s="8"/>
      <c r="L127" s="8"/>
      <c r="M127" s="8"/>
      <c r="N127" s="8"/>
      <c r="O127" s="8"/>
      <c r="P127" s="8"/>
      <c r="Q127" s="8"/>
      <c r="R127" s="36">
        <f>'R35'!D15</f>
        <v>0.5</v>
      </c>
      <c r="S127" s="36"/>
      <c r="T127" s="36">
        <f>'R35'!D16</f>
        <v>8</v>
      </c>
      <c r="U127" s="36">
        <f>'R35'!D17</f>
        <v>0</v>
      </c>
      <c r="V127" s="8"/>
      <c r="W127" s="8"/>
      <c r="X127" s="8"/>
      <c r="Y127" s="36">
        <f>'R35'!D20</f>
        <v>7</v>
      </c>
      <c r="Z127" s="8"/>
      <c r="AA127" s="36">
        <f>'R35'!D41</f>
        <v>0.5</v>
      </c>
      <c r="AB127" s="8"/>
      <c r="AC127" s="36">
        <f>'R35'!D23</f>
        <v>6</v>
      </c>
      <c r="AD127" s="36">
        <f>'R35'!D24</f>
        <v>0</v>
      </c>
      <c r="AE127" s="36">
        <f>'R35'!D25</f>
        <v>4</v>
      </c>
      <c r="AF127" s="8"/>
      <c r="AG127" s="8"/>
      <c r="AH127" s="8"/>
      <c r="AI127" s="8"/>
      <c r="AJ127" s="8"/>
      <c r="AK127" s="8"/>
      <c r="AL127" s="8"/>
      <c r="AM127" s="8"/>
      <c r="AN127" s="8"/>
      <c r="AO127" s="36">
        <f>'R35'!D30</f>
        <v>5</v>
      </c>
      <c r="AP127" s="8"/>
      <c r="AQ127" s="36">
        <f>'R35'!D31</f>
        <v>1</v>
      </c>
      <c r="AR127" s="36">
        <f>'R35'!D32</f>
        <v>0.5</v>
      </c>
    </row>
    <row r="128" spans="1:44" ht="15" x14ac:dyDescent="0.2">
      <c r="A128" s="30" t="s">
        <v>330</v>
      </c>
      <c r="B128" s="36">
        <f>'R35'!E9</f>
        <v>1</v>
      </c>
      <c r="C128" s="35"/>
      <c r="D128" s="35"/>
      <c r="E128" s="35"/>
      <c r="F128" s="36">
        <f>'R35'!E10</f>
        <v>0</v>
      </c>
      <c r="G128" s="36">
        <f>'R35'!E11</f>
        <v>0</v>
      </c>
      <c r="H128" s="35"/>
      <c r="I128" s="36">
        <f>'R35'!E12</f>
        <v>8</v>
      </c>
      <c r="J128" s="8"/>
      <c r="K128" s="8"/>
      <c r="L128" s="8"/>
      <c r="M128" s="8"/>
      <c r="N128" s="8"/>
      <c r="O128" s="8"/>
      <c r="P128" s="8"/>
      <c r="Q128" s="8"/>
      <c r="R128" s="36">
        <f>'R35'!E15</f>
        <v>0.5</v>
      </c>
      <c r="S128" s="36"/>
      <c r="T128" s="36">
        <f>'R35'!E16</f>
        <v>7</v>
      </c>
      <c r="U128" s="36">
        <f>'R35'!E17</f>
        <v>0.5</v>
      </c>
      <c r="V128" s="8"/>
      <c r="W128" s="8"/>
      <c r="X128" s="8"/>
      <c r="Y128" s="36">
        <f>'R35'!E20</f>
        <v>8</v>
      </c>
      <c r="Z128" s="8"/>
      <c r="AA128" s="36">
        <f>'R35'!E41</f>
        <v>0.5</v>
      </c>
      <c r="AB128" s="8"/>
      <c r="AC128" s="36">
        <f>'R35'!E23</f>
        <v>5</v>
      </c>
      <c r="AD128" s="36">
        <f>'R35'!E24</f>
        <v>0.5</v>
      </c>
      <c r="AE128" s="36">
        <f>'R35'!E25</f>
        <v>4</v>
      </c>
      <c r="AF128" s="8"/>
      <c r="AG128" s="8"/>
      <c r="AH128" s="8"/>
      <c r="AI128" s="8"/>
      <c r="AJ128" s="8"/>
      <c r="AK128" s="8"/>
      <c r="AL128" s="8"/>
      <c r="AM128" s="8"/>
      <c r="AN128" s="8"/>
      <c r="AO128" s="36">
        <f>'R35'!E30</f>
        <v>4</v>
      </c>
      <c r="AP128" s="8"/>
      <c r="AQ128" s="36">
        <f>'R35'!E31</f>
        <v>2</v>
      </c>
      <c r="AR128" s="36">
        <f>'R35'!E32</f>
        <v>0.5</v>
      </c>
    </row>
    <row r="129" spans="1:44" ht="15" x14ac:dyDescent="0.2">
      <c r="A129" s="30" t="s">
        <v>331</v>
      </c>
      <c r="B129" s="36">
        <f>'R36'!B6</f>
        <v>10</v>
      </c>
      <c r="C129" s="35"/>
      <c r="D129" s="35"/>
      <c r="E129" s="35"/>
      <c r="F129" s="36">
        <f>'R36'!B10</f>
        <v>0</v>
      </c>
      <c r="G129" s="36">
        <f>'R36'!B11</f>
        <v>3</v>
      </c>
      <c r="H129" s="36">
        <f>'R36'!B12</f>
        <v>1</v>
      </c>
      <c r="I129" s="35"/>
      <c r="J129" s="36">
        <f>'R36'!B16</f>
        <v>0</v>
      </c>
      <c r="K129" s="8"/>
      <c r="L129" s="8"/>
      <c r="M129" s="8"/>
      <c r="N129" s="8"/>
      <c r="O129" s="8"/>
      <c r="P129" s="8"/>
      <c r="Q129" s="8"/>
      <c r="R129" s="36">
        <f>'R36'!B18</f>
        <v>0</v>
      </c>
      <c r="S129" s="36"/>
      <c r="T129" s="8"/>
      <c r="U129" s="8"/>
      <c r="V129" s="8"/>
      <c r="W129" s="8"/>
      <c r="X129" s="8"/>
      <c r="Y129" s="36">
        <f>'R36'!B22</f>
        <v>15</v>
      </c>
      <c r="Z129" s="8"/>
      <c r="AA129" s="36">
        <f>'R36'!B38</f>
        <v>0</v>
      </c>
      <c r="AB129" s="36">
        <f>'R36'!B25</f>
        <v>0.5</v>
      </c>
      <c r="AC129" s="36">
        <f>'R36'!B26</f>
        <v>0</v>
      </c>
      <c r="AD129" s="36">
        <f>'R36'!B27</f>
        <v>0.5</v>
      </c>
      <c r="AE129" s="36">
        <f>'R36'!B28</f>
        <v>0.5</v>
      </c>
      <c r="AF129" s="8"/>
      <c r="AG129" s="8"/>
      <c r="AH129" s="8"/>
      <c r="AI129" s="8"/>
      <c r="AJ129" s="8"/>
      <c r="AK129" s="8"/>
      <c r="AL129" s="36">
        <f>'R36'!B33</f>
        <v>0</v>
      </c>
      <c r="AM129" s="8"/>
      <c r="AN129" s="8"/>
      <c r="AO129" s="36">
        <f>'R36'!B36</f>
        <v>3</v>
      </c>
      <c r="AP129" s="8"/>
      <c r="AQ129" s="36">
        <f>'R36'!B39</f>
        <v>0.5</v>
      </c>
      <c r="AR129" s="36">
        <f>'R36'!B40</f>
        <v>0.5</v>
      </c>
    </row>
    <row r="130" spans="1:44" ht="15" x14ac:dyDescent="0.2">
      <c r="A130" s="30" t="s">
        <v>332</v>
      </c>
      <c r="B130" s="36">
        <f>'R36'!C6</f>
        <v>10</v>
      </c>
      <c r="C130" s="35"/>
      <c r="D130" s="35"/>
      <c r="E130" s="35"/>
      <c r="F130" s="36">
        <f>'R36'!C10</f>
        <v>3</v>
      </c>
      <c r="G130" s="36">
        <f>'R36'!C11</f>
        <v>0</v>
      </c>
      <c r="H130" s="36">
        <f>'R36'!C12</f>
        <v>1</v>
      </c>
      <c r="I130" s="35"/>
      <c r="J130" s="36">
        <f>'R36'!C16</f>
        <v>0</v>
      </c>
      <c r="K130" s="8"/>
      <c r="L130" s="8"/>
      <c r="M130" s="8"/>
      <c r="N130" s="8"/>
      <c r="O130" s="8"/>
      <c r="P130" s="8"/>
      <c r="Q130" s="8"/>
      <c r="R130" s="36">
        <f>'R36'!C18</f>
        <v>0</v>
      </c>
      <c r="S130" s="36"/>
      <c r="T130" s="8"/>
      <c r="U130" s="8"/>
      <c r="V130" s="8"/>
      <c r="W130" s="8"/>
      <c r="X130" s="8"/>
      <c r="Y130" s="36">
        <f>'R36'!C22</f>
        <v>3</v>
      </c>
      <c r="Z130" s="8"/>
      <c r="AA130" s="36">
        <f>'R36'!C38</f>
        <v>0</v>
      </c>
      <c r="AB130" s="36">
        <f>'R36'!C25</f>
        <v>0.5</v>
      </c>
      <c r="AC130" s="36">
        <f>'R36'!C26</f>
        <v>0</v>
      </c>
      <c r="AD130" s="36">
        <f>'R36'!C27</f>
        <v>1</v>
      </c>
      <c r="AE130" s="36">
        <f>'R36'!C28</f>
        <v>0.5</v>
      </c>
      <c r="AF130" s="8"/>
      <c r="AG130" s="8"/>
      <c r="AH130" s="8"/>
      <c r="AI130" s="8"/>
      <c r="AJ130" s="8"/>
      <c r="AK130" s="8"/>
      <c r="AL130" s="36">
        <f>'R36'!C33</f>
        <v>0</v>
      </c>
      <c r="AM130" s="8"/>
      <c r="AN130" s="8"/>
      <c r="AO130" s="36">
        <f>'R36'!C36</f>
        <v>4</v>
      </c>
      <c r="AP130" s="8"/>
      <c r="AQ130" s="36">
        <f>'R36'!C39</f>
        <v>0.5</v>
      </c>
      <c r="AR130" s="36">
        <f>'R36'!C40</f>
        <v>0.5</v>
      </c>
    </row>
    <row r="131" spans="1:44" ht="15" x14ac:dyDescent="0.2">
      <c r="A131" s="30" t="s">
        <v>333</v>
      </c>
      <c r="B131" s="36">
        <f>'R36'!D6</f>
        <v>8</v>
      </c>
      <c r="C131" s="35"/>
      <c r="D131" s="35"/>
      <c r="E131" s="35"/>
      <c r="F131" s="36">
        <f>'R36'!D10</f>
        <v>0.5</v>
      </c>
      <c r="G131" s="36">
        <f>'R36'!D11</f>
        <v>5</v>
      </c>
      <c r="H131" s="36">
        <f>'R36'!D12</f>
        <v>0</v>
      </c>
      <c r="I131" s="35"/>
      <c r="J131" s="36">
        <f>'R36'!D16</f>
        <v>0.5</v>
      </c>
      <c r="K131" s="8"/>
      <c r="L131" s="8"/>
      <c r="M131" s="8"/>
      <c r="N131" s="8"/>
      <c r="O131" s="8"/>
      <c r="P131" s="8"/>
      <c r="Q131" s="8"/>
      <c r="R131" s="36">
        <f>'R36'!D18</f>
        <v>0.5</v>
      </c>
      <c r="S131" s="36"/>
      <c r="T131" s="8"/>
      <c r="U131" s="8"/>
      <c r="V131" s="8"/>
      <c r="W131" s="8"/>
      <c r="X131" s="8"/>
      <c r="Y131" s="36">
        <f>'R36'!D22</f>
        <v>7</v>
      </c>
      <c r="Z131" s="8"/>
      <c r="AA131" s="36">
        <f>'R36'!D38</f>
        <v>0</v>
      </c>
      <c r="AB131" s="36">
        <f>'R36'!D25</f>
        <v>0</v>
      </c>
      <c r="AC131" s="36">
        <f>'R36'!D26</f>
        <v>0</v>
      </c>
      <c r="AD131" s="36">
        <f>'R36'!D27</f>
        <v>0</v>
      </c>
      <c r="AE131" s="36">
        <f>'R36'!D28</f>
        <v>0.5</v>
      </c>
      <c r="AF131" s="8"/>
      <c r="AG131" s="8"/>
      <c r="AH131" s="8"/>
      <c r="AI131" s="8"/>
      <c r="AJ131" s="8"/>
      <c r="AK131" s="8"/>
      <c r="AL131" s="36">
        <f>'R36'!D33</f>
        <v>0.5</v>
      </c>
      <c r="AM131" s="8"/>
      <c r="AN131" s="8"/>
      <c r="AO131" s="36">
        <f>'R36'!D36</f>
        <v>0</v>
      </c>
      <c r="AP131" s="8"/>
      <c r="AQ131" s="36">
        <f>'R36'!D39</f>
        <v>0.5</v>
      </c>
      <c r="AR131" s="36">
        <f>'R36'!D40</f>
        <v>0</v>
      </c>
    </row>
    <row r="132" spans="1:44" ht="15" x14ac:dyDescent="0.2">
      <c r="A132" s="30" t="s">
        <v>334</v>
      </c>
      <c r="B132" s="36">
        <f>'R36'!E6</f>
        <v>5</v>
      </c>
      <c r="C132" s="35"/>
      <c r="D132" s="35"/>
      <c r="E132" s="35"/>
      <c r="F132" s="36">
        <f>'R36'!E10</f>
        <v>0</v>
      </c>
      <c r="G132" s="36">
        <f>'R36'!E11</f>
        <v>6</v>
      </c>
      <c r="H132" s="36">
        <f>'R36'!E12</f>
        <v>0</v>
      </c>
      <c r="I132" s="35"/>
      <c r="J132" s="36">
        <f>'R36'!E16</f>
        <v>0</v>
      </c>
      <c r="K132" s="8"/>
      <c r="L132" s="8"/>
      <c r="M132" s="8"/>
      <c r="N132" s="8"/>
      <c r="O132" s="8"/>
      <c r="P132" s="8"/>
      <c r="Q132" s="8"/>
      <c r="R132" s="36">
        <f>'R36'!E18</f>
        <v>0.5</v>
      </c>
      <c r="S132" s="36"/>
      <c r="T132" s="8"/>
      <c r="U132" s="8"/>
      <c r="V132" s="8"/>
      <c r="W132" s="8"/>
      <c r="X132" s="8"/>
      <c r="Y132" s="36">
        <f>'R36'!E22</f>
        <v>5</v>
      </c>
      <c r="Z132" s="8"/>
      <c r="AA132" s="36">
        <f>'R36'!E38</f>
        <v>0</v>
      </c>
      <c r="AB132" s="36">
        <f>'R36'!E25</f>
        <v>0</v>
      </c>
      <c r="AC132" s="36">
        <f>'R36'!E26</f>
        <v>0</v>
      </c>
      <c r="AD132" s="36">
        <f>'R36'!E27</f>
        <v>0</v>
      </c>
      <c r="AE132" s="36">
        <f>'R36'!E28</f>
        <v>0.5</v>
      </c>
      <c r="AF132" s="8"/>
      <c r="AG132" s="8"/>
      <c r="AH132" s="8"/>
      <c r="AI132" s="8"/>
      <c r="AJ132" s="8"/>
      <c r="AK132" s="8"/>
      <c r="AL132" s="36">
        <f>'R36'!E33</f>
        <v>0</v>
      </c>
      <c r="AM132" s="8"/>
      <c r="AN132" s="8"/>
      <c r="AO132" s="36">
        <f>'R36'!E36</f>
        <v>0</v>
      </c>
      <c r="AP132" s="8"/>
      <c r="AQ132" s="36">
        <f>'R36'!E39</f>
        <v>1</v>
      </c>
      <c r="AR132" s="36">
        <f>'R36'!E40</f>
        <v>0</v>
      </c>
    </row>
    <row r="133" spans="1:44" ht="15" x14ac:dyDescent="0.2">
      <c r="A133" s="30" t="s">
        <v>335</v>
      </c>
      <c r="B133" s="36">
        <f>'R37'!B10</f>
        <v>0.5</v>
      </c>
      <c r="C133" s="36">
        <f>'R37'!B12</f>
        <v>0.5</v>
      </c>
      <c r="D133" s="35"/>
      <c r="E133" s="35"/>
      <c r="F133" s="36">
        <f>'R37'!B17</f>
        <v>0.5</v>
      </c>
      <c r="G133" s="35"/>
      <c r="H133" s="36">
        <f>'R37'!B18</f>
        <v>0</v>
      </c>
      <c r="I133" s="35"/>
      <c r="J133" s="8"/>
      <c r="K133" s="8"/>
      <c r="L133" s="8"/>
      <c r="M133" s="36">
        <f>'R37'!B25</f>
        <v>0.5</v>
      </c>
      <c r="N133" s="36">
        <f>'R37'!B26</f>
        <v>0.5</v>
      </c>
      <c r="O133" s="8"/>
      <c r="P133" s="8"/>
      <c r="Q133" s="8"/>
      <c r="R133" s="8"/>
      <c r="S133" s="8"/>
      <c r="T133" s="8"/>
      <c r="U133" s="8"/>
      <c r="V133" s="8"/>
      <c r="W133" s="36">
        <f>'R37'!B27</f>
        <v>0</v>
      </c>
      <c r="X133" s="8"/>
      <c r="Y133" s="36">
        <f>'R37'!B30</f>
        <v>2</v>
      </c>
      <c r="Z133" s="8"/>
      <c r="AA133" s="8"/>
      <c r="AB133" s="8"/>
      <c r="AC133" s="8"/>
      <c r="AD133" s="36">
        <f>'R37'!B32</f>
        <v>0</v>
      </c>
      <c r="AE133" s="36">
        <f>'R37'!B33</f>
        <v>0.5</v>
      </c>
      <c r="AF133" s="8"/>
      <c r="AG133" s="8"/>
      <c r="AH133" s="36">
        <f>'R37'!B35</f>
        <v>0</v>
      </c>
      <c r="AI133" s="8"/>
      <c r="AJ133" s="8"/>
      <c r="AK133" s="8"/>
      <c r="AL133" s="8"/>
      <c r="AM133" s="8"/>
      <c r="AN133" s="8"/>
      <c r="AO133" s="36">
        <f>'R37'!B38</f>
        <v>0.5</v>
      </c>
      <c r="AP133" s="8"/>
      <c r="AQ133" s="36">
        <f>'R37'!B40</f>
        <v>0.5</v>
      </c>
      <c r="AR133" s="36">
        <f>'R37'!B41</f>
        <v>0.5</v>
      </c>
    </row>
    <row r="134" spans="1:44" ht="15" x14ac:dyDescent="0.2">
      <c r="A134" s="30" t="s">
        <v>336</v>
      </c>
      <c r="B134" s="36">
        <f>'R37'!C10</f>
        <v>0</v>
      </c>
      <c r="C134" s="36">
        <f>'R37'!C12</f>
        <v>0</v>
      </c>
      <c r="D134" s="35"/>
      <c r="E134" s="35"/>
      <c r="F134" s="36">
        <f>'R37'!C17</f>
        <v>1</v>
      </c>
      <c r="G134" s="35"/>
      <c r="H134" s="36">
        <f>'R37'!C18</f>
        <v>1</v>
      </c>
      <c r="I134" s="35"/>
      <c r="J134" s="8"/>
      <c r="K134" s="8"/>
      <c r="L134" s="8"/>
      <c r="M134" s="36">
        <f>'R37'!C25</f>
        <v>0</v>
      </c>
      <c r="N134" s="36">
        <f>'R37'!C26</f>
        <v>0</v>
      </c>
      <c r="O134" s="8"/>
      <c r="P134" s="8"/>
      <c r="Q134" s="8"/>
      <c r="R134" s="8"/>
      <c r="S134" s="8"/>
      <c r="T134" s="8"/>
      <c r="U134" s="8"/>
      <c r="V134" s="8"/>
      <c r="W134" s="36">
        <f>'R37'!C27</f>
        <v>0.5</v>
      </c>
      <c r="X134" s="8"/>
      <c r="Y134" s="36">
        <f>'R37'!C30</f>
        <v>7</v>
      </c>
      <c r="Z134" s="8"/>
      <c r="AA134" s="8"/>
      <c r="AB134" s="8"/>
      <c r="AC134" s="8"/>
      <c r="AD134" s="36">
        <f>'R37'!C32</f>
        <v>0</v>
      </c>
      <c r="AE134" s="36">
        <f>'R37'!C33</f>
        <v>1</v>
      </c>
      <c r="AF134" s="8"/>
      <c r="AG134" s="8"/>
      <c r="AH134" s="36">
        <f>'R37'!C35</f>
        <v>0.5</v>
      </c>
      <c r="AI134" s="8"/>
      <c r="AJ134" s="8"/>
      <c r="AK134" s="8"/>
      <c r="AL134" s="8"/>
      <c r="AM134" s="8"/>
      <c r="AN134" s="8"/>
      <c r="AO134" s="36">
        <f>'R37'!C38</f>
        <v>0.5</v>
      </c>
      <c r="AP134" s="8"/>
      <c r="AQ134" s="36">
        <f>'R37'!C40</f>
        <v>0</v>
      </c>
      <c r="AR134" s="36">
        <f>'R37'!C41</f>
        <v>0.5</v>
      </c>
    </row>
    <row r="135" spans="1:44" ht="15" x14ac:dyDescent="0.2">
      <c r="A135" s="30" t="s">
        <v>337</v>
      </c>
      <c r="B135" s="36">
        <f>'R37'!D10</f>
        <v>0.5</v>
      </c>
      <c r="C135" s="36">
        <f>'R37'!D12</f>
        <v>1</v>
      </c>
      <c r="D135" s="35"/>
      <c r="E135" s="35"/>
      <c r="F135" s="36">
        <f>'R37'!D17</f>
        <v>0</v>
      </c>
      <c r="G135" s="35"/>
      <c r="H135" s="36">
        <f>'R37'!D18</f>
        <v>0</v>
      </c>
      <c r="I135" s="35"/>
      <c r="J135" s="8"/>
      <c r="K135" s="8"/>
      <c r="L135" s="8"/>
      <c r="M135" s="36">
        <f>'R37'!D25</f>
        <v>0</v>
      </c>
      <c r="N135" s="36">
        <f>'R37'!D26</f>
        <v>0</v>
      </c>
      <c r="O135" s="8"/>
      <c r="P135" s="8"/>
      <c r="Q135" s="8"/>
      <c r="R135" s="8"/>
      <c r="S135" s="8"/>
      <c r="T135" s="8"/>
      <c r="U135" s="8"/>
      <c r="V135" s="8"/>
      <c r="W135" s="36">
        <f>'R37'!D27</f>
        <v>0</v>
      </c>
      <c r="X135" s="8"/>
      <c r="Y135" s="36">
        <f>'R37'!D30</f>
        <v>8</v>
      </c>
      <c r="Z135" s="8"/>
      <c r="AA135" s="8"/>
      <c r="AB135" s="8"/>
      <c r="AC135" s="8"/>
      <c r="AD135" s="36">
        <f>'R37'!D32</f>
        <v>0.5</v>
      </c>
      <c r="AE135" s="36">
        <f>'R37'!D33</f>
        <v>1</v>
      </c>
      <c r="AF135" s="8"/>
      <c r="AG135" s="8"/>
      <c r="AH135" s="36">
        <f>'R37'!D35</f>
        <v>4</v>
      </c>
      <c r="AI135" s="8"/>
      <c r="AJ135" s="8"/>
      <c r="AK135" s="8"/>
      <c r="AL135" s="8"/>
      <c r="AM135" s="8"/>
      <c r="AN135" s="8"/>
      <c r="AO135" s="36">
        <f>'R37'!D38</f>
        <v>0.5</v>
      </c>
      <c r="AP135" s="8"/>
      <c r="AQ135" s="36">
        <f>'R37'!D40</f>
        <v>0</v>
      </c>
      <c r="AR135" s="36">
        <f>'R37'!D41</f>
        <v>0.5</v>
      </c>
    </row>
    <row r="136" spans="1:44" ht="15" x14ac:dyDescent="0.2">
      <c r="A136" s="30" t="s">
        <v>338</v>
      </c>
      <c r="B136" s="36">
        <f>'R37'!E10</f>
        <v>0.5</v>
      </c>
      <c r="C136" s="36">
        <f>'R37'!E12</f>
        <v>0</v>
      </c>
      <c r="D136" s="35"/>
      <c r="E136" s="35"/>
      <c r="F136" s="36">
        <f>'R37'!E17</f>
        <v>0</v>
      </c>
      <c r="G136" s="35"/>
      <c r="H136" s="36">
        <f>'R37'!E18</f>
        <v>0</v>
      </c>
      <c r="I136" s="35"/>
      <c r="J136" s="8"/>
      <c r="K136" s="8"/>
      <c r="L136" s="8"/>
      <c r="M136" s="36">
        <f>'R37'!E25</f>
        <v>0</v>
      </c>
      <c r="N136" s="36">
        <f>'R37'!E26</f>
        <v>0</v>
      </c>
      <c r="O136" s="8"/>
      <c r="P136" s="8"/>
      <c r="Q136" s="8"/>
      <c r="R136" s="8"/>
      <c r="S136" s="8"/>
      <c r="T136" s="8"/>
      <c r="U136" s="8"/>
      <c r="V136" s="8"/>
      <c r="W136" s="36">
        <f>'R37'!E27</f>
        <v>0</v>
      </c>
      <c r="X136" s="8"/>
      <c r="Y136" s="36">
        <f>'R37'!E30</f>
        <v>1</v>
      </c>
      <c r="Z136" s="8"/>
      <c r="AA136" s="8"/>
      <c r="AB136" s="8"/>
      <c r="AC136" s="8"/>
      <c r="AD136" s="36">
        <f>'R37'!E32</f>
        <v>0.5</v>
      </c>
      <c r="AE136" s="36">
        <f>'R37'!E33</f>
        <v>0.5</v>
      </c>
      <c r="AF136" s="8"/>
      <c r="AG136" s="8"/>
      <c r="AH136" s="36">
        <f>'R37'!E35</f>
        <v>5</v>
      </c>
      <c r="AI136" s="8"/>
      <c r="AJ136" s="8"/>
      <c r="AK136" s="8"/>
      <c r="AL136" s="8"/>
      <c r="AM136" s="8"/>
      <c r="AN136" s="8"/>
      <c r="AO136" s="36">
        <f>'R37'!E38</f>
        <v>0.5</v>
      </c>
      <c r="AP136" s="8"/>
      <c r="AQ136" s="36">
        <f>'R37'!E40</f>
        <v>0</v>
      </c>
      <c r="AR136" s="36">
        <f>'R37'!E41</f>
        <v>0.5</v>
      </c>
    </row>
    <row r="137" spans="1:44" ht="15" x14ac:dyDescent="0.2">
      <c r="A137" s="30" t="s">
        <v>339</v>
      </c>
      <c r="B137" s="36">
        <f>'R38'!B9</f>
        <v>15</v>
      </c>
      <c r="C137" s="36">
        <f>'R38'!B11</f>
        <v>0</v>
      </c>
      <c r="D137" s="35"/>
      <c r="E137" s="35"/>
      <c r="F137" s="36">
        <f>'R38'!B14</f>
        <v>2</v>
      </c>
      <c r="G137" s="36">
        <f>'R38'!B15</f>
        <v>0</v>
      </c>
      <c r="H137" s="36">
        <f>'R38'!B16</f>
        <v>1</v>
      </c>
      <c r="I137" s="36">
        <f>'R38'!B17</f>
        <v>0</v>
      </c>
      <c r="J137" s="36">
        <f>'R38'!B21</f>
        <v>1</v>
      </c>
      <c r="K137" s="8"/>
      <c r="L137" s="8"/>
      <c r="M137" s="8"/>
      <c r="N137" s="8"/>
      <c r="O137" s="8"/>
      <c r="P137" s="8"/>
      <c r="Q137" s="8"/>
      <c r="R137" s="36">
        <f>'R38'!B24</f>
        <v>2</v>
      </c>
      <c r="S137" s="36"/>
      <c r="T137" s="8"/>
      <c r="U137" s="8"/>
      <c r="V137" s="8"/>
      <c r="W137" s="8"/>
      <c r="X137" s="8"/>
      <c r="Y137" s="36">
        <f>'R38'!B27</f>
        <v>18</v>
      </c>
      <c r="Z137" s="8"/>
      <c r="AA137" s="36">
        <f>'R38'!B29</f>
        <v>0</v>
      </c>
      <c r="AB137" s="36">
        <f>'R38'!B31</f>
        <v>0</v>
      </c>
      <c r="AC137" s="36">
        <f>'R38'!B32</f>
        <v>0.5</v>
      </c>
      <c r="AD137" s="36">
        <f>'R38'!B33</f>
        <v>0.5</v>
      </c>
      <c r="AE137" s="36">
        <f>'R38'!B37</f>
        <v>0</v>
      </c>
      <c r="AF137" s="8"/>
      <c r="AG137" s="8"/>
      <c r="AH137" s="8"/>
      <c r="AI137" s="8"/>
      <c r="AJ137" s="8"/>
      <c r="AK137" s="8"/>
      <c r="AL137" s="36">
        <f>'R38'!B39</f>
        <v>3</v>
      </c>
      <c r="AM137" s="36">
        <f>'R38'!B40</f>
        <v>0.5</v>
      </c>
      <c r="AN137" s="8"/>
      <c r="AO137" s="36">
        <f>'R38'!B43</f>
        <v>0</v>
      </c>
      <c r="AP137" s="36">
        <f>'R38'!B45</f>
        <v>0</v>
      </c>
      <c r="AQ137" s="8"/>
      <c r="AR137" s="36">
        <f>'R38'!B46</f>
        <v>1</v>
      </c>
    </row>
    <row r="138" spans="1:44" ht="15" x14ac:dyDescent="0.2">
      <c r="A138" s="30" t="s">
        <v>340</v>
      </c>
      <c r="B138" s="36">
        <f>'R38'!C9</f>
        <v>15</v>
      </c>
      <c r="C138" s="36">
        <f>'R38'!C11</f>
        <v>0.5</v>
      </c>
      <c r="D138" s="35"/>
      <c r="E138" s="35"/>
      <c r="F138" s="36">
        <f>'R38'!C14</f>
        <v>0.5</v>
      </c>
      <c r="G138" s="36">
        <f>'R38'!C15</f>
        <v>0</v>
      </c>
      <c r="H138" s="36">
        <f>'R38'!C16</f>
        <v>0</v>
      </c>
      <c r="I138" s="36">
        <f>'R38'!C17</f>
        <v>0.5</v>
      </c>
      <c r="J138" s="36">
        <f>'R38'!C21</f>
        <v>0.5</v>
      </c>
      <c r="K138" s="8"/>
      <c r="L138" s="8"/>
      <c r="M138" s="8"/>
      <c r="N138" s="8"/>
      <c r="O138" s="8"/>
      <c r="P138" s="8"/>
      <c r="Q138" s="8"/>
      <c r="R138" s="36">
        <f>'R38'!C24</f>
        <v>0.5</v>
      </c>
      <c r="S138" s="36"/>
      <c r="T138" s="8"/>
      <c r="U138" s="8"/>
      <c r="V138" s="8"/>
      <c r="W138" s="8"/>
      <c r="X138" s="8"/>
      <c r="Y138" s="36">
        <f>'R38'!C27</f>
        <v>3</v>
      </c>
      <c r="Z138" s="8"/>
      <c r="AA138" s="36">
        <f>'R38'!C29</f>
        <v>0.5</v>
      </c>
      <c r="AB138" s="36">
        <f>'R38'!C31</f>
        <v>0</v>
      </c>
      <c r="AC138" s="36">
        <f>'R38'!C32</f>
        <v>0.5</v>
      </c>
      <c r="AD138" s="36">
        <f>'R38'!C33</f>
        <v>1</v>
      </c>
      <c r="AE138" s="36">
        <f>'R38'!C37</f>
        <v>0</v>
      </c>
      <c r="AF138" s="8"/>
      <c r="AG138" s="8"/>
      <c r="AH138" s="8"/>
      <c r="AI138" s="8"/>
      <c r="AJ138" s="8"/>
      <c r="AK138" s="8"/>
      <c r="AL138" s="36">
        <f>'R38'!C39</f>
        <v>6</v>
      </c>
      <c r="AM138" s="36">
        <f>'R38'!C40</f>
        <v>0</v>
      </c>
      <c r="AN138" s="8"/>
      <c r="AO138" s="36">
        <f>'R38'!C43</f>
        <v>5</v>
      </c>
      <c r="AP138" s="36">
        <f>'R38'!C45</f>
        <v>0</v>
      </c>
      <c r="AQ138" s="8"/>
      <c r="AR138" s="36">
        <f>'R38'!C46</f>
        <v>1</v>
      </c>
    </row>
    <row r="139" spans="1:44" ht="15" x14ac:dyDescent="0.2">
      <c r="A139" s="30" t="s">
        <v>341</v>
      </c>
      <c r="B139" s="36">
        <f>'R38'!D9</f>
        <v>20</v>
      </c>
      <c r="C139" s="36">
        <f>'R38'!D11</f>
        <v>0</v>
      </c>
      <c r="D139" s="35"/>
      <c r="E139" s="35"/>
      <c r="F139" s="36">
        <f>'R38'!D14</f>
        <v>4</v>
      </c>
      <c r="G139" s="36">
        <f>'R38'!D15</f>
        <v>1</v>
      </c>
      <c r="H139" s="36">
        <f>'R38'!D16</f>
        <v>5</v>
      </c>
      <c r="I139" s="36">
        <f>'R38'!D17</f>
        <v>0.5</v>
      </c>
      <c r="J139" s="36">
        <f>'R38'!D21</f>
        <v>1</v>
      </c>
      <c r="K139" s="8"/>
      <c r="L139" s="8"/>
      <c r="M139" s="8"/>
      <c r="N139" s="8"/>
      <c r="O139" s="8"/>
      <c r="P139" s="8"/>
      <c r="Q139" s="8"/>
      <c r="R139" s="36">
        <f>'R38'!D24</f>
        <v>1</v>
      </c>
      <c r="S139" s="36"/>
      <c r="T139" s="8"/>
      <c r="U139" s="8"/>
      <c r="V139" s="8"/>
      <c r="W139" s="8"/>
      <c r="X139" s="8"/>
      <c r="Y139" s="36">
        <f>'R38'!D27</f>
        <v>12</v>
      </c>
      <c r="Z139" s="8"/>
      <c r="AA139" s="36">
        <f>'R38'!D29</f>
        <v>0</v>
      </c>
      <c r="AB139" s="36">
        <f>'R38'!D31</f>
        <v>0</v>
      </c>
      <c r="AC139" s="36">
        <f>'R38'!D32</f>
        <v>2</v>
      </c>
      <c r="AD139" s="36">
        <f>'R38'!D33</f>
        <v>0.5</v>
      </c>
      <c r="AE139" s="36">
        <f>'R38'!D37</f>
        <v>4</v>
      </c>
      <c r="AF139" s="8"/>
      <c r="AG139" s="8"/>
      <c r="AH139" s="8"/>
      <c r="AI139" s="8"/>
      <c r="AJ139" s="8"/>
      <c r="AK139" s="8"/>
      <c r="AL139" s="36">
        <f>'R38'!D39</f>
        <v>5</v>
      </c>
      <c r="AM139" s="36">
        <f>'R38'!D40</f>
        <v>0</v>
      </c>
      <c r="AN139" s="8"/>
      <c r="AO139" s="36">
        <f>'R38'!D43</f>
        <v>5</v>
      </c>
      <c r="AP139" s="36">
        <f>'R38'!D45</f>
        <v>0.5</v>
      </c>
      <c r="AQ139" s="8"/>
      <c r="AR139" s="36">
        <f>'R38'!D46</f>
        <v>0.5</v>
      </c>
    </row>
    <row r="140" spans="1:44" ht="15" x14ac:dyDescent="0.2">
      <c r="A140" s="30" t="s">
        <v>342</v>
      </c>
      <c r="B140" s="36">
        <f>'R38'!E9</f>
        <v>9</v>
      </c>
      <c r="C140" s="36">
        <f>'R38'!E11</f>
        <v>0</v>
      </c>
      <c r="D140" s="35"/>
      <c r="E140" s="35"/>
      <c r="F140" s="36">
        <f>'R38'!E14</f>
        <v>9</v>
      </c>
      <c r="G140" s="36">
        <f>'R38'!E15</f>
        <v>0</v>
      </c>
      <c r="H140" s="36">
        <f>'R38'!E16</f>
        <v>2</v>
      </c>
      <c r="I140" s="36">
        <f>'R38'!E17</f>
        <v>0</v>
      </c>
      <c r="J140" s="36">
        <f>'R38'!E21</f>
        <v>0.5</v>
      </c>
      <c r="K140" s="8"/>
      <c r="L140" s="8"/>
      <c r="M140" s="8"/>
      <c r="N140" s="8"/>
      <c r="O140" s="8"/>
      <c r="P140" s="8"/>
      <c r="Q140" s="8"/>
      <c r="R140" s="36">
        <f>'R38'!E24</f>
        <v>1</v>
      </c>
      <c r="S140" s="36"/>
      <c r="T140" s="8"/>
      <c r="U140" s="8"/>
      <c r="V140" s="8"/>
      <c r="W140" s="8"/>
      <c r="X140" s="8"/>
      <c r="Y140" s="36">
        <f>'R38'!E27</f>
        <v>0.5</v>
      </c>
      <c r="Z140" s="8"/>
      <c r="AA140" s="36">
        <f>'R38'!E29</f>
        <v>0.5</v>
      </c>
      <c r="AB140" s="36">
        <f>'R38'!E31</f>
        <v>0</v>
      </c>
      <c r="AC140" s="36">
        <f>'R38'!E32</f>
        <v>0.5</v>
      </c>
      <c r="AD140" s="36">
        <f>'R38'!E33</f>
        <v>0.5</v>
      </c>
      <c r="AE140" s="36">
        <f>'R38'!E37</f>
        <v>5</v>
      </c>
      <c r="AF140" s="8"/>
      <c r="AG140" s="8"/>
      <c r="AH140" s="8"/>
      <c r="AI140" s="8"/>
      <c r="AJ140" s="8"/>
      <c r="AK140" s="8"/>
      <c r="AL140" s="36">
        <f>'R38'!E39</f>
        <v>0</v>
      </c>
      <c r="AM140" s="36">
        <f>'R38'!E40</f>
        <v>0</v>
      </c>
      <c r="AN140" s="8"/>
      <c r="AO140" s="36">
        <f>'R38'!E43</f>
        <v>4</v>
      </c>
      <c r="AP140" s="36">
        <f>'R38'!E45</f>
        <v>0</v>
      </c>
      <c r="AQ140" s="8"/>
      <c r="AR140" s="36">
        <f>'R38'!E46</f>
        <v>0.5</v>
      </c>
    </row>
    <row r="141" spans="1:44" ht="15" x14ac:dyDescent="0.2">
      <c r="A141" s="30" t="s">
        <v>343</v>
      </c>
      <c r="B141" s="36">
        <f>'R39'!B7</f>
        <v>0.5</v>
      </c>
      <c r="C141" s="35"/>
      <c r="D141" s="35"/>
      <c r="E141" s="35"/>
      <c r="F141" s="35"/>
      <c r="G141" s="35"/>
      <c r="H141" s="35"/>
      <c r="I141" s="35"/>
      <c r="J141" s="8"/>
      <c r="K141" s="8"/>
      <c r="L141" s="36">
        <f>'R39'!B12</f>
        <v>45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36">
        <f>'R39'!B16</f>
        <v>0.5</v>
      </c>
      <c r="Z141" s="8"/>
      <c r="AA141" s="8"/>
      <c r="AB141" s="8"/>
      <c r="AC141" s="8"/>
      <c r="AD141" s="36">
        <f>'R39'!B20</f>
        <v>0.5</v>
      </c>
      <c r="AE141" s="36">
        <f>'R39'!B21</f>
        <v>0.5</v>
      </c>
      <c r="AF141" s="8"/>
      <c r="AG141" s="8"/>
      <c r="AH141" s="8"/>
      <c r="AI141" s="8"/>
      <c r="AJ141" s="36">
        <f>'R39'!B23</f>
        <v>0</v>
      </c>
      <c r="AK141" s="36">
        <f>'R39'!B25</f>
        <v>0.5</v>
      </c>
      <c r="AL141" s="36">
        <f>'R39'!B26</f>
        <v>0.5</v>
      </c>
      <c r="AM141" s="36">
        <f>'R39'!B27</f>
        <v>0</v>
      </c>
      <c r="AN141" s="8"/>
      <c r="AO141" s="8"/>
      <c r="AP141" s="8"/>
      <c r="AQ141" s="8"/>
      <c r="AR141" s="8"/>
    </row>
    <row r="142" spans="1:44" ht="15" x14ac:dyDescent="0.2">
      <c r="A142" s="30" t="s">
        <v>344</v>
      </c>
      <c r="B142" s="36">
        <f>'R39'!C7</f>
        <v>0</v>
      </c>
      <c r="C142" s="35"/>
      <c r="D142" s="35"/>
      <c r="E142" s="35"/>
      <c r="F142" s="35"/>
      <c r="G142" s="35"/>
      <c r="H142" s="35"/>
      <c r="I142" s="35"/>
      <c r="J142" s="8"/>
      <c r="K142" s="8"/>
      <c r="L142" s="36">
        <f>'R39'!C12</f>
        <v>62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36">
        <f>'R39'!C16</f>
        <v>1</v>
      </c>
      <c r="Z142" s="8"/>
      <c r="AA142" s="8"/>
      <c r="AB142" s="8"/>
      <c r="AC142" s="8"/>
      <c r="AD142" s="36">
        <f>'R39'!C20</f>
        <v>0.5</v>
      </c>
      <c r="AE142" s="36">
        <f>'R39'!C21</f>
        <v>0</v>
      </c>
      <c r="AF142" s="8"/>
      <c r="AG142" s="8"/>
      <c r="AH142" s="8"/>
      <c r="AI142" s="8"/>
      <c r="AJ142" s="36">
        <f>'R39'!C23</f>
        <v>0</v>
      </c>
      <c r="AK142" s="36">
        <f>'R39'!C25</f>
        <v>0.5</v>
      </c>
      <c r="AL142" s="36">
        <f>'R39'!C26</f>
        <v>0.5</v>
      </c>
      <c r="AM142" s="36">
        <f>'R39'!C27</f>
        <v>0</v>
      </c>
      <c r="AN142" s="8"/>
      <c r="AO142" s="8"/>
      <c r="AP142" s="8"/>
      <c r="AQ142" s="8"/>
      <c r="AR142" s="8"/>
    </row>
    <row r="143" spans="1:44" ht="15" x14ac:dyDescent="0.2">
      <c r="A143" s="30" t="s">
        <v>345</v>
      </c>
      <c r="B143" s="36">
        <f>'R39'!D7</f>
        <v>0.5</v>
      </c>
      <c r="C143" s="35"/>
      <c r="D143" s="35"/>
      <c r="E143" s="35"/>
      <c r="F143" s="35"/>
      <c r="G143" s="35"/>
      <c r="H143" s="35"/>
      <c r="I143" s="35"/>
      <c r="J143" s="8"/>
      <c r="K143" s="8"/>
      <c r="L143" s="36">
        <f>'R39'!D12</f>
        <v>80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36">
        <f>'R39'!D16</f>
        <v>2</v>
      </c>
      <c r="Z143" s="8"/>
      <c r="AA143" s="8"/>
      <c r="AB143" s="8"/>
      <c r="AC143" s="8"/>
      <c r="AD143" s="36">
        <f>'R39'!D20</f>
        <v>1</v>
      </c>
      <c r="AE143" s="36">
        <f>'R39'!D21</f>
        <v>0</v>
      </c>
      <c r="AF143" s="8"/>
      <c r="AG143" s="8"/>
      <c r="AH143" s="8"/>
      <c r="AI143" s="8"/>
      <c r="AJ143" s="36">
        <f>'R39'!D23</f>
        <v>0.5</v>
      </c>
      <c r="AK143" s="36">
        <f>'R39'!D25</f>
        <v>2</v>
      </c>
      <c r="AL143" s="36">
        <f>'R39'!D26</f>
        <v>0.5</v>
      </c>
      <c r="AM143" s="36">
        <f>'R39'!D27</f>
        <v>0</v>
      </c>
      <c r="AN143" s="8"/>
      <c r="AO143" s="8"/>
      <c r="AP143" s="8"/>
      <c r="AQ143" s="8"/>
      <c r="AR143" s="8"/>
    </row>
    <row r="144" spans="1:44" ht="15" x14ac:dyDescent="0.2">
      <c r="A144" s="30" t="s">
        <v>346</v>
      </c>
      <c r="B144" s="36">
        <f>'R39'!E7</f>
        <v>0.5</v>
      </c>
      <c r="C144" s="35"/>
      <c r="D144" s="35"/>
      <c r="E144" s="35"/>
      <c r="F144" s="35"/>
      <c r="G144" s="35"/>
      <c r="H144" s="35"/>
      <c r="I144" s="35"/>
      <c r="J144" s="8"/>
      <c r="K144" s="8"/>
      <c r="L144" s="36">
        <f>'R39'!E12</f>
        <v>75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36">
        <f>'R39'!E16</f>
        <v>0.5</v>
      </c>
      <c r="Z144" s="8"/>
      <c r="AA144" s="8"/>
      <c r="AB144" s="8"/>
      <c r="AC144" s="8"/>
      <c r="AD144" s="36">
        <f>'R39'!E20</f>
        <v>0</v>
      </c>
      <c r="AE144" s="36">
        <f>'R39'!E21</f>
        <v>0.5</v>
      </c>
      <c r="AF144" s="8"/>
      <c r="AG144" s="8"/>
      <c r="AH144" s="8"/>
      <c r="AI144" s="8"/>
      <c r="AJ144" s="36">
        <f>'R39'!E23</f>
        <v>0.5</v>
      </c>
      <c r="AK144" s="36">
        <f>'R39'!E25</f>
        <v>1</v>
      </c>
      <c r="AL144" s="36">
        <f>'R39'!E26</f>
        <v>0.5</v>
      </c>
      <c r="AM144" s="36">
        <f>'R39'!E27</f>
        <v>0</v>
      </c>
      <c r="AN144" s="8"/>
      <c r="AO144" s="8"/>
      <c r="AP144" s="8"/>
      <c r="AQ144" s="8"/>
      <c r="AR144" s="8"/>
    </row>
    <row r="145" spans="1:44" ht="15" x14ac:dyDescent="0.2">
      <c r="A145" s="30" t="s">
        <v>347</v>
      </c>
      <c r="B145" s="36">
        <f>'R40'!B11</f>
        <v>17</v>
      </c>
      <c r="C145" s="35"/>
      <c r="D145" s="35"/>
      <c r="E145" s="35"/>
      <c r="F145" s="36">
        <f>'R40'!B13</f>
        <v>0.5</v>
      </c>
      <c r="G145" s="36">
        <f>'R40'!B14</f>
        <v>0</v>
      </c>
      <c r="H145" s="36">
        <f>'R40'!B15</f>
        <v>5</v>
      </c>
      <c r="I145" s="36">
        <f>'R40'!B16</f>
        <v>0.5</v>
      </c>
      <c r="J145" s="36">
        <f>'R40'!B19</f>
        <v>0.5</v>
      </c>
      <c r="K145" s="8"/>
      <c r="L145" s="8"/>
      <c r="M145" s="8"/>
      <c r="N145" s="8"/>
      <c r="O145" s="8"/>
      <c r="P145" s="8"/>
      <c r="Q145" s="8"/>
      <c r="R145" s="36">
        <f>'R40'!B20</f>
        <v>15</v>
      </c>
      <c r="S145" s="36"/>
      <c r="T145" s="8"/>
      <c r="U145" s="8"/>
      <c r="V145" s="8"/>
      <c r="W145" s="8"/>
      <c r="X145" s="8"/>
      <c r="Y145" s="36">
        <f>'R40'!B24</f>
        <v>7</v>
      </c>
      <c r="Z145" s="8"/>
      <c r="AA145" s="8"/>
      <c r="AB145" s="36">
        <f>'R40'!B27</f>
        <v>1</v>
      </c>
      <c r="AC145" s="36">
        <f>'R40'!B28</f>
        <v>0</v>
      </c>
      <c r="AD145" s="36">
        <f>'R40'!B30</f>
        <v>1</v>
      </c>
      <c r="AE145" s="36">
        <f>'R40'!B31</f>
        <v>0</v>
      </c>
      <c r="AF145" s="8"/>
      <c r="AG145" s="8"/>
      <c r="AH145" s="8"/>
      <c r="AI145" s="8"/>
      <c r="AJ145" s="8"/>
      <c r="AK145" s="36">
        <f>'R40'!B33</f>
        <v>0</v>
      </c>
      <c r="AL145" s="8"/>
      <c r="AM145" s="36">
        <f>'R40'!B34</f>
        <v>1</v>
      </c>
      <c r="AN145" s="36">
        <f>'R40'!B35</f>
        <v>0.5</v>
      </c>
      <c r="AO145" s="36">
        <f>'R40'!B36</f>
        <v>2</v>
      </c>
      <c r="AP145" s="8"/>
      <c r="AQ145" s="36">
        <f>'R40'!B37</f>
        <v>0.5</v>
      </c>
      <c r="AR145" s="36">
        <f>'R40'!B38</f>
        <v>0.5</v>
      </c>
    </row>
    <row r="146" spans="1:44" ht="15" x14ac:dyDescent="0.2">
      <c r="A146" s="30" t="s">
        <v>348</v>
      </c>
      <c r="B146" s="36">
        <f>'R40'!C11</f>
        <v>15</v>
      </c>
      <c r="C146" s="35"/>
      <c r="D146" s="35"/>
      <c r="E146" s="35"/>
      <c r="F146" s="36">
        <f>'R40'!C13</f>
        <v>1</v>
      </c>
      <c r="G146" s="36">
        <f>'R40'!C14</f>
        <v>0</v>
      </c>
      <c r="H146" s="36">
        <f>'R40'!C15</f>
        <v>7</v>
      </c>
      <c r="I146" s="36">
        <f>'R40'!C16</f>
        <v>0</v>
      </c>
      <c r="J146" s="36">
        <f>'R40'!C19</f>
        <v>0</v>
      </c>
      <c r="K146" s="8"/>
      <c r="L146" s="8"/>
      <c r="M146" s="8"/>
      <c r="N146" s="8"/>
      <c r="O146" s="8"/>
      <c r="P146" s="8"/>
      <c r="Q146" s="8"/>
      <c r="R146" s="36">
        <f>'R40'!C20</f>
        <v>4</v>
      </c>
      <c r="S146" s="36"/>
      <c r="T146" s="8"/>
      <c r="U146" s="8"/>
      <c r="V146" s="8"/>
      <c r="W146" s="8"/>
      <c r="X146" s="8"/>
      <c r="Y146" s="36">
        <f>'R40'!C24</f>
        <v>8.5</v>
      </c>
      <c r="Z146" s="8"/>
      <c r="AA146" s="8"/>
      <c r="AB146" s="36">
        <f>'R40'!C27</f>
        <v>0.5</v>
      </c>
      <c r="AC146" s="36">
        <f>'R40'!C28</f>
        <v>0</v>
      </c>
      <c r="AD146" s="36">
        <f>'R40'!C30</f>
        <v>5</v>
      </c>
      <c r="AE146" s="36">
        <f>'R40'!C31</f>
        <v>0.5</v>
      </c>
      <c r="AF146" s="8"/>
      <c r="AG146" s="8"/>
      <c r="AH146" s="8"/>
      <c r="AI146" s="8"/>
      <c r="AJ146" s="8"/>
      <c r="AK146" s="36">
        <f>'R40'!C33</f>
        <v>0.5</v>
      </c>
      <c r="AL146" s="8"/>
      <c r="AM146" s="36">
        <f>'R40'!C34</f>
        <v>0.5</v>
      </c>
      <c r="AN146" s="36">
        <f>'R40'!C35</f>
        <v>0.5</v>
      </c>
      <c r="AO146" s="36">
        <f>'R40'!C36</f>
        <v>6</v>
      </c>
      <c r="AP146" s="8"/>
      <c r="AQ146" s="36">
        <f>'R40'!C37</f>
        <v>0</v>
      </c>
      <c r="AR146" s="36">
        <f>'R40'!C38</f>
        <v>1</v>
      </c>
    </row>
    <row r="147" spans="1:44" ht="15" x14ac:dyDescent="0.2">
      <c r="A147" s="30" t="s">
        <v>349</v>
      </c>
      <c r="B147" s="36">
        <f>'R40'!D11</f>
        <v>18</v>
      </c>
      <c r="C147" s="35"/>
      <c r="D147" s="35"/>
      <c r="E147" s="35"/>
      <c r="F147" s="36">
        <f>'R40'!D13</f>
        <v>0.5</v>
      </c>
      <c r="G147" s="36">
        <f>'R40'!D14</f>
        <v>1</v>
      </c>
      <c r="H147" s="36">
        <f>'R40'!D15</f>
        <v>1</v>
      </c>
      <c r="I147" s="36">
        <f>'R40'!D16</f>
        <v>1</v>
      </c>
      <c r="J147" s="36">
        <f>'R40'!D19</f>
        <v>0.5</v>
      </c>
      <c r="K147" s="8"/>
      <c r="L147" s="8"/>
      <c r="M147" s="8"/>
      <c r="N147" s="8"/>
      <c r="O147" s="8"/>
      <c r="P147" s="8"/>
      <c r="Q147" s="8"/>
      <c r="R147" s="36">
        <f>'R40'!D20</f>
        <v>7</v>
      </c>
      <c r="S147" s="36"/>
      <c r="T147" s="8"/>
      <c r="U147" s="8"/>
      <c r="V147" s="8"/>
      <c r="W147" s="8"/>
      <c r="X147" s="8"/>
      <c r="Y147" s="36">
        <f>'R40'!D24</f>
        <v>8</v>
      </c>
      <c r="Z147" s="8"/>
      <c r="AA147" s="8"/>
      <c r="AB147" s="36">
        <f>'R40'!D27</f>
        <v>0.5</v>
      </c>
      <c r="AC147" s="36">
        <f>'R40'!D28</f>
        <v>0.5</v>
      </c>
      <c r="AD147" s="36">
        <f>'R40'!D30</f>
        <v>4</v>
      </c>
      <c r="AE147" s="36">
        <f>'R40'!D31</f>
        <v>0.5</v>
      </c>
      <c r="AF147" s="8"/>
      <c r="AG147" s="8"/>
      <c r="AH147" s="8"/>
      <c r="AI147" s="8"/>
      <c r="AJ147" s="8"/>
      <c r="AK147" s="36">
        <f>'R40'!D33</f>
        <v>1</v>
      </c>
      <c r="AL147" s="8"/>
      <c r="AM147" s="36">
        <f>'R40'!D34</f>
        <v>0.5</v>
      </c>
      <c r="AN147" s="36">
        <f>'R40'!D35</f>
        <v>1</v>
      </c>
      <c r="AO147" s="36">
        <f>'R40'!D36</f>
        <v>5</v>
      </c>
      <c r="AP147" s="8"/>
      <c r="AQ147" s="36">
        <f>'R40'!D37</f>
        <v>0</v>
      </c>
      <c r="AR147" s="36">
        <f>'R40'!D38</f>
        <v>1</v>
      </c>
    </row>
    <row r="148" spans="1:44" ht="15" x14ac:dyDescent="0.2">
      <c r="A148" s="30" t="s">
        <v>350</v>
      </c>
      <c r="B148" s="36">
        <f>'R40'!E11</f>
        <v>17</v>
      </c>
      <c r="C148" s="35"/>
      <c r="D148" s="35"/>
      <c r="E148" s="35"/>
      <c r="F148" s="36">
        <f>'R40'!E13</f>
        <v>0</v>
      </c>
      <c r="G148" s="36">
        <f>'R40'!E14</f>
        <v>0</v>
      </c>
      <c r="H148" s="36">
        <f>'R40'!E15</f>
        <v>2</v>
      </c>
      <c r="I148" s="36">
        <f>'R40'!E16</f>
        <v>3</v>
      </c>
      <c r="J148" s="36">
        <f>'R40'!E19</f>
        <v>0.5</v>
      </c>
      <c r="K148" s="8"/>
      <c r="L148" s="8"/>
      <c r="M148" s="8"/>
      <c r="N148" s="8"/>
      <c r="O148" s="8"/>
      <c r="P148" s="8"/>
      <c r="Q148" s="8"/>
      <c r="R148" s="36">
        <f>'R40'!E20</f>
        <v>14</v>
      </c>
      <c r="S148" s="36"/>
      <c r="T148" s="8"/>
      <c r="U148" s="8"/>
      <c r="V148" s="8"/>
      <c r="W148" s="8"/>
      <c r="X148" s="8"/>
      <c r="Y148" s="36">
        <f>'R40'!E24</f>
        <v>2</v>
      </c>
      <c r="Z148" s="8"/>
      <c r="AA148" s="8"/>
      <c r="AB148" s="36">
        <f>'R40'!E27</f>
        <v>0.5</v>
      </c>
      <c r="AC148" s="36">
        <f>'R40'!E28</f>
        <v>0.5</v>
      </c>
      <c r="AD148" s="36">
        <f>'R40'!E30</f>
        <v>5</v>
      </c>
      <c r="AE148" s="36">
        <f>'R40'!E31</f>
        <v>0</v>
      </c>
      <c r="AF148" s="8"/>
      <c r="AG148" s="8"/>
      <c r="AH148" s="8"/>
      <c r="AI148" s="8"/>
      <c r="AJ148" s="8"/>
      <c r="AK148" s="36">
        <f>'R40'!E33</f>
        <v>0</v>
      </c>
      <c r="AL148" s="8"/>
      <c r="AM148" s="36">
        <f>'R40'!E34</f>
        <v>1</v>
      </c>
      <c r="AN148" s="36">
        <f>'R40'!E35</f>
        <v>0.5</v>
      </c>
      <c r="AO148" s="36">
        <f>'R40'!E36</f>
        <v>4</v>
      </c>
      <c r="AP148" s="8"/>
      <c r="AQ148" s="36">
        <f>'R40'!E37</f>
        <v>0</v>
      </c>
      <c r="AR148" s="36">
        <f>'R40'!E38</f>
        <v>0.5</v>
      </c>
    </row>
    <row r="149" spans="1:44" ht="15" x14ac:dyDescent="0.2">
      <c r="A149" s="30" t="s">
        <v>351</v>
      </c>
      <c r="B149" s="36">
        <f>'R41'!B6</f>
        <v>7</v>
      </c>
      <c r="C149" s="35"/>
      <c r="D149" s="35"/>
      <c r="E149" s="35"/>
      <c r="F149" s="36">
        <f>'R41'!B12</f>
        <v>7</v>
      </c>
      <c r="G149" s="36">
        <f>'R41'!B9</f>
        <v>0</v>
      </c>
      <c r="H149" s="35"/>
      <c r="I149" s="36">
        <f>'R41'!B11</f>
        <v>0</v>
      </c>
      <c r="J149" s="8"/>
      <c r="K149" s="8"/>
      <c r="L149" s="8"/>
      <c r="M149" s="8"/>
      <c r="N149" s="8"/>
      <c r="O149" s="8"/>
      <c r="P149" s="8"/>
      <c r="Q149" s="8"/>
      <c r="R149" s="36">
        <f>'R41'!B18</f>
        <v>0</v>
      </c>
      <c r="S149" s="36"/>
      <c r="T149" s="8"/>
      <c r="U149" s="36">
        <f>'R41'!B19</f>
        <v>0</v>
      </c>
      <c r="V149" s="36">
        <f>'R41'!B20</f>
        <v>8</v>
      </c>
      <c r="W149" s="8"/>
      <c r="X149" s="8"/>
      <c r="Y149" s="36">
        <f>'R41'!B23</f>
        <v>10</v>
      </c>
      <c r="Z149" s="8"/>
      <c r="AA149" s="36">
        <f>'R41'!B24</f>
        <v>0</v>
      </c>
      <c r="AB149" s="8"/>
      <c r="AC149" s="36">
        <f>'R41'!B26</f>
        <v>0.5</v>
      </c>
      <c r="AD149" s="36">
        <f>'R41'!B27</f>
        <v>0</v>
      </c>
      <c r="AE149" s="36">
        <f>'R41'!B28</f>
        <v>0.5</v>
      </c>
      <c r="AF149" s="8"/>
      <c r="AG149" s="8"/>
      <c r="AH149" s="8"/>
      <c r="AI149" s="8"/>
      <c r="AJ149" s="8"/>
      <c r="AK149" s="8"/>
      <c r="AL149" s="36">
        <f>'R41'!B32</f>
        <v>2</v>
      </c>
      <c r="AM149" s="8"/>
      <c r="AN149" s="36">
        <f>'R41'!B33</f>
        <v>0.5</v>
      </c>
      <c r="AO149" s="36">
        <f>'R41'!B35</f>
        <v>1</v>
      </c>
      <c r="AP149" s="8"/>
      <c r="AQ149" s="36">
        <f>'R41'!B36</f>
        <v>5</v>
      </c>
      <c r="AR149" s="36">
        <f>'R41'!B37</f>
        <v>0.5</v>
      </c>
    </row>
    <row r="150" spans="1:44" ht="15" x14ac:dyDescent="0.2">
      <c r="A150" s="30" t="s">
        <v>352</v>
      </c>
      <c r="B150" s="36">
        <f>'R41'!C6</f>
        <v>5</v>
      </c>
      <c r="C150" s="35"/>
      <c r="D150" s="35"/>
      <c r="E150" s="35"/>
      <c r="F150" s="36">
        <f>'R41'!C12</f>
        <v>0</v>
      </c>
      <c r="G150" s="36">
        <f>'R41'!C9</f>
        <v>0</v>
      </c>
      <c r="H150" s="35"/>
      <c r="I150" s="36">
        <f>'R41'!C11</f>
        <v>0</v>
      </c>
      <c r="J150" s="8"/>
      <c r="K150" s="8"/>
      <c r="L150" s="8"/>
      <c r="M150" s="8"/>
      <c r="N150" s="8"/>
      <c r="O150" s="8"/>
      <c r="P150" s="8"/>
      <c r="Q150" s="8"/>
      <c r="R150" s="36">
        <f>'R41'!C18</f>
        <v>0.5</v>
      </c>
      <c r="S150" s="36"/>
      <c r="T150" s="8"/>
      <c r="U150" s="36">
        <f>'R41'!C19</f>
        <v>0.5</v>
      </c>
      <c r="V150" s="36">
        <f>'R41'!C20</f>
        <v>12</v>
      </c>
      <c r="W150" s="8"/>
      <c r="X150" s="8"/>
      <c r="Y150" s="36">
        <f>'R41'!C23</f>
        <v>12</v>
      </c>
      <c r="Z150" s="8"/>
      <c r="AA150" s="36">
        <f>'R41'!C24</f>
        <v>1</v>
      </c>
      <c r="AB150" s="8"/>
      <c r="AC150" s="36">
        <f>'R41'!C26</f>
        <v>0.5</v>
      </c>
      <c r="AD150" s="36">
        <f>'R41'!C27</f>
        <v>0</v>
      </c>
      <c r="AE150" s="36">
        <f>'R41'!C28</f>
        <v>0.5</v>
      </c>
      <c r="AF150" s="8"/>
      <c r="AG150" s="8"/>
      <c r="AH150" s="8"/>
      <c r="AI150" s="8"/>
      <c r="AJ150" s="8"/>
      <c r="AK150" s="8"/>
      <c r="AL150" s="36">
        <f>'R41'!C32</f>
        <v>0</v>
      </c>
      <c r="AM150" s="8"/>
      <c r="AN150" s="36">
        <f>'R41'!C33</f>
        <v>0.5</v>
      </c>
      <c r="AO150" s="36">
        <f>'R41'!C35</f>
        <v>1</v>
      </c>
      <c r="AP150" s="8"/>
      <c r="AQ150" s="36">
        <f>'R41'!C36</f>
        <v>2</v>
      </c>
      <c r="AR150" s="36">
        <f>'R41'!C37</f>
        <v>0.5</v>
      </c>
    </row>
    <row r="151" spans="1:44" ht="15" x14ac:dyDescent="0.2">
      <c r="A151" s="30" t="s">
        <v>353</v>
      </c>
      <c r="B151" s="36">
        <f>'R41'!D6</f>
        <v>9</v>
      </c>
      <c r="C151" s="35"/>
      <c r="D151" s="35"/>
      <c r="E151" s="35"/>
      <c r="F151" s="36">
        <f>'R41'!D12</f>
        <v>0</v>
      </c>
      <c r="G151" s="36">
        <f>'R41'!D9</f>
        <v>0</v>
      </c>
      <c r="H151" s="35"/>
      <c r="I151" s="36">
        <f>'R41'!D11</f>
        <v>0</v>
      </c>
      <c r="J151" s="8"/>
      <c r="K151" s="8"/>
      <c r="L151" s="8"/>
      <c r="M151" s="8"/>
      <c r="N151" s="8"/>
      <c r="O151" s="8"/>
      <c r="P151" s="8"/>
      <c r="Q151" s="8"/>
      <c r="R151" s="36">
        <f>'R41'!D18</f>
        <v>0.5</v>
      </c>
      <c r="S151" s="36"/>
      <c r="T151" s="8"/>
      <c r="U151" s="36">
        <f>'R41'!D19</f>
        <v>0.5</v>
      </c>
      <c r="V151" s="36">
        <f>'R41'!D20</f>
        <v>8</v>
      </c>
      <c r="W151" s="8"/>
      <c r="X151" s="8"/>
      <c r="Y151" s="36">
        <f>'R41'!D23</f>
        <v>7</v>
      </c>
      <c r="Z151" s="8"/>
      <c r="AA151" s="36">
        <f>'R41'!D24</f>
        <v>0</v>
      </c>
      <c r="AB151" s="8"/>
      <c r="AC151" s="36">
        <f>'R41'!D26</f>
        <v>2</v>
      </c>
      <c r="AD151" s="36">
        <f>'R41'!D27</f>
        <v>1</v>
      </c>
      <c r="AE151" s="36">
        <f>'R41'!D28</f>
        <v>1</v>
      </c>
      <c r="AF151" s="8"/>
      <c r="AG151" s="8"/>
      <c r="AH151" s="8"/>
      <c r="AI151" s="8"/>
      <c r="AJ151" s="8"/>
      <c r="AK151" s="8"/>
      <c r="AL151" s="36">
        <f>'R41'!D32</f>
        <v>5</v>
      </c>
      <c r="AM151" s="8"/>
      <c r="AN151" s="36">
        <f>'R41'!D33</f>
        <v>0</v>
      </c>
      <c r="AO151" s="36">
        <f>'R41'!D35</f>
        <v>1</v>
      </c>
      <c r="AP151" s="8"/>
      <c r="AQ151" s="36">
        <f>'R41'!D36</f>
        <v>1</v>
      </c>
      <c r="AR151" s="36">
        <f>'R41'!D37</f>
        <v>0.5</v>
      </c>
    </row>
    <row r="152" spans="1:44" ht="15" x14ac:dyDescent="0.2">
      <c r="A152" s="30" t="s">
        <v>354</v>
      </c>
      <c r="B152" s="36">
        <f>'R41'!E6</f>
        <v>7</v>
      </c>
      <c r="C152" s="35"/>
      <c r="D152" s="35"/>
      <c r="E152" s="35"/>
      <c r="F152" s="36">
        <f>'R41'!E12</f>
        <v>0.5</v>
      </c>
      <c r="G152" s="36">
        <f>'R41'!E9</f>
        <v>12</v>
      </c>
      <c r="H152" s="35"/>
      <c r="I152" s="36">
        <f>'R41'!E11</f>
        <v>0</v>
      </c>
      <c r="J152" s="8"/>
      <c r="K152" s="8"/>
      <c r="L152" s="8"/>
      <c r="M152" s="8"/>
      <c r="N152" s="8"/>
      <c r="O152" s="8"/>
      <c r="P152" s="8"/>
      <c r="Q152" s="8"/>
      <c r="R152" s="36">
        <f>'R41'!E18</f>
        <v>0.5</v>
      </c>
      <c r="S152" s="36"/>
      <c r="T152" s="8"/>
      <c r="U152" s="36">
        <f>'R41'!E19</f>
        <v>1</v>
      </c>
      <c r="V152" s="36">
        <f>'R41'!E20</f>
        <v>9</v>
      </c>
      <c r="W152" s="8"/>
      <c r="X152" s="8"/>
      <c r="Y152" s="36">
        <f>'R41'!E23</f>
        <v>2</v>
      </c>
      <c r="Z152" s="8"/>
      <c r="AA152" s="36">
        <f>'R41'!E24</f>
        <v>0</v>
      </c>
      <c r="AB152" s="8"/>
      <c r="AC152" s="36">
        <f>'R41'!E26</f>
        <v>0</v>
      </c>
      <c r="AD152" s="36">
        <f>'R41'!E27</f>
        <v>3</v>
      </c>
      <c r="AE152" s="36">
        <f>'R41'!E28</f>
        <v>0</v>
      </c>
      <c r="AF152" s="8"/>
      <c r="AG152" s="8"/>
      <c r="AH152" s="8"/>
      <c r="AI152" s="8"/>
      <c r="AJ152" s="8"/>
      <c r="AK152" s="8"/>
      <c r="AL152" s="36">
        <f>'R41'!E32</f>
        <v>4</v>
      </c>
      <c r="AM152" s="8"/>
      <c r="AN152" s="36">
        <f>'R41'!E33</f>
        <v>0</v>
      </c>
      <c r="AO152" s="36">
        <f>'R41'!E35</f>
        <v>1</v>
      </c>
      <c r="AP152" s="8"/>
      <c r="AQ152" s="36">
        <f>'R41'!E36</f>
        <v>1</v>
      </c>
      <c r="AR152" s="36">
        <f>'R41'!E37</f>
        <v>0.5</v>
      </c>
    </row>
    <row r="153" spans="1:44" ht="15" x14ac:dyDescent="0.2">
      <c r="A153" s="30" t="s">
        <v>355</v>
      </c>
      <c r="B153" s="36">
        <f>'R42'!B6</f>
        <v>1</v>
      </c>
      <c r="C153" s="35"/>
      <c r="D153" s="35"/>
      <c r="E153" s="35"/>
      <c r="F153" s="35"/>
      <c r="G153" s="35"/>
      <c r="H153" s="35"/>
      <c r="I153" s="35"/>
      <c r="J153" s="8"/>
      <c r="K153" s="8"/>
      <c r="L153" s="8"/>
      <c r="M153" s="36">
        <f>'R42'!B10</f>
        <v>1</v>
      </c>
      <c r="N153" s="8"/>
      <c r="O153" s="8"/>
      <c r="P153" s="8"/>
      <c r="Q153" s="8"/>
      <c r="R153" s="8"/>
      <c r="S153" s="36">
        <f>'R42'!B11</f>
        <v>20</v>
      </c>
      <c r="T153" s="36">
        <f>'R42'!B12</f>
        <v>0.5</v>
      </c>
      <c r="U153" s="8"/>
      <c r="V153" s="36">
        <f>'R42'!B14</f>
        <v>2</v>
      </c>
      <c r="W153" s="8"/>
      <c r="X153" s="8"/>
      <c r="Y153" s="36">
        <f>'R42'!B18</f>
        <v>2</v>
      </c>
      <c r="Z153" s="8"/>
      <c r="AA153" s="36">
        <f>'R42'!B30</f>
        <v>3</v>
      </c>
      <c r="AB153" s="8"/>
      <c r="AC153" s="36">
        <f>'R42'!B41</f>
        <v>1</v>
      </c>
      <c r="AD153" s="36">
        <f>'R42'!B21</f>
        <v>0</v>
      </c>
      <c r="AE153" s="36">
        <f>'R42'!B22</f>
        <v>0.5</v>
      </c>
      <c r="AF153" s="8"/>
      <c r="AG153" s="8"/>
      <c r="AH153" s="8"/>
      <c r="AI153" s="8"/>
      <c r="AJ153" s="8"/>
      <c r="AK153" s="8"/>
      <c r="AL153" s="8"/>
      <c r="AM153" s="8"/>
      <c r="AN153" s="8"/>
      <c r="AO153" s="36">
        <f>'R42'!B29</f>
        <v>0</v>
      </c>
      <c r="AP153" s="8"/>
      <c r="AQ153" s="36">
        <f>'R42'!B31</f>
        <v>0.5</v>
      </c>
      <c r="AR153" s="36">
        <f>'R42'!B32</f>
        <v>0.5</v>
      </c>
    </row>
    <row r="154" spans="1:44" ht="15" x14ac:dyDescent="0.2">
      <c r="A154" s="30" t="s">
        <v>356</v>
      </c>
      <c r="B154" s="36">
        <f>'R42'!C6</f>
        <v>0</v>
      </c>
      <c r="C154" s="35"/>
      <c r="D154" s="35"/>
      <c r="E154" s="35"/>
      <c r="F154" s="35"/>
      <c r="G154" s="35"/>
      <c r="H154" s="35"/>
      <c r="I154" s="35"/>
      <c r="J154" s="8"/>
      <c r="K154" s="8"/>
      <c r="L154" s="8"/>
      <c r="M154" s="36">
        <f>'R42'!C10</f>
        <v>1</v>
      </c>
      <c r="N154" s="8"/>
      <c r="O154" s="8"/>
      <c r="P154" s="8"/>
      <c r="Q154" s="8"/>
      <c r="R154" s="8"/>
      <c r="S154" s="36">
        <f>'R42'!C11</f>
        <v>30</v>
      </c>
      <c r="T154" s="36">
        <f>'R42'!C12</f>
        <v>3</v>
      </c>
      <c r="U154" s="8"/>
      <c r="V154" s="36">
        <f>'R42'!C14</f>
        <v>0.5</v>
      </c>
      <c r="W154" s="8"/>
      <c r="X154" s="8"/>
      <c r="Y154" s="36">
        <f>'R42'!C18</f>
        <v>3</v>
      </c>
      <c r="Z154" s="8"/>
      <c r="AA154" s="36">
        <f>'R42'!C30</f>
        <v>5</v>
      </c>
      <c r="AB154" s="8"/>
      <c r="AC154" s="36">
        <f>'R42'!C41</f>
        <v>5</v>
      </c>
      <c r="AD154" s="36">
        <f>'R42'!C21</f>
        <v>0</v>
      </c>
      <c r="AE154" s="36">
        <f>'R42'!C22</f>
        <v>0.5</v>
      </c>
      <c r="AF154" s="8"/>
      <c r="AG154" s="8"/>
      <c r="AH154" s="8"/>
      <c r="AI154" s="8"/>
      <c r="AJ154" s="8"/>
      <c r="AK154" s="8"/>
      <c r="AL154" s="8"/>
      <c r="AM154" s="8"/>
      <c r="AN154" s="8"/>
      <c r="AO154" s="36">
        <f>'R42'!C29</f>
        <v>0.5</v>
      </c>
      <c r="AP154" s="8"/>
      <c r="AQ154" s="36">
        <f>'R42'!C31</f>
        <v>0.5</v>
      </c>
      <c r="AR154" s="36">
        <f>'R42'!C32</f>
        <v>0</v>
      </c>
    </row>
    <row r="155" spans="1:44" ht="15" x14ac:dyDescent="0.2">
      <c r="A155" s="30" t="s">
        <v>357</v>
      </c>
      <c r="B155" s="36">
        <f>'R42'!D6</f>
        <v>2</v>
      </c>
      <c r="C155" s="35"/>
      <c r="D155" s="35"/>
      <c r="E155" s="35"/>
      <c r="F155" s="35"/>
      <c r="G155" s="35"/>
      <c r="H155" s="35"/>
      <c r="I155" s="35"/>
      <c r="J155" s="8"/>
      <c r="K155" s="8"/>
      <c r="L155" s="8"/>
      <c r="M155" s="36">
        <f>'R42'!D10</f>
        <v>1</v>
      </c>
      <c r="N155" s="8"/>
      <c r="O155" s="8"/>
      <c r="P155" s="8"/>
      <c r="Q155" s="8"/>
      <c r="R155" s="8"/>
      <c r="S155" s="36">
        <f>'R42'!D11</f>
        <v>50</v>
      </c>
      <c r="T155" s="36">
        <f>'R42'!D12</f>
        <v>1</v>
      </c>
      <c r="U155" s="8"/>
      <c r="V155" s="36">
        <f>'R42'!D14</f>
        <v>1</v>
      </c>
      <c r="W155" s="8"/>
      <c r="X155" s="8"/>
      <c r="Y155" s="36">
        <f>'R42'!D18</f>
        <v>4</v>
      </c>
      <c r="Z155" s="8"/>
      <c r="AA155" s="36">
        <f>'R42'!D30</f>
        <v>5</v>
      </c>
      <c r="AB155" s="8"/>
      <c r="AC155" s="36">
        <f>'R42'!D41</f>
        <v>2</v>
      </c>
      <c r="AD155" s="36">
        <f>'R42'!D21</f>
        <v>0</v>
      </c>
      <c r="AE155" s="36">
        <f>'R42'!D22</f>
        <v>0.5</v>
      </c>
      <c r="AF155" s="8"/>
      <c r="AG155" s="8"/>
      <c r="AH155" s="8"/>
      <c r="AI155" s="8"/>
      <c r="AJ155" s="8"/>
      <c r="AK155" s="8"/>
      <c r="AL155" s="8"/>
      <c r="AM155" s="8"/>
      <c r="AN155" s="8"/>
      <c r="AO155" s="36">
        <f>'R42'!D29</f>
        <v>0</v>
      </c>
      <c r="AP155" s="8"/>
      <c r="AQ155" s="36">
        <f>'R42'!D31</f>
        <v>1</v>
      </c>
      <c r="AR155" s="36">
        <f>'R42'!D32</f>
        <v>0.5</v>
      </c>
    </row>
    <row r="156" spans="1:44" ht="15" x14ac:dyDescent="0.2">
      <c r="A156" s="30" t="s">
        <v>358</v>
      </c>
      <c r="B156" s="36">
        <f>'R42'!E6</f>
        <v>3</v>
      </c>
      <c r="C156" s="35"/>
      <c r="D156" s="35"/>
      <c r="E156" s="35"/>
      <c r="F156" s="35"/>
      <c r="G156" s="35"/>
      <c r="H156" s="35"/>
      <c r="I156" s="35"/>
      <c r="J156" s="8"/>
      <c r="K156" s="8"/>
      <c r="L156" s="8"/>
      <c r="M156" s="36">
        <f>'R42'!E10</f>
        <v>0.5</v>
      </c>
      <c r="N156" s="8"/>
      <c r="O156" s="8"/>
      <c r="P156" s="8"/>
      <c r="Q156" s="8"/>
      <c r="R156" s="8"/>
      <c r="S156" s="36">
        <f>'R42'!E11</f>
        <v>37</v>
      </c>
      <c r="T156" s="36">
        <f>'R42'!E12</f>
        <v>0.5</v>
      </c>
      <c r="U156" s="8"/>
      <c r="V156" s="36">
        <f>'R42'!E14</f>
        <v>0.5</v>
      </c>
      <c r="W156" s="8"/>
      <c r="X156" s="8"/>
      <c r="Y156" s="36">
        <f>'R42'!E18</f>
        <v>2</v>
      </c>
      <c r="Z156" s="8"/>
      <c r="AA156" s="36">
        <f>'R42'!E30</f>
        <v>6</v>
      </c>
      <c r="AB156" s="8"/>
      <c r="AC156" s="36">
        <f>'R42'!E41</f>
        <v>2</v>
      </c>
      <c r="AD156" s="36">
        <f>'R42'!E21</f>
        <v>2</v>
      </c>
      <c r="AE156" s="36">
        <f>'R42'!E22</f>
        <v>0</v>
      </c>
      <c r="AF156" s="8"/>
      <c r="AG156" s="8"/>
      <c r="AH156" s="8"/>
      <c r="AI156" s="8"/>
      <c r="AJ156" s="8"/>
      <c r="AK156" s="8"/>
      <c r="AL156" s="8"/>
      <c r="AM156" s="8"/>
      <c r="AN156" s="8"/>
      <c r="AO156" s="36">
        <f>'R42'!E29</f>
        <v>0</v>
      </c>
      <c r="AP156" s="8"/>
      <c r="AQ156" s="36">
        <f>'R42'!E31</f>
        <v>0.5</v>
      </c>
      <c r="AR156" s="36">
        <f>'R42'!E32</f>
        <v>0.5</v>
      </c>
    </row>
    <row r="157" spans="1:44" ht="15" x14ac:dyDescent="0.2">
      <c r="A157" s="30" t="s">
        <v>359</v>
      </c>
      <c r="B157" s="36">
        <f>'R43'!B6</f>
        <v>17</v>
      </c>
      <c r="C157" s="35"/>
      <c r="D157" s="35"/>
      <c r="E157" s="35"/>
      <c r="F157" s="35"/>
      <c r="G157" s="35"/>
      <c r="H157" s="36">
        <f>'R43'!B7</f>
        <v>0.5</v>
      </c>
      <c r="I157" s="35"/>
      <c r="J157" s="8"/>
      <c r="K157" s="8"/>
      <c r="L157" s="8"/>
      <c r="M157" s="8"/>
      <c r="N157" s="8"/>
      <c r="O157" s="8"/>
      <c r="P157" s="8"/>
      <c r="Q157" s="8"/>
      <c r="R157" s="36">
        <f>'R43'!B10</f>
        <v>6</v>
      </c>
      <c r="S157" s="8"/>
      <c r="T157" s="8"/>
      <c r="U157" s="8"/>
      <c r="V157" s="8"/>
      <c r="W157" s="8"/>
      <c r="X157" s="8"/>
      <c r="Y157" s="36">
        <f>'R43'!B13</f>
        <v>9</v>
      </c>
      <c r="Z157" s="8"/>
      <c r="AA157" s="8"/>
      <c r="AB157" s="36">
        <f>'R43'!B15</f>
        <v>2</v>
      </c>
      <c r="AC157" s="8"/>
      <c r="AD157" s="36">
        <f>'R43'!B16</f>
        <v>0.5</v>
      </c>
      <c r="AE157" s="36">
        <f>'R43'!B17</f>
        <v>1</v>
      </c>
      <c r="AF157" s="8"/>
      <c r="AG157" s="8"/>
      <c r="AH157" s="36">
        <f>'R43'!B20</f>
        <v>0</v>
      </c>
      <c r="AI157" s="8"/>
      <c r="AJ157" s="8"/>
      <c r="AK157" s="8"/>
      <c r="AL157" s="8"/>
      <c r="AM157" s="36">
        <f>'R43'!B21</f>
        <v>3</v>
      </c>
      <c r="AN157" s="36">
        <f>'R43'!B22</f>
        <v>0</v>
      </c>
      <c r="AO157" s="36">
        <f>'R43'!B23</f>
        <v>0.5</v>
      </c>
      <c r="AP157" s="8"/>
      <c r="AQ157" s="8"/>
      <c r="AR157" s="36">
        <f>'R43'!B24</f>
        <v>0.5</v>
      </c>
    </row>
    <row r="158" spans="1:44" ht="15" x14ac:dyDescent="0.2">
      <c r="A158" s="30" t="s">
        <v>360</v>
      </c>
      <c r="B158" s="36">
        <f>'R43'!C6</f>
        <v>12</v>
      </c>
      <c r="C158" s="35"/>
      <c r="D158" s="35"/>
      <c r="E158" s="35"/>
      <c r="F158" s="35"/>
      <c r="G158" s="35"/>
      <c r="H158" s="36">
        <f>'R43'!C7</f>
        <v>1</v>
      </c>
      <c r="I158" s="35"/>
      <c r="J158" s="8"/>
      <c r="K158" s="8"/>
      <c r="L158" s="8"/>
      <c r="M158" s="8"/>
      <c r="N158" s="8"/>
      <c r="O158" s="8"/>
      <c r="P158" s="8"/>
      <c r="Q158" s="8"/>
      <c r="R158" s="36">
        <f>'R43'!C10</f>
        <v>6</v>
      </c>
      <c r="S158" s="8"/>
      <c r="T158" s="8"/>
      <c r="U158" s="8"/>
      <c r="V158" s="8"/>
      <c r="W158" s="8"/>
      <c r="X158" s="8"/>
      <c r="Y158" s="36">
        <f>'R43'!C13</f>
        <v>10</v>
      </c>
      <c r="Z158" s="8"/>
      <c r="AA158" s="8"/>
      <c r="AB158" s="36">
        <f>'R43'!C15</f>
        <v>3</v>
      </c>
      <c r="AC158" s="8"/>
      <c r="AD158" s="36">
        <f>'R43'!C16</f>
        <v>0.5</v>
      </c>
      <c r="AE158" s="36">
        <f>'R43'!C17</f>
        <v>1</v>
      </c>
      <c r="AF158" s="8"/>
      <c r="AG158" s="8"/>
      <c r="AH158" s="36">
        <f>'R43'!C20</f>
        <v>1</v>
      </c>
      <c r="AI158" s="8"/>
      <c r="AJ158" s="8"/>
      <c r="AK158" s="8"/>
      <c r="AL158" s="8"/>
      <c r="AM158" s="36">
        <f>'R43'!C21</f>
        <v>4</v>
      </c>
      <c r="AN158" s="36">
        <f>'R43'!C22</f>
        <v>2</v>
      </c>
      <c r="AO158" s="36">
        <f>'R43'!C23</f>
        <v>0.5</v>
      </c>
      <c r="AP158" s="8"/>
      <c r="AQ158" s="8"/>
      <c r="AR158" s="36">
        <f>'R43'!C24</f>
        <v>0.5</v>
      </c>
    </row>
    <row r="159" spans="1:44" ht="15" x14ac:dyDescent="0.2">
      <c r="A159" s="30" t="s">
        <v>361</v>
      </c>
      <c r="B159" s="36">
        <f>'R43'!D6</f>
        <v>10</v>
      </c>
      <c r="C159" s="35"/>
      <c r="D159" s="35"/>
      <c r="E159" s="35"/>
      <c r="F159" s="35"/>
      <c r="G159" s="35"/>
      <c r="H159" s="36">
        <f>'R43'!D7</f>
        <v>0</v>
      </c>
      <c r="I159" s="35"/>
      <c r="J159" s="8"/>
      <c r="K159" s="8"/>
      <c r="L159" s="8"/>
      <c r="M159" s="8"/>
      <c r="N159" s="8"/>
      <c r="O159" s="8"/>
      <c r="P159" s="8"/>
      <c r="Q159" s="8"/>
      <c r="R159" s="36">
        <f>'R43'!D10</f>
        <v>6</v>
      </c>
      <c r="S159" s="8"/>
      <c r="T159" s="8"/>
      <c r="U159" s="8"/>
      <c r="V159" s="8"/>
      <c r="W159" s="8"/>
      <c r="X159" s="8"/>
      <c r="Y159" s="36">
        <f>'R43'!D13</f>
        <v>15</v>
      </c>
      <c r="Z159" s="8"/>
      <c r="AA159" s="8"/>
      <c r="AB159" s="36">
        <f>'R43'!D15</f>
        <v>2</v>
      </c>
      <c r="AC159" s="8"/>
      <c r="AD159" s="36">
        <f>'R43'!D16</f>
        <v>0</v>
      </c>
      <c r="AE159" s="36">
        <f>'R43'!D17</f>
        <v>0</v>
      </c>
      <c r="AF159" s="8"/>
      <c r="AG159" s="8"/>
      <c r="AH159" s="36">
        <f>'R43'!D20</f>
        <v>1</v>
      </c>
      <c r="AI159" s="8"/>
      <c r="AJ159" s="8"/>
      <c r="AK159" s="8"/>
      <c r="AL159" s="8"/>
      <c r="AM159" s="36">
        <f>'R43'!D21</f>
        <v>3</v>
      </c>
      <c r="AN159" s="36">
        <f>'R43'!D22</f>
        <v>3</v>
      </c>
      <c r="AO159" s="36">
        <f>'R43'!D23</f>
        <v>0.5</v>
      </c>
      <c r="AP159" s="8"/>
      <c r="AQ159" s="8"/>
      <c r="AR159" s="36">
        <f>'R43'!D24</f>
        <v>0.5</v>
      </c>
    </row>
    <row r="160" spans="1:44" ht="15" x14ac:dyDescent="0.2">
      <c r="A160" s="30" t="s">
        <v>362</v>
      </c>
      <c r="B160" s="36">
        <f>'R43'!E6</f>
        <v>10</v>
      </c>
      <c r="C160" s="35"/>
      <c r="D160" s="35"/>
      <c r="E160" s="35"/>
      <c r="F160" s="35"/>
      <c r="G160" s="35"/>
      <c r="H160" s="36">
        <f>'R43'!E7</f>
        <v>0</v>
      </c>
      <c r="I160" s="35"/>
      <c r="J160" s="8"/>
      <c r="K160" s="8"/>
      <c r="L160" s="8"/>
      <c r="M160" s="8"/>
      <c r="N160" s="8"/>
      <c r="O160" s="8"/>
      <c r="P160" s="8"/>
      <c r="Q160" s="8"/>
      <c r="R160" s="36">
        <f>'R43'!E10</f>
        <v>6</v>
      </c>
      <c r="S160" s="8"/>
      <c r="T160" s="8"/>
      <c r="U160" s="8"/>
      <c r="V160" s="8"/>
      <c r="W160" s="8"/>
      <c r="X160" s="8"/>
      <c r="Y160" s="36">
        <f>'R43'!E13</f>
        <v>10</v>
      </c>
      <c r="Z160" s="8"/>
      <c r="AA160" s="8"/>
      <c r="AB160" s="36">
        <f>'R43'!E15</f>
        <v>1</v>
      </c>
      <c r="AC160" s="8"/>
      <c r="AD160" s="36">
        <f>'R43'!E16</f>
        <v>0</v>
      </c>
      <c r="AE160" s="36">
        <f>'R43'!E17</f>
        <v>0</v>
      </c>
      <c r="AF160" s="8"/>
      <c r="AG160" s="8"/>
      <c r="AH160" s="36">
        <f>'R43'!E20</f>
        <v>3</v>
      </c>
      <c r="AI160" s="8"/>
      <c r="AJ160" s="8"/>
      <c r="AK160" s="8"/>
      <c r="AL160" s="8"/>
      <c r="AM160" s="36">
        <f>'R43'!E21</f>
        <v>3</v>
      </c>
      <c r="AN160" s="36">
        <f>'R43'!E22</f>
        <v>0</v>
      </c>
      <c r="AO160" s="36">
        <f>'R43'!E23</f>
        <v>0.5</v>
      </c>
      <c r="AP160" s="8"/>
      <c r="AQ160" s="8"/>
      <c r="AR160" s="36">
        <f>'R43'!E24</f>
        <v>0.5</v>
      </c>
    </row>
    <row r="161" spans="1:44" ht="15" x14ac:dyDescent="0.2">
      <c r="A161" s="30" t="s">
        <v>363</v>
      </c>
      <c r="B161" s="36">
        <f>'R44'!B9</f>
        <v>5</v>
      </c>
      <c r="C161" s="35"/>
      <c r="D161" s="35"/>
      <c r="E161" s="35"/>
      <c r="F161" s="35"/>
      <c r="G161" s="35"/>
      <c r="H161" s="35"/>
      <c r="I161" s="35"/>
      <c r="J161" s="8"/>
      <c r="K161" s="8"/>
      <c r="L161" s="8"/>
      <c r="M161" s="36">
        <f>'R44'!B16</f>
        <v>20</v>
      </c>
      <c r="N161" s="8"/>
      <c r="O161" s="8"/>
      <c r="P161" s="8"/>
      <c r="Q161" s="8"/>
      <c r="R161" s="36">
        <f>'R44'!B23</f>
        <v>1</v>
      </c>
      <c r="S161" s="36">
        <f>'R44'!B18</f>
        <v>3</v>
      </c>
      <c r="T161" s="36">
        <f>'R44'!B19</f>
        <v>0.5</v>
      </c>
      <c r="U161" s="36">
        <f>'R44'!B20</f>
        <v>6</v>
      </c>
      <c r="V161" s="36">
        <f>'R44'!B21</f>
        <v>0</v>
      </c>
      <c r="W161" s="8"/>
      <c r="X161" s="8"/>
      <c r="Y161" s="36">
        <f>'R44'!B26</f>
        <v>16</v>
      </c>
      <c r="Z161" s="8"/>
      <c r="AA161" s="36">
        <f>'R44'!B39</f>
        <v>1</v>
      </c>
      <c r="AB161" s="36">
        <f>'R44'!B28</f>
        <v>0</v>
      </c>
      <c r="AC161" s="36">
        <f>'R44'!B30</f>
        <v>0</v>
      </c>
      <c r="AD161" s="36">
        <f>'R44'!B31</f>
        <v>0</v>
      </c>
      <c r="AE161" s="36">
        <f>'R44'!B32</f>
        <v>0</v>
      </c>
      <c r="AF161" s="8"/>
      <c r="AG161" s="8"/>
      <c r="AH161" s="8"/>
      <c r="AI161" s="8"/>
      <c r="AJ161" s="8"/>
      <c r="AK161" s="8"/>
      <c r="AL161" s="8"/>
      <c r="AM161" s="8"/>
      <c r="AN161" s="36">
        <f>'R44'!B37</f>
        <v>5</v>
      </c>
      <c r="AO161" s="36">
        <f>'R44'!B38</f>
        <v>0</v>
      </c>
      <c r="AP161" s="8"/>
      <c r="AQ161" s="8"/>
      <c r="AR161" s="36">
        <f>'R44'!B42</f>
        <v>0.5</v>
      </c>
    </row>
    <row r="162" spans="1:44" ht="15" x14ac:dyDescent="0.2">
      <c r="A162" s="30" t="s">
        <v>364</v>
      </c>
      <c r="B162" s="36">
        <f>'R44'!C9</f>
        <v>5</v>
      </c>
      <c r="C162" s="35"/>
      <c r="D162" s="35"/>
      <c r="E162" s="35"/>
      <c r="F162" s="35"/>
      <c r="G162" s="35"/>
      <c r="H162" s="35"/>
      <c r="I162" s="35"/>
      <c r="J162" s="8"/>
      <c r="K162" s="8"/>
      <c r="L162" s="8"/>
      <c r="M162" s="36">
        <f>'R44'!C16</f>
        <v>10</v>
      </c>
      <c r="N162" s="8"/>
      <c r="O162" s="8"/>
      <c r="P162" s="8"/>
      <c r="Q162" s="8"/>
      <c r="R162" s="36">
        <f>'R44'!C23</f>
        <v>2</v>
      </c>
      <c r="S162" s="36">
        <f>'R44'!C18</f>
        <v>3</v>
      </c>
      <c r="T162" s="36">
        <f>'R44'!C19</f>
        <v>1</v>
      </c>
      <c r="U162" s="36">
        <f>'R44'!C20</f>
        <v>7</v>
      </c>
      <c r="V162" s="36">
        <f>'R44'!C21</f>
        <v>0</v>
      </c>
      <c r="W162" s="8"/>
      <c r="X162" s="8"/>
      <c r="Y162" s="36">
        <f>'R44'!C26</f>
        <v>12</v>
      </c>
      <c r="Z162" s="8"/>
      <c r="AA162" s="36">
        <f>'R44'!C39</f>
        <v>1</v>
      </c>
      <c r="AB162" s="36">
        <f>'R44'!C28</f>
        <v>0</v>
      </c>
      <c r="AC162" s="36">
        <f>'R44'!C30</f>
        <v>0.5</v>
      </c>
      <c r="AD162" s="36">
        <f>'R44'!C31</f>
        <v>0.5</v>
      </c>
      <c r="AE162" s="36">
        <f>'R44'!C32</f>
        <v>1</v>
      </c>
      <c r="AF162" s="8"/>
      <c r="AG162" s="8"/>
      <c r="AH162" s="8"/>
      <c r="AI162" s="8"/>
      <c r="AJ162" s="8"/>
      <c r="AK162" s="8"/>
      <c r="AL162" s="8"/>
      <c r="AM162" s="8"/>
      <c r="AN162" s="36">
        <f>'R44'!C37</f>
        <v>2</v>
      </c>
      <c r="AO162" s="36">
        <f>'R44'!C38</f>
        <v>0</v>
      </c>
      <c r="AP162" s="8"/>
      <c r="AQ162" s="8"/>
      <c r="AR162" s="36">
        <f>'R44'!C42</f>
        <v>0</v>
      </c>
    </row>
    <row r="163" spans="1:44" ht="15" x14ac:dyDescent="0.2">
      <c r="A163" s="30" t="s">
        <v>365</v>
      </c>
      <c r="B163" s="36">
        <f>'R44'!D9</f>
        <v>3</v>
      </c>
      <c r="C163" s="35"/>
      <c r="D163" s="35"/>
      <c r="E163" s="35"/>
      <c r="F163" s="35"/>
      <c r="G163" s="35"/>
      <c r="H163" s="35"/>
      <c r="I163" s="35"/>
      <c r="J163" s="8"/>
      <c r="K163" s="8"/>
      <c r="L163" s="8"/>
      <c r="M163" s="36">
        <f>'R44'!D16</f>
        <v>10</v>
      </c>
      <c r="N163" s="8"/>
      <c r="O163" s="8"/>
      <c r="P163" s="8"/>
      <c r="Q163" s="8"/>
      <c r="R163" s="36">
        <f>'R44'!D23</f>
        <v>1</v>
      </c>
      <c r="S163" s="36">
        <f>'R44'!D18</f>
        <v>3</v>
      </c>
      <c r="T163" s="36">
        <f>'R44'!D19</f>
        <v>1</v>
      </c>
      <c r="U163" s="36">
        <f>'R44'!D20</f>
        <v>10</v>
      </c>
      <c r="V163" s="36">
        <f>'R44'!D21</f>
        <v>0.5</v>
      </c>
      <c r="W163" s="8"/>
      <c r="X163" s="8"/>
      <c r="Y163" s="36">
        <f>'R44'!D26</f>
        <v>15</v>
      </c>
      <c r="Z163" s="8"/>
      <c r="AA163" s="36">
        <f>'R44'!D39</f>
        <v>0.5</v>
      </c>
      <c r="AB163" s="36">
        <f>'R44'!D28</f>
        <v>0</v>
      </c>
      <c r="AC163" s="36">
        <f>'R44'!D30</f>
        <v>0.5</v>
      </c>
      <c r="AD163" s="36">
        <f>'R44'!D31</f>
        <v>0</v>
      </c>
      <c r="AE163" s="36">
        <f>'R44'!D32</f>
        <v>1</v>
      </c>
      <c r="AF163" s="8"/>
      <c r="AG163" s="8"/>
      <c r="AH163" s="8"/>
      <c r="AI163" s="8"/>
      <c r="AJ163" s="8"/>
      <c r="AK163" s="8"/>
      <c r="AL163" s="8"/>
      <c r="AM163" s="8"/>
      <c r="AN163" s="36">
        <f>'R44'!D37</f>
        <v>0</v>
      </c>
      <c r="AO163" s="36">
        <f>'R44'!D38</f>
        <v>0.5</v>
      </c>
      <c r="AP163" s="8"/>
      <c r="AQ163" s="8"/>
      <c r="AR163" s="36">
        <f>'R44'!D42</f>
        <v>0.5</v>
      </c>
    </row>
    <row r="164" spans="1:44" ht="15" x14ac:dyDescent="0.2">
      <c r="A164" s="30" t="s">
        <v>366</v>
      </c>
      <c r="B164" s="36">
        <f>'R44'!E9</f>
        <v>6</v>
      </c>
      <c r="C164" s="35"/>
      <c r="D164" s="35"/>
      <c r="E164" s="35"/>
      <c r="F164" s="35"/>
      <c r="G164" s="35"/>
      <c r="H164" s="35"/>
      <c r="I164" s="35"/>
      <c r="J164" s="8"/>
      <c r="K164" s="8"/>
      <c r="L164" s="8"/>
      <c r="M164" s="36">
        <f>'R44'!E16</f>
        <v>6</v>
      </c>
      <c r="N164" s="8"/>
      <c r="O164" s="8"/>
      <c r="P164" s="8"/>
      <c r="Q164" s="8"/>
      <c r="R164" s="36">
        <f>'R44'!E23</f>
        <v>0.5</v>
      </c>
      <c r="S164" s="36">
        <f>'R44'!E18</f>
        <v>2</v>
      </c>
      <c r="T164" s="36">
        <f>'R44'!E19</f>
        <v>0.5</v>
      </c>
      <c r="U164" s="36">
        <f>'R44'!E20</f>
        <v>7</v>
      </c>
      <c r="V164" s="36">
        <f>'R44'!E21</f>
        <v>0</v>
      </c>
      <c r="W164" s="8"/>
      <c r="X164" s="8"/>
      <c r="Y164" s="36">
        <f>'R44'!E26</f>
        <v>3</v>
      </c>
      <c r="Z164" s="8"/>
      <c r="AA164" s="36">
        <f>'R44'!E39</f>
        <v>0</v>
      </c>
      <c r="AB164" s="36">
        <f>'R44'!E28</f>
        <v>0</v>
      </c>
      <c r="AC164" s="36">
        <f>'R44'!E30</f>
        <v>0</v>
      </c>
      <c r="AD164" s="36">
        <f>'R44'!E31</f>
        <v>0</v>
      </c>
      <c r="AE164" s="36">
        <f>'R44'!E32</f>
        <v>2</v>
      </c>
      <c r="AF164" s="8"/>
      <c r="AG164" s="8"/>
      <c r="AH164" s="8"/>
      <c r="AI164" s="8"/>
      <c r="AJ164" s="8"/>
      <c r="AK164" s="8"/>
      <c r="AL164" s="8"/>
      <c r="AM164" s="8"/>
      <c r="AN164" s="36">
        <f>'R44'!E37</f>
        <v>0</v>
      </c>
      <c r="AO164" s="36">
        <f>'R44'!E38</f>
        <v>0.5</v>
      </c>
      <c r="AP164" s="8"/>
      <c r="AQ164" s="8"/>
      <c r="AR164" s="36">
        <f>'R44'!E42</f>
        <v>0.5</v>
      </c>
    </row>
    <row r="165" spans="1:44" ht="15" x14ac:dyDescent="0.2">
      <c r="A165" s="30" t="s">
        <v>367</v>
      </c>
      <c r="B165" s="35"/>
      <c r="C165" s="35"/>
      <c r="D165" s="35"/>
      <c r="E165" s="35"/>
      <c r="F165" s="35"/>
      <c r="G165" s="35"/>
      <c r="H165" s="35"/>
      <c r="I165" s="3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36">
        <f>'R45'!B10</f>
        <v>6</v>
      </c>
      <c r="Z165" s="8"/>
      <c r="AA165" s="8"/>
      <c r="AB165" s="8"/>
      <c r="AC165" s="8"/>
      <c r="AD165" s="8"/>
      <c r="AE165" s="8"/>
      <c r="AF165" s="8"/>
      <c r="AG165" s="8"/>
      <c r="AH165" s="8"/>
      <c r="AI165" s="36">
        <f>'R45'!B13</f>
        <v>0</v>
      </c>
      <c r="AJ165" s="36">
        <f>'R45'!B14</f>
        <v>0.5</v>
      </c>
      <c r="AK165" s="8"/>
      <c r="AL165" s="8"/>
      <c r="AM165" s="8"/>
      <c r="AN165" s="8"/>
      <c r="AO165" s="8"/>
      <c r="AP165" s="8"/>
      <c r="AQ165" s="8"/>
      <c r="AR165" s="36">
        <f>'R45'!B15</f>
        <v>18</v>
      </c>
    </row>
    <row r="166" spans="1:44" ht="15" x14ac:dyDescent="0.2">
      <c r="A166" s="30" t="s">
        <v>368</v>
      </c>
      <c r="B166" s="35"/>
      <c r="C166" s="35"/>
      <c r="D166" s="35"/>
      <c r="E166" s="35"/>
      <c r="F166" s="35"/>
      <c r="G166" s="35"/>
      <c r="H166" s="35"/>
      <c r="I166" s="3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36">
        <f>'R45'!C10</f>
        <v>7</v>
      </c>
      <c r="Z166" s="8"/>
      <c r="AA166" s="8"/>
      <c r="AB166" s="8"/>
      <c r="AC166" s="8"/>
      <c r="AD166" s="8"/>
      <c r="AE166" s="8"/>
      <c r="AF166" s="8"/>
      <c r="AG166" s="8"/>
      <c r="AH166" s="8"/>
      <c r="AI166" s="36">
        <f>'R45'!C13</f>
        <v>0</v>
      </c>
      <c r="AJ166" s="36">
        <f>'R45'!C14</f>
        <v>0.5</v>
      </c>
      <c r="AK166" s="8"/>
      <c r="AL166" s="8"/>
      <c r="AM166" s="8"/>
      <c r="AN166" s="8"/>
      <c r="AO166" s="8"/>
      <c r="AP166" s="8"/>
      <c r="AQ166" s="8"/>
      <c r="AR166" s="36">
        <f>'R45'!C15</f>
        <v>18</v>
      </c>
    </row>
    <row r="167" spans="1:44" ht="15" x14ac:dyDescent="0.2">
      <c r="A167" s="30" t="s">
        <v>369</v>
      </c>
      <c r="B167" s="35"/>
      <c r="C167" s="35"/>
      <c r="D167" s="35"/>
      <c r="E167" s="35"/>
      <c r="F167" s="35"/>
      <c r="G167" s="35"/>
      <c r="H167" s="35"/>
      <c r="I167" s="3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36">
        <f>'R45'!D10</f>
        <v>3</v>
      </c>
      <c r="Z167" s="8"/>
      <c r="AA167" s="8"/>
      <c r="AB167" s="8"/>
      <c r="AC167" s="8"/>
      <c r="AD167" s="8"/>
      <c r="AE167" s="8"/>
      <c r="AF167" s="8"/>
      <c r="AG167" s="8"/>
      <c r="AH167" s="8"/>
      <c r="AI167" s="36">
        <f>'R45'!D13</f>
        <v>38</v>
      </c>
      <c r="AJ167" s="36">
        <f>'R45'!D14</f>
        <v>0.5</v>
      </c>
      <c r="AK167" s="8"/>
      <c r="AL167" s="8"/>
      <c r="AM167" s="8"/>
      <c r="AN167" s="8"/>
      <c r="AO167" s="8"/>
      <c r="AP167" s="8"/>
      <c r="AQ167" s="8"/>
      <c r="AR167" s="36">
        <f>'R45'!D15</f>
        <v>25</v>
      </c>
    </row>
    <row r="168" spans="1:44" ht="15" x14ac:dyDescent="0.2">
      <c r="A168" s="30" t="s">
        <v>370</v>
      </c>
      <c r="B168" s="35"/>
      <c r="C168" s="35"/>
      <c r="D168" s="35"/>
      <c r="E168" s="35"/>
      <c r="F168" s="35"/>
      <c r="G168" s="35"/>
      <c r="H168" s="35"/>
      <c r="I168" s="3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36">
        <f>'R45'!E10</f>
        <v>2</v>
      </c>
      <c r="Z168" s="8"/>
      <c r="AA168" s="8"/>
      <c r="AB168" s="8"/>
      <c r="AC168" s="8"/>
      <c r="AD168" s="8"/>
      <c r="AE168" s="8"/>
      <c r="AF168" s="8"/>
      <c r="AG168" s="8"/>
      <c r="AH168" s="8"/>
      <c r="AI168" s="36">
        <f>'R45'!E13</f>
        <v>36</v>
      </c>
      <c r="AJ168" s="36">
        <f>'R45'!E14</f>
        <v>0.5</v>
      </c>
      <c r="AK168" s="8"/>
      <c r="AL168" s="8"/>
      <c r="AM168" s="8"/>
      <c r="AN168" s="8"/>
      <c r="AO168" s="8"/>
      <c r="AP168" s="8"/>
      <c r="AQ168" s="8"/>
      <c r="AR168" s="36">
        <f>'R45'!E15</f>
        <v>22</v>
      </c>
    </row>
    <row r="169" spans="1:44" ht="15" x14ac:dyDescent="0.2">
      <c r="A169" s="30" t="s">
        <v>371</v>
      </c>
      <c r="B169" s="36">
        <f>'R46'!B6</f>
        <v>0.5</v>
      </c>
      <c r="C169" s="35"/>
      <c r="D169" s="35"/>
      <c r="E169" s="35"/>
      <c r="F169" s="35"/>
      <c r="G169" s="35"/>
      <c r="H169" s="36">
        <f>'R46'!B8</f>
        <v>0</v>
      </c>
      <c r="I169" s="35"/>
      <c r="J169" s="8"/>
      <c r="K169" s="8"/>
      <c r="L169" s="8"/>
      <c r="M169" s="8"/>
      <c r="N169" s="8"/>
      <c r="O169" s="8"/>
      <c r="P169" s="8"/>
      <c r="Q169" s="8"/>
      <c r="R169" s="36">
        <f>'R46'!B12</f>
        <v>12</v>
      </c>
      <c r="S169" s="8"/>
      <c r="T169" s="8"/>
      <c r="U169" s="8"/>
      <c r="V169" s="36">
        <f>'R46'!B13</f>
        <v>4</v>
      </c>
      <c r="W169" s="8"/>
      <c r="X169" s="8"/>
      <c r="Y169" s="36">
        <f>'R46'!B16</f>
        <v>10</v>
      </c>
      <c r="Z169" s="8"/>
      <c r="AA169" s="8"/>
      <c r="AB169" s="8"/>
      <c r="AC169" s="36">
        <f>'R46'!B18</f>
        <v>0</v>
      </c>
      <c r="AD169" s="36">
        <f>'R46'!B19</f>
        <v>0.5</v>
      </c>
      <c r="AE169" s="36">
        <f>'R46'!B20</f>
        <v>0.5</v>
      </c>
      <c r="AF169" s="36">
        <f>'R46'!B22</f>
        <v>0</v>
      </c>
      <c r="AG169" s="8"/>
      <c r="AH169" s="8"/>
      <c r="AI169" s="8"/>
      <c r="AJ169" s="8"/>
      <c r="AK169" s="8"/>
      <c r="AL169" s="8"/>
      <c r="AM169" s="36">
        <f>'R46'!B23</f>
        <v>0</v>
      </c>
      <c r="AN169" s="8"/>
      <c r="AO169" s="36">
        <f>'R46'!B24</f>
        <v>3</v>
      </c>
      <c r="AP169" s="8"/>
      <c r="AQ169" s="8"/>
      <c r="AR169" s="36">
        <f>'R46'!B25</f>
        <v>0.5</v>
      </c>
    </row>
    <row r="170" spans="1:44" ht="15" x14ac:dyDescent="0.2">
      <c r="A170" s="30" t="s">
        <v>372</v>
      </c>
      <c r="B170" s="36">
        <f>'R46'!C6</f>
        <v>1</v>
      </c>
      <c r="C170" s="35"/>
      <c r="D170" s="35"/>
      <c r="E170" s="35"/>
      <c r="F170" s="35"/>
      <c r="G170" s="35"/>
      <c r="H170" s="36">
        <f>'R46'!C8</f>
        <v>0.5</v>
      </c>
      <c r="I170" s="35"/>
      <c r="J170" s="8"/>
      <c r="K170" s="8"/>
      <c r="L170" s="8"/>
      <c r="M170" s="8"/>
      <c r="N170" s="8"/>
      <c r="O170" s="8"/>
      <c r="P170" s="8"/>
      <c r="Q170" s="8"/>
      <c r="R170" s="36">
        <f>'R46'!C12</f>
        <v>15</v>
      </c>
      <c r="S170" s="8"/>
      <c r="T170" s="8"/>
      <c r="U170" s="8"/>
      <c r="V170" s="36">
        <f>'R46'!C13</f>
        <v>6</v>
      </c>
      <c r="W170" s="8"/>
      <c r="X170" s="8"/>
      <c r="Y170" s="36">
        <f>'R46'!C16</f>
        <v>11</v>
      </c>
      <c r="Z170" s="8"/>
      <c r="AA170" s="8"/>
      <c r="AB170" s="8"/>
      <c r="AC170" s="36">
        <f>'R46'!C18</f>
        <v>0.5</v>
      </c>
      <c r="AD170" s="36">
        <f>'R46'!C19</f>
        <v>0.5</v>
      </c>
      <c r="AE170" s="36">
        <f>'R46'!C20</f>
        <v>0.5</v>
      </c>
      <c r="AF170" s="36">
        <f>'R46'!C22</f>
        <v>0</v>
      </c>
      <c r="AG170" s="8"/>
      <c r="AH170" s="8"/>
      <c r="AI170" s="8"/>
      <c r="AJ170" s="8"/>
      <c r="AK170" s="8"/>
      <c r="AL170" s="8"/>
      <c r="AM170" s="36">
        <f>'R46'!C23</f>
        <v>0</v>
      </c>
      <c r="AN170" s="8"/>
      <c r="AO170" s="36">
        <f>'R46'!C24</f>
        <v>4</v>
      </c>
      <c r="AP170" s="8"/>
      <c r="AQ170" s="8"/>
      <c r="AR170" s="36">
        <f>'R46'!C25</f>
        <v>0.5</v>
      </c>
    </row>
    <row r="171" spans="1:44" ht="15" x14ac:dyDescent="0.2">
      <c r="A171" s="30" t="s">
        <v>373</v>
      </c>
      <c r="B171" s="36">
        <f>'R46'!D6</f>
        <v>1</v>
      </c>
      <c r="C171" s="35"/>
      <c r="D171" s="35"/>
      <c r="E171" s="35"/>
      <c r="F171" s="35"/>
      <c r="G171" s="35"/>
      <c r="H171" s="36">
        <f>'R46'!D8</f>
        <v>0</v>
      </c>
      <c r="I171" s="35"/>
      <c r="J171" s="8"/>
      <c r="K171" s="8"/>
      <c r="L171" s="8"/>
      <c r="M171" s="8"/>
      <c r="N171" s="8"/>
      <c r="O171" s="8"/>
      <c r="P171" s="8"/>
      <c r="Q171" s="8"/>
      <c r="R171" s="36">
        <f>'R46'!D12</f>
        <v>10</v>
      </c>
      <c r="S171" s="8"/>
      <c r="T171" s="8"/>
      <c r="U171" s="8"/>
      <c r="V171" s="36">
        <f>'R46'!D13</f>
        <v>7</v>
      </c>
      <c r="W171" s="8"/>
      <c r="X171" s="8"/>
      <c r="Y171" s="36">
        <f>'R46'!D16</f>
        <v>8</v>
      </c>
      <c r="Z171" s="8"/>
      <c r="AA171" s="8"/>
      <c r="AB171" s="8"/>
      <c r="AC171" s="36">
        <f>'R46'!D18</f>
        <v>1</v>
      </c>
      <c r="AD171" s="36">
        <f>'R46'!D19</f>
        <v>1</v>
      </c>
      <c r="AE171" s="36">
        <f>'R46'!D20</f>
        <v>0.5</v>
      </c>
      <c r="AF171" s="36">
        <f>'R46'!D22</f>
        <v>3</v>
      </c>
      <c r="AG171" s="8"/>
      <c r="AH171" s="8"/>
      <c r="AI171" s="8"/>
      <c r="AJ171" s="8"/>
      <c r="AK171" s="8"/>
      <c r="AL171" s="8"/>
      <c r="AM171" s="36">
        <f>'R46'!D23</f>
        <v>0</v>
      </c>
      <c r="AN171" s="8"/>
      <c r="AO171" s="36">
        <f>'R46'!D24</f>
        <v>12</v>
      </c>
      <c r="AP171" s="8"/>
      <c r="AQ171" s="8"/>
      <c r="AR171" s="36">
        <f>'R46'!D25</f>
        <v>0.5</v>
      </c>
    </row>
    <row r="172" spans="1:44" ht="15" x14ac:dyDescent="0.2">
      <c r="A172" s="30" t="s">
        <v>374</v>
      </c>
      <c r="B172" s="36">
        <f>'R46'!E6</f>
        <v>1</v>
      </c>
      <c r="C172" s="35"/>
      <c r="D172" s="35"/>
      <c r="E172" s="35"/>
      <c r="F172" s="35"/>
      <c r="G172" s="35"/>
      <c r="H172" s="36">
        <f>'R46'!E8</f>
        <v>0</v>
      </c>
      <c r="I172" s="35"/>
      <c r="J172" s="8"/>
      <c r="K172" s="8"/>
      <c r="L172" s="8"/>
      <c r="M172" s="8"/>
      <c r="N172" s="8"/>
      <c r="O172" s="8"/>
      <c r="P172" s="8"/>
      <c r="Q172" s="8"/>
      <c r="R172" s="36">
        <f>'R46'!E12</f>
        <v>9</v>
      </c>
      <c r="S172" s="8"/>
      <c r="T172" s="8"/>
      <c r="U172" s="8"/>
      <c r="V172" s="36">
        <f>'R46'!E13</f>
        <v>7</v>
      </c>
      <c r="W172" s="8"/>
      <c r="X172" s="8"/>
      <c r="Y172" s="36">
        <f>'R46'!E16</f>
        <v>3</v>
      </c>
      <c r="Z172" s="8"/>
      <c r="AA172" s="8"/>
      <c r="AB172" s="8"/>
      <c r="AC172" s="36">
        <f>'R46'!E18</f>
        <v>2</v>
      </c>
      <c r="AD172" s="36">
        <f>'R46'!E19</f>
        <v>0.5</v>
      </c>
      <c r="AE172" s="36">
        <f>'R46'!E20</f>
        <v>0.5</v>
      </c>
      <c r="AF172" s="36">
        <f>'R46'!E22</f>
        <v>0.5</v>
      </c>
      <c r="AG172" s="8"/>
      <c r="AH172" s="8"/>
      <c r="AI172" s="8"/>
      <c r="AJ172" s="8"/>
      <c r="AK172" s="8"/>
      <c r="AL172" s="8"/>
      <c r="AM172" s="36">
        <f>'R46'!E23</f>
        <v>0.5</v>
      </c>
      <c r="AN172" s="8"/>
      <c r="AO172" s="36">
        <f>'R46'!E24</f>
        <v>4</v>
      </c>
      <c r="AP172" s="8"/>
      <c r="AQ172" s="8"/>
      <c r="AR172" s="36">
        <f>'R46'!E25</f>
        <v>0.5</v>
      </c>
    </row>
    <row r="173" spans="1:44" ht="15" x14ac:dyDescent="0.2">
      <c r="A173" s="30" t="s">
        <v>375</v>
      </c>
      <c r="B173" s="36">
        <f>'R47'!B9</f>
        <v>0.5</v>
      </c>
      <c r="C173" s="35"/>
      <c r="D173" s="35"/>
      <c r="E173" s="35"/>
      <c r="F173" s="36">
        <f>'R47'!B12</f>
        <v>0.5</v>
      </c>
      <c r="G173" s="35"/>
      <c r="H173" s="35"/>
      <c r="I173" s="35"/>
      <c r="J173" s="8"/>
      <c r="K173" s="8"/>
      <c r="L173" s="8"/>
      <c r="M173" s="36">
        <f>'R47'!B15</f>
        <v>1</v>
      </c>
      <c r="N173" s="8"/>
      <c r="O173" s="8"/>
      <c r="P173" s="8"/>
      <c r="Q173" s="8"/>
      <c r="R173" s="36">
        <f>'R47'!B16</f>
        <v>9</v>
      </c>
      <c r="S173" s="8"/>
      <c r="T173" s="36">
        <f>'R47'!B17</f>
        <v>5</v>
      </c>
      <c r="U173" s="8"/>
      <c r="V173" s="36">
        <f>'R47'!B18</f>
        <v>2</v>
      </c>
      <c r="W173" s="8"/>
      <c r="X173" s="8"/>
      <c r="Y173" s="36">
        <f>'R47'!B21</f>
        <v>28</v>
      </c>
      <c r="Z173" s="8"/>
      <c r="AA173" s="36">
        <f>'R47'!B31</f>
        <v>5</v>
      </c>
      <c r="AB173" s="36">
        <f>'R47'!B23</f>
        <v>0.5</v>
      </c>
      <c r="AC173" s="8"/>
      <c r="AD173" s="36">
        <f>'R47'!B24</f>
        <v>0</v>
      </c>
      <c r="AE173" s="36">
        <f>'R47'!B25</f>
        <v>1</v>
      </c>
      <c r="AF173" s="8"/>
      <c r="AG173" s="8"/>
      <c r="AH173" s="8"/>
      <c r="AI173" s="8"/>
      <c r="AJ173" s="8"/>
      <c r="AK173" s="8"/>
      <c r="AL173" s="8"/>
      <c r="AM173" s="8"/>
      <c r="AN173" s="8"/>
      <c r="AO173" s="36">
        <f>'R47'!B30</f>
        <v>0</v>
      </c>
      <c r="AP173" s="8"/>
      <c r="AQ173" s="36">
        <f>'R47'!B32</f>
        <v>0.5</v>
      </c>
      <c r="AR173" s="36">
        <f>'R47'!B33</f>
        <v>1</v>
      </c>
    </row>
    <row r="174" spans="1:44" ht="15" x14ac:dyDescent="0.2">
      <c r="A174" s="30" t="s">
        <v>376</v>
      </c>
      <c r="B174" s="36">
        <f>'R47'!C9</f>
        <v>1</v>
      </c>
      <c r="C174" s="35"/>
      <c r="D174" s="35"/>
      <c r="E174" s="35"/>
      <c r="F174" s="36">
        <f>'R47'!C12</f>
        <v>0.5</v>
      </c>
      <c r="G174" s="35"/>
      <c r="H174" s="35"/>
      <c r="I174" s="35"/>
      <c r="J174" s="8"/>
      <c r="K174" s="8"/>
      <c r="L174" s="8"/>
      <c r="M174" s="36">
        <f>'R47'!C15</f>
        <v>1</v>
      </c>
      <c r="N174" s="8"/>
      <c r="O174" s="8"/>
      <c r="P174" s="8"/>
      <c r="Q174" s="8"/>
      <c r="R174" s="36">
        <f>'R47'!C16</f>
        <v>7</v>
      </c>
      <c r="S174" s="8"/>
      <c r="T174" s="36">
        <f>'R47'!C17</f>
        <v>3</v>
      </c>
      <c r="U174" s="8"/>
      <c r="V174" s="36">
        <f>'R47'!C18</f>
        <v>3</v>
      </c>
      <c r="W174" s="8"/>
      <c r="X174" s="8"/>
      <c r="Y174" s="36">
        <f>'R47'!C21</f>
        <v>26</v>
      </c>
      <c r="Z174" s="8"/>
      <c r="AA174" s="36">
        <f>'R47'!C31</f>
        <v>7</v>
      </c>
      <c r="AB174" s="36">
        <f>'R47'!C23</f>
        <v>0.5</v>
      </c>
      <c r="AC174" s="8"/>
      <c r="AD174" s="36">
        <f>'R47'!C24</f>
        <v>0</v>
      </c>
      <c r="AE174" s="36">
        <f>'R47'!C25</f>
        <v>1</v>
      </c>
      <c r="AF174" s="8"/>
      <c r="AG174" s="8"/>
      <c r="AH174" s="8"/>
      <c r="AI174" s="8"/>
      <c r="AJ174" s="8"/>
      <c r="AK174" s="8"/>
      <c r="AL174" s="8"/>
      <c r="AM174" s="8"/>
      <c r="AN174" s="8"/>
      <c r="AO174" s="36">
        <f>'R47'!C30</f>
        <v>2</v>
      </c>
      <c r="AP174" s="8"/>
      <c r="AQ174" s="36">
        <f>'R47'!C32</f>
        <v>0</v>
      </c>
      <c r="AR174" s="36">
        <f>'R47'!C33</f>
        <v>0</v>
      </c>
    </row>
    <row r="175" spans="1:44" ht="15" x14ac:dyDescent="0.2">
      <c r="A175" s="30" t="s">
        <v>377</v>
      </c>
      <c r="B175" s="36">
        <f>'R47'!D9</f>
        <v>1</v>
      </c>
      <c r="C175" s="35"/>
      <c r="D175" s="35"/>
      <c r="E175" s="35"/>
      <c r="F175" s="36">
        <f>'R47'!D12</f>
        <v>0.5</v>
      </c>
      <c r="G175" s="35"/>
      <c r="H175" s="35"/>
      <c r="I175" s="35"/>
      <c r="J175" s="8"/>
      <c r="K175" s="8"/>
      <c r="L175" s="8"/>
      <c r="M175" s="36">
        <f>'R47'!D15</f>
        <v>5</v>
      </c>
      <c r="N175" s="8"/>
      <c r="O175" s="8"/>
      <c r="P175" s="8"/>
      <c r="Q175" s="8"/>
      <c r="R175" s="36">
        <f>'R47'!D16</f>
        <v>6</v>
      </c>
      <c r="S175" s="8"/>
      <c r="T175" s="36">
        <f>'R47'!D17</f>
        <v>6</v>
      </c>
      <c r="U175" s="8"/>
      <c r="V175" s="36">
        <f>'R47'!D18</f>
        <v>1</v>
      </c>
      <c r="W175" s="8"/>
      <c r="X175" s="8"/>
      <c r="Y175" s="36">
        <f>'R47'!D21</f>
        <v>10</v>
      </c>
      <c r="Z175" s="8"/>
      <c r="AA175" s="36">
        <f>'R47'!D31</f>
        <v>5</v>
      </c>
      <c r="AB175" s="36">
        <f>'R47'!D23</f>
        <v>0.5</v>
      </c>
      <c r="AC175" s="8"/>
      <c r="AD175" s="36">
        <f>'R47'!D24</f>
        <v>0.5</v>
      </c>
      <c r="AE175" s="36">
        <f>'R47'!D25</f>
        <v>1</v>
      </c>
      <c r="AF175" s="8"/>
      <c r="AG175" s="8"/>
      <c r="AH175" s="8"/>
      <c r="AI175" s="8"/>
      <c r="AJ175" s="8"/>
      <c r="AK175" s="8"/>
      <c r="AL175" s="8"/>
      <c r="AM175" s="8"/>
      <c r="AN175" s="8"/>
      <c r="AO175" s="36">
        <f>'R47'!D30</f>
        <v>2</v>
      </c>
      <c r="AP175" s="8"/>
      <c r="AQ175" s="36">
        <f>'R47'!D32</f>
        <v>1</v>
      </c>
      <c r="AR175" s="36">
        <f>'R47'!D33</f>
        <v>0.5</v>
      </c>
    </row>
    <row r="176" spans="1:44" ht="15" x14ac:dyDescent="0.2">
      <c r="A176" s="30" t="s">
        <v>378</v>
      </c>
      <c r="B176" s="36">
        <f>'R47'!E9</f>
        <v>1</v>
      </c>
      <c r="C176" s="35"/>
      <c r="D176" s="35"/>
      <c r="E176" s="35"/>
      <c r="F176" s="36">
        <f>'R47'!E12</f>
        <v>0.5</v>
      </c>
      <c r="G176" s="35"/>
      <c r="H176" s="35"/>
      <c r="I176" s="35"/>
      <c r="J176" s="8"/>
      <c r="K176" s="8"/>
      <c r="L176" s="8"/>
      <c r="M176" s="36">
        <f>'R47'!E15</f>
        <v>5</v>
      </c>
      <c r="N176" s="8"/>
      <c r="O176" s="8"/>
      <c r="P176" s="8"/>
      <c r="Q176" s="8"/>
      <c r="R176" s="36">
        <f>'R47'!E16</f>
        <v>7</v>
      </c>
      <c r="S176" s="8"/>
      <c r="T176" s="36">
        <f>'R47'!E17</f>
        <v>3</v>
      </c>
      <c r="U176" s="8"/>
      <c r="V176" s="36">
        <f>'R47'!E18</f>
        <v>1</v>
      </c>
      <c r="W176" s="8"/>
      <c r="X176" s="8"/>
      <c r="Y176" s="36">
        <f>'R47'!E21</f>
        <v>5</v>
      </c>
      <c r="Z176" s="8"/>
      <c r="AA176" s="36">
        <f>'R47'!E31</f>
        <v>3</v>
      </c>
      <c r="AB176" s="36">
        <f>'R47'!E23</f>
        <v>0.5</v>
      </c>
      <c r="AC176" s="8"/>
      <c r="AD176" s="36">
        <f>'R47'!E24</f>
        <v>0.5</v>
      </c>
      <c r="AE176" s="36">
        <f>'R47'!E25</f>
        <v>1</v>
      </c>
      <c r="AF176" s="8"/>
      <c r="AG176" s="8"/>
      <c r="AH176" s="8"/>
      <c r="AI176" s="8"/>
      <c r="AJ176" s="8"/>
      <c r="AK176" s="8"/>
      <c r="AL176" s="8"/>
      <c r="AM176" s="8"/>
      <c r="AN176" s="8"/>
      <c r="AO176" s="36">
        <f>'R47'!E30</f>
        <v>2</v>
      </c>
      <c r="AP176" s="8"/>
      <c r="AQ176" s="36">
        <f>'R47'!E32</f>
        <v>1</v>
      </c>
      <c r="AR176" s="36">
        <f>'R47'!E33</f>
        <v>0.5</v>
      </c>
    </row>
    <row r="177" spans="1:44" ht="15" x14ac:dyDescent="0.2">
      <c r="A177" s="30" t="s">
        <v>379</v>
      </c>
      <c r="B177" s="36">
        <f>'R47'!B9</f>
        <v>0.5</v>
      </c>
      <c r="C177" s="35"/>
      <c r="D177" s="35"/>
      <c r="E177" s="35"/>
      <c r="F177" s="35"/>
      <c r="G177" s="35"/>
      <c r="H177" s="35"/>
      <c r="I177" s="35"/>
      <c r="J177" s="8"/>
      <c r="K177" s="8"/>
      <c r="L177" s="8"/>
      <c r="M177" s="36">
        <f>'R47'!B16</f>
        <v>9</v>
      </c>
      <c r="N177" s="8"/>
      <c r="O177" s="36">
        <f>'R47'!B17</f>
        <v>5</v>
      </c>
      <c r="P177" s="8"/>
      <c r="Q177" s="8"/>
      <c r="R177" s="8"/>
      <c r="S177" s="8"/>
      <c r="T177" s="8"/>
      <c r="U177" s="8"/>
      <c r="V177" s="8"/>
      <c r="W177" s="8"/>
      <c r="X177" s="8"/>
      <c r="Y177" s="36">
        <f>'R47'!B21</f>
        <v>28</v>
      </c>
      <c r="Z177" s="8"/>
      <c r="AA177" s="8"/>
      <c r="AB177" s="8"/>
      <c r="AC177" s="8"/>
      <c r="AD177" s="8"/>
      <c r="AE177" s="8"/>
      <c r="AF177" s="8"/>
      <c r="AG177" s="8"/>
      <c r="AH177" s="8"/>
      <c r="AI177" s="36">
        <f>'R47'!B27</f>
        <v>0.5</v>
      </c>
      <c r="AJ177" s="36">
        <f>'R47'!B28</f>
        <v>0</v>
      </c>
      <c r="AK177" s="36">
        <f>'R47'!B29</f>
        <v>2</v>
      </c>
      <c r="AL177" s="8"/>
      <c r="AM177" s="8"/>
      <c r="AN177" s="8"/>
      <c r="AO177" s="36">
        <f>'R47'!B30</f>
        <v>0</v>
      </c>
      <c r="AP177" s="36">
        <f>'R47'!B31</f>
        <v>5</v>
      </c>
      <c r="AQ177" s="36">
        <f>'R47'!B32</f>
        <v>0.5</v>
      </c>
      <c r="AR177" s="36">
        <f>'R47'!B33</f>
        <v>1</v>
      </c>
    </row>
    <row r="178" spans="1:44" ht="15" x14ac:dyDescent="0.2">
      <c r="A178" s="30" t="s">
        <v>380</v>
      </c>
      <c r="B178" s="36">
        <f>'R47'!C9</f>
        <v>1</v>
      </c>
      <c r="C178" s="35"/>
      <c r="D178" s="35"/>
      <c r="E178" s="35"/>
      <c r="F178" s="35"/>
      <c r="G178" s="35"/>
      <c r="H178" s="35"/>
      <c r="I178" s="35"/>
      <c r="J178" s="8"/>
      <c r="K178" s="8"/>
      <c r="L178" s="8"/>
      <c r="M178" s="36">
        <f>'R47'!C16</f>
        <v>7</v>
      </c>
      <c r="N178" s="8"/>
      <c r="O178" s="36">
        <f>'R47'!C17</f>
        <v>3</v>
      </c>
      <c r="P178" s="8"/>
      <c r="Q178" s="8"/>
      <c r="R178" s="8"/>
      <c r="S178" s="8"/>
      <c r="T178" s="8"/>
      <c r="U178" s="8"/>
      <c r="V178" s="8"/>
      <c r="W178" s="8"/>
      <c r="X178" s="8"/>
      <c r="Y178" s="36">
        <f>'R47'!C21</f>
        <v>26</v>
      </c>
      <c r="Z178" s="8"/>
      <c r="AA178" s="8"/>
      <c r="AB178" s="8"/>
      <c r="AC178" s="8"/>
      <c r="AD178" s="8"/>
      <c r="AE178" s="8"/>
      <c r="AF178" s="8"/>
      <c r="AG178" s="8"/>
      <c r="AH178" s="8"/>
      <c r="AI178" s="36">
        <f>'R47'!C27</f>
        <v>0.5</v>
      </c>
      <c r="AJ178" s="36">
        <f>'R47'!C28</f>
        <v>3</v>
      </c>
      <c r="AK178" s="36">
        <f>'R47'!C29</f>
        <v>0</v>
      </c>
      <c r="AL178" s="8"/>
      <c r="AM178" s="8"/>
      <c r="AN178" s="8"/>
      <c r="AO178" s="36">
        <f>'R47'!C30</f>
        <v>2</v>
      </c>
      <c r="AP178" s="36">
        <f>'R47'!C31</f>
        <v>7</v>
      </c>
      <c r="AQ178" s="36">
        <f>'R47'!C32</f>
        <v>0</v>
      </c>
      <c r="AR178" s="36">
        <f>'R47'!C33</f>
        <v>0</v>
      </c>
    </row>
    <row r="179" spans="1:44" ht="15" x14ac:dyDescent="0.2">
      <c r="A179" s="30" t="s">
        <v>381</v>
      </c>
      <c r="B179" s="36">
        <f>'R47'!D9</f>
        <v>1</v>
      </c>
      <c r="C179" s="35"/>
      <c r="D179" s="35"/>
      <c r="E179" s="35"/>
      <c r="F179" s="35"/>
      <c r="G179" s="35"/>
      <c r="H179" s="35"/>
      <c r="I179" s="35"/>
      <c r="J179" s="8"/>
      <c r="K179" s="8"/>
      <c r="L179" s="8"/>
      <c r="M179" s="36">
        <f>'R47'!D16</f>
        <v>6</v>
      </c>
      <c r="N179" s="8"/>
      <c r="O179" s="36">
        <f>'R47'!D17</f>
        <v>6</v>
      </c>
      <c r="P179" s="8"/>
      <c r="Q179" s="8"/>
      <c r="R179" s="8"/>
      <c r="S179" s="8"/>
      <c r="T179" s="8"/>
      <c r="U179" s="8"/>
      <c r="V179" s="8"/>
      <c r="W179" s="8"/>
      <c r="X179" s="8"/>
      <c r="Y179" s="36">
        <f>'R47'!D21</f>
        <v>10</v>
      </c>
      <c r="Z179" s="8"/>
      <c r="AA179" s="8"/>
      <c r="AB179" s="8"/>
      <c r="AC179" s="8"/>
      <c r="AD179" s="8"/>
      <c r="AE179" s="8"/>
      <c r="AF179" s="8"/>
      <c r="AG179" s="8"/>
      <c r="AH179" s="8"/>
      <c r="AI179" s="36">
        <f>'R47'!D27</f>
        <v>0.5</v>
      </c>
      <c r="AJ179" s="36">
        <f>'R47'!D28</f>
        <v>1</v>
      </c>
      <c r="AK179" s="36">
        <f>'R47'!D29</f>
        <v>2</v>
      </c>
      <c r="AL179" s="8"/>
      <c r="AM179" s="8"/>
      <c r="AN179" s="8"/>
      <c r="AO179" s="36">
        <f>'R47'!D30</f>
        <v>2</v>
      </c>
      <c r="AP179" s="36">
        <f>'R47'!D31</f>
        <v>5</v>
      </c>
      <c r="AQ179" s="36">
        <f>'R47'!D32</f>
        <v>1</v>
      </c>
      <c r="AR179" s="36">
        <f>'R47'!D33</f>
        <v>0.5</v>
      </c>
    </row>
    <row r="180" spans="1:44" ht="15" x14ac:dyDescent="0.2">
      <c r="A180" s="30" t="s">
        <v>382</v>
      </c>
      <c r="B180" s="36">
        <f>'R47'!E9</f>
        <v>1</v>
      </c>
      <c r="C180" s="35"/>
      <c r="D180" s="35"/>
      <c r="E180" s="35"/>
      <c r="F180" s="35"/>
      <c r="G180" s="35"/>
      <c r="H180" s="35"/>
      <c r="I180" s="35"/>
      <c r="J180" s="8"/>
      <c r="K180" s="8"/>
      <c r="L180" s="8"/>
      <c r="M180" s="36">
        <f>'R47'!E16</f>
        <v>7</v>
      </c>
      <c r="N180" s="8"/>
      <c r="O180" s="36">
        <f>'R47'!E17</f>
        <v>3</v>
      </c>
      <c r="P180" s="8"/>
      <c r="Q180" s="8"/>
      <c r="R180" s="8"/>
      <c r="S180" s="8"/>
      <c r="T180" s="8"/>
      <c r="U180" s="8"/>
      <c r="V180" s="8"/>
      <c r="W180" s="8"/>
      <c r="X180" s="8"/>
      <c r="Y180" s="36">
        <f>'R47'!E21</f>
        <v>5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36">
        <f>'R47'!E27</f>
        <v>0</v>
      </c>
      <c r="AJ180" s="36">
        <f>'R47'!E28</f>
        <v>2</v>
      </c>
      <c r="AK180" s="36">
        <f>'R47'!E29</f>
        <v>1</v>
      </c>
      <c r="AL180" s="8"/>
      <c r="AM180" s="8"/>
      <c r="AN180" s="8"/>
      <c r="AO180" s="36">
        <f>'R47'!E30</f>
        <v>2</v>
      </c>
      <c r="AP180" s="36">
        <f>'R47'!E31</f>
        <v>3</v>
      </c>
      <c r="AQ180" s="36">
        <f>'R47'!E32</f>
        <v>1</v>
      </c>
      <c r="AR180" s="36">
        <f>'R47'!E33</f>
        <v>0.5</v>
      </c>
    </row>
    <row r="181" spans="1:44" ht="15" x14ac:dyDescent="0.2">
      <c r="A181" s="30" t="s">
        <v>383</v>
      </c>
      <c r="B181" s="36">
        <f>'R49'!B13</f>
        <v>1</v>
      </c>
      <c r="C181" s="35"/>
      <c r="D181" s="35"/>
      <c r="E181" s="36">
        <f>'R49'!B16</f>
        <v>0.5</v>
      </c>
      <c r="F181" s="36">
        <f>'R49'!B17</f>
        <v>0</v>
      </c>
      <c r="G181" s="35"/>
      <c r="H181" s="36">
        <f>'R49'!B18</f>
        <v>7</v>
      </c>
      <c r="I181" s="35"/>
      <c r="J181" s="8"/>
      <c r="K181" s="8"/>
      <c r="L181" s="8"/>
      <c r="M181" s="8"/>
      <c r="N181" s="8"/>
      <c r="O181" s="8"/>
      <c r="P181" s="8"/>
      <c r="Q181" s="8"/>
      <c r="R181" s="36">
        <f>'R49'!B31</f>
        <v>28</v>
      </c>
      <c r="S181" s="8"/>
      <c r="T181" s="8"/>
      <c r="U181" s="8"/>
      <c r="V181" s="36">
        <f>'R49'!B32</f>
        <v>0.5</v>
      </c>
      <c r="W181" s="8"/>
      <c r="X181" s="8"/>
      <c r="Y181" s="36">
        <f>'R49'!B35</f>
        <v>8</v>
      </c>
      <c r="Z181" s="8"/>
      <c r="AA181" s="8"/>
      <c r="AB181" s="36">
        <f>'R49'!B36</f>
        <v>0.5</v>
      </c>
      <c r="AC181" s="36">
        <f>'R49'!B37</f>
        <v>0</v>
      </c>
      <c r="AD181" s="36">
        <f>'R49'!B38</f>
        <v>0.5</v>
      </c>
      <c r="AE181" s="36">
        <f>'R49'!B39</f>
        <v>1</v>
      </c>
      <c r="AF181" s="8"/>
      <c r="AG181" s="8"/>
      <c r="AH181" s="8"/>
      <c r="AI181" s="8"/>
      <c r="AJ181" s="36">
        <f>'R49'!B42</f>
        <v>0</v>
      </c>
      <c r="AK181" s="8"/>
      <c r="AL181" s="36">
        <f>'R49'!B43</f>
        <v>0</v>
      </c>
      <c r="AM181" s="36">
        <f>'R49'!B44</f>
        <v>0</v>
      </c>
      <c r="AN181" s="36">
        <f>'R49'!B46</f>
        <v>0</v>
      </c>
      <c r="AO181" s="36">
        <f>'R49'!B48</f>
        <v>0</v>
      </c>
      <c r="AP181" s="8"/>
      <c r="AQ181" s="36">
        <f>'R49'!B49</f>
        <v>0.5</v>
      </c>
      <c r="AR181" s="36">
        <f>'R49'!B50</f>
        <v>3</v>
      </c>
    </row>
    <row r="182" spans="1:44" ht="15" x14ac:dyDescent="0.2">
      <c r="A182" s="30" t="s">
        <v>384</v>
      </c>
      <c r="B182" s="36">
        <f>'R49'!C13</f>
        <v>1</v>
      </c>
      <c r="C182" s="35"/>
      <c r="D182" s="35"/>
      <c r="E182" s="36">
        <f>'R49'!C16</f>
        <v>0</v>
      </c>
      <c r="F182" s="36">
        <f>'R49'!C17</f>
        <v>1</v>
      </c>
      <c r="G182" s="35"/>
      <c r="H182" s="36">
        <f>'R49'!C18</f>
        <v>5</v>
      </c>
      <c r="I182" s="35"/>
      <c r="J182" s="8"/>
      <c r="K182" s="8"/>
      <c r="L182" s="8"/>
      <c r="M182" s="8"/>
      <c r="N182" s="8"/>
      <c r="O182" s="8"/>
      <c r="P182" s="8"/>
      <c r="Q182" s="8"/>
      <c r="R182" s="36">
        <f>'R49'!C31</f>
        <v>28</v>
      </c>
      <c r="S182" s="8"/>
      <c r="T182" s="8"/>
      <c r="U182" s="8"/>
      <c r="V182" s="36">
        <f>'R49'!C32</f>
        <v>0</v>
      </c>
      <c r="W182" s="8"/>
      <c r="X182" s="8"/>
      <c r="Y182" s="36">
        <f>'R49'!C35</f>
        <v>13</v>
      </c>
      <c r="Z182" s="8"/>
      <c r="AA182" s="8"/>
      <c r="AB182" s="36">
        <f>'R49'!C36</f>
        <v>0</v>
      </c>
      <c r="AC182" s="36">
        <f>'R49'!C37</f>
        <v>0.5</v>
      </c>
      <c r="AD182" s="36">
        <f>'R49'!C38</f>
        <v>0</v>
      </c>
      <c r="AE182" s="36">
        <f>'R49'!C39</f>
        <v>1</v>
      </c>
      <c r="AF182" s="8"/>
      <c r="AG182" s="8"/>
      <c r="AH182" s="8"/>
      <c r="AI182" s="8"/>
      <c r="AJ182" s="36">
        <f>'R49'!C42</f>
        <v>1</v>
      </c>
      <c r="AK182" s="8"/>
      <c r="AL182" s="36">
        <f>'R49'!C43</f>
        <v>0</v>
      </c>
      <c r="AM182" s="36">
        <f>'R49'!C44</f>
        <v>0</v>
      </c>
      <c r="AN182" s="36">
        <f>'R49'!C46</f>
        <v>0.5</v>
      </c>
      <c r="AO182" s="36">
        <f>'R49'!C48</f>
        <v>0.5</v>
      </c>
      <c r="AP182" s="8"/>
      <c r="AQ182" s="36">
        <f>'R49'!C49</f>
        <v>1</v>
      </c>
      <c r="AR182" s="36">
        <f>'R49'!C50</f>
        <v>4</v>
      </c>
    </row>
    <row r="183" spans="1:44" ht="15" x14ac:dyDescent="0.2">
      <c r="A183" s="30" t="s">
        <v>385</v>
      </c>
      <c r="B183" s="36">
        <f>'R49'!D13</f>
        <v>2</v>
      </c>
      <c r="C183" s="35"/>
      <c r="D183" s="35"/>
      <c r="E183" s="36">
        <f>'R49'!D16</f>
        <v>0</v>
      </c>
      <c r="F183" s="36">
        <f>'R49'!D17</f>
        <v>1</v>
      </c>
      <c r="G183" s="35"/>
      <c r="H183" s="36">
        <f>'R49'!D18</f>
        <v>2</v>
      </c>
      <c r="I183" s="35"/>
      <c r="J183" s="8"/>
      <c r="K183" s="8"/>
      <c r="L183" s="8"/>
      <c r="M183" s="8"/>
      <c r="N183" s="8"/>
      <c r="O183" s="8"/>
      <c r="P183" s="8"/>
      <c r="Q183" s="8"/>
      <c r="R183" s="36">
        <f>'R49'!D31</f>
        <v>35</v>
      </c>
      <c r="S183" s="8"/>
      <c r="T183" s="8"/>
      <c r="U183" s="8"/>
      <c r="V183" s="36">
        <f>'R49'!D32</f>
        <v>0.5</v>
      </c>
      <c r="W183" s="8"/>
      <c r="X183" s="8"/>
      <c r="Y183" s="36">
        <f>'R49'!D35</f>
        <v>4</v>
      </c>
      <c r="Z183" s="8"/>
      <c r="AA183" s="8"/>
      <c r="AB183" s="36">
        <f>'R49'!D36</f>
        <v>0.5</v>
      </c>
      <c r="AC183" s="36">
        <f>'R49'!D37</f>
        <v>0.5</v>
      </c>
      <c r="AD183" s="36">
        <f>'R49'!D38</f>
        <v>0.5</v>
      </c>
      <c r="AE183" s="36">
        <f>'R49'!D39</f>
        <v>1</v>
      </c>
      <c r="AF183" s="8"/>
      <c r="AG183" s="8"/>
      <c r="AH183" s="8"/>
      <c r="AI183" s="8"/>
      <c r="AJ183" s="36">
        <f>'R49'!D42</f>
        <v>1</v>
      </c>
      <c r="AK183" s="8"/>
      <c r="AL183" s="36">
        <f>'R49'!D43</f>
        <v>0</v>
      </c>
      <c r="AM183" s="36">
        <f>'R49'!D44</f>
        <v>0</v>
      </c>
      <c r="AN183" s="36">
        <f>'R49'!D46</f>
        <v>0</v>
      </c>
      <c r="AO183" s="36">
        <f>'R49'!D48</f>
        <v>0.5</v>
      </c>
      <c r="AP183" s="8"/>
      <c r="AQ183" s="36">
        <f>'R49'!D49</f>
        <v>0.5</v>
      </c>
      <c r="AR183" s="36">
        <f>'R49'!D50</f>
        <v>3</v>
      </c>
    </row>
    <row r="184" spans="1:44" ht="15" x14ac:dyDescent="0.2">
      <c r="A184" s="30" t="s">
        <v>386</v>
      </c>
      <c r="B184" s="36">
        <f>'R49'!E13</f>
        <v>0.5</v>
      </c>
      <c r="C184" s="35"/>
      <c r="D184" s="35"/>
      <c r="E184" s="36">
        <f>'R49'!E16</f>
        <v>0</v>
      </c>
      <c r="F184" s="36">
        <f>'R49'!E17</f>
        <v>0.5</v>
      </c>
      <c r="G184" s="35"/>
      <c r="H184" s="36">
        <f>'R49'!E18</f>
        <v>2</v>
      </c>
      <c r="I184" s="35"/>
      <c r="J184" s="8"/>
      <c r="K184" s="8"/>
      <c r="L184" s="8"/>
      <c r="M184" s="8"/>
      <c r="N184" s="8"/>
      <c r="O184" s="8"/>
      <c r="P184" s="8"/>
      <c r="Q184" s="8"/>
      <c r="R184" s="36">
        <f>'R49'!E31</f>
        <v>30</v>
      </c>
      <c r="S184" s="8"/>
      <c r="T184" s="8"/>
      <c r="U184" s="8"/>
      <c r="V184" s="36">
        <f>'R49'!E32</f>
        <v>0</v>
      </c>
      <c r="W184" s="8"/>
      <c r="X184" s="8"/>
      <c r="Y184" s="36">
        <f>'R49'!E35</f>
        <v>3</v>
      </c>
      <c r="Z184" s="8"/>
      <c r="AA184" s="8"/>
      <c r="AB184" s="36">
        <f>'R49'!E36</f>
        <v>0.5</v>
      </c>
      <c r="AC184" s="36">
        <f>'R49'!E37</f>
        <v>0.5</v>
      </c>
      <c r="AD184" s="36">
        <f>'R49'!E38</f>
        <v>0.5</v>
      </c>
      <c r="AE184" s="36">
        <f>'R49'!E39</f>
        <v>0.5</v>
      </c>
      <c r="AF184" s="8"/>
      <c r="AG184" s="8"/>
      <c r="AH184" s="8"/>
      <c r="AI184" s="8"/>
      <c r="AJ184" s="36">
        <f>'R49'!E42</f>
        <v>0</v>
      </c>
      <c r="AK184" s="8"/>
      <c r="AL184" s="36">
        <f>'R49'!E43</f>
        <v>0.5</v>
      </c>
      <c r="AM184" s="36">
        <f>'R49'!E44</f>
        <v>0.5</v>
      </c>
      <c r="AN184" s="36">
        <f>'R49'!E46</f>
        <v>0.5</v>
      </c>
      <c r="AO184" s="36">
        <f>'R49'!E48</f>
        <v>0</v>
      </c>
      <c r="AP184" s="8"/>
      <c r="AQ184" s="36">
        <f>'R49'!E49</f>
        <v>0.5</v>
      </c>
      <c r="AR184" s="36">
        <f>'R49'!E50</f>
        <v>3</v>
      </c>
    </row>
    <row r="185" spans="1:44" ht="15" x14ac:dyDescent="0.2">
      <c r="A185" s="30" t="s">
        <v>387</v>
      </c>
      <c r="B185" s="35"/>
      <c r="C185" s="35"/>
      <c r="D185" s="35"/>
      <c r="E185" s="35"/>
      <c r="F185" s="35"/>
      <c r="G185" s="35"/>
      <c r="H185" s="35"/>
      <c r="I185" s="35"/>
      <c r="J185" s="8"/>
      <c r="K185" s="8"/>
      <c r="L185" s="8"/>
      <c r="M185" s="8"/>
      <c r="N185" s="36">
        <f>'R50'!B10</f>
        <v>5</v>
      </c>
      <c r="O185" s="36">
        <f>'R50'!B11</f>
        <v>0.5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36">
        <f>'R50'!B16</f>
        <v>10</v>
      </c>
      <c r="AJ185" s="8"/>
      <c r="AK185" s="8"/>
      <c r="AL185" s="8"/>
      <c r="AM185" s="8"/>
      <c r="AN185" s="8"/>
      <c r="AO185" s="8"/>
      <c r="AP185" s="8"/>
      <c r="AQ185" s="36">
        <f>'R50'!B18</f>
        <v>3</v>
      </c>
      <c r="AR185" s="8"/>
    </row>
    <row r="186" spans="1:44" ht="15" x14ac:dyDescent="0.2">
      <c r="A186" s="30" t="s">
        <v>388</v>
      </c>
      <c r="B186" s="35"/>
      <c r="C186" s="35"/>
      <c r="D186" s="35"/>
      <c r="E186" s="35"/>
      <c r="F186" s="35"/>
      <c r="G186" s="35"/>
      <c r="H186" s="35"/>
      <c r="I186" s="35"/>
      <c r="J186" s="8"/>
      <c r="K186" s="8"/>
      <c r="L186" s="8"/>
      <c r="M186" s="8"/>
      <c r="N186" s="36">
        <f>'R50'!C10</f>
        <v>3</v>
      </c>
      <c r="O186" s="36">
        <f>'R50'!C11</f>
        <v>2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36">
        <f>'R50'!C16</f>
        <v>13</v>
      </c>
      <c r="AJ186" s="8"/>
      <c r="AK186" s="8"/>
      <c r="AL186" s="8"/>
      <c r="AM186" s="8"/>
      <c r="AN186" s="8"/>
      <c r="AO186" s="8"/>
      <c r="AP186" s="8"/>
      <c r="AQ186" s="36">
        <f>'R50'!C18</f>
        <v>15</v>
      </c>
      <c r="AR186" s="8"/>
    </row>
    <row r="187" spans="1:44" ht="15" x14ac:dyDescent="0.2">
      <c r="A187" s="30" t="s">
        <v>389</v>
      </c>
      <c r="B187" s="35"/>
      <c r="C187" s="35"/>
      <c r="D187" s="35"/>
      <c r="E187" s="35"/>
      <c r="F187" s="35"/>
      <c r="G187" s="35"/>
      <c r="H187" s="35"/>
      <c r="I187" s="35"/>
      <c r="J187" s="8"/>
      <c r="K187" s="8"/>
      <c r="L187" s="8"/>
      <c r="M187" s="8"/>
      <c r="N187" s="36">
        <f>'R50'!D10</f>
        <v>3</v>
      </c>
      <c r="O187" s="36">
        <f>'R50'!D11</f>
        <v>2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36">
        <f>'R50'!D16</f>
        <v>11</v>
      </c>
      <c r="AJ187" s="8"/>
      <c r="AK187" s="8"/>
      <c r="AL187" s="8"/>
      <c r="AM187" s="8"/>
      <c r="AN187" s="8"/>
      <c r="AO187" s="8"/>
      <c r="AP187" s="8"/>
      <c r="AQ187" s="36">
        <f>'R50'!D18</f>
        <v>9</v>
      </c>
      <c r="AR187" s="8"/>
    </row>
    <row r="188" spans="1:44" ht="15" x14ac:dyDescent="0.2">
      <c r="A188" s="30" t="s">
        <v>390</v>
      </c>
      <c r="B188" s="35"/>
      <c r="C188" s="35"/>
      <c r="D188" s="35"/>
      <c r="E188" s="35"/>
      <c r="F188" s="35"/>
      <c r="G188" s="35"/>
      <c r="H188" s="35"/>
      <c r="I188" s="35"/>
      <c r="J188" s="8"/>
      <c r="K188" s="8"/>
      <c r="L188" s="8"/>
      <c r="M188" s="8"/>
      <c r="N188" s="36">
        <f>'R50'!E10</f>
        <v>4</v>
      </c>
      <c r="O188" s="36">
        <f>'R50'!E11</f>
        <v>2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36">
        <f>'R50'!E16</f>
        <v>8</v>
      </c>
      <c r="AJ188" s="8"/>
      <c r="AK188" s="8"/>
      <c r="AL188" s="8"/>
      <c r="AM188" s="8"/>
      <c r="AN188" s="8"/>
      <c r="AO188" s="8"/>
      <c r="AP188" s="8"/>
      <c r="AQ188" s="36">
        <f>'R50'!E18</f>
        <v>5</v>
      </c>
      <c r="AR188" s="8"/>
    </row>
    <row r="189" spans="1:44" ht="15" x14ac:dyDescent="0.2">
      <c r="A189" s="30" t="s">
        <v>391</v>
      </c>
      <c r="B189" s="36">
        <f>'R51'!B13</f>
        <v>3</v>
      </c>
      <c r="C189" s="36">
        <f>'R51'!B14</f>
        <v>0.5</v>
      </c>
      <c r="D189" s="35"/>
      <c r="E189" s="35"/>
      <c r="F189" s="36">
        <f>'R51'!B19</f>
        <v>18</v>
      </c>
      <c r="G189" s="35"/>
      <c r="H189" s="36">
        <f>'R51'!B20</f>
        <v>3</v>
      </c>
      <c r="I189" s="35"/>
      <c r="J189" s="8"/>
      <c r="K189" s="8"/>
      <c r="L189" s="8"/>
      <c r="M189" s="36">
        <f>'R51'!B31</f>
        <v>5</v>
      </c>
      <c r="N189" s="8"/>
      <c r="O189" s="8"/>
      <c r="P189" s="8"/>
      <c r="Q189" s="36">
        <f>'R51'!B33</f>
        <v>1</v>
      </c>
      <c r="R189" s="36">
        <f>'R51'!B34</f>
        <v>0</v>
      </c>
      <c r="S189" s="8"/>
      <c r="T189" s="36">
        <f>'R51'!B35</f>
        <v>6</v>
      </c>
      <c r="U189" s="36">
        <f>'R51'!B36</f>
        <v>0</v>
      </c>
      <c r="V189" s="8"/>
      <c r="W189" s="8"/>
      <c r="X189" s="8"/>
      <c r="Y189" s="36">
        <f>'R51'!B40</f>
        <v>7</v>
      </c>
      <c r="Z189" s="8"/>
      <c r="AA189" s="8"/>
      <c r="AB189" s="8"/>
      <c r="AC189" s="36">
        <f>'R51'!B42</f>
        <v>1</v>
      </c>
      <c r="AD189" s="36">
        <f>'R51'!B43</f>
        <v>0.5</v>
      </c>
      <c r="AE189" s="36">
        <f>'R51'!B44</f>
        <v>0.5</v>
      </c>
      <c r="AF189" s="36">
        <f>'R51'!B47</f>
        <v>0</v>
      </c>
      <c r="AG189" s="8"/>
      <c r="AH189" s="8"/>
      <c r="AI189" s="8"/>
      <c r="AJ189" s="36">
        <f>'R51'!B49</f>
        <v>1</v>
      </c>
      <c r="AK189" s="8"/>
      <c r="AL189" s="8"/>
      <c r="AM189" s="8"/>
      <c r="AN189" s="36">
        <f>'R51'!B51</f>
        <v>0</v>
      </c>
      <c r="AO189" s="36">
        <f>'R51'!B53</f>
        <v>0</v>
      </c>
      <c r="AP189" s="8"/>
      <c r="AQ189" s="8"/>
      <c r="AR189" s="36">
        <f>'R51'!B27</f>
        <v>0.5</v>
      </c>
    </row>
    <row r="190" spans="1:44" ht="15" x14ac:dyDescent="0.2">
      <c r="A190" s="30" t="s">
        <v>392</v>
      </c>
      <c r="B190" s="36">
        <f>'R51'!C13</f>
        <v>0.5</v>
      </c>
      <c r="C190" s="36">
        <f>'R51'!C14</f>
        <v>0</v>
      </c>
      <c r="D190" s="35"/>
      <c r="E190" s="35"/>
      <c r="F190" s="36">
        <f>'R51'!C19</f>
        <v>26</v>
      </c>
      <c r="G190" s="35"/>
      <c r="H190" s="36">
        <f>'R51'!C20</f>
        <v>17</v>
      </c>
      <c r="I190" s="35"/>
      <c r="J190" s="8"/>
      <c r="K190" s="8"/>
      <c r="L190" s="8"/>
      <c r="M190" s="36">
        <f>'R51'!C31</f>
        <v>12</v>
      </c>
      <c r="N190" s="8"/>
      <c r="O190" s="8"/>
      <c r="P190" s="8"/>
      <c r="Q190" s="36">
        <f>'R51'!C33</f>
        <v>0</v>
      </c>
      <c r="R190" s="36">
        <f>'R51'!C34</f>
        <v>0.5</v>
      </c>
      <c r="S190" s="8"/>
      <c r="T190" s="36">
        <f>'R51'!C35</f>
        <v>3</v>
      </c>
      <c r="U190" s="36">
        <f>'R51'!C36</f>
        <v>1</v>
      </c>
      <c r="V190" s="8"/>
      <c r="W190" s="8"/>
      <c r="X190" s="8"/>
      <c r="Y190" s="36">
        <f>'R51'!C40</f>
        <v>4</v>
      </c>
      <c r="Z190" s="8"/>
      <c r="AA190" s="8"/>
      <c r="AB190" s="8"/>
      <c r="AC190" s="36">
        <f>'R51'!C42</f>
        <v>0.5</v>
      </c>
      <c r="AD190" s="36">
        <f>'R51'!C43</f>
        <v>0.5</v>
      </c>
      <c r="AE190" s="36">
        <f>'R51'!C44</f>
        <v>0</v>
      </c>
      <c r="AF190" s="36">
        <f>'R51'!C47</f>
        <v>0</v>
      </c>
      <c r="AG190" s="8"/>
      <c r="AH190" s="8"/>
      <c r="AI190" s="8"/>
      <c r="AJ190" s="36">
        <f>'R51'!C49</f>
        <v>0</v>
      </c>
      <c r="AK190" s="8"/>
      <c r="AL190" s="8"/>
      <c r="AM190" s="8"/>
      <c r="AN190" s="36">
        <f>'R51'!C51</f>
        <v>0.5</v>
      </c>
      <c r="AO190" s="36">
        <f>'R51'!C53</f>
        <v>0.5</v>
      </c>
      <c r="AP190" s="8"/>
      <c r="AQ190" s="8"/>
      <c r="AR190" s="36">
        <f>'R51'!C27</f>
        <v>0</v>
      </c>
    </row>
    <row r="191" spans="1:44" ht="15" x14ac:dyDescent="0.2">
      <c r="A191" s="30" t="s">
        <v>393</v>
      </c>
      <c r="B191" s="36">
        <f>'R51'!D13</f>
        <v>0</v>
      </c>
      <c r="C191" s="36">
        <f>'R51'!D14</f>
        <v>3</v>
      </c>
      <c r="D191" s="35"/>
      <c r="E191" s="35"/>
      <c r="F191" s="36">
        <f>'R51'!D19</f>
        <v>11</v>
      </c>
      <c r="G191" s="35"/>
      <c r="H191" s="36">
        <f>'R51'!D20</f>
        <v>27</v>
      </c>
      <c r="I191" s="35"/>
      <c r="J191" s="8"/>
      <c r="K191" s="8"/>
      <c r="L191" s="8"/>
      <c r="M191" s="36">
        <f>'R51'!D31</f>
        <v>16</v>
      </c>
      <c r="N191" s="8"/>
      <c r="O191" s="8"/>
      <c r="P191" s="8"/>
      <c r="Q191" s="36">
        <f>'R51'!D33</f>
        <v>0</v>
      </c>
      <c r="R191" s="36">
        <f>'R51'!D34</f>
        <v>0</v>
      </c>
      <c r="S191" s="8"/>
      <c r="T191" s="36">
        <f>'R51'!D35</f>
        <v>2</v>
      </c>
      <c r="U191" s="36">
        <f>'R51'!D36</f>
        <v>1</v>
      </c>
      <c r="V191" s="8"/>
      <c r="W191" s="8"/>
      <c r="X191" s="8"/>
      <c r="Y191" s="36">
        <f>'R51'!D40</f>
        <v>2</v>
      </c>
      <c r="Z191" s="8"/>
      <c r="AA191" s="8"/>
      <c r="AB191" s="8"/>
      <c r="AC191" s="36">
        <f>'R51'!D42</f>
        <v>0</v>
      </c>
      <c r="AD191" s="36">
        <f>'R51'!D43</f>
        <v>0.5</v>
      </c>
      <c r="AE191" s="36">
        <f>'R51'!D44</f>
        <v>0</v>
      </c>
      <c r="AF191" s="36">
        <f>'R51'!D47</f>
        <v>0.5</v>
      </c>
      <c r="AG191" s="8"/>
      <c r="AH191" s="8"/>
      <c r="AI191" s="8"/>
      <c r="AJ191" s="36">
        <f>'R51'!D49</f>
        <v>0</v>
      </c>
      <c r="AK191" s="8"/>
      <c r="AL191" s="8"/>
      <c r="AM191" s="8"/>
      <c r="AN191" s="36">
        <f>'R51'!D51</f>
        <v>0</v>
      </c>
      <c r="AO191" s="36">
        <f>'R51'!D53</f>
        <v>0.5</v>
      </c>
      <c r="AP191" s="8"/>
      <c r="AQ191" s="8"/>
      <c r="AR191" s="36">
        <f>'R51'!D27</f>
        <v>0</v>
      </c>
    </row>
    <row r="192" spans="1:44" ht="15" x14ac:dyDescent="0.2">
      <c r="A192" s="30" t="s">
        <v>394</v>
      </c>
      <c r="B192" s="36">
        <f>'R51'!E13</f>
        <v>0.5</v>
      </c>
      <c r="C192" s="36">
        <f>'R51'!E14</f>
        <v>3</v>
      </c>
      <c r="D192" s="35"/>
      <c r="E192" s="35"/>
      <c r="F192" s="36">
        <f>'R51'!E19</f>
        <v>10</v>
      </c>
      <c r="G192" s="35"/>
      <c r="H192" s="36">
        <f>'R51'!E20</f>
        <v>27</v>
      </c>
      <c r="I192" s="35"/>
      <c r="J192" s="8"/>
      <c r="K192" s="8"/>
      <c r="L192" s="8"/>
      <c r="M192" s="36">
        <f>'R51'!E31</f>
        <v>13</v>
      </c>
      <c r="N192" s="8"/>
      <c r="O192" s="8"/>
      <c r="P192" s="8"/>
      <c r="Q192" s="36">
        <f>'R51'!E33</f>
        <v>0</v>
      </c>
      <c r="R192" s="36">
        <f>'R51'!E34</f>
        <v>1</v>
      </c>
      <c r="S192" s="8"/>
      <c r="T192" s="36">
        <f>'R51'!E35</f>
        <v>3</v>
      </c>
      <c r="U192" s="36">
        <f>'R51'!E36</f>
        <v>0</v>
      </c>
      <c r="V192" s="8"/>
      <c r="W192" s="8"/>
      <c r="X192" s="8"/>
      <c r="Y192" s="36">
        <f>'R51'!E40</f>
        <v>2</v>
      </c>
      <c r="Z192" s="8"/>
      <c r="AA192" s="8"/>
      <c r="AB192" s="8"/>
      <c r="AC192" s="36">
        <f>'R51'!E42</f>
        <v>0</v>
      </c>
      <c r="AD192" s="36">
        <f>'R51'!E43</f>
        <v>1</v>
      </c>
      <c r="AE192" s="36">
        <f>'R51'!E44</f>
        <v>0</v>
      </c>
      <c r="AF192" s="36">
        <f>'R51'!E47</f>
        <v>0</v>
      </c>
      <c r="AG192" s="8"/>
      <c r="AH192" s="8"/>
      <c r="AI192" s="8"/>
      <c r="AJ192" s="36">
        <f>'R51'!E49</f>
        <v>0</v>
      </c>
      <c r="AK192" s="8"/>
      <c r="AL192" s="8"/>
      <c r="AM192" s="8"/>
      <c r="AN192" s="36">
        <f>'R51'!E51</f>
        <v>0</v>
      </c>
      <c r="AO192" s="36">
        <f>'R51'!E53</f>
        <v>0.5</v>
      </c>
      <c r="AP192" s="8"/>
      <c r="AQ192" s="8"/>
      <c r="AR192" s="36">
        <f>'R51'!E27</f>
        <v>0</v>
      </c>
    </row>
    <row r="193" spans="1:44" ht="15" x14ac:dyDescent="0.2">
      <c r="A193" s="30" t="s">
        <v>395</v>
      </c>
      <c r="B193" s="36">
        <f>'R52'!B11</f>
        <v>5</v>
      </c>
      <c r="C193" s="36">
        <f>'R52'!B12</f>
        <v>0.5</v>
      </c>
      <c r="D193" s="35"/>
      <c r="E193" s="36">
        <f>'R52'!B14</f>
        <v>0.5</v>
      </c>
      <c r="F193" s="36">
        <f>'R52'!B15</f>
        <v>6</v>
      </c>
      <c r="G193" s="36">
        <f>'R52'!B16</f>
        <v>0</v>
      </c>
      <c r="H193" s="36">
        <f>'R52'!B17</f>
        <v>10</v>
      </c>
      <c r="I193" s="35"/>
      <c r="J193" s="8"/>
      <c r="K193" s="8"/>
      <c r="L193" s="8"/>
      <c r="M193" s="36">
        <f>'R52'!B24</f>
        <v>0</v>
      </c>
      <c r="N193" s="8"/>
      <c r="O193" s="8"/>
      <c r="P193" s="8"/>
      <c r="Q193" s="8"/>
      <c r="R193" s="36">
        <f>'R52'!B26</f>
        <v>7</v>
      </c>
      <c r="S193" s="8"/>
      <c r="T193" s="36">
        <f>'R52'!B27</f>
        <v>0</v>
      </c>
      <c r="U193" s="36">
        <f>'R52'!B28</f>
        <v>5</v>
      </c>
      <c r="V193" s="8"/>
      <c r="W193" s="8"/>
      <c r="X193" s="8"/>
      <c r="Y193" s="36">
        <f>'R52'!B31</f>
        <v>20</v>
      </c>
      <c r="Z193" s="8"/>
      <c r="AA193" s="8"/>
      <c r="AB193" s="36">
        <f>'R52'!B34</f>
        <v>1</v>
      </c>
      <c r="AC193" s="8"/>
      <c r="AD193" s="36">
        <f>'R52'!B35</f>
        <v>0.5</v>
      </c>
      <c r="AE193" s="36">
        <f>'R52'!B36</f>
        <v>0</v>
      </c>
      <c r="AF193" s="36">
        <f>'R52'!B38</f>
        <v>1</v>
      </c>
      <c r="AG193" s="36">
        <f>'R52'!B39</f>
        <v>0</v>
      </c>
      <c r="AH193" s="8"/>
      <c r="AI193" s="8"/>
      <c r="AJ193" s="36">
        <f>'R52'!B41</f>
        <v>0</v>
      </c>
      <c r="AK193" s="8"/>
      <c r="AL193" s="8"/>
      <c r="AM193" s="36">
        <f>'R52'!B43</f>
        <v>2</v>
      </c>
      <c r="AN193" s="8"/>
      <c r="AO193" s="36">
        <f>'R52'!B44</f>
        <v>0</v>
      </c>
      <c r="AP193" s="8"/>
      <c r="AQ193" s="36">
        <f>'R52'!B45</f>
        <v>0</v>
      </c>
      <c r="AR193" s="36">
        <f>'R52'!B46</f>
        <v>0</v>
      </c>
    </row>
    <row r="194" spans="1:44" ht="15" x14ac:dyDescent="0.2">
      <c r="A194" s="30" t="s">
        <v>396</v>
      </c>
      <c r="B194" s="36">
        <f>'R52'!C11</f>
        <v>4</v>
      </c>
      <c r="C194" s="36">
        <f>'R52'!C12</f>
        <v>0</v>
      </c>
      <c r="D194" s="35"/>
      <c r="E194" s="36">
        <f>'R52'!C14</f>
        <v>0</v>
      </c>
      <c r="F194" s="36">
        <f>'R52'!C15</f>
        <v>17</v>
      </c>
      <c r="G194" s="36">
        <f>'R52'!C16</f>
        <v>2</v>
      </c>
      <c r="H194" s="36">
        <f>'R52'!C17</f>
        <v>25</v>
      </c>
      <c r="I194" s="35"/>
      <c r="J194" s="8"/>
      <c r="K194" s="8"/>
      <c r="L194" s="8"/>
      <c r="M194" s="36">
        <f>'R52'!C24</f>
        <v>0.5</v>
      </c>
      <c r="N194" s="8"/>
      <c r="O194" s="8"/>
      <c r="P194" s="8"/>
      <c r="Q194" s="8"/>
      <c r="R194" s="36">
        <f>'R52'!C26</f>
        <v>5</v>
      </c>
      <c r="S194" s="8"/>
      <c r="T194" s="36">
        <f>'R52'!C27</f>
        <v>3</v>
      </c>
      <c r="U194" s="36">
        <f>'R52'!C28</f>
        <v>1</v>
      </c>
      <c r="V194" s="8"/>
      <c r="W194" s="8"/>
      <c r="X194" s="8"/>
      <c r="Y194" s="36">
        <f>'R52'!C31</f>
        <v>15</v>
      </c>
      <c r="Z194" s="8"/>
      <c r="AA194" s="8"/>
      <c r="AB194" s="36">
        <f>'R52'!C34</f>
        <v>0.5</v>
      </c>
      <c r="AC194" s="8"/>
      <c r="AD194" s="36">
        <f>'R52'!C35</f>
        <v>0</v>
      </c>
      <c r="AE194" s="36">
        <f>'R52'!C36</f>
        <v>0.5</v>
      </c>
      <c r="AF194" s="36">
        <f>'R52'!C38</f>
        <v>0.5</v>
      </c>
      <c r="AG194" s="36">
        <f>'R52'!C39</f>
        <v>0</v>
      </c>
      <c r="AH194" s="8"/>
      <c r="AI194" s="8"/>
      <c r="AJ194" s="36">
        <f>'R52'!C41</f>
        <v>0</v>
      </c>
      <c r="AK194" s="8"/>
      <c r="AL194" s="8"/>
      <c r="AM194" s="36">
        <f>'R52'!C43</f>
        <v>1</v>
      </c>
      <c r="AN194" s="8"/>
      <c r="AO194" s="36">
        <f>'R52'!C44</f>
        <v>0</v>
      </c>
      <c r="AP194" s="8"/>
      <c r="AQ194" s="36">
        <f>'R52'!C45</f>
        <v>0.5</v>
      </c>
      <c r="AR194" s="36">
        <f>'R52'!C46</f>
        <v>0</v>
      </c>
    </row>
    <row r="195" spans="1:44" ht="15" x14ac:dyDescent="0.2">
      <c r="A195" s="30" t="s">
        <v>397</v>
      </c>
      <c r="B195" s="36">
        <f>'R52'!D11</f>
        <v>6</v>
      </c>
      <c r="C195" s="36">
        <f>'R52'!D12</f>
        <v>0</v>
      </c>
      <c r="D195" s="35"/>
      <c r="E195" s="36">
        <f>'R52'!D14</f>
        <v>0</v>
      </c>
      <c r="F195" s="36">
        <f>'R52'!D15</f>
        <v>9</v>
      </c>
      <c r="G195" s="36">
        <f>'R52'!D16</f>
        <v>0</v>
      </c>
      <c r="H195" s="36">
        <f>'R52'!D17</f>
        <v>20</v>
      </c>
      <c r="I195" s="35"/>
      <c r="J195" s="8"/>
      <c r="K195" s="8"/>
      <c r="L195" s="8"/>
      <c r="M195" s="36">
        <f>'R52'!D24</f>
        <v>0.5</v>
      </c>
      <c r="N195" s="8"/>
      <c r="O195" s="8"/>
      <c r="P195" s="8"/>
      <c r="Q195" s="8"/>
      <c r="R195" s="36">
        <f>'R52'!D26</f>
        <v>3</v>
      </c>
      <c r="S195" s="8"/>
      <c r="T195" s="36">
        <f>'R52'!D27</f>
        <v>0</v>
      </c>
      <c r="U195" s="36">
        <f>'R52'!D28</f>
        <v>4</v>
      </c>
      <c r="V195" s="8"/>
      <c r="W195" s="8"/>
      <c r="X195" s="8"/>
      <c r="Y195" s="36">
        <f>'R52'!D31</f>
        <v>4</v>
      </c>
      <c r="Z195" s="8"/>
      <c r="AA195" s="8"/>
      <c r="AB195" s="36">
        <f>'R52'!D34</f>
        <v>0</v>
      </c>
      <c r="AC195" s="8"/>
      <c r="AD195" s="36">
        <f>'R52'!D35</f>
        <v>0.5</v>
      </c>
      <c r="AE195" s="36">
        <f>'R52'!D36</f>
        <v>0.5</v>
      </c>
      <c r="AF195" s="36">
        <f>'R52'!D38</f>
        <v>0.5</v>
      </c>
      <c r="AG195" s="36">
        <f>'R52'!D39</f>
        <v>1</v>
      </c>
      <c r="AH195" s="8"/>
      <c r="AI195" s="8"/>
      <c r="AJ195" s="36">
        <f>'R52'!D41</f>
        <v>5</v>
      </c>
      <c r="AK195" s="8"/>
      <c r="AL195" s="8"/>
      <c r="AM195" s="36">
        <f>'R52'!D43</f>
        <v>1</v>
      </c>
      <c r="AN195" s="8"/>
      <c r="AO195" s="36">
        <f>'R52'!D44</f>
        <v>0.5</v>
      </c>
      <c r="AP195" s="8"/>
      <c r="AQ195" s="36">
        <f>'R52'!D45</f>
        <v>0.5</v>
      </c>
      <c r="AR195" s="36">
        <f>'R52'!D46</f>
        <v>0.5</v>
      </c>
    </row>
    <row r="196" spans="1:44" ht="15" x14ac:dyDescent="0.2">
      <c r="A196" s="30" t="s">
        <v>398</v>
      </c>
      <c r="B196" s="36">
        <f>'R52'!E11</f>
        <v>5</v>
      </c>
      <c r="C196" s="36">
        <f>'R52'!E12</f>
        <v>0.5</v>
      </c>
      <c r="D196" s="35"/>
      <c r="E196" s="36">
        <f>'R52'!E14</f>
        <v>0</v>
      </c>
      <c r="F196" s="36">
        <f>'R52'!E15</f>
        <v>8</v>
      </c>
      <c r="G196" s="36">
        <f>'R52'!E16</f>
        <v>0</v>
      </c>
      <c r="H196" s="36">
        <f>'R52'!E17</f>
        <v>22</v>
      </c>
      <c r="I196" s="35"/>
      <c r="J196" s="8"/>
      <c r="K196" s="8"/>
      <c r="L196" s="8"/>
      <c r="M196" s="36">
        <f>'R52'!E24</f>
        <v>0</v>
      </c>
      <c r="N196" s="8"/>
      <c r="O196" s="8"/>
      <c r="P196" s="8"/>
      <c r="Q196" s="8"/>
      <c r="R196" s="36">
        <f>'R52'!E26</f>
        <v>4</v>
      </c>
      <c r="S196" s="8"/>
      <c r="T196" s="36">
        <f>'R52'!E27</f>
        <v>0</v>
      </c>
      <c r="U196" s="36">
        <f>'R52'!E28</f>
        <v>8</v>
      </c>
      <c r="V196" s="8"/>
      <c r="W196" s="8"/>
      <c r="X196" s="8"/>
      <c r="Y196" s="36">
        <f>'R52'!E31</f>
        <v>2</v>
      </c>
      <c r="Z196" s="8"/>
      <c r="AA196" s="8"/>
      <c r="AB196" s="36">
        <f>'R52'!E34</f>
        <v>0</v>
      </c>
      <c r="AC196" s="8"/>
      <c r="AD196" s="36">
        <f>'R52'!E35</f>
        <v>1</v>
      </c>
      <c r="AE196" s="36">
        <f>'R52'!E36</f>
        <v>3</v>
      </c>
      <c r="AF196" s="36">
        <f>'R52'!E38</f>
        <v>1</v>
      </c>
      <c r="AG196" s="36">
        <f>'R52'!E39</f>
        <v>0</v>
      </c>
      <c r="AH196" s="8"/>
      <c r="AI196" s="8"/>
      <c r="AJ196" s="36">
        <f>'R52'!E41</f>
        <v>3</v>
      </c>
      <c r="AK196" s="8"/>
      <c r="AL196" s="8"/>
      <c r="AM196" s="36">
        <f>'R52'!E43</f>
        <v>1</v>
      </c>
      <c r="AN196" s="8"/>
      <c r="AO196" s="36">
        <f>'R52'!E44</f>
        <v>0</v>
      </c>
      <c r="AP196" s="8"/>
      <c r="AQ196" s="36">
        <f>'R52'!E45</f>
        <v>0.5</v>
      </c>
      <c r="AR196" s="36">
        <f>'R52'!E46</f>
        <v>0.5</v>
      </c>
    </row>
    <row r="197" spans="1:44" ht="15" x14ac:dyDescent="0.2">
      <c r="A197" s="30" t="s">
        <v>399</v>
      </c>
      <c r="B197" s="36">
        <f>'R53'!B8</f>
        <v>12</v>
      </c>
      <c r="C197" s="35"/>
      <c r="D197" s="35"/>
      <c r="E197" s="35"/>
      <c r="F197" s="36">
        <f>'R53'!B13</f>
        <v>7</v>
      </c>
      <c r="G197" s="35"/>
      <c r="H197" s="36">
        <f>'R53'!B14</f>
        <v>0.5</v>
      </c>
      <c r="I197" s="35"/>
      <c r="J197" s="8"/>
      <c r="K197" s="8"/>
      <c r="L197" s="8"/>
      <c r="M197" s="36">
        <f>'R53'!B22</f>
        <v>0</v>
      </c>
      <c r="N197" s="8"/>
      <c r="O197" s="8"/>
      <c r="P197" s="8"/>
      <c r="Q197" s="8"/>
      <c r="R197" s="36">
        <f>'R53'!B24</f>
        <v>0.5</v>
      </c>
      <c r="S197" s="8"/>
      <c r="T197" s="8"/>
      <c r="U197" s="8"/>
      <c r="V197" s="8"/>
      <c r="W197" s="8"/>
      <c r="X197" s="8"/>
      <c r="Y197" s="36">
        <f>'R53'!B29</f>
        <v>5</v>
      </c>
      <c r="Z197" s="8"/>
      <c r="AA197" s="8"/>
      <c r="AB197" s="36">
        <f>'R53'!B30</f>
        <v>0</v>
      </c>
      <c r="AC197" s="36">
        <f>'R53'!B31</f>
        <v>0</v>
      </c>
      <c r="AD197" s="36">
        <f>'R53'!B32</f>
        <v>0</v>
      </c>
      <c r="AE197" s="36">
        <f>'R53'!B33</f>
        <v>0.5</v>
      </c>
      <c r="AF197" s="8"/>
      <c r="AG197" s="8"/>
      <c r="AH197" s="8"/>
      <c r="AI197" s="8"/>
      <c r="AJ197" s="36">
        <f>'R53'!B36</f>
        <v>0</v>
      </c>
      <c r="AK197" s="8"/>
      <c r="AL197" s="36">
        <f>'R53'!B37</f>
        <v>2</v>
      </c>
      <c r="AM197" s="8"/>
      <c r="AN197" s="36">
        <f>'R53'!B38</f>
        <v>0.5</v>
      </c>
      <c r="AO197" s="36">
        <f>'R53'!B39</f>
        <v>0</v>
      </c>
      <c r="AP197" s="8"/>
      <c r="AQ197" s="36">
        <f>'R53'!B41</f>
        <v>3</v>
      </c>
      <c r="AR197" s="36">
        <f>'R53'!B43</f>
        <v>2</v>
      </c>
    </row>
    <row r="198" spans="1:44" ht="15" x14ac:dyDescent="0.2">
      <c r="A198" s="30" t="s">
        <v>400</v>
      </c>
      <c r="B198" s="36">
        <f>'R53'!C8</f>
        <v>11</v>
      </c>
      <c r="C198" s="35"/>
      <c r="D198" s="35"/>
      <c r="E198" s="35"/>
      <c r="F198" s="36">
        <f>'R53'!C13</f>
        <v>3</v>
      </c>
      <c r="G198" s="35"/>
      <c r="H198" s="36">
        <f>'R53'!C14</f>
        <v>0</v>
      </c>
      <c r="I198" s="35"/>
      <c r="J198" s="8"/>
      <c r="K198" s="8"/>
      <c r="L198" s="8"/>
      <c r="M198" s="36">
        <f>'R53'!C22</f>
        <v>0.5</v>
      </c>
      <c r="N198" s="8"/>
      <c r="O198" s="8"/>
      <c r="P198" s="8"/>
      <c r="Q198" s="8"/>
      <c r="R198" s="36">
        <f>'R53'!C24</f>
        <v>0.5</v>
      </c>
      <c r="S198" s="8"/>
      <c r="T198" s="8"/>
      <c r="U198" s="8"/>
      <c r="V198" s="8"/>
      <c r="W198" s="8"/>
      <c r="X198" s="8"/>
      <c r="Y198" s="36">
        <f>'R53'!C29</f>
        <v>4</v>
      </c>
      <c r="Z198" s="8"/>
      <c r="AA198" s="8"/>
      <c r="AB198" s="36">
        <f>'R53'!C30</f>
        <v>0.5</v>
      </c>
      <c r="AC198" s="36">
        <f>'R53'!C31</f>
        <v>0.5</v>
      </c>
      <c r="AD198" s="36">
        <f>'R53'!C32</f>
        <v>0.5</v>
      </c>
      <c r="AE198" s="36">
        <f>'R53'!C33</f>
        <v>0.5</v>
      </c>
      <c r="AF198" s="8"/>
      <c r="AG198" s="8"/>
      <c r="AH198" s="8"/>
      <c r="AI198" s="8"/>
      <c r="AJ198" s="36">
        <f>'R53'!C36</f>
        <v>3</v>
      </c>
      <c r="AK198" s="8"/>
      <c r="AL198" s="36">
        <f>'R53'!C37</f>
        <v>3</v>
      </c>
      <c r="AM198" s="8"/>
      <c r="AN198" s="36">
        <f>'R53'!C38</f>
        <v>0.5</v>
      </c>
      <c r="AO198" s="36">
        <f>'R53'!C39</f>
        <v>0.5</v>
      </c>
      <c r="AP198" s="8"/>
      <c r="AQ198" s="36">
        <f>'R53'!C41</f>
        <v>0</v>
      </c>
      <c r="AR198" s="36">
        <f>'R53'!C43</f>
        <v>2</v>
      </c>
    </row>
    <row r="199" spans="1:44" ht="15" x14ac:dyDescent="0.2">
      <c r="A199" s="30" t="s">
        <v>401</v>
      </c>
      <c r="B199" s="36">
        <f>'R53'!D8</f>
        <v>10</v>
      </c>
      <c r="C199" s="35"/>
      <c r="D199" s="35"/>
      <c r="E199" s="35"/>
      <c r="F199" s="36">
        <f>'R53'!D13</f>
        <v>4</v>
      </c>
      <c r="G199" s="35"/>
      <c r="H199" s="36">
        <f>'R53'!D14</f>
        <v>0.5</v>
      </c>
      <c r="I199" s="35"/>
      <c r="J199" s="8"/>
      <c r="K199" s="8"/>
      <c r="L199" s="8"/>
      <c r="M199" s="36">
        <f>'R53'!D22</f>
        <v>0</v>
      </c>
      <c r="N199" s="8"/>
      <c r="O199" s="8"/>
      <c r="P199" s="8"/>
      <c r="Q199" s="8"/>
      <c r="R199" s="36">
        <f>'R53'!D24</f>
        <v>0</v>
      </c>
      <c r="S199" s="8"/>
      <c r="T199" s="8"/>
      <c r="U199" s="8"/>
      <c r="V199" s="8"/>
      <c r="W199" s="8"/>
      <c r="X199" s="8"/>
      <c r="Y199" s="36">
        <f>'R53'!D29</f>
        <v>4</v>
      </c>
      <c r="Z199" s="8"/>
      <c r="AA199" s="8"/>
      <c r="AB199" s="36">
        <f>'R53'!D30</f>
        <v>0.5</v>
      </c>
      <c r="AC199" s="36">
        <f>'R53'!D31</f>
        <v>0.5</v>
      </c>
      <c r="AD199" s="36">
        <f>'R53'!D32</f>
        <v>0.5</v>
      </c>
      <c r="AE199" s="36">
        <f>'R53'!D33</f>
        <v>0.5</v>
      </c>
      <c r="AF199" s="8"/>
      <c r="AG199" s="8"/>
      <c r="AH199" s="8"/>
      <c r="AI199" s="8"/>
      <c r="AJ199" s="36">
        <f>'R53'!D36</f>
        <v>3</v>
      </c>
      <c r="AK199" s="8"/>
      <c r="AL199" s="36">
        <f>'R53'!D37</f>
        <v>2</v>
      </c>
      <c r="AM199" s="8"/>
      <c r="AN199" s="36">
        <f>'R53'!D38</f>
        <v>0.5</v>
      </c>
      <c r="AO199" s="36">
        <f>'R53'!D39</f>
        <v>0</v>
      </c>
      <c r="AP199" s="8"/>
      <c r="AQ199" s="36">
        <f>'R53'!D41</f>
        <v>0</v>
      </c>
      <c r="AR199" s="36">
        <f>'R53'!D43</f>
        <v>2</v>
      </c>
    </row>
    <row r="200" spans="1:44" ht="15" x14ac:dyDescent="0.2">
      <c r="A200" s="30" t="s">
        <v>402</v>
      </c>
      <c r="B200" s="36">
        <f>'R54'!B4</f>
        <v>15</v>
      </c>
      <c r="C200" s="35"/>
      <c r="D200" s="35"/>
      <c r="E200" s="35"/>
      <c r="F200" s="36">
        <f>'R54'!B5</f>
        <v>8</v>
      </c>
      <c r="G200" s="36">
        <f>'R54'!B6</f>
        <v>0.5</v>
      </c>
      <c r="H200" s="36">
        <f>'R54'!B7</f>
        <v>0</v>
      </c>
      <c r="I200" s="35"/>
      <c r="J200" s="8"/>
      <c r="K200" s="8"/>
      <c r="L200" s="8"/>
      <c r="M200" s="8"/>
      <c r="N200" s="8"/>
      <c r="O200" s="8"/>
      <c r="P200" s="8"/>
      <c r="Q200" s="8"/>
      <c r="R200" s="36">
        <f>'R54'!B11</f>
        <v>1</v>
      </c>
      <c r="S200" s="8"/>
      <c r="T200" s="8"/>
      <c r="U200" s="8"/>
      <c r="V200" s="8"/>
      <c r="W200" s="8"/>
      <c r="X200" s="8"/>
      <c r="Y200" s="8"/>
      <c r="Z200" s="8"/>
      <c r="AA200" s="8"/>
      <c r="AB200" s="36">
        <f>'R54'!B18</f>
        <v>0.5</v>
      </c>
      <c r="AC200" s="36">
        <f>'R54'!B19</f>
        <v>0</v>
      </c>
      <c r="AD200" s="36">
        <f>'R54'!B20</f>
        <v>0.5</v>
      </c>
      <c r="AE200" s="36">
        <f>'R54'!B21</f>
        <v>2</v>
      </c>
      <c r="AF200" s="8"/>
      <c r="AG200" s="8"/>
      <c r="AH200" s="8"/>
      <c r="AI200" s="8"/>
      <c r="AJ200" s="8"/>
      <c r="AK200" s="36">
        <f>'R54'!B24</f>
        <v>1</v>
      </c>
      <c r="AL200" s="36">
        <f>'R54'!B25</f>
        <v>0</v>
      </c>
      <c r="AM200" s="36">
        <f>'R54'!B27</f>
        <v>0</v>
      </c>
      <c r="AN200" s="36">
        <f>'R54'!B28</f>
        <v>20</v>
      </c>
      <c r="AO200" s="8"/>
      <c r="AP200" s="8"/>
      <c r="AQ200" s="8"/>
      <c r="AR200" s="36">
        <f>'R54'!B29</f>
        <v>0.5</v>
      </c>
    </row>
    <row r="201" spans="1:44" ht="15" x14ac:dyDescent="0.2">
      <c r="A201" s="30" t="s">
        <v>403</v>
      </c>
      <c r="B201" s="36">
        <f>'R54'!C4</f>
        <v>10</v>
      </c>
      <c r="C201" s="35"/>
      <c r="D201" s="35"/>
      <c r="E201" s="35"/>
      <c r="F201" s="36">
        <f>'R54'!C5</f>
        <v>7</v>
      </c>
      <c r="G201" s="36">
        <f>'R54'!C6</f>
        <v>0</v>
      </c>
      <c r="H201" s="36">
        <f>'R54'!C7</f>
        <v>0.5</v>
      </c>
      <c r="I201" s="35"/>
      <c r="J201" s="8"/>
      <c r="K201" s="8"/>
      <c r="L201" s="8"/>
      <c r="M201" s="8"/>
      <c r="N201" s="8"/>
      <c r="O201" s="8"/>
      <c r="P201" s="8"/>
      <c r="Q201" s="8"/>
      <c r="R201" s="36">
        <f>'R54'!C11</f>
        <v>1</v>
      </c>
      <c r="S201" s="8"/>
      <c r="T201" s="8"/>
      <c r="U201" s="8"/>
      <c r="V201" s="8"/>
      <c r="W201" s="8"/>
      <c r="X201" s="8"/>
      <c r="Y201" s="8"/>
      <c r="Z201" s="8"/>
      <c r="AA201" s="8"/>
      <c r="AB201" s="36">
        <f>'R54'!C18</f>
        <v>0.5</v>
      </c>
      <c r="AC201" s="36">
        <f>'R54'!C19</f>
        <v>0</v>
      </c>
      <c r="AD201" s="36">
        <f>'R54'!C20</f>
        <v>0.5</v>
      </c>
      <c r="AE201" s="36">
        <f>'R54'!C21</f>
        <v>0.5</v>
      </c>
      <c r="AF201" s="8"/>
      <c r="AG201" s="8"/>
      <c r="AH201" s="8"/>
      <c r="AI201" s="8"/>
      <c r="AJ201" s="8"/>
      <c r="AK201" s="36">
        <f>'R54'!C24</f>
        <v>1</v>
      </c>
      <c r="AL201" s="36">
        <f>'R54'!C25</f>
        <v>3</v>
      </c>
      <c r="AM201" s="36">
        <f>'R54'!C27</f>
        <v>0</v>
      </c>
      <c r="AN201" s="36">
        <f>'R54'!C28</f>
        <v>23</v>
      </c>
      <c r="AO201" s="8"/>
      <c r="AP201" s="8"/>
      <c r="AQ201" s="8"/>
      <c r="AR201" s="36">
        <f>'R54'!C29</f>
        <v>0.5</v>
      </c>
    </row>
    <row r="202" spans="1:44" ht="15" x14ac:dyDescent="0.2">
      <c r="A202" s="30" t="s">
        <v>404</v>
      </c>
      <c r="B202" s="36">
        <f>'R54'!D4</f>
        <v>12</v>
      </c>
      <c r="C202" s="35"/>
      <c r="D202" s="35"/>
      <c r="E202" s="35"/>
      <c r="F202" s="36">
        <f>'R54'!D5</f>
        <v>1</v>
      </c>
      <c r="G202" s="36">
        <f>'R54'!D6</f>
        <v>2</v>
      </c>
      <c r="H202" s="36">
        <f>'R54'!D7</f>
        <v>0</v>
      </c>
      <c r="I202" s="35"/>
      <c r="J202" s="8"/>
      <c r="K202" s="8"/>
      <c r="L202" s="8"/>
      <c r="M202" s="8"/>
      <c r="N202" s="8"/>
      <c r="O202" s="8"/>
      <c r="P202" s="8"/>
      <c r="Q202" s="8"/>
      <c r="R202" s="36">
        <f>'R54'!D11</f>
        <v>0.5</v>
      </c>
      <c r="S202" s="8"/>
      <c r="T202" s="8"/>
      <c r="U202" s="8"/>
      <c r="V202" s="8"/>
      <c r="W202" s="8"/>
      <c r="X202" s="8"/>
      <c r="Y202" s="8"/>
      <c r="Z202" s="8"/>
      <c r="AA202" s="8"/>
      <c r="AB202" s="36">
        <f>'R54'!D18</f>
        <v>2</v>
      </c>
      <c r="AC202" s="36">
        <f>'R54'!D19</f>
        <v>0.5</v>
      </c>
      <c r="AD202" s="36">
        <f>'R54'!D20</f>
        <v>1</v>
      </c>
      <c r="AE202" s="36">
        <f>'R54'!D21</f>
        <v>0.5</v>
      </c>
      <c r="AF202" s="8"/>
      <c r="AG202" s="8"/>
      <c r="AH202" s="8"/>
      <c r="AI202" s="8"/>
      <c r="AJ202" s="8"/>
      <c r="AK202" s="36">
        <f>'R54'!D24</f>
        <v>1</v>
      </c>
      <c r="AL202" s="36">
        <f>'R54'!D25</f>
        <v>5</v>
      </c>
      <c r="AM202" s="36">
        <f>'R54'!D27</f>
        <v>0.5</v>
      </c>
      <c r="AN202" s="36">
        <f>'R54'!D28</f>
        <v>16</v>
      </c>
      <c r="AO202" s="8"/>
      <c r="AP202" s="8"/>
      <c r="AQ202" s="8"/>
      <c r="AR202" s="36">
        <f>'R54'!D29</f>
        <v>0.5</v>
      </c>
    </row>
    <row r="203" spans="1:44" ht="15" x14ac:dyDescent="0.2">
      <c r="A203" s="30" t="s">
        <v>405</v>
      </c>
      <c r="B203" s="36">
        <f>'R55'!B4</f>
        <v>8</v>
      </c>
      <c r="C203" s="35"/>
      <c r="D203" s="35"/>
      <c r="E203" s="35"/>
      <c r="F203" s="36">
        <f>'R55'!B5</f>
        <v>1</v>
      </c>
      <c r="G203" s="35"/>
      <c r="H203" s="35"/>
      <c r="I203" s="35"/>
      <c r="J203" s="8"/>
      <c r="K203" s="8"/>
      <c r="L203" s="8"/>
      <c r="M203" s="8"/>
      <c r="N203" s="8"/>
      <c r="O203" s="8"/>
      <c r="P203" s="8"/>
      <c r="Q203" s="8"/>
      <c r="R203" s="36">
        <f>'R55'!B9</f>
        <v>7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36">
        <f>'R55'!B14</f>
        <v>0</v>
      </c>
      <c r="AE203" s="36">
        <f>'R55'!B15</f>
        <v>1</v>
      </c>
      <c r="AF203" s="8"/>
      <c r="AG203" s="8"/>
      <c r="AH203" s="8"/>
      <c r="AI203" s="8"/>
      <c r="AJ203" s="36">
        <f>'R55'!B17</f>
        <v>0</v>
      </c>
      <c r="AK203" s="36">
        <f>'R55'!B16</f>
        <v>5</v>
      </c>
      <c r="AL203" s="36">
        <f>'R55'!B18</f>
        <v>0</v>
      </c>
      <c r="AM203" s="8"/>
      <c r="AN203" s="36">
        <f>'R55'!B21</f>
        <v>0</v>
      </c>
      <c r="AO203" s="8"/>
      <c r="AP203" s="8"/>
      <c r="AQ203" s="36">
        <f>'R55'!B23</f>
        <v>0</v>
      </c>
      <c r="AR203" s="36">
        <f>'R55'!B24</f>
        <v>4</v>
      </c>
    </row>
    <row r="204" spans="1:44" ht="15" x14ac:dyDescent="0.2">
      <c r="A204" s="30" t="s">
        <v>406</v>
      </c>
      <c r="B204" s="36">
        <f>'R55'!C4</f>
        <v>7</v>
      </c>
      <c r="C204" s="35"/>
      <c r="D204" s="35"/>
      <c r="E204" s="35"/>
      <c r="F204" s="36">
        <f>'R55'!C5</f>
        <v>0.5</v>
      </c>
      <c r="G204" s="35"/>
      <c r="H204" s="35"/>
      <c r="I204" s="35"/>
      <c r="J204" s="8"/>
      <c r="K204" s="8"/>
      <c r="L204" s="8"/>
      <c r="M204" s="8"/>
      <c r="N204" s="8"/>
      <c r="O204" s="8"/>
      <c r="P204" s="8"/>
      <c r="Q204" s="8"/>
      <c r="R204" s="36">
        <f>'R55'!C9</f>
        <v>2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36">
        <f>'R55'!C14</f>
        <v>1</v>
      </c>
      <c r="AE204" s="36">
        <f>'R55'!C15</f>
        <v>0.5</v>
      </c>
      <c r="AF204" s="8"/>
      <c r="AG204" s="8"/>
      <c r="AH204" s="8"/>
      <c r="AI204" s="8"/>
      <c r="AJ204" s="36">
        <f>'R55'!C17</f>
        <v>3</v>
      </c>
      <c r="AK204" s="36">
        <f>'R55'!C16</f>
        <v>5</v>
      </c>
      <c r="AL204" s="36">
        <f>'R55'!C18</f>
        <v>0.5</v>
      </c>
      <c r="AM204" s="8"/>
      <c r="AN204" s="36">
        <f>'R55'!C21</f>
        <v>0.5</v>
      </c>
      <c r="AO204" s="8"/>
      <c r="AP204" s="8"/>
      <c r="AQ204" s="36">
        <f>'R55'!C23</f>
        <v>0.5</v>
      </c>
      <c r="AR204" s="36">
        <f>'R55'!C24</f>
        <v>0</v>
      </c>
    </row>
    <row r="205" spans="1:44" ht="15" x14ac:dyDescent="0.2">
      <c r="A205" s="30" t="s">
        <v>407</v>
      </c>
      <c r="B205" s="36">
        <f>'R55'!D4</f>
        <v>7</v>
      </c>
      <c r="C205" s="35"/>
      <c r="D205" s="35"/>
      <c r="E205" s="35"/>
      <c r="F205" s="36">
        <f>'R55'!D5</f>
        <v>0.5</v>
      </c>
      <c r="G205" s="35"/>
      <c r="H205" s="35"/>
      <c r="I205" s="35"/>
      <c r="J205" s="8"/>
      <c r="K205" s="8"/>
      <c r="L205" s="8"/>
      <c r="M205" s="8"/>
      <c r="N205" s="8"/>
      <c r="O205" s="8"/>
      <c r="P205" s="8"/>
      <c r="Q205" s="8"/>
      <c r="R205" s="36">
        <f>'R55'!D9</f>
        <v>2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36">
        <f>'R55'!D14</f>
        <v>0.5</v>
      </c>
      <c r="AE205" s="36">
        <f>'R55'!D15</f>
        <v>0.5</v>
      </c>
      <c r="AF205" s="8"/>
      <c r="AG205" s="8"/>
      <c r="AH205" s="8"/>
      <c r="AI205" s="8"/>
      <c r="AJ205" s="36">
        <f>'R55'!D17</f>
        <v>4</v>
      </c>
      <c r="AK205" s="36">
        <f>'R55'!D16</f>
        <v>4</v>
      </c>
      <c r="AL205" s="36">
        <f>'R55'!D18</f>
        <v>0.5</v>
      </c>
      <c r="AM205" s="8"/>
      <c r="AN205" s="36">
        <f>'R55'!D21</f>
        <v>0</v>
      </c>
      <c r="AO205" s="8"/>
      <c r="AP205" s="8"/>
      <c r="AQ205" s="36">
        <f>'R55'!D23</f>
        <v>0.5</v>
      </c>
      <c r="AR205" s="36">
        <f>'R55'!D24</f>
        <v>0</v>
      </c>
    </row>
    <row r="206" spans="1:44" ht="15" x14ac:dyDescent="0.2">
      <c r="A206" s="30" t="s">
        <v>408</v>
      </c>
      <c r="B206" s="36">
        <f>'R56'!B5</f>
        <v>0</v>
      </c>
      <c r="C206" s="35"/>
      <c r="D206" s="35"/>
      <c r="E206" s="35"/>
      <c r="F206" s="35"/>
      <c r="G206" s="36">
        <f>'R56'!B8</f>
        <v>0</v>
      </c>
      <c r="H206" s="35"/>
      <c r="I206" s="35"/>
      <c r="J206" s="8"/>
      <c r="K206" s="8"/>
      <c r="L206" s="36">
        <f>'R56'!B13</f>
        <v>0</v>
      </c>
      <c r="M206" s="36">
        <f>'R56'!B14</f>
        <v>2</v>
      </c>
      <c r="N206" s="8"/>
      <c r="O206" s="8"/>
      <c r="P206" s="36">
        <f>'R56'!B16</f>
        <v>20</v>
      </c>
      <c r="Q206" s="8"/>
      <c r="R206" s="8"/>
      <c r="S206" s="8"/>
      <c r="T206" s="8"/>
      <c r="U206" s="8"/>
      <c r="V206" s="36">
        <f>'R56'!B17</f>
        <v>0</v>
      </c>
      <c r="W206" s="36">
        <f>'R56'!B18</f>
        <v>0</v>
      </c>
      <c r="X206" s="8"/>
      <c r="Y206" s="36">
        <f>'R56'!B22</f>
        <v>2</v>
      </c>
      <c r="Z206" s="8"/>
      <c r="AA206" s="8"/>
      <c r="AB206" s="8"/>
      <c r="AC206" s="8"/>
      <c r="AD206" s="36">
        <f>'R56'!B25</f>
        <v>0.5</v>
      </c>
      <c r="AE206" s="36">
        <f>'R56'!B26</f>
        <v>0.5</v>
      </c>
      <c r="AF206" s="8"/>
      <c r="AG206" s="8"/>
      <c r="AH206" s="8"/>
      <c r="AI206" s="36">
        <f>'R56'!B30</f>
        <v>25</v>
      </c>
      <c r="AJ206" s="8"/>
      <c r="AK206" s="8"/>
      <c r="AL206" s="8"/>
      <c r="AM206" s="8"/>
      <c r="AN206" s="8"/>
      <c r="AO206" s="36">
        <f>'R56'!B32</f>
        <v>3</v>
      </c>
      <c r="AP206" s="8"/>
      <c r="AQ206" s="36">
        <f>'R56'!B33</f>
        <v>4</v>
      </c>
      <c r="AR206" s="8"/>
    </row>
    <row r="207" spans="1:44" ht="15" x14ac:dyDescent="0.2">
      <c r="A207" s="30" t="s">
        <v>409</v>
      </c>
      <c r="B207" s="36">
        <f>'R56'!C5</f>
        <v>0</v>
      </c>
      <c r="C207" s="35"/>
      <c r="D207" s="35"/>
      <c r="E207" s="35"/>
      <c r="F207" s="35"/>
      <c r="G207" s="36">
        <f>'R56'!C8</f>
        <v>1</v>
      </c>
      <c r="H207" s="35"/>
      <c r="I207" s="35"/>
      <c r="J207" s="8"/>
      <c r="K207" s="8"/>
      <c r="L207" s="36">
        <f>'R56'!C13</f>
        <v>0.5</v>
      </c>
      <c r="M207" s="36">
        <f>'R56'!C14</f>
        <v>4</v>
      </c>
      <c r="N207" s="8"/>
      <c r="O207" s="8"/>
      <c r="P207" s="36">
        <f>'R56'!C16</f>
        <v>9</v>
      </c>
      <c r="Q207" s="8"/>
      <c r="R207" s="8"/>
      <c r="S207" s="8"/>
      <c r="T207" s="8"/>
      <c r="U207" s="8"/>
      <c r="V207" s="36">
        <f>'R56'!C17</f>
        <v>0</v>
      </c>
      <c r="W207" s="36">
        <f>'R56'!C18</f>
        <v>0.5</v>
      </c>
      <c r="X207" s="8"/>
      <c r="Y207" s="36">
        <f>'R56'!C22</f>
        <v>2</v>
      </c>
      <c r="Z207" s="8"/>
      <c r="AA207" s="8"/>
      <c r="AB207" s="8"/>
      <c r="AC207" s="8"/>
      <c r="AD207" s="36">
        <f>'R56'!C25</f>
        <v>0.05</v>
      </c>
      <c r="AE207" s="36">
        <f>'R56'!C26</f>
        <v>0.05</v>
      </c>
      <c r="AF207" s="8"/>
      <c r="AG207" s="8"/>
      <c r="AH207" s="8"/>
      <c r="AI207" s="36">
        <f>'R56'!C30</f>
        <v>18</v>
      </c>
      <c r="AJ207" s="8"/>
      <c r="AK207" s="8"/>
      <c r="AL207" s="8"/>
      <c r="AM207" s="8"/>
      <c r="AN207" s="8"/>
      <c r="AO207" s="36">
        <f>'R56'!C32</f>
        <v>4</v>
      </c>
      <c r="AP207" s="8"/>
      <c r="AQ207" s="36">
        <f>'R56'!C33</f>
        <v>3</v>
      </c>
      <c r="AR207" s="8"/>
    </row>
    <row r="208" spans="1:44" ht="15" x14ac:dyDescent="0.2">
      <c r="A208" s="30" t="s">
        <v>410</v>
      </c>
      <c r="B208" s="36">
        <f>'R56'!D5</f>
        <v>0.5</v>
      </c>
      <c r="C208" s="35"/>
      <c r="D208" s="35"/>
      <c r="E208" s="35"/>
      <c r="F208" s="35"/>
      <c r="G208" s="36">
        <f>'R56'!D8</f>
        <v>0</v>
      </c>
      <c r="H208" s="35"/>
      <c r="I208" s="35"/>
      <c r="J208" s="8"/>
      <c r="K208" s="8"/>
      <c r="L208" s="36">
        <f>'R56'!D13</f>
        <v>0</v>
      </c>
      <c r="M208" s="36">
        <f>'R56'!D14</f>
        <v>3</v>
      </c>
      <c r="N208" s="8"/>
      <c r="O208" s="8"/>
      <c r="P208" s="36">
        <f>'R56'!D16</f>
        <v>1</v>
      </c>
      <c r="Q208" s="8"/>
      <c r="R208" s="8"/>
      <c r="S208" s="8"/>
      <c r="T208" s="8"/>
      <c r="U208" s="8"/>
      <c r="V208" s="36">
        <f>'R56'!D17</f>
        <v>0.5</v>
      </c>
      <c r="W208" s="36">
        <f>'R56'!D18</f>
        <v>0</v>
      </c>
      <c r="X208" s="8"/>
      <c r="Y208" s="36">
        <f>'R56'!D22</f>
        <v>1</v>
      </c>
      <c r="Z208" s="8"/>
      <c r="AA208" s="8"/>
      <c r="AB208" s="8"/>
      <c r="AC208" s="8"/>
      <c r="AD208" s="36">
        <f>'R56'!D25</f>
        <v>0</v>
      </c>
      <c r="AE208" s="36">
        <f>'R56'!D26</f>
        <v>0.5</v>
      </c>
      <c r="AF208" s="8"/>
      <c r="AG208" s="8"/>
      <c r="AH208" s="8"/>
      <c r="AI208" s="36">
        <f>'R56'!D30</f>
        <v>10</v>
      </c>
      <c r="AJ208" s="8"/>
      <c r="AK208" s="8"/>
      <c r="AL208" s="8"/>
      <c r="AM208" s="8"/>
      <c r="AN208" s="8"/>
      <c r="AO208" s="36">
        <f>'R56'!D32</f>
        <v>7</v>
      </c>
      <c r="AP208" s="8"/>
      <c r="AQ208" s="36">
        <f>'R56'!D33</f>
        <v>1</v>
      </c>
      <c r="AR208" s="8"/>
    </row>
    <row r="209" spans="1:44" ht="15" x14ac:dyDescent="0.2">
      <c r="A209" s="30" t="s">
        <v>411</v>
      </c>
      <c r="B209" s="36">
        <f>'R57'!B5</f>
        <v>1</v>
      </c>
      <c r="C209" s="35"/>
      <c r="D209" s="35"/>
      <c r="E209" s="35"/>
      <c r="F209" s="35"/>
      <c r="G209" s="35"/>
      <c r="H209" s="35"/>
      <c r="I209" s="35"/>
      <c r="J209" s="8"/>
      <c r="K209" s="8"/>
      <c r="L209" s="8"/>
      <c r="M209" s="8"/>
      <c r="N209" s="8"/>
      <c r="O209" s="8"/>
      <c r="P209" s="8"/>
      <c r="Q209" s="8"/>
      <c r="R209" s="36">
        <f>'R57'!B10</f>
        <v>1</v>
      </c>
      <c r="S209" s="8"/>
      <c r="T209" s="8"/>
      <c r="U209" s="8"/>
      <c r="V209" s="36">
        <f>'R57'!B11</f>
        <v>18</v>
      </c>
      <c r="W209" s="8"/>
      <c r="X209" s="8"/>
      <c r="Y209" s="36">
        <f>'R57'!B15</f>
        <v>7</v>
      </c>
      <c r="Z209" s="36">
        <f>'R57'!B17</f>
        <v>0</v>
      </c>
      <c r="AA209" s="36">
        <f>'R57'!B19</f>
        <v>0</v>
      </c>
      <c r="AB209" s="8"/>
      <c r="AC209" s="8"/>
      <c r="AD209" s="36">
        <f>'R57'!B21</f>
        <v>1</v>
      </c>
      <c r="AE209" s="36">
        <f>'R57'!B22</f>
        <v>0</v>
      </c>
      <c r="AF209" s="8"/>
      <c r="AG209" s="8"/>
      <c r="AH209" s="8"/>
      <c r="AI209" s="36">
        <f>'R57'!B24</f>
        <v>0.5</v>
      </c>
      <c r="AJ209" s="8"/>
      <c r="AK209" s="8"/>
      <c r="AL209" s="8"/>
      <c r="AM209" s="8"/>
      <c r="AN209" s="8"/>
      <c r="AO209" s="36">
        <f>'R57'!B26</f>
        <v>0.5</v>
      </c>
      <c r="AP209" s="8"/>
      <c r="AQ209" s="36">
        <f>'R57'!B28</f>
        <v>3</v>
      </c>
      <c r="AR209" s="36">
        <f>'R57'!B29</f>
        <v>0.5</v>
      </c>
    </row>
    <row r="210" spans="1:44" ht="15" x14ac:dyDescent="0.2">
      <c r="A210" s="30" t="s">
        <v>412</v>
      </c>
      <c r="B210" s="36">
        <f>'R57'!C5</f>
        <v>1</v>
      </c>
      <c r="C210" s="35"/>
      <c r="D210" s="35"/>
      <c r="E210" s="35"/>
      <c r="F210" s="35"/>
      <c r="G210" s="35"/>
      <c r="H210" s="35"/>
      <c r="I210" s="35"/>
      <c r="J210" s="8"/>
      <c r="K210" s="8"/>
      <c r="L210" s="8"/>
      <c r="M210" s="8"/>
      <c r="N210" s="8"/>
      <c r="O210" s="8"/>
      <c r="P210" s="8"/>
      <c r="Q210" s="8"/>
      <c r="R210" s="36">
        <f>'R57'!C10</f>
        <v>1</v>
      </c>
      <c r="S210" s="8"/>
      <c r="T210" s="8"/>
      <c r="U210" s="8"/>
      <c r="V210" s="36">
        <f>'R57'!C11</f>
        <v>15</v>
      </c>
      <c r="W210" s="8"/>
      <c r="X210" s="8"/>
      <c r="Y210" s="36">
        <f>'R57'!C15</f>
        <v>5</v>
      </c>
      <c r="Z210" s="36">
        <f>'R57'!C17</f>
        <v>1</v>
      </c>
      <c r="AA210" s="36">
        <f>'R57'!C19</f>
        <v>0.5</v>
      </c>
      <c r="AB210" s="8"/>
      <c r="AC210" s="8"/>
      <c r="AD210" s="36">
        <f>'R57'!C21</f>
        <v>1</v>
      </c>
      <c r="AE210" s="36">
        <f>'R57'!C22</f>
        <v>0.5</v>
      </c>
      <c r="AF210" s="8"/>
      <c r="AG210" s="8"/>
      <c r="AH210" s="8"/>
      <c r="AI210" s="36">
        <f>'R57'!C24</f>
        <v>1</v>
      </c>
      <c r="AJ210" s="8"/>
      <c r="AK210" s="8"/>
      <c r="AL210" s="8"/>
      <c r="AM210" s="8"/>
      <c r="AN210" s="8"/>
      <c r="AO210" s="36">
        <f>'R57'!C26</f>
        <v>1</v>
      </c>
      <c r="AP210" s="8"/>
      <c r="AQ210" s="36">
        <f>'R57'!C28</f>
        <v>4</v>
      </c>
      <c r="AR210" s="36">
        <f>'R57'!C29</f>
        <v>0.5</v>
      </c>
    </row>
    <row r="211" spans="1:44" ht="15" x14ac:dyDescent="0.25">
      <c r="A211" s="30" t="s">
        <v>413</v>
      </c>
      <c r="B211" s="37">
        <f>'R57'!D5</f>
        <v>1</v>
      </c>
      <c r="C211" s="35"/>
      <c r="D211" s="35"/>
      <c r="E211" s="35"/>
      <c r="F211" s="35"/>
      <c r="G211" s="35"/>
      <c r="H211" s="35"/>
      <c r="I211" s="35"/>
      <c r="J211" s="8"/>
      <c r="K211" s="8"/>
      <c r="L211" s="8"/>
      <c r="M211" s="8"/>
      <c r="N211" s="8"/>
      <c r="O211" s="8"/>
      <c r="P211" s="8"/>
      <c r="Q211" s="8"/>
      <c r="R211" s="37">
        <f>'R57'!D10</f>
        <v>1</v>
      </c>
      <c r="S211" s="8"/>
      <c r="T211" s="8"/>
      <c r="U211" s="8"/>
      <c r="V211" s="37">
        <f>'R57'!D11</f>
        <v>13</v>
      </c>
      <c r="W211" s="8"/>
      <c r="X211" s="8"/>
      <c r="Y211" s="37">
        <f>'R57'!D15</f>
        <v>2</v>
      </c>
      <c r="Z211" s="37">
        <f>'R57'!D17</f>
        <v>1</v>
      </c>
      <c r="AA211" s="37">
        <f>'R57'!D19</f>
        <v>0.5</v>
      </c>
      <c r="AB211" s="8"/>
      <c r="AC211" s="8"/>
      <c r="AD211" s="37">
        <f>'R57'!D21</f>
        <v>0.5</v>
      </c>
      <c r="AE211" s="37">
        <f>'R57'!D22</f>
        <v>0.5</v>
      </c>
      <c r="AF211" s="8"/>
      <c r="AG211" s="8"/>
      <c r="AH211" s="8"/>
      <c r="AI211" s="37">
        <f>'R57'!D24</f>
        <v>0</v>
      </c>
      <c r="AJ211" s="8"/>
      <c r="AK211" s="8"/>
      <c r="AL211" s="8"/>
      <c r="AM211" s="8"/>
      <c r="AN211" s="8"/>
      <c r="AO211" s="37">
        <f>'R57'!D26</f>
        <v>0.5</v>
      </c>
      <c r="AP211" s="8"/>
      <c r="AQ211" s="37">
        <f>'R57'!D28</f>
        <v>3</v>
      </c>
      <c r="AR211" s="37">
        <f>'R57'!D29</f>
        <v>0.5</v>
      </c>
    </row>
    <row r="212" spans="1:44" ht="15" x14ac:dyDescent="0.2">
      <c r="A212" s="30" t="s">
        <v>414</v>
      </c>
      <c r="B212" s="36">
        <f>'R58'!B8</f>
        <v>12</v>
      </c>
      <c r="C212" s="35"/>
      <c r="D212" s="35"/>
      <c r="E212" s="35"/>
      <c r="F212" s="36">
        <f>'R58'!B12</f>
        <v>0</v>
      </c>
      <c r="G212" s="36">
        <f>'R58'!B13</f>
        <v>3</v>
      </c>
      <c r="H212" s="35"/>
      <c r="I212" s="36">
        <f>'R58'!B14</f>
        <v>0.5</v>
      </c>
      <c r="J212" s="36">
        <f>'R58'!B19</f>
        <v>0.5</v>
      </c>
      <c r="K212" s="8"/>
      <c r="L212" s="8"/>
      <c r="M212" s="36">
        <f>'R58'!B21</f>
        <v>0.5</v>
      </c>
      <c r="N212" s="8"/>
      <c r="O212" s="8"/>
      <c r="P212" s="8"/>
      <c r="Q212" s="36">
        <f>'R58'!B23</f>
        <v>0.5</v>
      </c>
      <c r="R212" s="36">
        <f>'R58'!B24</f>
        <v>10</v>
      </c>
      <c r="S212" s="8"/>
      <c r="T212" s="8"/>
      <c r="U212" s="8"/>
      <c r="V212" s="36">
        <f>'R58'!B25</f>
        <v>0.5</v>
      </c>
      <c r="W212" s="8"/>
      <c r="X212" s="8"/>
      <c r="Y212" s="36">
        <f>'R58'!B30</f>
        <v>0.5</v>
      </c>
      <c r="Z212" s="8"/>
      <c r="AA212" s="36">
        <f>'R58'!B32</f>
        <v>0</v>
      </c>
      <c r="AB212" s="36">
        <f>'R58'!B33</f>
        <v>0</v>
      </c>
      <c r="AC212" s="8"/>
      <c r="AD212" s="36">
        <f>'R58'!B35</f>
        <v>0.5</v>
      </c>
      <c r="AE212" s="36">
        <f>'R58'!B36</f>
        <v>1</v>
      </c>
      <c r="AF212" s="8"/>
      <c r="AG212" s="8"/>
      <c r="AH212" s="8"/>
      <c r="AI212" s="8"/>
      <c r="AJ212" s="36">
        <f>'R58'!B41</f>
        <v>7</v>
      </c>
      <c r="AK212" s="36">
        <f>'R58'!B40</f>
        <v>10</v>
      </c>
      <c r="AL212" s="36">
        <f>'R58'!B39</f>
        <v>0</v>
      </c>
      <c r="AM212" s="8"/>
      <c r="AN212" s="36">
        <f>'R58'!B42</f>
        <v>0</v>
      </c>
      <c r="AO212" s="8"/>
      <c r="AP212" s="8"/>
      <c r="AQ212" s="36">
        <f>'R58'!B45</f>
        <v>0.5</v>
      </c>
      <c r="AR212" s="36">
        <f>'R58'!B46</f>
        <v>8</v>
      </c>
    </row>
    <row r="213" spans="1:44" ht="15" x14ac:dyDescent="0.2">
      <c r="A213" s="30" t="s">
        <v>415</v>
      </c>
      <c r="B213" s="36">
        <f>'R58'!C8</f>
        <v>12</v>
      </c>
      <c r="C213" s="35"/>
      <c r="D213" s="35"/>
      <c r="E213" s="35"/>
      <c r="F213" s="36">
        <f>'R58'!C12</f>
        <v>0.5</v>
      </c>
      <c r="G213" s="36">
        <f>'R58'!C13</f>
        <v>4</v>
      </c>
      <c r="H213" s="35"/>
      <c r="I213" s="36">
        <f>'R58'!C14</f>
        <v>0</v>
      </c>
      <c r="J213" s="36">
        <f>'R58'!C19</f>
        <v>0.5</v>
      </c>
      <c r="K213" s="8"/>
      <c r="L213" s="8"/>
      <c r="M213" s="36">
        <f>'R58'!C21</f>
        <v>0</v>
      </c>
      <c r="N213" s="8"/>
      <c r="O213" s="8"/>
      <c r="P213" s="8"/>
      <c r="Q213" s="36">
        <f>'R58'!C23</f>
        <v>0.5</v>
      </c>
      <c r="R213" s="36">
        <f>'R58'!C24</f>
        <v>10</v>
      </c>
      <c r="S213" s="8"/>
      <c r="T213" s="8"/>
      <c r="U213" s="8"/>
      <c r="V213" s="36">
        <f>'R58'!C25</f>
        <v>0.5</v>
      </c>
      <c r="W213" s="8"/>
      <c r="X213" s="8"/>
      <c r="Y213" s="36">
        <f>'R58'!C30</f>
        <v>0.5</v>
      </c>
      <c r="Z213" s="8"/>
      <c r="AA213" s="36">
        <f>'R58'!C32</f>
        <v>0</v>
      </c>
      <c r="AB213" s="36">
        <f>'R58'!C33</f>
        <v>1</v>
      </c>
      <c r="AC213" s="8"/>
      <c r="AD213" s="36">
        <f>'R58'!C35</f>
        <v>0.5</v>
      </c>
      <c r="AE213" s="36">
        <f>'R58'!C36</f>
        <v>0.5</v>
      </c>
      <c r="AF213" s="8"/>
      <c r="AG213" s="8"/>
      <c r="AH213" s="8"/>
      <c r="AI213" s="8"/>
      <c r="AJ213" s="36">
        <f>'R58'!C41</f>
        <v>7</v>
      </c>
      <c r="AK213" s="36">
        <f>'R58'!C40</f>
        <v>7</v>
      </c>
      <c r="AL213" s="36">
        <f>'R58'!C39</f>
        <v>0</v>
      </c>
      <c r="AM213" s="8"/>
      <c r="AN213" s="36">
        <f>'R58'!C42</f>
        <v>0.5</v>
      </c>
      <c r="AO213" s="8"/>
      <c r="AP213" s="8"/>
      <c r="AQ213" s="36">
        <f>'R58'!C45</f>
        <v>0.5</v>
      </c>
      <c r="AR213" s="36">
        <f>'R58'!C46</f>
        <v>4</v>
      </c>
    </row>
    <row r="214" spans="1:44" ht="15" x14ac:dyDescent="0.2">
      <c r="A214" s="30" t="s">
        <v>416</v>
      </c>
      <c r="B214" s="36">
        <f>'R58'!D8</f>
        <v>16</v>
      </c>
      <c r="C214" s="35"/>
      <c r="D214" s="35"/>
      <c r="E214" s="35"/>
      <c r="F214" s="36">
        <f>'R58'!D12</f>
        <v>0.5</v>
      </c>
      <c r="G214" s="36">
        <f>'R58'!D13</f>
        <v>0.5</v>
      </c>
      <c r="H214" s="35"/>
      <c r="I214" s="36">
        <f>'R58'!D14</f>
        <v>0</v>
      </c>
      <c r="J214" s="36">
        <f>'R58'!D19</f>
        <v>0.5</v>
      </c>
      <c r="K214" s="8"/>
      <c r="L214" s="8"/>
      <c r="M214" s="36">
        <f>'R58'!D21</f>
        <v>0</v>
      </c>
      <c r="N214" s="8"/>
      <c r="O214" s="8"/>
      <c r="P214" s="8"/>
      <c r="Q214" s="36">
        <f>'R58'!D23</f>
        <v>0.5</v>
      </c>
      <c r="R214" s="36">
        <f>'R58'!D24</f>
        <v>13</v>
      </c>
      <c r="S214" s="8"/>
      <c r="T214" s="8"/>
      <c r="U214" s="8"/>
      <c r="V214" s="36">
        <f>'R58'!D25</f>
        <v>0.5</v>
      </c>
      <c r="W214" s="8"/>
      <c r="X214" s="8"/>
      <c r="Y214" s="36">
        <f>'R58'!D30</f>
        <v>0</v>
      </c>
      <c r="Z214" s="8"/>
      <c r="AA214" s="36">
        <f>'R58'!D32</f>
        <v>0.5</v>
      </c>
      <c r="AB214" s="36">
        <f>'R58'!D33</f>
        <v>1</v>
      </c>
      <c r="AC214" s="8"/>
      <c r="AD214" s="36">
        <f>'R58'!D35</f>
        <v>0.5</v>
      </c>
      <c r="AE214" s="36">
        <f>'R58'!D36</f>
        <v>0</v>
      </c>
      <c r="AF214" s="8"/>
      <c r="AG214" s="8"/>
      <c r="AH214" s="8"/>
      <c r="AI214" s="8"/>
      <c r="AJ214" s="36">
        <f>'R58'!D41</f>
        <v>2</v>
      </c>
      <c r="AK214" s="36">
        <f>'R58'!D40</f>
        <v>5</v>
      </c>
      <c r="AL214" s="36">
        <f>'R58'!D39</f>
        <v>1</v>
      </c>
      <c r="AM214" s="8"/>
      <c r="AN214" s="36">
        <f>'R58'!D42</f>
        <v>0</v>
      </c>
      <c r="AO214" s="8"/>
      <c r="AP214" s="8"/>
      <c r="AQ214" s="36">
        <f>'R58'!D45</f>
        <v>0.5</v>
      </c>
      <c r="AR214" s="36">
        <f>'R58'!D46</f>
        <v>1</v>
      </c>
    </row>
    <row r="215" spans="1:44" ht="15" x14ac:dyDescent="0.2">
      <c r="A215" s="30" t="s">
        <v>417</v>
      </c>
      <c r="B215" s="36">
        <f>'R59'!B4</f>
        <v>0.5</v>
      </c>
      <c r="C215" s="35"/>
      <c r="D215" s="35"/>
      <c r="E215" s="35"/>
      <c r="F215" s="35"/>
      <c r="G215" s="35"/>
      <c r="H215" s="35"/>
      <c r="I215" s="35"/>
      <c r="J215" s="8"/>
      <c r="K215" s="8"/>
      <c r="L215" s="8"/>
      <c r="M215" s="36">
        <f>'R59'!B7</f>
        <v>25</v>
      </c>
      <c r="N215" s="8"/>
      <c r="O215" s="8"/>
      <c r="P215" s="36">
        <f>'R59'!B8</f>
        <v>2</v>
      </c>
      <c r="Q215" s="8"/>
      <c r="R215" s="8"/>
      <c r="S215" s="8"/>
      <c r="T215" s="8"/>
      <c r="U215" s="8"/>
      <c r="V215" s="36">
        <f>'R59'!B9</f>
        <v>0.5</v>
      </c>
      <c r="W215" s="8"/>
      <c r="X215" s="8"/>
      <c r="Y215" s="36">
        <f>'R59'!B12</f>
        <v>5</v>
      </c>
      <c r="Z215" s="8"/>
      <c r="AA215" s="8"/>
      <c r="AB215" s="8"/>
      <c r="AC215" s="8"/>
      <c r="AD215" s="36">
        <f>'R59'!B15</f>
        <v>0</v>
      </c>
      <c r="AE215" s="36">
        <f>'R59'!B16</f>
        <v>0.5</v>
      </c>
      <c r="AF215" s="8"/>
      <c r="AG215" s="8"/>
      <c r="AH215" s="8"/>
      <c r="AI215" s="8"/>
      <c r="AJ215" s="8"/>
      <c r="AK215" s="8"/>
      <c r="AL215" s="8"/>
      <c r="AM215" s="8"/>
      <c r="AN215" s="8"/>
      <c r="AO215" s="36">
        <f>'R59'!B21</f>
        <v>1</v>
      </c>
      <c r="AP215" s="8"/>
      <c r="AQ215" s="36">
        <f>'R59'!B22</f>
        <v>1</v>
      </c>
      <c r="AR215" s="36">
        <f>'R59'!B23</f>
        <v>0.5</v>
      </c>
    </row>
    <row r="216" spans="1:44" ht="15" x14ac:dyDescent="0.2">
      <c r="A216" s="30" t="s">
        <v>418</v>
      </c>
      <c r="B216" s="36">
        <f>'R59'!C4</f>
        <v>0.5</v>
      </c>
      <c r="C216" s="35"/>
      <c r="D216" s="35"/>
      <c r="E216" s="35"/>
      <c r="F216" s="35"/>
      <c r="G216" s="35"/>
      <c r="H216" s="35"/>
      <c r="I216" s="35"/>
      <c r="J216" s="8"/>
      <c r="K216" s="8"/>
      <c r="L216" s="8"/>
      <c r="M216" s="36">
        <f>'R59'!C7</f>
        <v>45</v>
      </c>
      <c r="N216" s="8"/>
      <c r="O216" s="8"/>
      <c r="P216" s="36">
        <f>'R59'!C8</f>
        <v>2</v>
      </c>
      <c r="Q216" s="8"/>
      <c r="R216" s="8"/>
      <c r="S216" s="8"/>
      <c r="T216" s="8"/>
      <c r="U216" s="8"/>
      <c r="V216" s="36">
        <f>'R59'!C9</f>
        <v>1</v>
      </c>
      <c r="W216" s="8"/>
      <c r="X216" s="8"/>
      <c r="Y216" s="36">
        <f>'R59'!C12</f>
        <v>2</v>
      </c>
      <c r="Z216" s="8"/>
      <c r="AA216" s="8"/>
      <c r="AB216" s="8"/>
      <c r="AC216" s="8"/>
      <c r="AD216" s="36">
        <f>'R59'!C15</f>
        <v>0</v>
      </c>
      <c r="AE216" s="36">
        <f>'R59'!C16</f>
        <v>0</v>
      </c>
      <c r="AF216" s="8"/>
      <c r="AG216" s="8"/>
      <c r="AH216" s="8"/>
      <c r="AI216" s="8"/>
      <c r="AJ216" s="8"/>
      <c r="AK216" s="8"/>
      <c r="AL216" s="8"/>
      <c r="AM216" s="8"/>
      <c r="AN216" s="8"/>
      <c r="AO216" s="36">
        <f>'R59'!C21</f>
        <v>1</v>
      </c>
      <c r="AP216" s="8"/>
      <c r="AQ216" s="36">
        <f>'R59'!C22</f>
        <v>1</v>
      </c>
      <c r="AR216" s="36">
        <f>'R59'!C23</f>
        <v>0.05</v>
      </c>
    </row>
    <row r="217" spans="1:44" ht="15" x14ac:dyDescent="0.2">
      <c r="A217" s="30" t="s">
        <v>419</v>
      </c>
      <c r="B217" s="36">
        <f>'R59'!D4</f>
        <v>0.5</v>
      </c>
      <c r="C217" s="35"/>
      <c r="D217" s="35"/>
      <c r="E217" s="35"/>
      <c r="F217" s="35"/>
      <c r="G217" s="35"/>
      <c r="H217" s="35"/>
      <c r="I217" s="35"/>
      <c r="J217" s="8"/>
      <c r="K217" s="8"/>
      <c r="L217" s="8"/>
      <c r="M217" s="36">
        <f>'R59'!D7</f>
        <v>42</v>
      </c>
      <c r="N217" s="8"/>
      <c r="O217" s="8"/>
      <c r="P217" s="36">
        <f>'R59'!D8</f>
        <v>1</v>
      </c>
      <c r="Q217" s="8"/>
      <c r="R217" s="8"/>
      <c r="S217" s="8"/>
      <c r="T217" s="8"/>
      <c r="U217" s="8"/>
      <c r="V217" s="36">
        <f>'R59'!D9</f>
        <v>0.5</v>
      </c>
      <c r="W217" s="8"/>
      <c r="X217" s="8"/>
      <c r="Y217" s="36">
        <f>'R59'!D12</f>
        <v>5</v>
      </c>
      <c r="Z217" s="8"/>
      <c r="AA217" s="8"/>
      <c r="AB217" s="8"/>
      <c r="AC217" s="8"/>
      <c r="AD217" s="36">
        <f>'R59'!D15</f>
        <v>0.5</v>
      </c>
      <c r="AE217" s="36">
        <f>'R59'!D16</f>
        <v>0</v>
      </c>
      <c r="AF217" s="8"/>
      <c r="AG217" s="8"/>
      <c r="AH217" s="8"/>
      <c r="AI217" s="8"/>
      <c r="AJ217" s="8"/>
      <c r="AK217" s="8"/>
      <c r="AL217" s="8"/>
      <c r="AM217" s="8"/>
      <c r="AN217" s="8"/>
      <c r="AO217" s="36">
        <f>'R59'!D21</f>
        <v>1</v>
      </c>
      <c r="AP217" s="8"/>
      <c r="AQ217" s="36">
        <f>'R59'!D22</f>
        <v>1</v>
      </c>
      <c r="AR217" s="36">
        <f>'R59'!D23</f>
        <v>0</v>
      </c>
    </row>
    <row r="218" spans="1:44" ht="15" x14ac:dyDescent="0.2">
      <c r="A218" s="30" t="s">
        <v>420</v>
      </c>
      <c r="B218" s="35"/>
      <c r="C218" s="35"/>
      <c r="D218" s="35"/>
      <c r="E218" s="35"/>
      <c r="F218" s="35"/>
      <c r="G218" s="35"/>
      <c r="H218" s="35"/>
      <c r="I218" s="35"/>
      <c r="J218" s="8"/>
      <c r="K218" s="36">
        <f>'R60'!B12</f>
        <v>0.5</v>
      </c>
      <c r="L218" s="8"/>
      <c r="M218" s="36">
        <f>'R60'!B13</f>
        <v>70</v>
      </c>
      <c r="N218" s="8"/>
      <c r="O218" s="8"/>
      <c r="P218" s="36">
        <f>'R60'!B14</f>
        <v>1</v>
      </c>
      <c r="Q218" s="8"/>
      <c r="R218" s="8"/>
      <c r="S218" s="8"/>
      <c r="T218" s="8"/>
      <c r="U218" s="8"/>
      <c r="V218" s="8"/>
      <c r="W218" s="8"/>
      <c r="X218" s="8"/>
      <c r="Y218" s="36">
        <f>'R60'!B37</f>
        <v>4</v>
      </c>
      <c r="Z218" s="8"/>
      <c r="AA218" s="8"/>
      <c r="AB218" s="8"/>
      <c r="AC218" s="8"/>
      <c r="AD218" s="36">
        <f>'R60'!B20</f>
        <v>0.5</v>
      </c>
      <c r="AE218" s="36">
        <f>'R60'!B21</f>
        <v>0.5</v>
      </c>
      <c r="AF218" s="8"/>
      <c r="AG218" s="8"/>
      <c r="AH218" s="8"/>
      <c r="AI218" s="8"/>
      <c r="AJ218" s="8"/>
      <c r="AK218" s="8"/>
      <c r="AL218" s="8"/>
      <c r="AM218" s="8"/>
      <c r="AN218" s="8"/>
      <c r="AO218" s="36">
        <f>'R60'!B26</f>
        <v>0</v>
      </c>
      <c r="AP218" s="8"/>
      <c r="AQ218" s="36">
        <f>'R60'!B27</f>
        <v>0.5</v>
      </c>
      <c r="AR218" s="8"/>
    </row>
    <row r="219" spans="1:44" ht="15" x14ac:dyDescent="0.2">
      <c r="A219" s="30" t="s">
        <v>421</v>
      </c>
      <c r="B219" s="35"/>
      <c r="C219" s="35"/>
      <c r="D219" s="35"/>
      <c r="E219" s="35"/>
      <c r="F219" s="35"/>
      <c r="G219" s="35"/>
      <c r="H219" s="35"/>
      <c r="I219" s="35"/>
      <c r="J219" s="8"/>
      <c r="K219" s="36">
        <f>'R60'!C12</f>
        <v>1.5</v>
      </c>
      <c r="L219" s="8"/>
      <c r="M219" s="36">
        <f>'R60'!C13</f>
        <v>25</v>
      </c>
      <c r="N219" s="8"/>
      <c r="O219" s="8"/>
      <c r="P219" s="36">
        <f>'R60'!C14</f>
        <v>1</v>
      </c>
      <c r="Q219" s="8"/>
      <c r="R219" s="8"/>
      <c r="S219" s="8"/>
      <c r="T219" s="8"/>
      <c r="U219" s="8"/>
      <c r="V219" s="8"/>
      <c r="W219" s="8"/>
      <c r="X219" s="8"/>
      <c r="Y219" s="36">
        <f>'R60'!C37</f>
        <v>5</v>
      </c>
      <c r="Z219" s="8"/>
      <c r="AA219" s="8"/>
      <c r="AB219" s="8"/>
      <c r="AC219" s="8"/>
      <c r="AD219" s="36">
        <f>'R60'!C20</f>
        <v>0.5</v>
      </c>
      <c r="AE219" s="36">
        <f>'R60'!C21</f>
        <v>0.5</v>
      </c>
      <c r="AF219" s="8"/>
      <c r="AG219" s="8"/>
      <c r="AH219" s="8"/>
      <c r="AI219" s="8"/>
      <c r="AJ219" s="8"/>
      <c r="AK219" s="8"/>
      <c r="AL219" s="8"/>
      <c r="AM219" s="8"/>
      <c r="AN219" s="8"/>
      <c r="AO219" s="36">
        <f>'R60'!C26</f>
        <v>0</v>
      </c>
      <c r="AP219" s="8"/>
      <c r="AQ219" s="36">
        <f>'R60'!C27</f>
        <v>0</v>
      </c>
      <c r="AR219" s="8"/>
    </row>
    <row r="220" spans="1:44" ht="15" x14ac:dyDescent="0.2">
      <c r="A220" s="30" t="s">
        <v>422</v>
      </c>
      <c r="B220" s="35"/>
      <c r="C220" s="35"/>
      <c r="D220" s="35"/>
      <c r="E220" s="35"/>
      <c r="F220" s="35"/>
      <c r="G220" s="35"/>
      <c r="H220" s="35"/>
      <c r="I220" s="35"/>
      <c r="J220" s="8"/>
      <c r="K220" s="36">
        <f>'R60'!D12</f>
        <v>3</v>
      </c>
      <c r="L220" s="8"/>
      <c r="M220" s="36">
        <f>'R60'!D13</f>
        <v>6</v>
      </c>
      <c r="N220" s="8"/>
      <c r="O220" s="8"/>
      <c r="P220" s="36">
        <f>'R60'!D14</f>
        <v>0.5</v>
      </c>
      <c r="Q220" s="8"/>
      <c r="R220" s="8"/>
      <c r="S220" s="8"/>
      <c r="T220" s="8"/>
      <c r="U220" s="8"/>
      <c r="V220" s="8"/>
      <c r="W220" s="8"/>
      <c r="X220" s="8"/>
      <c r="Y220" s="36">
        <f>'R60'!D37</f>
        <v>5</v>
      </c>
      <c r="Z220" s="8"/>
      <c r="AA220" s="8"/>
      <c r="AB220" s="8"/>
      <c r="AC220" s="8"/>
      <c r="AD220" s="36">
        <f>'R60'!D20</f>
        <v>0.5</v>
      </c>
      <c r="AE220" s="36">
        <f>'R60'!D21</f>
        <v>0</v>
      </c>
      <c r="AF220" s="8"/>
      <c r="AG220" s="8"/>
      <c r="AH220" s="8"/>
      <c r="AI220" s="8"/>
      <c r="AJ220" s="8"/>
      <c r="AK220" s="8"/>
      <c r="AL220" s="8"/>
      <c r="AM220" s="8"/>
      <c r="AN220" s="8"/>
      <c r="AO220" s="36">
        <f>'R60'!D26</f>
        <v>0.5</v>
      </c>
      <c r="AP220" s="8"/>
      <c r="AQ220" s="36">
        <f>'R60'!D27</f>
        <v>0</v>
      </c>
      <c r="AR220" s="8"/>
    </row>
    <row r="221" spans="1:44" ht="15" x14ac:dyDescent="0.2">
      <c r="A221" s="30" t="s">
        <v>423</v>
      </c>
      <c r="B221" s="36">
        <f>'R61'!B4</f>
        <v>0</v>
      </c>
      <c r="C221" s="35"/>
      <c r="D221" s="35"/>
      <c r="E221" s="35"/>
      <c r="F221" s="36">
        <f>'R61'!B5</f>
        <v>0.5</v>
      </c>
      <c r="G221" s="36">
        <f>'R61'!B6</f>
        <v>16</v>
      </c>
      <c r="H221" s="35"/>
      <c r="I221" s="35"/>
      <c r="J221" s="8"/>
      <c r="K221" s="8"/>
      <c r="L221" s="8"/>
      <c r="M221" s="8"/>
      <c r="N221" s="8"/>
      <c r="O221" s="8"/>
      <c r="P221" s="8"/>
      <c r="Q221" s="8"/>
      <c r="R221" s="36">
        <f>'R61'!B13</f>
        <v>5</v>
      </c>
      <c r="S221" s="8"/>
      <c r="T221" s="36">
        <f>'R61'!B14</f>
        <v>0.5</v>
      </c>
      <c r="U221" s="8"/>
      <c r="V221" s="8"/>
      <c r="W221" s="8"/>
      <c r="X221" s="8"/>
      <c r="Y221" s="36">
        <f>'R61'!B40</f>
        <v>14</v>
      </c>
      <c r="Z221" s="36">
        <f>'R61'!B20</f>
        <v>0</v>
      </c>
      <c r="AA221" s="36">
        <f>'R61'!B31</f>
        <v>0</v>
      </c>
      <c r="AB221" s="8"/>
      <c r="AC221" s="8"/>
      <c r="AD221" s="36">
        <f>'R61'!B23</f>
        <v>0</v>
      </c>
      <c r="AE221" s="36">
        <f>'R61'!B24</f>
        <v>1</v>
      </c>
      <c r="AF221" s="8"/>
      <c r="AG221" s="8"/>
      <c r="AH221" s="8"/>
      <c r="AI221" s="8"/>
      <c r="AJ221" s="8"/>
      <c r="AK221" s="8"/>
      <c r="AL221" s="8"/>
      <c r="AM221" s="8"/>
      <c r="AN221" s="36">
        <f>'R61'!B28</f>
        <v>4</v>
      </c>
      <c r="AO221" s="36">
        <f>'R61'!B29</f>
        <v>0.5</v>
      </c>
      <c r="AP221" s="8"/>
      <c r="AQ221" s="36">
        <f>'R61'!B32</f>
        <v>1</v>
      </c>
      <c r="AR221" s="36">
        <f>'R61'!B33</f>
        <v>0.5</v>
      </c>
    </row>
    <row r="222" spans="1:44" ht="15" x14ac:dyDescent="0.2">
      <c r="A222" s="30" t="s">
        <v>424</v>
      </c>
      <c r="B222" s="36">
        <f>'R61'!C4</f>
        <v>10</v>
      </c>
      <c r="C222" s="35"/>
      <c r="D222" s="35"/>
      <c r="E222" s="35"/>
      <c r="F222" s="36">
        <f>'R61'!C5</f>
        <v>1</v>
      </c>
      <c r="G222" s="36">
        <f>'R61'!C6</f>
        <v>22</v>
      </c>
      <c r="H222" s="35"/>
      <c r="I222" s="35"/>
      <c r="J222" s="8"/>
      <c r="K222" s="8"/>
      <c r="L222" s="8"/>
      <c r="M222" s="8"/>
      <c r="N222" s="8"/>
      <c r="O222" s="8"/>
      <c r="P222" s="8"/>
      <c r="Q222" s="8"/>
      <c r="R222" s="36">
        <f>'R61'!C13</f>
        <v>3</v>
      </c>
      <c r="S222" s="8"/>
      <c r="T222" s="36">
        <f>'R61'!C14</f>
        <v>0.5</v>
      </c>
      <c r="U222" s="8"/>
      <c r="V222" s="8"/>
      <c r="W222" s="8"/>
      <c r="X222" s="8"/>
      <c r="Y222" s="36">
        <f>'R61'!C40</f>
        <v>17</v>
      </c>
      <c r="Z222" s="36">
        <f>'R61'!C20</f>
        <v>1</v>
      </c>
      <c r="AA222" s="36">
        <f>'R61'!C31</f>
        <v>0.5</v>
      </c>
      <c r="AB222" s="8"/>
      <c r="AC222" s="8"/>
      <c r="AD222" s="36">
        <f>'R61'!C23</f>
        <v>0.5</v>
      </c>
      <c r="AE222" s="36">
        <f>'R61'!C24</f>
        <v>0.5</v>
      </c>
      <c r="AF222" s="8"/>
      <c r="AG222" s="8"/>
      <c r="AH222" s="8"/>
      <c r="AI222" s="8"/>
      <c r="AJ222" s="8"/>
      <c r="AK222" s="8"/>
      <c r="AL222" s="8"/>
      <c r="AM222" s="8"/>
      <c r="AN222" s="36">
        <f>'R61'!C28</f>
        <v>4</v>
      </c>
      <c r="AO222" s="36">
        <f>'R61'!C29</f>
        <v>0</v>
      </c>
      <c r="AP222" s="8"/>
      <c r="AQ222" s="36">
        <f>'R61'!C32</f>
        <v>1</v>
      </c>
      <c r="AR222" s="36">
        <f>'R61'!C33</f>
        <v>0.5</v>
      </c>
    </row>
    <row r="223" spans="1:44" ht="15" x14ac:dyDescent="0.2">
      <c r="A223" s="30" t="s">
        <v>425</v>
      </c>
      <c r="B223" s="36">
        <f>'R61'!D4</f>
        <v>10</v>
      </c>
      <c r="C223" s="35"/>
      <c r="D223" s="35"/>
      <c r="E223" s="35"/>
      <c r="F223" s="36">
        <f>'R61'!D5</f>
        <v>1</v>
      </c>
      <c r="G223" s="36">
        <f>'R61'!D6</f>
        <v>4</v>
      </c>
      <c r="H223" s="35"/>
      <c r="I223" s="35"/>
      <c r="J223" s="8"/>
      <c r="K223" s="8"/>
      <c r="L223" s="8"/>
      <c r="M223" s="8"/>
      <c r="N223" s="8"/>
      <c r="O223" s="8"/>
      <c r="P223" s="8"/>
      <c r="Q223" s="8"/>
      <c r="R223" s="36">
        <f>'R61'!D13</f>
        <v>4</v>
      </c>
      <c r="S223" s="8"/>
      <c r="T223" s="36">
        <f>'R61'!D14</f>
        <v>0.5</v>
      </c>
      <c r="U223" s="8"/>
      <c r="V223" s="8"/>
      <c r="W223" s="8"/>
      <c r="X223" s="8"/>
      <c r="Y223" s="36">
        <f>'R61'!D40</f>
        <v>6</v>
      </c>
      <c r="Z223" s="36">
        <f>'R61'!D20</f>
        <v>3</v>
      </c>
      <c r="AA223" s="36">
        <f>'R61'!D31</f>
        <v>0</v>
      </c>
      <c r="AB223" s="8"/>
      <c r="AC223" s="8"/>
      <c r="AD223" s="36">
        <f>'R61'!D23</f>
        <v>0</v>
      </c>
      <c r="AE223" s="36">
        <f>'R61'!D24</f>
        <v>1</v>
      </c>
      <c r="AF223" s="8"/>
      <c r="AG223" s="8"/>
      <c r="AH223" s="8"/>
      <c r="AI223" s="8"/>
      <c r="AJ223" s="8"/>
      <c r="AK223" s="8"/>
      <c r="AL223" s="8"/>
      <c r="AM223" s="8"/>
      <c r="AN223" s="36">
        <f>'R61'!D28</f>
        <v>0</v>
      </c>
      <c r="AO223" s="36">
        <f>'R61'!D29</f>
        <v>0.5</v>
      </c>
      <c r="AP223" s="8"/>
      <c r="AQ223" s="36">
        <f>'R61'!D32</f>
        <v>0.5</v>
      </c>
      <c r="AR223" s="36">
        <f>'R61'!D33</f>
        <v>0</v>
      </c>
    </row>
    <row r="224" spans="1:44" ht="15" x14ac:dyDescent="0.2">
      <c r="A224" s="30" t="s">
        <v>426</v>
      </c>
      <c r="B224" s="36">
        <f>'R62'!B4</f>
        <v>8</v>
      </c>
      <c r="C224" s="35"/>
      <c r="D224" s="35"/>
      <c r="E224" s="35"/>
      <c r="F224" s="36">
        <f>'R62'!B5</f>
        <v>0.5</v>
      </c>
      <c r="G224" s="35"/>
      <c r="H224" s="36">
        <f>'R62'!B25</f>
        <v>4</v>
      </c>
      <c r="I224" s="35"/>
      <c r="J224" s="8"/>
      <c r="K224" s="8"/>
      <c r="L224" s="8"/>
      <c r="M224" s="8"/>
      <c r="N224" s="8"/>
      <c r="O224" s="8"/>
      <c r="P224" s="8"/>
      <c r="Q224" s="36">
        <f>'R62'!B11</f>
        <v>0</v>
      </c>
      <c r="R224" s="36">
        <f>'R62'!B13</f>
        <v>30</v>
      </c>
      <c r="S224" s="8"/>
      <c r="T224" s="8"/>
      <c r="U224" s="8"/>
      <c r="V224" s="8"/>
      <c r="W224" s="8"/>
      <c r="X224" s="8"/>
      <c r="Y224" s="36">
        <f>'R62'!B19</f>
        <v>7</v>
      </c>
      <c r="Z224" s="8"/>
      <c r="AA224" s="8"/>
      <c r="AB224" s="36">
        <f>'R62'!B20</f>
        <v>0</v>
      </c>
      <c r="AC224" s="8"/>
      <c r="AD224" s="36">
        <f>'R62'!B21</f>
        <v>0.5</v>
      </c>
      <c r="AE224" s="36">
        <f>'R62'!B22</f>
        <v>0.5</v>
      </c>
      <c r="AF224" s="8"/>
      <c r="AG224" s="8"/>
      <c r="AH224" s="8"/>
      <c r="AI224" s="8"/>
      <c r="AJ224" s="36">
        <f>'R62'!B23</f>
        <v>0</v>
      </c>
      <c r="AK224" s="36">
        <f>'R62'!B25</f>
        <v>4</v>
      </c>
      <c r="AL224" s="36">
        <f>'R62'!B24</f>
        <v>4</v>
      </c>
      <c r="AM224" s="36">
        <f>'R62'!B27</f>
        <v>1</v>
      </c>
      <c r="AN224" s="36">
        <f>'R62'!B28</f>
        <v>5</v>
      </c>
      <c r="AO224" s="8"/>
      <c r="AP224" s="8"/>
      <c r="AQ224" s="8"/>
      <c r="AR224" s="8"/>
    </row>
    <row r="225" spans="1:44" ht="15" x14ac:dyDescent="0.2">
      <c r="A225" s="30" t="s">
        <v>427</v>
      </c>
      <c r="B225" s="36">
        <f>'R62'!C4</f>
        <v>10</v>
      </c>
      <c r="C225" s="35"/>
      <c r="D225" s="35"/>
      <c r="E225" s="35"/>
      <c r="F225" s="36">
        <f>'R62'!C5</f>
        <v>2</v>
      </c>
      <c r="G225" s="35"/>
      <c r="H225" s="36">
        <f>'R62'!C25</f>
        <v>10</v>
      </c>
      <c r="I225" s="35"/>
      <c r="J225" s="8"/>
      <c r="K225" s="8"/>
      <c r="L225" s="8"/>
      <c r="M225" s="8"/>
      <c r="N225" s="8"/>
      <c r="O225" s="8"/>
      <c r="P225" s="8"/>
      <c r="Q225" s="36">
        <f>'R62'!C11</f>
        <v>0.5</v>
      </c>
      <c r="R225" s="36">
        <f>'R62'!C13</f>
        <v>45</v>
      </c>
      <c r="S225" s="8"/>
      <c r="T225" s="8"/>
      <c r="U225" s="8"/>
      <c r="V225" s="8"/>
      <c r="W225" s="8"/>
      <c r="X225" s="8"/>
      <c r="Y225" s="36">
        <f>'R62'!C19</f>
        <v>7</v>
      </c>
      <c r="Z225" s="8"/>
      <c r="AA225" s="8"/>
      <c r="AB225" s="36">
        <f>'R62'!C20</f>
        <v>0.5</v>
      </c>
      <c r="AC225" s="8"/>
      <c r="AD225" s="36">
        <f>'R62'!C21</f>
        <v>0.5</v>
      </c>
      <c r="AE225" s="36">
        <f>'R62'!C22</f>
        <v>0</v>
      </c>
      <c r="AF225" s="8"/>
      <c r="AG225" s="8"/>
      <c r="AH225" s="8"/>
      <c r="AI225" s="8"/>
      <c r="AJ225" s="36">
        <f>'R62'!C23</f>
        <v>1</v>
      </c>
      <c r="AK225" s="36">
        <f>'R62'!C25</f>
        <v>10</v>
      </c>
      <c r="AL225" s="36">
        <f>'R62'!C24</f>
        <v>3</v>
      </c>
      <c r="AM225" s="36">
        <f>'R62'!C27</f>
        <v>0.5</v>
      </c>
      <c r="AN225" s="36">
        <f>'R62'!C28</f>
        <v>6</v>
      </c>
      <c r="AO225" s="8"/>
      <c r="AP225" s="8"/>
      <c r="AQ225" s="8"/>
      <c r="AR225" s="8"/>
    </row>
    <row r="226" spans="1:44" ht="15" x14ac:dyDescent="0.2">
      <c r="A226" s="30" t="s">
        <v>428</v>
      </c>
      <c r="B226" s="36">
        <f>'R62'!D4</f>
        <v>8</v>
      </c>
      <c r="C226" s="35"/>
      <c r="D226" s="35"/>
      <c r="E226" s="35"/>
      <c r="F226" s="36">
        <f>'R62'!D5</f>
        <v>2</v>
      </c>
      <c r="G226" s="35"/>
      <c r="H226" s="36">
        <f>'R62'!D25</f>
        <v>7</v>
      </c>
      <c r="I226" s="35"/>
      <c r="J226" s="8"/>
      <c r="K226" s="8"/>
      <c r="L226" s="8"/>
      <c r="M226" s="8"/>
      <c r="N226" s="8"/>
      <c r="O226" s="8"/>
      <c r="P226" s="8"/>
      <c r="Q226" s="36">
        <f>'R62'!D11</f>
        <v>0.5</v>
      </c>
      <c r="R226" s="36">
        <f>'R62'!D13</f>
        <v>37</v>
      </c>
      <c r="S226" s="8"/>
      <c r="T226" s="8"/>
      <c r="U226" s="8"/>
      <c r="V226" s="8"/>
      <c r="W226" s="8"/>
      <c r="X226" s="8"/>
      <c r="Y226" s="36">
        <f>'R62'!D19</f>
        <v>3</v>
      </c>
      <c r="Z226" s="8"/>
      <c r="AA226" s="8"/>
      <c r="AB226" s="36">
        <f>'R62'!D20</f>
        <v>0.5</v>
      </c>
      <c r="AC226" s="8"/>
      <c r="AD226" s="36">
        <f>'R62'!D21</f>
        <v>0.5</v>
      </c>
      <c r="AE226" s="36">
        <f>'R62'!D22</f>
        <v>0</v>
      </c>
      <c r="AF226" s="8"/>
      <c r="AG226" s="8"/>
      <c r="AH226" s="8"/>
      <c r="AI226" s="8"/>
      <c r="AJ226" s="36">
        <f>'R62'!D23</f>
        <v>0</v>
      </c>
      <c r="AK226" s="36">
        <f>'R62'!D25</f>
        <v>7</v>
      </c>
      <c r="AL226" s="36">
        <f>'R62'!D24</f>
        <v>0</v>
      </c>
      <c r="AM226" s="36">
        <f>'R62'!D27</f>
        <v>0.5</v>
      </c>
      <c r="AN226" s="36">
        <f>'R62'!D28</f>
        <v>5</v>
      </c>
      <c r="AO226" s="8"/>
      <c r="AP226" s="8"/>
      <c r="AQ226" s="8"/>
      <c r="AR226" s="8"/>
    </row>
    <row r="227" spans="1:44" x14ac:dyDescent="0.2">
      <c r="A227" s="30"/>
      <c r="B227" s="30"/>
      <c r="C227" s="30"/>
      <c r="D227" s="30"/>
      <c r="E227" s="30"/>
      <c r="F227" s="30"/>
      <c r="G227" s="30"/>
      <c r="H227" s="30"/>
      <c r="I227" s="30"/>
    </row>
    <row r="228" spans="1:44" x14ac:dyDescent="0.2">
      <c r="A228" s="30"/>
      <c r="B228" s="30"/>
      <c r="C228" s="30"/>
      <c r="D228" s="30"/>
      <c r="E228" s="30"/>
      <c r="F228" s="30"/>
      <c r="G228" s="30"/>
      <c r="H228" s="30"/>
      <c r="I228" s="30"/>
    </row>
    <row r="229" spans="1:44" x14ac:dyDescent="0.2">
      <c r="A229" s="30"/>
      <c r="B229" s="30"/>
      <c r="C229" s="30"/>
      <c r="D229" s="30"/>
      <c r="E229" s="30"/>
      <c r="F229" s="30"/>
      <c r="G229" s="30"/>
      <c r="H229" s="30"/>
      <c r="I229" s="30"/>
    </row>
    <row r="230" spans="1:44" x14ac:dyDescent="0.2">
      <c r="A230" s="30"/>
      <c r="B230" s="30"/>
      <c r="C230" s="30"/>
      <c r="D230" s="30"/>
      <c r="E230" s="30"/>
      <c r="F230" s="30"/>
      <c r="G230" s="30"/>
      <c r="H230" s="30"/>
      <c r="I230" s="30"/>
    </row>
    <row r="231" spans="1:44" x14ac:dyDescent="0.2">
      <c r="A231" s="30"/>
      <c r="B231" s="30"/>
      <c r="C231" s="30"/>
      <c r="D231" s="30"/>
      <c r="E231" s="30"/>
      <c r="F231" s="30"/>
      <c r="G231" s="30"/>
      <c r="H231" s="30"/>
      <c r="I231" s="30"/>
    </row>
    <row r="232" spans="1:44" x14ac:dyDescent="0.2">
      <c r="A232" s="30"/>
      <c r="B232" s="30"/>
      <c r="C232" s="30"/>
      <c r="D232" s="30"/>
      <c r="E232" s="30"/>
      <c r="F232" s="30"/>
      <c r="G232" s="30"/>
      <c r="H232" s="30"/>
      <c r="I232" s="30"/>
    </row>
    <row r="233" spans="1:44" x14ac:dyDescent="0.2">
      <c r="A233" s="30"/>
      <c r="B233" s="30"/>
      <c r="C233" s="30"/>
      <c r="D233" s="30"/>
      <c r="E233" s="30"/>
      <c r="F233" s="30"/>
      <c r="G233" s="30"/>
      <c r="H233" s="30"/>
      <c r="I233" s="30"/>
    </row>
    <row r="234" spans="1:44" x14ac:dyDescent="0.2">
      <c r="A234" s="30"/>
      <c r="B234" s="30"/>
      <c r="C234" s="30"/>
      <c r="D234" s="30"/>
      <c r="E234" s="30"/>
      <c r="F234" s="30"/>
      <c r="G234" s="30"/>
      <c r="H234" s="30"/>
      <c r="I234" s="30"/>
    </row>
    <row r="235" spans="1:44" x14ac:dyDescent="0.2">
      <c r="A235" s="30"/>
      <c r="B235" s="30"/>
      <c r="C235" s="30"/>
      <c r="D235" s="30"/>
      <c r="E235" s="30"/>
      <c r="F235" s="30"/>
      <c r="G235" s="30"/>
      <c r="H235" s="30"/>
      <c r="I235" s="30"/>
    </row>
    <row r="236" spans="1:44" x14ac:dyDescent="0.2">
      <c r="A236" s="30"/>
      <c r="B236" s="30"/>
      <c r="C236" s="30"/>
      <c r="D236" s="30"/>
      <c r="E236" s="30"/>
      <c r="F236" s="30"/>
      <c r="G236" s="30"/>
      <c r="H236" s="30"/>
      <c r="I236" s="30"/>
    </row>
    <row r="237" spans="1:44" x14ac:dyDescent="0.2">
      <c r="A237" s="30"/>
      <c r="B237" s="30"/>
      <c r="C237" s="30"/>
      <c r="D237" s="30"/>
      <c r="E237" s="30"/>
      <c r="F237" s="30"/>
      <c r="G237" s="30"/>
      <c r="H237" s="30"/>
      <c r="I237" s="30"/>
    </row>
    <row r="238" spans="1:44" x14ac:dyDescent="0.2">
      <c r="A238" s="30"/>
      <c r="B238" s="30"/>
      <c r="C238" s="30"/>
      <c r="D238" s="30"/>
      <c r="E238" s="30"/>
      <c r="F238" s="30"/>
      <c r="G238" s="30"/>
      <c r="H238" s="30"/>
      <c r="I238" s="30"/>
    </row>
    <row r="239" spans="1:44" x14ac:dyDescent="0.2">
      <c r="A239" s="30"/>
      <c r="B239" s="30"/>
      <c r="C239" s="30"/>
      <c r="D239" s="30"/>
      <c r="E239" s="30"/>
      <c r="F239" s="30"/>
      <c r="G239" s="30"/>
      <c r="H239" s="30"/>
      <c r="I239" s="30"/>
    </row>
    <row r="240" spans="1:44" x14ac:dyDescent="0.2">
      <c r="A240" s="30"/>
      <c r="B240" s="30"/>
      <c r="C240" s="30"/>
      <c r="D240" s="30"/>
      <c r="E240" s="30"/>
      <c r="F240" s="30"/>
      <c r="G240" s="30"/>
      <c r="H240" s="30"/>
      <c r="I240" s="30"/>
    </row>
    <row r="241" spans="1:9" x14ac:dyDescent="0.2">
      <c r="A241" s="30"/>
      <c r="B241" s="30"/>
      <c r="C241" s="30"/>
      <c r="D241" s="30"/>
      <c r="E241" s="30"/>
      <c r="F241" s="30"/>
      <c r="G241" s="30"/>
      <c r="H241" s="30"/>
      <c r="I241" s="30"/>
    </row>
    <row r="242" spans="1:9" x14ac:dyDescent="0.2">
      <c r="A242" s="30"/>
      <c r="B242" s="30"/>
      <c r="C242" s="30"/>
      <c r="D242" s="30"/>
      <c r="E242" s="30"/>
      <c r="F242" s="30"/>
      <c r="G242" s="30"/>
      <c r="H242" s="30"/>
      <c r="I242" s="30"/>
    </row>
    <row r="243" spans="1:9" x14ac:dyDescent="0.2">
      <c r="A243" s="30"/>
      <c r="B243" s="30"/>
      <c r="C243" s="30"/>
      <c r="D243" s="30"/>
      <c r="E243" s="30"/>
      <c r="F243" s="30"/>
      <c r="G243" s="30"/>
      <c r="H243" s="30"/>
      <c r="I243" s="30"/>
    </row>
    <row r="244" spans="1:9" x14ac:dyDescent="0.2">
      <c r="A244" s="30"/>
      <c r="B244" s="30"/>
      <c r="C244" s="30"/>
      <c r="D244" s="30"/>
      <c r="E244" s="30"/>
      <c r="F244" s="30"/>
      <c r="G244" s="30"/>
      <c r="H244" s="30"/>
      <c r="I244" s="30"/>
    </row>
    <row r="245" spans="1:9" x14ac:dyDescent="0.2">
      <c r="A245" s="30"/>
      <c r="B245" s="30"/>
      <c r="C245" s="30"/>
      <c r="D245" s="30"/>
      <c r="E245" s="30"/>
      <c r="F245" s="30"/>
      <c r="G245" s="30"/>
      <c r="H245" s="30"/>
      <c r="I245" s="30"/>
    </row>
    <row r="246" spans="1:9" x14ac:dyDescent="0.2">
      <c r="A246" s="30"/>
      <c r="B246" s="30"/>
      <c r="C246" s="30"/>
      <c r="D246" s="30"/>
      <c r="E246" s="30"/>
      <c r="F246" s="30"/>
      <c r="G246" s="30"/>
      <c r="H246" s="30"/>
      <c r="I246" s="30"/>
    </row>
    <row r="247" spans="1:9" x14ac:dyDescent="0.2">
      <c r="A247" s="30"/>
      <c r="B247" s="30"/>
      <c r="C247" s="30"/>
      <c r="D247" s="30"/>
      <c r="E247" s="30"/>
      <c r="F247" s="30"/>
      <c r="G247" s="30"/>
      <c r="H247" s="30"/>
      <c r="I247" s="30"/>
    </row>
    <row r="248" spans="1:9" x14ac:dyDescent="0.2">
      <c r="A248" s="30"/>
      <c r="B248" s="30"/>
      <c r="C248" s="30"/>
      <c r="D248" s="30"/>
      <c r="E248" s="30"/>
      <c r="F248" s="30"/>
      <c r="G248" s="30"/>
      <c r="H248" s="30"/>
      <c r="I248" s="30"/>
    </row>
    <row r="249" spans="1:9" x14ac:dyDescent="0.2">
      <c r="A249" s="30"/>
      <c r="B249" s="30"/>
      <c r="C249" s="30"/>
      <c r="D249" s="30"/>
      <c r="E249" s="30"/>
      <c r="F249" s="30"/>
      <c r="G249" s="30"/>
      <c r="H249" s="30"/>
      <c r="I249" s="30"/>
    </row>
    <row r="250" spans="1:9" x14ac:dyDescent="0.2">
      <c r="A250" s="30"/>
      <c r="B250" s="30"/>
      <c r="C250" s="30"/>
      <c r="D250" s="30"/>
      <c r="E250" s="30"/>
      <c r="F250" s="30"/>
      <c r="G250" s="30"/>
      <c r="H250" s="30"/>
      <c r="I250" s="30"/>
    </row>
    <row r="251" spans="1:9" x14ac:dyDescent="0.2">
      <c r="A251" s="30"/>
      <c r="B251" s="30"/>
      <c r="C251" s="30"/>
      <c r="D251" s="30"/>
      <c r="E251" s="30"/>
      <c r="F251" s="30"/>
      <c r="G251" s="30"/>
      <c r="H251" s="30"/>
      <c r="I251" s="30"/>
    </row>
    <row r="252" spans="1:9" x14ac:dyDescent="0.2">
      <c r="A252" s="30"/>
      <c r="B252" s="30"/>
      <c r="C252" s="30"/>
      <c r="D252" s="30"/>
      <c r="E252" s="30"/>
      <c r="F252" s="30"/>
      <c r="G252" s="30"/>
      <c r="H252" s="30"/>
      <c r="I252" s="3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82"/>
  <sheetViews>
    <sheetView workbookViewId="0">
      <selection activeCell="A66" sqref="A66"/>
    </sheetView>
  </sheetViews>
  <sheetFormatPr defaultRowHeight="12.75" x14ac:dyDescent="0.2"/>
  <cols>
    <col min="1" max="2" width="13.140625" customWidth="1"/>
  </cols>
  <sheetData>
    <row r="1" spans="1:4" x14ac:dyDescent="0.2">
      <c r="A1" s="10" t="str">
        <f>'einstakir staðir'!A15</f>
        <v>Blað- og runnfléttur</v>
      </c>
      <c r="B1" s="4">
        <f>'einstakir staðir'!B15</f>
        <v>1.4</v>
      </c>
      <c r="C1" s="4">
        <f>'einstakir staðir'!L15</f>
        <v>-2</v>
      </c>
      <c r="D1">
        <v>1</v>
      </c>
    </row>
    <row r="2" spans="1:4" x14ac:dyDescent="0.2">
      <c r="A2" s="10" t="str">
        <f>'einstakir staðir'!A48</f>
        <v>Blað- og runnfléttur</v>
      </c>
      <c r="B2" s="4">
        <f>'einstakir staðir'!B48</f>
        <v>1.8</v>
      </c>
      <c r="C2" s="4">
        <f>'einstakir staðir'!L48</f>
        <v>-3</v>
      </c>
      <c r="D2">
        <v>1</v>
      </c>
    </row>
    <row r="3" spans="1:4" x14ac:dyDescent="0.2">
      <c r="A3" s="10" t="str">
        <f>'einstakir staðir'!A66</f>
        <v>Blað- og runnfléttur</v>
      </c>
      <c r="B3" s="4">
        <f>'einstakir staðir'!B66</f>
        <v>1.9</v>
      </c>
      <c r="C3" s="4">
        <f>'einstakir staðir'!L66</f>
        <v>0</v>
      </c>
      <c r="D3">
        <v>1</v>
      </c>
    </row>
    <row r="4" spans="1:4" x14ac:dyDescent="0.2">
      <c r="A4" s="10" t="str">
        <f>'einstakir staðir'!A27</f>
        <v>Blað- og runnfléttur</v>
      </c>
      <c r="B4" s="4">
        <f>'einstakir staðir'!B27</f>
        <v>1.4</v>
      </c>
      <c r="C4" s="4">
        <f>'einstakir staðir'!L27</f>
        <v>5</v>
      </c>
      <c r="D4">
        <v>2</v>
      </c>
    </row>
    <row r="5" spans="1:4" x14ac:dyDescent="0.2">
      <c r="A5" s="10" t="str">
        <f>'einstakir staðir'!A33</f>
        <v>Blað- og runnfléttur</v>
      </c>
      <c r="B5" s="4">
        <f>'einstakir staðir'!B33</f>
        <v>1.5</v>
      </c>
      <c r="C5" s="4">
        <f>'einstakir staðir'!L33</f>
        <v>4</v>
      </c>
      <c r="D5">
        <v>2</v>
      </c>
    </row>
    <row r="6" spans="1:4" x14ac:dyDescent="0.2">
      <c r="A6" s="10" t="str">
        <f>'einstakir staðir'!A40</f>
        <v>Blað- og runnfléttur</v>
      </c>
      <c r="B6" s="4">
        <f>'einstakir staðir'!B40</f>
        <v>1.5</v>
      </c>
      <c r="C6" s="4">
        <f>'einstakir staðir'!L40</f>
        <v>-1</v>
      </c>
      <c r="D6">
        <v>2</v>
      </c>
    </row>
    <row r="7" spans="1:4" x14ac:dyDescent="0.2">
      <c r="A7" s="10" t="str">
        <f>'einstakir staðir'!A187</f>
        <v>Blað- og runnfléttur</v>
      </c>
      <c r="B7" s="4">
        <f>'einstakir staðir'!B187</f>
        <v>2.7</v>
      </c>
      <c r="C7" s="4">
        <f>'einstakir staðir'!L187</f>
        <v>-1.5</v>
      </c>
      <c r="D7">
        <v>2</v>
      </c>
    </row>
    <row r="8" spans="1:4" x14ac:dyDescent="0.2">
      <c r="A8" s="10" t="str">
        <f>'einstakir staðir'!A342</f>
        <v>Blað- og runnfléttur</v>
      </c>
      <c r="B8" s="4">
        <f>'einstakir staðir'!B342</f>
        <v>2.2999999999999998</v>
      </c>
      <c r="C8" s="4">
        <f>'einstakir staðir'!L342</f>
        <v>0.5</v>
      </c>
      <c r="D8">
        <v>2</v>
      </c>
    </row>
    <row r="9" spans="1:4" x14ac:dyDescent="0.2">
      <c r="A9" s="10" t="str">
        <f>'einstakir staðir'!A348</f>
        <v>Blað- og runnfléttur</v>
      </c>
      <c r="B9" s="4">
        <f>'einstakir staðir'!B348</f>
        <v>2.2999999999999998</v>
      </c>
      <c r="C9" s="4">
        <f>'einstakir staðir'!L348</f>
        <v>1</v>
      </c>
      <c r="D9">
        <v>2</v>
      </c>
    </row>
    <row r="10" spans="1:4" x14ac:dyDescent="0.2">
      <c r="A10" s="10" t="str">
        <f>'einstakir staðir'!A367</f>
        <v>Blað- og runnfléttur</v>
      </c>
      <c r="B10" s="4">
        <f>'einstakir staðir'!B367</f>
        <v>2.4</v>
      </c>
      <c r="C10" s="4">
        <f>'einstakir staðir'!L367</f>
        <v>-4</v>
      </c>
      <c r="D10">
        <v>2</v>
      </c>
    </row>
    <row r="11" spans="1:4" x14ac:dyDescent="0.2">
      <c r="A11" s="10" t="str">
        <f>'einstakir staðir'!A74</f>
        <v>Blað- og runnfléttur</v>
      </c>
      <c r="B11" s="4">
        <f>'einstakir staðir'!B74</f>
        <v>2</v>
      </c>
      <c r="C11" s="4">
        <f>'einstakir staðir'!L74</f>
        <v>-3.5</v>
      </c>
      <c r="D11">
        <v>3</v>
      </c>
    </row>
    <row r="12" spans="1:4" x14ac:dyDescent="0.2">
      <c r="A12" s="10" t="str">
        <f>'einstakir staðir'!A80</f>
        <v>Blað- og runnfléttur</v>
      </c>
      <c r="B12" s="4">
        <f>'einstakir staðir'!B80</f>
        <v>2</v>
      </c>
      <c r="C12" s="4">
        <f>'einstakir staðir'!L80</f>
        <v>0</v>
      </c>
      <c r="D12">
        <v>3</v>
      </c>
    </row>
    <row r="13" spans="1:4" x14ac:dyDescent="0.2">
      <c r="A13" s="10" t="str">
        <f>'einstakir staðir'!A86</f>
        <v>Blað- og runnfléttur</v>
      </c>
      <c r="B13" s="4">
        <f>'einstakir staðir'!B86</f>
        <v>2</v>
      </c>
      <c r="C13" s="4">
        <f>'einstakir staðir'!L86</f>
        <v>-2</v>
      </c>
      <c r="D13">
        <v>3</v>
      </c>
    </row>
    <row r="14" spans="1:4" x14ac:dyDescent="0.2">
      <c r="A14" s="10" t="str">
        <f>'einstakir staðir'!A92</f>
        <v>Blað- og runnfléttur</v>
      </c>
      <c r="B14" s="4">
        <f>'einstakir staðir'!B92</f>
        <v>2</v>
      </c>
      <c r="C14" s="4">
        <f>'einstakir staðir'!L92</f>
        <v>-0.5</v>
      </c>
      <c r="D14">
        <v>3</v>
      </c>
    </row>
    <row r="15" spans="1:4" x14ac:dyDescent="0.2">
      <c r="A15" s="10" t="str">
        <f>'einstakir staðir'!A101</f>
        <v>Blað- og runnfléttur</v>
      </c>
      <c r="B15" s="4">
        <f>'einstakir staðir'!B101</f>
        <v>8.6999999999999993</v>
      </c>
      <c r="C15" s="4">
        <f>'einstakir staðir'!L101</f>
        <v>-1</v>
      </c>
      <c r="D15">
        <v>3</v>
      </c>
    </row>
    <row r="16" spans="1:4" x14ac:dyDescent="0.2">
      <c r="A16" s="10" t="str">
        <f>'einstakir staðir'!A108</f>
        <v>Blað- og runnfléttur</v>
      </c>
      <c r="B16" s="4">
        <f>'einstakir staðir'!B108</f>
        <v>8.6999999999999993</v>
      </c>
      <c r="C16" s="4">
        <f>'einstakir staðir'!L108</f>
        <v>-9</v>
      </c>
      <c r="D16">
        <v>3</v>
      </c>
    </row>
    <row r="17" spans="1:4" x14ac:dyDescent="0.2">
      <c r="A17" s="10" t="str">
        <f>'einstakir staðir'!A115</f>
        <v>Blað- og runnfléttur</v>
      </c>
      <c r="B17" s="4">
        <f>'einstakir staðir'!B115</f>
        <v>8.6999999999999993</v>
      </c>
      <c r="C17" s="4">
        <f>'einstakir staðir'!L115</f>
        <v>0</v>
      </c>
      <c r="D17">
        <v>3</v>
      </c>
    </row>
    <row r="18" spans="1:4" x14ac:dyDescent="0.2">
      <c r="A18" s="10" t="str">
        <f>'einstakir staðir'!A127</f>
        <v>Blað- og runnfléttur</v>
      </c>
      <c r="B18" s="4">
        <f>'einstakir staðir'!B127</f>
        <v>3.9</v>
      </c>
      <c r="C18" s="4">
        <f>'einstakir staðir'!L127</f>
        <v>-0.5</v>
      </c>
      <c r="D18">
        <v>3</v>
      </c>
    </row>
    <row r="19" spans="1:4" x14ac:dyDescent="0.2">
      <c r="A19" s="10" t="str">
        <f>'einstakir staðir'!A134</f>
        <v>Blað- og runnfléttur</v>
      </c>
      <c r="B19" s="4">
        <f>'einstakir staðir'!B134</f>
        <v>3.9</v>
      </c>
      <c r="C19" s="4">
        <f>'einstakir staðir'!L134</f>
        <v>-8</v>
      </c>
      <c r="D19">
        <v>3</v>
      </c>
    </row>
    <row r="20" spans="1:4" x14ac:dyDescent="0.2">
      <c r="A20" s="10" t="str">
        <f>'einstakir staðir'!A141</f>
        <v>Blað- og runnfléttur</v>
      </c>
      <c r="B20" s="4">
        <f>'einstakir staðir'!B141</f>
        <v>3.9</v>
      </c>
      <c r="C20" s="4">
        <f>'einstakir staðir'!L141</f>
        <v>-6.5</v>
      </c>
      <c r="D20">
        <v>3</v>
      </c>
    </row>
    <row r="21" spans="1:4" x14ac:dyDescent="0.2">
      <c r="A21" s="10" t="str">
        <f>'einstakir staðir'!A148</f>
        <v>Blað- og runnfléttur</v>
      </c>
      <c r="B21" s="4">
        <f>'einstakir staðir'!B148</f>
        <v>20.9</v>
      </c>
      <c r="C21" s="4">
        <f>'einstakir staðir'!L148</f>
        <v>3</v>
      </c>
      <c r="D21">
        <v>3</v>
      </c>
    </row>
    <row r="22" spans="1:4" x14ac:dyDescent="0.2">
      <c r="A22" s="10" t="str">
        <f>'einstakir staðir'!A155</f>
        <v>Blað- og runnfléttur</v>
      </c>
      <c r="B22" s="4">
        <f>'einstakir staðir'!B155</f>
        <v>20.9</v>
      </c>
      <c r="C22" s="4">
        <f>'einstakir staðir'!L155</f>
        <v>0</v>
      </c>
      <c r="D22">
        <v>3</v>
      </c>
    </row>
    <row r="23" spans="1:4" x14ac:dyDescent="0.2">
      <c r="A23" s="10" t="str">
        <f>'einstakir staðir'!A162</f>
        <v>Blað- og runnfléttur</v>
      </c>
      <c r="B23" s="4">
        <f>'einstakir staðir'!B162</f>
        <v>20.9</v>
      </c>
      <c r="C23" s="4">
        <f>'einstakir staðir'!L162</f>
        <v>-2</v>
      </c>
      <c r="D23">
        <v>3</v>
      </c>
    </row>
    <row r="24" spans="1:4" x14ac:dyDescent="0.2">
      <c r="A24" s="10" t="str">
        <f>'einstakir staðir'!A207</f>
        <v>Blað- og runnfléttur</v>
      </c>
      <c r="B24" s="4">
        <f>'einstakir staðir'!B207</f>
        <v>3.2</v>
      </c>
      <c r="C24" s="4">
        <f>'einstakir staðir'!L207</f>
        <v>-7</v>
      </c>
      <c r="D24">
        <v>3</v>
      </c>
    </row>
    <row r="25" spans="1:4" x14ac:dyDescent="0.2">
      <c r="A25" s="10" t="str">
        <f>'einstakir staðir'!A214</f>
        <v>Blað- og runnfléttur</v>
      </c>
      <c r="B25" s="4">
        <f>'einstakir staðir'!B214</f>
        <v>3.2</v>
      </c>
      <c r="C25" s="4">
        <f>'einstakir staðir'!L214</f>
        <v>-0.5</v>
      </c>
      <c r="D25">
        <v>3</v>
      </c>
    </row>
    <row r="26" spans="1:4" x14ac:dyDescent="0.2">
      <c r="A26" s="10" t="str">
        <f>'einstakir staðir'!A220</f>
        <v>Blað- og runnfléttur</v>
      </c>
      <c r="B26" s="4">
        <f>'einstakir staðir'!B220</f>
        <v>3.2</v>
      </c>
      <c r="C26" s="4">
        <f>'einstakir staðir'!L220</f>
        <v>0</v>
      </c>
      <c r="D26">
        <v>3</v>
      </c>
    </row>
    <row r="27" spans="1:4" x14ac:dyDescent="0.2">
      <c r="A27" s="10" t="str">
        <f>'einstakir staðir'!A227</f>
        <v>Blað- og runnfléttur</v>
      </c>
      <c r="B27" s="4">
        <f>'einstakir staðir'!B227</f>
        <v>3</v>
      </c>
      <c r="C27" s="4">
        <f>'einstakir staðir'!L227</f>
        <v>-0.49</v>
      </c>
      <c r="D27">
        <v>3</v>
      </c>
    </row>
    <row r="28" spans="1:4" x14ac:dyDescent="0.2">
      <c r="A28" s="10" t="str">
        <f>'einstakir staðir'!A234</f>
        <v>Blað- og runnfléttur</v>
      </c>
      <c r="B28" s="4">
        <f>'einstakir staðir'!B234</f>
        <v>3</v>
      </c>
      <c r="C28" s="4">
        <f>'einstakir staðir'!L234</f>
        <v>-0.49</v>
      </c>
      <c r="D28">
        <v>3</v>
      </c>
    </row>
    <row r="29" spans="1:4" x14ac:dyDescent="0.2">
      <c r="A29" s="10" t="str">
        <f>'einstakir staðir'!A240</f>
        <v>Blað- og runnfléttur</v>
      </c>
      <c r="B29" s="4">
        <f>'einstakir staðir'!B240</f>
        <v>3</v>
      </c>
      <c r="C29" s="4">
        <f>'einstakir staðir'!L240</f>
        <v>-1</v>
      </c>
      <c r="D29">
        <v>3</v>
      </c>
    </row>
    <row r="30" spans="1:4" x14ac:dyDescent="0.2">
      <c r="A30" s="10" t="str">
        <f>'einstakir staðir'!A247</f>
        <v>Blað- og runnfléttur</v>
      </c>
      <c r="B30" s="4">
        <f>'einstakir staðir'!B247</f>
        <v>5.7</v>
      </c>
      <c r="C30" s="4">
        <f>'einstakir staðir'!L247</f>
        <v>0</v>
      </c>
      <c r="D30">
        <v>3</v>
      </c>
    </row>
    <row r="31" spans="1:4" x14ac:dyDescent="0.2">
      <c r="A31" s="10" t="str">
        <f>'einstakir staðir'!A253</f>
        <v>Blað- og runnfléttur</v>
      </c>
      <c r="B31" s="4">
        <f>'einstakir staðir'!B253</f>
        <v>5.7</v>
      </c>
      <c r="C31" s="4">
        <f>'einstakir staðir'!L253</f>
        <v>-2</v>
      </c>
      <c r="D31">
        <v>3</v>
      </c>
    </row>
    <row r="32" spans="1:4" x14ac:dyDescent="0.2">
      <c r="A32" s="10" t="str">
        <f>'einstakir staðir'!A259</f>
        <v>Blað- og runnfléttur</v>
      </c>
      <c r="B32" s="4">
        <f>'einstakir staðir'!B259</f>
        <v>5.7</v>
      </c>
      <c r="C32" s="4">
        <f>'einstakir staðir'!L259</f>
        <v>-4</v>
      </c>
      <c r="D32">
        <v>3</v>
      </c>
    </row>
    <row r="33" spans="1:4" x14ac:dyDescent="0.2">
      <c r="A33" s="10" t="str">
        <f>'einstakir staðir'!A266</f>
        <v>Blað- og runnfléttur</v>
      </c>
      <c r="B33" s="4">
        <f>'einstakir staðir'!B266</f>
        <v>16.100000000000001</v>
      </c>
      <c r="C33" s="4">
        <f>'einstakir staðir'!L266</f>
        <v>8.5</v>
      </c>
      <c r="D33">
        <v>3</v>
      </c>
    </row>
    <row r="34" spans="1:4" x14ac:dyDescent="0.2">
      <c r="A34" s="10" t="str">
        <f>'einstakir staðir'!A272</f>
        <v>Blað- og runnfléttur</v>
      </c>
      <c r="B34" s="4">
        <f>'einstakir staðir'!B272</f>
        <v>16.100000000000001</v>
      </c>
      <c r="C34" s="4">
        <f>'einstakir staðir'!L272</f>
        <v>0</v>
      </c>
      <c r="D34">
        <v>3</v>
      </c>
    </row>
    <row r="35" spans="1:4" x14ac:dyDescent="0.2">
      <c r="A35" s="10" t="str">
        <f>'einstakir staðir'!A279</f>
        <v>Blað- og runnfléttur</v>
      </c>
      <c r="B35" s="4">
        <f>'einstakir staðir'!B279</f>
        <v>16.100000000000001</v>
      </c>
      <c r="C35" s="4">
        <f>'einstakir staðir'!L279</f>
        <v>8.5</v>
      </c>
      <c r="D35">
        <v>3</v>
      </c>
    </row>
    <row r="36" spans="1:4" x14ac:dyDescent="0.2">
      <c r="A36" s="10" t="str">
        <f>'einstakir staðir'!A290</f>
        <v>Blað- og runnfléttur</v>
      </c>
      <c r="B36" s="4">
        <f>'einstakir staðir'!B290</f>
        <v>17.3</v>
      </c>
      <c r="C36" s="4">
        <f>'einstakir staðir'!L290</f>
        <v>3</v>
      </c>
      <c r="D36">
        <v>3</v>
      </c>
    </row>
    <row r="37" spans="1:4" x14ac:dyDescent="0.2">
      <c r="A37" s="10" t="str">
        <f>'einstakir staðir'!A296</f>
        <v>Blað- og runnfléttur</v>
      </c>
      <c r="B37" s="4">
        <f>'einstakir staðir'!B296</f>
        <v>17.3</v>
      </c>
      <c r="C37" s="4">
        <f>'einstakir staðir'!L296</f>
        <v>2</v>
      </c>
      <c r="D37">
        <v>3</v>
      </c>
    </row>
    <row r="38" spans="1:4" x14ac:dyDescent="0.2">
      <c r="A38" s="10" t="str">
        <f>'einstakir staðir'!A303</f>
        <v>Blað- og runnfléttur</v>
      </c>
      <c r="B38" s="4">
        <f>'einstakir staðir'!B303</f>
        <v>8.1</v>
      </c>
      <c r="C38" s="4">
        <f>'einstakir staðir'!L303</f>
        <v>3</v>
      </c>
      <c r="D38">
        <v>3</v>
      </c>
    </row>
    <row r="39" spans="1:4" x14ac:dyDescent="0.2">
      <c r="A39" s="10" t="str">
        <f>'einstakir staðir'!A310</f>
        <v>Blað- og runnfléttur</v>
      </c>
      <c r="B39" s="4">
        <f>'einstakir staðir'!B310</f>
        <v>8.1</v>
      </c>
      <c r="C39" s="4">
        <f>'einstakir staðir'!L310</f>
        <v>12.5</v>
      </c>
      <c r="D39">
        <v>3</v>
      </c>
    </row>
    <row r="40" spans="1:4" x14ac:dyDescent="0.2">
      <c r="A40" s="10" t="str">
        <f>'einstakir staðir'!A316</f>
        <v>Blað- og runnfléttur</v>
      </c>
      <c r="B40" s="4">
        <f>'einstakir staðir'!B316</f>
        <v>8.1</v>
      </c>
      <c r="C40" s="4">
        <f>'einstakir staðir'!L316</f>
        <v>-1</v>
      </c>
      <c r="D40">
        <v>3</v>
      </c>
    </row>
    <row r="41" spans="1:4" x14ac:dyDescent="0.2">
      <c r="A41" s="10" t="str">
        <f>'einstakir staðir'!A14</f>
        <v>Mosar</v>
      </c>
      <c r="B41" s="4">
        <f>'einstakir staðir'!B14</f>
        <v>1.4</v>
      </c>
      <c r="C41" s="4">
        <f>'einstakir staðir'!L14</f>
        <v>-2.5</v>
      </c>
      <c r="D41">
        <v>1</v>
      </c>
    </row>
    <row r="42" spans="1:4" x14ac:dyDescent="0.2">
      <c r="A42" s="10" t="str">
        <f>'einstakir staðir'!A47</f>
        <v>Mosar</v>
      </c>
      <c r="B42" s="4">
        <f>'einstakir staðir'!B47</f>
        <v>1.8</v>
      </c>
      <c r="C42" s="4">
        <f>'einstakir staðir'!L47</f>
        <v>3.5</v>
      </c>
      <c r="D42">
        <v>1</v>
      </c>
    </row>
    <row r="43" spans="1:4" x14ac:dyDescent="0.2">
      <c r="A43" s="10" t="str">
        <f>'einstakir staðir'!A65</f>
        <v>Mosar</v>
      </c>
      <c r="B43" s="4">
        <f>'einstakir staðir'!B65</f>
        <v>1.9</v>
      </c>
      <c r="C43" s="4">
        <f>'einstakir staðir'!L65</f>
        <v>1</v>
      </c>
      <c r="D43">
        <v>1</v>
      </c>
    </row>
    <row r="44" spans="1:4" x14ac:dyDescent="0.2">
      <c r="A44" s="10" t="str">
        <f>'einstakir staðir'!A26</f>
        <v>Mosar</v>
      </c>
      <c r="B44" s="4">
        <f>'einstakir staðir'!B26</f>
        <v>1.4</v>
      </c>
      <c r="C44" s="4">
        <f>'einstakir staðir'!L26</f>
        <v>0</v>
      </c>
      <c r="D44">
        <v>2</v>
      </c>
    </row>
    <row r="45" spans="1:4" x14ac:dyDescent="0.2">
      <c r="A45" s="10" t="str">
        <f>'einstakir staðir'!A32</f>
        <v>Mosar</v>
      </c>
      <c r="B45" s="4">
        <f>'einstakir staðir'!B32</f>
        <v>1.5</v>
      </c>
      <c r="C45" s="4">
        <f>'einstakir staðir'!L32</f>
        <v>-5.5</v>
      </c>
      <c r="D45">
        <v>2</v>
      </c>
    </row>
    <row r="46" spans="1:4" x14ac:dyDescent="0.2">
      <c r="A46" s="10" t="str">
        <f>'einstakir staðir'!A39</f>
        <v>Mosar</v>
      </c>
      <c r="B46" s="4">
        <f>'einstakir staðir'!B39</f>
        <v>1.5</v>
      </c>
      <c r="C46" s="4">
        <f>'einstakir staðir'!L39</f>
        <v>0</v>
      </c>
      <c r="D46">
        <v>2</v>
      </c>
    </row>
    <row r="47" spans="1:4" x14ac:dyDescent="0.2">
      <c r="A47" s="10" t="str">
        <f>'einstakir staðir'!A186</f>
        <v>Mosar</v>
      </c>
      <c r="B47" s="4">
        <f>'einstakir staðir'!B186</f>
        <v>2.7</v>
      </c>
      <c r="C47" s="4">
        <f>'einstakir staðir'!L186</f>
        <v>0</v>
      </c>
      <c r="D47">
        <v>2</v>
      </c>
    </row>
    <row r="48" spans="1:4" x14ac:dyDescent="0.2">
      <c r="A48" s="10" t="str">
        <f>'einstakir staðir'!A341</f>
        <v>Mosar</v>
      </c>
      <c r="B48" s="4">
        <f>'einstakir staðir'!B341</f>
        <v>2.2999999999999998</v>
      </c>
      <c r="C48" s="4">
        <f>'einstakir staðir'!L341</f>
        <v>1</v>
      </c>
      <c r="D48">
        <v>2</v>
      </c>
    </row>
    <row r="49" spans="1:4" x14ac:dyDescent="0.2">
      <c r="A49" s="10" t="str">
        <f>'einstakir staðir'!A347</f>
        <v>Mosar</v>
      </c>
      <c r="B49" s="4">
        <f>'einstakir staðir'!B347</f>
        <v>2.2999999999999998</v>
      </c>
      <c r="C49" s="4">
        <f>'einstakir staðir'!L347</f>
        <v>1</v>
      </c>
      <c r="D49">
        <v>2</v>
      </c>
    </row>
    <row r="50" spans="1:4" x14ac:dyDescent="0.2">
      <c r="A50" s="10" t="str">
        <f>'einstakir staðir'!A366</f>
        <v>Mosar</v>
      </c>
      <c r="B50" s="4">
        <f>'einstakir staðir'!B366</f>
        <v>2.4</v>
      </c>
      <c r="C50" s="4">
        <f>'einstakir staðir'!L366</f>
        <v>-1.5</v>
      </c>
      <c r="D50">
        <v>2</v>
      </c>
    </row>
    <row r="51" spans="1:4" x14ac:dyDescent="0.2">
      <c r="A51" s="10" t="str">
        <f>'einstakir staðir'!A73</f>
        <v>Mosar</v>
      </c>
      <c r="B51" s="4">
        <f>'einstakir staðir'!B73</f>
        <v>2</v>
      </c>
      <c r="C51" s="4">
        <f>'einstakir staðir'!L73</f>
        <v>10</v>
      </c>
      <c r="D51">
        <v>3</v>
      </c>
    </row>
    <row r="52" spans="1:4" x14ac:dyDescent="0.2">
      <c r="A52" s="10" t="str">
        <f>'einstakir staðir'!A79</f>
        <v>Mosar</v>
      </c>
      <c r="B52" s="4">
        <f>'einstakir staðir'!B79</f>
        <v>2</v>
      </c>
      <c r="C52" s="4">
        <f>'einstakir staðir'!L79</f>
        <v>1</v>
      </c>
      <c r="D52">
        <v>3</v>
      </c>
    </row>
    <row r="53" spans="1:4" x14ac:dyDescent="0.2">
      <c r="A53" s="10" t="str">
        <f>'einstakir staðir'!A85</f>
        <v>Mosar</v>
      </c>
      <c r="B53" s="4">
        <f>'einstakir staðir'!B85</f>
        <v>2</v>
      </c>
      <c r="C53" s="4">
        <f>'einstakir staðir'!L85</f>
        <v>5</v>
      </c>
      <c r="D53">
        <v>3</v>
      </c>
    </row>
    <row r="54" spans="1:4" x14ac:dyDescent="0.2">
      <c r="A54" s="10" t="str">
        <f>'einstakir staðir'!A91</f>
        <v>Mosar</v>
      </c>
      <c r="B54" s="4">
        <f>'einstakir staðir'!B91</f>
        <v>2</v>
      </c>
      <c r="C54" s="4">
        <f>'einstakir staðir'!L91</f>
        <v>-11.5</v>
      </c>
      <c r="D54">
        <v>3</v>
      </c>
    </row>
    <row r="55" spans="1:4" x14ac:dyDescent="0.2">
      <c r="A55" s="10" t="str">
        <f>'einstakir staðir'!A100</f>
        <v>Mosar</v>
      </c>
      <c r="B55" s="4">
        <f>'einstakir staðir'!B100</f>
        <v>8.6999999999999993</v>
      </c>
      <c r="C55" s="4">
        <f>'einstakir staðir'!L100</f>
        <v>2.5</v>
      </c>
      <c r="D55">
        <v>3</v>
      </c>
    </row>
    <row r="56" spans="1:4" x14ac:dyDescent="0.2">
      <c r="A56" s="10" t="str">
        <f>'einstakir staðir'!A107</f>
        <v>Mosar</v>
      </c>
      <c r="B56" s="4">
        <f>'einstakir staðir'!B107</f>
        <v>8.6999999999999993</v>
      </c>
      <c r="C56" s="4">
        <f>'einstakir staðir'!L107</f>
        <v>0.5</v>
      </c>
      <c r="D56">
        <v>3</v>
      </c>
    </row>
    <row r="57" spans="1:4" x14ac:dyDescent="0.2">
      <c r="A57" s="10" t="str">
        <f>'einstakir staðir'!A114</f>
        <v>Mosar</v>
      </c>
      <c r="B57" s="4">
        <f>'einstakir staðir'!B114</f>
        <v>8.6999999999999993</v>
      </c>
      <c r="C57" s="4">
        <f>'einstakir staðir'!L114</f>
        <v>-2.5</v>
      </c>
      <c r="D57">
        <v>3</v>
      </c>
    </row>
    <row r="58" spans="1:4" x14ac:dyDescent="0.2">
      <c r="A58" s="10" t="str">
        <f>'einstakir staðir'!A126</f>
        <v>Mosar</v>
      </c>
      <c r="B58" s="4">
        <f>'einstakir staðir'!B126</f>
        <v>3.9</v>
      </c>
      <c r="C58" s="4">
        <f>'einstakir staðir'!L126</f>
        <v>-0.5</v>
      </c>
      <c r="D58">
        <v>3</v>
      </c>
    </row>
    <row r="59" spans="1:4" x14ac:dyDescent="0.2">
      <c r="A59" s="10" t="str">
        <f>'einstakir staðir'!A133</f>
        <v>Mosar</v>
      </c>
      <c r="B59" s="4">
        <f>'einstakir staðir'!B133</f>
        <v>3.9</v>
      </c>
      <c r="C59" s="4">
        <f>'einstakir staðir'!L133</f>
        <v>-6.5</v>
      </c>
      <c r="D59">
        <v>3</v>
      </c>
    </row>
    <row r="60" spans="1:4" x14ac:dyDescent="0.2">
      <c r="A60" s="10" t="str">
        <f>'einstakir staðir'!A140</f>
        <v>Mosar</v>
      </c>
      <c r="B60" s="4">
        <f>'einstakir staðir'!B140</f>
        <v>3.9</v>
      </c>
      <c r="C60" s="4">
        <f>'einstakir staðir'!L140</f>
        <v>-4</v>
      </c>
      <c r="D60">
        <v>3</v>
      </c>
    </row>
    <row r="61" spans="1:4" x14ac:dyDescent="0.2">
      <c r="A61" s="10" t="str">
        <f>'einstakir staðir'!A147</f>
        <v>Mosar</v>
      </c>
      <c r="B61" s="4">
        <f>'einstakir staðir'!B147</f>
        <v>20.9</v>
      </c>
      <c r="C61" s="4">
        <f>'einstakir staðir'!L147</f>
        <v>-0.5</v>
      </c>
      <c r="D61">
        <v>3</v>
      </c>
    </row>
    <row r="62" spans="1:4" x14ac:dyDescent="0.2">
      <c r="A62" s="10" t="str">
        <f>'einstakir staðir'!A154</f>
        <v>Mosar</v>
      </c>
      <c r="B62" s="4">
        <f>'einstakir staðir'!B154</f>
        <v>20.9</v>
      </c>
      <c r="C62" s="4">
        <f>'einstakir staðir'!L154</f>
        <v>-3</v>
      </c>
      <c r="D62">
        <v>3</v>
      </c>
    </row>
    <row r="63" spans="1:4" x14ac:dyDescent="0.2">
      <c r="A63" s="10" t="str">
        <f>'einstakir staðir'!A161</f>
        <v>Mosar</v>
      </c>
      <c r="B63" s="4">
        <f>'einstakir staðir'!B161</f>
        <v>20.9</v>
      </c>
      <c r="C63" s="4">
        <f>'einstakir staðir'!L161</f>
        <v>2.5</v>
      </c>
      <c r="D63">
        <v>3</v>
      </c>
    </row>
    <row r="64" spans="1:4" x14ac:dyDescent="0.2">
      <c r="A64" s="10" t="str">
        <f>'einstakir staðir'!A168</f>
        <v>Mosar</v>
      </c>
      <c r="B64" s="4">
        <f>'einstakir staðir'!B168</f>
        <v>6.9</v>
      </c>
      <c r="C64" s="4">
        <f>'einstakir staðir'!L168</f>
        <v>0.5</v>
      </c>
      <c r="D64">
        <v>3</v>
      </c>
    </row>
    <row r="65" spans="1:4" x14ac:dyDescent="0.2">
      <c r="A65" s="10" t="str">
        <f>'einstakir staðir'!A173</f>
        <v>Mosar</v>
      </c>
      <c r="B65" s="4">
        <f>'einstakir staðir'!B173</f>
        <v>6.9</v>
      </c>
      <c r="C65" s="4">
        <f>'einstakir staðir'!L173</f>
        <v>3.5</v>
      </c>
      <c r="D65">
        <v>3</v>
      </c>
    </row>
    <row r="66" spans="1:4" x14ac:dyDescent="0.2">
      <c r="A66" s="10" t="s">
        <v>429</v>
      </c>
      <c r="B66" s="4">
        <f>'einstakir staðir'!B206</f>
        <v>3.2</v>
      </c>
      <c r="C66" s="4">
        <f>'einstakir staðir'!L206</f>
        <v>0</v>
      </c>
      <c r="D66">
        <v>3</v>
      </c>
    </row>
    <row r="67" spans="1:4" x14ac:dyDescent="0.2">
      <c r="A67" s="10" t="str">
        <f>'einstakir staðir'!A213</f>
        <v>Mosar</v>
      </c>
      <c r="B67" s="4">
        <f>'einstakir staðir'!B213</f>
        <v>3.2</v>
      </c>
      <c r="C67" s="4">
        <f>'einstakir staðir'!L213</f>
        <v>5</v>
      </c>
      <c r="D67">
        <v>3</v>
      </c>
    </row>
    <row r="68" spans="1:4" x14ac:dyDescent="0.2">
      <c r="A68" s="10" t="str">
        <f>'einstakir staðir'!A219</f>
        <v>Mosar</v>
      </c>
      <c r="B68" s="4">
        <f>'einstakir staðir'!B219</f>
        <v>3.2</v>
      </c>
      <c r="C68" s="4">
        <f>'einstakir staðir'!L219</f>
        <v>6.5</v>
      </c>
      <c r="D68">
        <v>3</v>
      </c>
    </row>
    <row r="69" spans="1:4" x14ac:dyDescent="0.2">
      <c r="A69" s="10" t="str">
        <f>'einstakir staðir'!A226</f>
        <v>Mosar</v>
      </c>
      <c r="B69" s="4">
        <f>'einstakir staðir'!B226</f>
        <v>3</v>
      </c>
      <c r="C69" s="4">
        <f>'einstakir staðir'!L226</f>
        <v>-5</v>
      </c>
      <c r="D69">
        <v>3</v>
      </c>
    </row>
    <row r="70" spans="1:4" x14ac:dyDescent="0.2">
      <c r="A70" s="10" t="str">
        <f>'einstakir staðir'!A233</f>
        <v>Mosar</v>
      </c>
      <c r="B70" s="4">
        <f>'einstakir staðir'!B233</f>
        <v>3</v>
      </c>
      <c r="C70" s="4">
        <f>'einstakir staðir'!L233</f>
        <v>-17</v>
      </c>
      <c r="D70">
        <v>3</v>
      </c>
    </row>
    <row r="71" spans="1:4" x14ac:dyDescent="0.2">
      <c r="A71" s="10" t="str">
        <f>'einstakir staðir'!A239</f>
        <v>Mosar</v>
      </c>
      <c r="B71" s="4">
        <f>'einstakir staðir'!B239</f>
        <v>3</v>
      </c>
      <c r="C71" s="4">
        <f>'einstakir staðir'!L239</f>
        <v>-1</v>
      </c>
      <c r="D71">
        <v>3</v>
      </c>
    </row>
    <row r="72" spans="1:4" x14ac:dyDescent="0.2">
      <c r="A72" s="10" t="str">
        <f>'einstakir staðir'!A246</f>
        <v>Mosar</v>
      </c>
      <c r="B72" s="4">
        <f>'einstakir staðir'!B246</f>
        <v>5.7</v>
      </c>
      <c r="C72" s="4">
        <f>'einstakir staðir'!L246</f>
        <v>-2</v>
      </c>
      <c r="D72">
        <v>3</v>
      </c>
    </row>
    <row r="73" spans="1:4" x14ac:dyDescent="0.2">
      <c r="A73" s="10" t="str">
        <f>'einstakir staðir'!A252</f>
        <v>Mosar</v>
      </c>
      <c r="B73" s="4">
        <f>'einstakir staðir'!B252</f>
        <v>5.7</v>
      </c>
      <c r="C73" s="4">
        <f>'einstakir staðir'!L252</f>
        <v>-5</v>
      </c>
      <c r="D73">
        <v>3</v>
      </c>
    </row>
    <row r="74" spans="1:4" x14ac:dyDescent="0.2">
      <c r="A74" s="10" t="str">
        <f>'einstakir staðir'!A258</f>
        <v>Mosar</v>
      </c>
      <c r="B74" s="4">
        <f>'einstakir staðir'!B258</f>
        <v>5.7</v>
      </c>
      <c r="C74" s="4">
        <f>'einstakir staðir'!L258</f>
        <v>-7.5</v>
      </c>
      <c r="D74">
        <v>3</v>
      </c>
    </row>
    <row r="75" spans="1:4" x14ac:dyDescent="0.2">
      <c r="A75" s="10" t="str">
        <f>'einstakir staðir'!A265</f>
        <v>Mosar</v>
      </c>
      <c r="B75" s="4">
        <f>'einstakir staðir'!B265</f>
        <v>16.100000000000001</v>
      </c>
      <c r="C75" s="4">
        <f>'einstakir staðir'!L265</f>
        <v>1</v>
      </c>
      <c r="D75">
        <v>3</v>
      </c>
    </row>
    <row r="76" spans="1:4" x14ac:dyDescent="0.2">
      <c r="A76" s="10" t="str">
        <f>'einstakir staðir'!A271</f>
        <v>Mosar</v>
      </c>
      <c r="B76" s="4">
        <f>'einstakir staðir'!B271</f>
        <v>16.100000000000001</v>
      </c>
      <c r="C76" s="4">
        <f>'einstakir staðir'!L271</f>
        <v>5</v>
      </c>
      <c r="D76">
        <v>3</v>
      </c>
    </row>
    <row r="77" spans="1:4" x14ac:dyDescent="0.2">
      <c r="A77" s="10" t="str">
        <f>'einstakir staðir'!A278</f>
        <v>Mosar</v>
      </c>
      <c r="B77" s="4">
        <f>'einstakir staðir'!B278</f>
        <v>16.100000000000001</v>
      </c>
      <c r="C77" s="4">
        <f>'einstakir staðir'!L278</f>
        <v>1.5</v>
      </c>
      <c r="D77">
        <v>3</v>
      </c>
    </row>
    <row r="78" spans="1:4" x14ac:dyDescent="0.2">
      <c r="A78" s="10" t="str">
        <f>'einstakir staðir'!A289</f>
        <v>Mosar</v>
      </c>
      <c r="B78" s="4">
        <f>'einstakir staðir'!B289</f>
        <v>17.3</v>
      </c>
      <c r="C78" s="4">
        <f>'einstakir staðir'!L289</f>
        <v>0</v>
      </c>
      <c r="D78">
        <v>3</v>
      </c>
    </row>
    <row r="79" spans="1:4" x14ac:dyDescent="0.2">
      <c r="A79" s="10" t="str">
        <f>'einstakir staðir'!A295</f>
        <v>Mosar</v>
      </c>
      <c r="B79" s="4">
        <f>'einstakir staðir'!B295</f>
        <v>17.3</v>
      </c>
      <c r="C79" s="4">
        <f>'einstakir staðir'!L295</f>
        <v>-0.5</v>
      </c>
      <c r="D79">
        <v>3</v>
      </c>
    </row>
    <row r="80" spans="1:4" x14ac:dyDescent="0.2">
      <c r="A80" s="10" t="str">
        <f>'einstakir staðir'!A302</f>
        <v>Mosar</v>
      </c>
      <c r="B80" s="4">
        <f>'einstakir staðir'!B302</f>
        <v>8.1</v>
      </c>
      <c r="C80" s="4">
        <f>'einstakir staðir'!L302</f>
        <v>0</v>
      </c>
      <c r="D80">
        <v>3</v>
      </c>
    </row>
    <row r="81" spans="1:4" x14ac:dyDescent="0.2">
      <c r="A81" s="10" t="str">
        <f>'einstakir staðir'!A309</f>
        <v>Mosar</v>
      </c>
      <c r="B81" s="4">
        <f>'einstakir staðir'!B309</f>
        <v>8.1</v>
      </c>
      <c r="C81" s="4">
        <f>'einstakir staðir'!L309</f>
        <v>4</v>
      </c>
      <c r="D81">
        <v>3</v>
      </c>
    </row>
    <row r="82" spans="1:4" x14ac:dyDescent="0.2">
      <c r="A82" s="10" t="str">
        <f>'einstakir staðir'!A315</f>
        <v>Mosar</v>
      </c>
      <c r="B82" s="4">
        <f>'einstakir staðir'!B315</f>
        <v>8.1</v>
      </c>
      <c r="C82" s="4">
        <f>'einstakir staðir'!L315</f>
        <v>0</v>
      </c>
      <c r="D82">
        <v>3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B702-A3D8-4609-B3C9-E7194F3F4DF7}">
  <sheetPr codeName="Sheet11"/>
  <dimension ref="A1:C186"/>
  <sheetViews>
    <sheetView workbookViewId="0">
      <selection activeCell="E10" sqref="E10"/>
    </sheetView>
  </sheetViews>
  <sheetFormatPr defaultRowHeight="12.75" x14ac:dyDescent="0.2"/>
  <cols>
    <col min="1" max="1" width="17.28515625" customWidth="1"/>
    <col min="2" max="2" width="26.7109375" customWidth="1"/>
    <col min="3" max="3" width="20.85546875" customWidth="1"/>
  </cols>
  <sheetData>
    <row r="1" spans="1:3" x14ac:dyDescent="0.2">
      <c r="A1" s="30" t="s">
        <v>925</v>
      </c>
      <c r="B1" s="30" t="s">
        <v>896</v>
      </c>
      <c r="C1" s="30"/>
    </row>
    <row r="2" spans="1:3" x14ac:dyDescent="0.2">
      <c r="A2" t="s">
        <v>891</v>
      </c>
      <c r="B2" s="30" t="s">
        <v>989</v>
      </c>
      <c r="C2" s="30"/>
    </row>
    <row r="3" spans="1:3" x14ac:dyDescent="0.2">
      <c r="A3" t="s">
        <v>891</v>
      </c>
      <c r="B3" s="30" t="s">
        <v>561</v>
      </c>
    </row>
    <row r="4" spans="1:3" x14ac:dyDescent="0.2">
      <c r="A4" t="s">
        <v>891</v>
      </c>
      <c r="B4" s="30" t="s">
        <v>982</v>
      </c>
    </row>
    <row r="5" spans="1:3" x14ac:dyDescent="0.2">
      <c r="A5" t="s">
        <v>891</v>
      </c>
      <c r="B5" t="s">
        <v>439</v>
      </c>
    </row>
    <row r="6" spans="1:3" x14ac:dyDescent="0.2">
      <c r="A6" t="s">
        <v>891</v>
      </c>
      <c r="B6" t="s">
        <v>769</v>
      </c>
    </row>
    <row r="7" spans="1:3" x14ac:dyDescent="0.2">
      <c r="A7" t="s">
        <v>891</v>
      </c>
      <c r="B7" t="s">
        <v>562</v>
      </c>
    </row>
    <row r="8" spans="1:3" x14ac:dyDescent="0.2">
      <c r="A8" t="s">
        <v>891</v>
      </c>
      <c r="B8" s="30" t="s">
        <v>974</v>
      </c>
      <c r="C8" s="30"/>
    </row>
    <row r="9" spans="1:3" x14ac:dyDescent="0.2">
      <c r="A9" t="s">
        <v>891</v>
      </c>
      <c r="B9" t="s">
        <v>487</v>
      </c>
    </row>
    <row r="10" spans="1:3" x14ac:dyDescent="0.2">
      <c r="A10" t="s">
        <v>891</v>
      </c>
      <c r="B10" t="s">
        <v>777</v>
      </c>
    </row>
    <row r="11" spans="1:3" x14ac:dyDescent="0.2">
      <c r="A11" t="s">
        <v>891</v>
      </c>
      <c r="B11" t="s">
        <v>587</v>
      </c>
    </row>
    <row r="12" spans="1:3" x14ac:dyDescent="0.2">
      <c r="A12" t="s">
        <v>891</v>
      </c>
      <c r="B12" t="s">
        <v>770</v>
      </c>
    </row>
    <row r="13" spans="1:3" x14ac:dyDescent="0.2">
      <c r="A13" t="s">
        <v>891</v>
      </c>
      <c r="B13" t="s">
        <v>510</v>
      </c>
    </row>
    <row r="14" spans="1:3" x14ac:dyDescent="0.2">
      <c r="A14" t="s">
        <v>891</v>
      </c>
      <c r="B14" t="s">
        <v>915</v>
      </c>
    </row>
    <row r="15" spans="1:3" x14ac:dyDescent="0.2">
      <c r="A15" t="s">
        <v>891</v>
      </c>
      <c r="B15" s="30" t="s">
        <v>531</v>
      </c>
    </row>
    <row r="16" spans="1:3" x14ac:dyDescent="0.2">
      <c r="A16" t="s">
        <v>891</v>
      </c>
      <c r="B16" t="s">
        <v>884</v>
      </c>
    </row>
    <row r="17" spans="1:3" x14ac:dyDescent="0.2">
      <c r="A17" t="s">
        <v>891</v>
      </c>
      <c r="B17" t="s">
        <v>724</v>
      </c>
    </row>
    <row r="18" spans="1:3" x14ac:dyDescent="0.2">
      <c r="A18" t="s">
        <v>891</v>
      </c>
      <c r="B18" t="s">
        <v>574</v>
      </c>
    </row>
    <row r="19" spans="1:3" x14ac:dyDescent="0.2">
      <c r="A19" t="s">
        <v>891</v>
      </c>
      <c r="B19" t="s">
        <v>440</v>
      </c>
    </row>
    <row r="20" spans="1:3" x14ac:dyDescent="0.2">
      <c r="A20" t="s">
        <v>891</v>
      </c>
      <c r="B20" t="s">
        <v>916</v>
      </c>
    </row>
    <row r="21" spans="1:3" x14ac:dyDescent="0.2">
      <c r="A21" t="s">
        <v>891</v>
      </c>
      <c r="B21" t="s">
        <v>527</v>
      </c>
    </row>
    <row r="22" spans="1:3" x14ac:dyDescent="0.2">
      <c r="A22" t="s">
        <v>891</v>
      </c>
      <c r="B22" t="s">
        <v>847</v>
      </c>
    </row>
    <row r="23" spans="1:3" x14ac:dyDescent="0.2">
      <c r="A23" t="s">
        <v>891</v>
      </c>
      <c r="B23" t="s">
        <v>873</v>
      </c>
    </row>
    <row r="24" spans="1:3" x14ac:dyDescent="0.2">
      <c r="A24" t="s">
        <v>891</v>
      </c>
      <c r="B24" t="s">
        <v>889</v>
      </c>
    </row>
    <row r="25" spans="1:3" x14ac:dyDescent="0.2">
      <c r="A25" t="s">
        <v>891</v>
      </c>
      <c r="B25" t="s">
        <v>594</v>
      </c>
    </row>
    <row r="26" spans="1:3" x14ac:dyDescent="0.2">
      <c r="A26" t="s">
        <v>891</v>
      </c>
      <c r="B26" t="s">
        <v>513</v>
      </c>
    </row>
    <row r="27" spans="1:3" x14ac:dyDescent="0.2">
      <c r="A27" t="s">
        <v>891</v>
      </c>
      <c r="B27" t="s">
        <v>157</v>
      </c>
    </row>
    <row r="28" spans="1:3" x14ac:dyDescent="0.2">
      <c r="A28" t="s">
        <v>891</v>
      </c>
      <c r="B28" t="s">
        <v>917</v>
      </c>
    </row>
    <row r="29" spans="1:3" x14ac:dyDescent="0.2">
      <c r="A29" t="s">
        <v>891</v>
      </c>
      <c r="B29" s="30" t="s">
        <v>907</v>
      </c>
    </row>
    <row r="30" spans="1:3" x14ac:dyDescent="0.2">
      <c r="A30" t="s">
        <v>891</v>
      </c>
      <c r="B30" t="s">
        <v>908</v>
      </c>
      <c r="C30" s="30"/>
    </row>
    <row r="31" spans="1:3" x14ac:dyDescent="0.2">
      <c r="A31" t="s">
        <v>891</v>
      </c>
      <c r="B31" t="s">
        <v>441</v>
      </c>
    </row>
    <row r="32" spans="1:3" x14ac:dyDescent="0.2">
      <c r="A32" t="s">
        <v>891</v>
      </c>
      <c r="B32" t="s">
        <v>746</v>
      </c>
    </row>
    <row r="33" spans="1:2" x14ac:dyDescent="0.2">
      <c r="A33" t="s">
        <v>891</v>
      </c>
      <c r="B33" t="s">
        <v>442</v>
      </c>
    </row>
    <row r="34" spans="1:2" x14ac:dyDescent="0.2">
      <c r="A34" t="s">
        <v>891</v>
      </c>
      <c r="B34" t="s">
        <v>736</v>
      </c>
    </row>
    <row r="35" spans="1:2" x14ac:dyDescent="0.2">
      <c r="A35" t="s">
        <v>891</v>
      </c>
      <c r="B35" t="s">
        <v>536</v>
      </c>
    </row>
    <row r="36" spans="1:2" x14ac:dyDescent="0.2">
      <c r="A36" t="s">
        <v>891</v>
      </c>
      <c r="B36" t="s">
        <v>505</v>
      </c>
    </row>
    <row r="37" spans="1:2" x14ac:dyDescent="0.2">
      <c r="A37" t="s">
        <v>891</v>
      </c>
      <c r="B37" t="s">
        <v>470</v>
      </c>
    </row>
    <row r="38" spans="1:2" x14ac:dyDescent="0.2">
      <c r="A38" t="s">
        <v>891</v>
      </c>
      <c r="B38" t="s">
        <v>595</v>
      </c>
    </row>
    <row r="39" spans="1:2" x14ac:dyDescent="0.2">
      <c r="A39" t="s">
        <v>891</v>
      </c>
      <c r="B39" t="s">
        <v>528</v>
      </c>
    </row>
    <row r="40" spans="1:2" x14ac:dyDescent="0.2">
      <c r="A40" t="s">
        <v>891</v>
      </c>
      <c r="B40" t="s">
        <v>679</v>
      </c>
    </row>
    <row r="41" spans="1:2" x14ac:dyDescent="0.2">
      <c r="A41" s="30" t="s">
        <v>890</v>
      </c>
      <c r="B41" t="s">
        <v>674</v>
      </c>
    </row>
    <row r="42" spans="1:2" x14ac:dyDescent="0.2">
      <c r="A42" s="30" t="s">
        <v>890</v>
      </c>
      <c r="B42" t="s">
        <v>972</v>
      </c>
    </row>
    <row r="43" spans="1:2" x14ac:dyDescent="0.2">
      <c r="A43" s="30" t="s">
        <v>890</v>
      </c>
      <c r="B43" t="s">
        <v>548</v>
      </c>
    </row>
    <row r="44" spans="1:2" x14ac:dyDescent="0.2">
      <c r="A44" s="30" t="s">
        <v>890</v>
      </c>
      <c r="B44" t="s">
        <v>642</v>
      </c>
    </row>
    <row r="45" spans="1:2" x14ac:dyDescent="0.2">
      <c r="A45" s="30" t="s">
        <v>890</v>
      </c>
      <c r="B45" t="s">
        <v>922</v>
      </c>
    </row>
    <row r="46" spans="1:2" x14ac:dyDescent="0.2">
      <c r="A46" s="30" t="s">
        <v>890</v>
      </c>
      <c r="B46" t="s">
        <v>549</v>
      </c>
    </row>
    <row r="47" spans="1:2" x14ac:dyDescent="0.2">
      <c r="A47" s="30" t="s">
        <v>890</v>
      </c>
      <c r="B47" t="s">
        <v>632</v>
      </c>
    </row>
    <row r="48" spans="1:2" x14ac:dyDescent="0.2">
      <c r="A48" s="30" t="s">
        <v>890</v>
      </c>
      <c r="B48" t="s">
        <v>858</v>
      </c>
    </row>
    <row r="49" spans="1:2" x14ac:dyDescent="0.2">
      <c r="A49" s="30" t="s">
        <v>890</v>
      </c>
      <c r="B49" t="s">
        <v>515</v>
      </c>
    </row>
    <row r="50" spans="1:2" x14ac:dyDescent="0.2">
      <c r="A50" s="30" t="s">
        <v>890</v>
      </c>
      <c r="B50" t="s">
        <v>654</v>
      </c>
    </row>
    <row r="51" spans="1:2" x14ac:dyDescent="0.2">
      <c r="A51" s="30" t="s">
        <v>890</v>
      </c>
      <c r="B51" t="s">
        <v>617</v>
      </c>
    </row>
    <row r="52" spans="1:2" x14ac:dyDescent="0.2">
      <c r="A52" s="30" t="s">
        <v>890</v>
      </c>
      <c r="B52" t="s">
        <v>610</v>
      </c>
    </row>
    <row r="53" spans="1:2" x14ac:dyDescent="0.2">
      <c r="A53" s="30" t="s">
        <v>890</v>
      </c>
      <c r="B53" t="s">
        <v>579</v>
      </c>
    </row>
    <row r="54" spans="1:2" x14ac:dyDescent="0.2">
      <c r="A54" s="30" t="s">
        <v>890</v>
      </c>
      <c r="B54" t="s">
        <v>887</v>
      </c>
    </row>
    <row r="55" spans="1:2" x14ac:dyDescent="0.2">
      <c r="A55" s="30" t="s">
        <v>890</v>
      </c>
      <c r="B55" t="s">
        <v>923</v>
      </c>
    </row>
    <row r="56" spans="1:2" x14ac:dyDescent="0.2">
      <c r="A56" s="30" t="s">
        <v>890</v>
      </c>
      <c r="B56" t="s">
        <v>581</v>
      </c>
    </row>
    <row r="57" spans="1:2" x14ac:dyDescent="0.2">
      <c r="A57" s="30" t="s">
        <v>890</v>
      </c>
      <c r="B57" t="s">
        <v>582</v>
      </c>
    </row>
    <row r="58" spans="1:2" x14ac:dyDescent="0.2">
      <c r="A58" s="30" t="s">
        <v>890</v>
      </c>
      <c r="B58" t="s">
        <v>767</v>
      </c>
    </row>
    <row r="59" spans="1:2" x14ac:dyDescent="0.2">
      <c r="A59" s="30" t="s">
        <v>890</v>
      </c>
      <c r="B59" t="s">
        <v>924</v>
      </c>
    </row>
    <row r="60" spans="1:2" x14ac:dyDescent="0.2">
      <c r="A60" s="30" t="s">
        <v>890</v>
      </c>
      <c r="B60" t="s">
        <v>550</v>
      </c>
    </row>
    <row r="61" spans="1:2" x14ac:dyDescent="0.2">
      <c r="A61" s="30" t="s">
        <v>890</v>
      </c>
      <c r="B61" t="s">
        <v>641</v>
      </c>
    </row>
    <row r="62" spans="1:2" x14ac:dyDescent="0.2">
      <c r="A62" s="30" t="s">
        <v>890</v>
      </c>
      <c r="B62" t="s">
        <v>888</v>
      </c>
    </row>
    <row r="63" spans="1:2" x14ac:dyDescent="0.2">
      <c r="A63" s="30" t="s">
        <v>890</v>
      </c>
      <c r="B63" t="s">
        <v>612</v>
      </c>
    </row>
    <row r="64" spans="1:2" x14ac:dyDescent="0.2">
      <c r="A64" t="s">
        <v>895</v>
      </c>
      <c r="B64" s="30" t="s">
        <v>497</v>
      </c>
    </row>
    <row r="65" spans="1:2" x14ac:dyDescent="0.2">
      <c r="A65" t="s">
        <v>895</v>
      </c>
      <c r="B65" s="30" t="s">
        <v>683</v>
      </c>
    </row>
    <row r="66" spans="1:2" x14ac:dyDescent="0.2">
      <c r="A66" t="s">
        <v>895</v>
      </c>
      <c r="B66" s="30" t="s">
        <v>471</v>
      </c>
    </row>
    <row r="67" spans="1:2" x14ac:dyDescent="0.2">
      <c r="A67" t="s">
        <v>895</v>
      </c>
      <c r="B67" t="s">
        <v>615</v>
      </c>
    </row>
    <row r="68" spans="1:2" x14ac:dyDescent="0.2">
      <c r="A68" t="s">
        <v>895</v>
      </c>
      <c r="B68" t="s">
        <v>620</v>
      </c>
    </row>
    <row r="69" spans="1:2" x14ac:dyDescent="0.2">
      <c r="A69" t="s">
        <v>895</v>
      </c>
      <c r="B69" t="s">
        <v>516</v>
      </c>
    </row>
    <row r="70" spans="1:2" x14ac:dyDescent="0.2">
      <c r="A70" t="s">
        <v>895</v>
      </c>
      <c r="B70" t="s">
        <v>900</v>
      </c>
    </row>
    <row r="71" spans="1:2" x14ac:dyDescent="0.2">
      <c r="A71" t="s">
        <v>895</v>
      </c>
      <c r="B71" t="s">
        <v>444</v>
      </c>
    </row>
    <row r="72" spans="1:2" x14ac:dyDescent="0.2">
      <c r="A72" t="s">
        <v>895</v>
      </c>
      <c r="B72" t="s">
        <v>899</v>
      </c>
    </row>
    <row r="73" spans="1:2" x14ac:dyDescent="0.2">
      <c r="A73" t="s">
        <v>895</v>
      </c>
      <c r="B73" s="30" t="s">
        <v>918</v>
      </c>
    </row>
    <row r="74" spans="1:2" x14ac:dyDescent="0.2">
      <c r="A74" t="s">
        <v>895</v>
      </c>
      <c r="B74" t="s">
        <v>445</v>
      </c>
    </row>
    <row r="75" spans="1:2" x14ac:dyDescent="0.2">
      <c r="A75" t="s">
        <v>895</v>
      </c>
      <c r="B75" t="s">
        <v>651</v>
      </c>
    </row>
    <row r="76" spans="1:2" x14ac:dyDescent="0.2">
      <c r="A76" t="s">
        <v>895</v>
      </c>
      <c r="B76" s="30" t="s">
        <v>446</v>
      </c>
    </row>
    <row r="77" spans="1:2" x14ac:dyDescent="0.2">
      <c r="A77" t="s">
        <v>895</v>
      </c>
      <c r="B77" t="s">
        <v>603</v>
      </c>
    </row>
    <row r="78" spans="1:2" x14ac:dyDescent="0.2">
      <c r="A78" t="s">
        <v>895</v>
      </c>
      <c r="B78" t="s">
        <v>458</v>
      </c>
    </row>
    <row r="79" spans="1:2" x14ac:dyDescent="0.2">
      <c r="A79" t="s">
        <v>895</v>
      </c>
      <c r="B79" t="s">
        <v>763</v>
      </c>
    </row>
    <row r="80" spans="1:2" x14ac:dyDescent="0.2">
      <c r="A80" t="s">
        <v>895</v>
      </c>
      <c r="B80" t="s">
        <v>529</v>
      </c>
    </row>
    <row r="81" spans="1:2" x14ac:dyDescent="0.2">
      <c r="A81" t="s">
        <v>895</v>
      </c>
      <c r="B81" t="s">
        <v>447</v>
      </c>
    </row>
    <row r="82" spans="1:2" x14ac:dyDescent="0.2">
      <c r="A82" t="s">
        <v>895</v>
      </c>
      <c r="B82" s="30" t="s">
        <v>798</v>
      </c>
    </row>
    <row r="83" spans="1:2" x14ac:dyDescent="0.2">
      <c r="A83" t="s">
        <v>895</v>
      </c>
      <c r="B83" t="s">
        <v>448</v>
      </c>
    </row>
    <row r="84" spans="1:2" x14ac:dyDescent="0.2">
      <c r="A84" t="s">
        <v>895</v>
      </c>
      <c r="B84" s="30" t="s">
        <v>926</v>
      </c>
    </row>
    <row r="85" spans="1:2" x14ac:dyDescent="0.2">
      <c r="A85" t="s">
        <v>895</v>
      </c>
      <c r="B85" t="s">
        <v>819</v>
      </c>
    </row>
    <row r="86" spans="1:2" x14ac:dyDescent="0.2">
      <c r="A86" t="s">
        <v>895</v>
      </c>
      <c r="B86" t="s">
        <v>747</v>
      </c>
    </row>
    <row r="87" spans="1:2" x14ac:dyDescent="0.2">
      <c r="A87" t="s">
        <v>895</v>
      </c>
      <c r="B87" t="s">
        <v>898</v>
      </c>
    </row>
    <row r="88" spans="1:2" x14ac:dyDescent="0.2">
      <c r="A88" t="s">
        <v>895</v>
      </c>
      <c r="B88" s="30" t="s">
        <v>799</v>
      </c>
    </row>
    <row r="89" spans="1:2" x14ac:dyDescent="0.2">
      <c r="A89" t="s">
        <v>895</v>
      </c>
      <c r="B89" t="s">
        <v>473</v>
      </c>
    </row>
    <row r="90" spans="1:2" x14ac:dyDescent="0.2">
      <c r="A90" t="s">
        <v>895</v>
      </c>
      <c r="B90" t="s">
        <v>449</v>
      </c>
    </row>
    <row r="91" spans="1:2" x14ac:dyDescent="0.2">
      <c r="A91" t="s">
        <v>895</v>
      </c>
      <c r="B91" t="s">
        <v>892</v>
      </c>
    </row>
    <row r="92" spans="1:2" x14ac:dyDescent="0.2">
      <c r="A92" t="s">
        <v>895</v>
      </c>
      <c r="B92" t="s">
        <v>450</v>
      </c>
    </row>
    <row r="93" spans="1:2" x14ac:dyDescent="0.2">
      <c r="A93" t="s">
        <v>895</v>
      </c>
      <c r="B93" t="s">
        <v>886</v>
      </c>
    </row>
    <row r="94" spans="1:2" x14ac:dyDescent="0.2">
      <c r="A94" t="s">
        <v>895</v>
      </c>
      <c r="B94" t="s">
        <v>715</v>
      </c>
    </row>
    <row r="95" spans="1:2" x14ac:dyDescent="0.2">
      <c r="A95" t="s">
        <v>895</v>
      </c>
      <c r="B95" t="s">
        <v>474</v>
      </c>
    </row>
    <row r="96" spans="1:2" x14ac:dyDescent="0.2">
      <c r="A96" t="s">
        <v>895</v>
      </c>
      <c r="B96" t="s">
        <v>905</v>
      </c>
    </row>
    <row r="97" spans="1:2" x14ac:dyDescent="0.2">
      <c r="A97" t="s">
        <v>895</v>
      </c>
      <c r="B97" t="s">
        <v>904</v>
      </c>
    </row>
    <row r="98" spans="1:2" x14ac:dyDescent="0.2">
      <c r="A98" t="s">
        <v>895</v>
      </c>
      <c r="B98" t="s">
        <v>537</v>
      </c>
    </row>
    <row r="99" spans="1:2" x14ac:dyDescent="0.2">
      <c r="A99" t="s">
        <v>895</v>
      </c>
      <c r="B99" t="s">
        <v>518</v>
      </c>
    </row>
    <row r="100" spans="1:2" x14ac:dyDescent="0.2">
      <c r="A100" t="s">
        <v>895</v>
      </c>
      <c r="B100" t="s">
        <v>475</v>
      </c>
    </row>
    <row r="101" spans="1:2" x14ac:dyDescent="0.2">
      <c r="A101" t="s">
        <v>895</v>
      </c>
      <c r="B101" t="s">
        <v>756</v>
      </c>
    </row>
    <row r="102" spans="1:2" x14ac:dyDescent="0.2">
      <c r="A102" t="s">
        <v>895</v>
      </c>
      <c r="B102" t="s">
        <v>530</v>
      </c>
    </row>
    <row r="103" spans="1:2" x14ac:dyDescent="0.2">
      <c r="A103" t="s">
        <v>895</v>
      </c>
      <c r="B103" s="30" t="s">
        <v>894</v>
      </c>
    </row>
    <row r="104" spans="1:2" x14ac:dyDescent="0.2">
      <c r="A104" t="s">
        <v>895</v>
      </c>
      <c r="B104" t="s">
        <v>909</v>
      </c>
    </row>
    <row r="105" spans="1:2" x14ac:dyDescent="0.2">
      <c r="A105" t="s">
        <v>895</v>
      </c>
      <c r="B105" t="s">
        <v>906</v>
      </c>
    </row>
    <row r="106" spans="1:2" x14ac:dyDescent="0.2">
      <c r="A106" t="s">
        <v>895</v>
      </c>
      <c r="B106" s="30" t="s">
        <v>451</v>
      </c>
    </row>
    <row r="107" spans="1:2" x14ac:dyDescent="0.2">
      <c r="A107" t="s">
        <v>895</v>
      </c>
      <c r="B107" t="s">
        <v>532</v>
      </c>
    </row>
    <row r="108" spans="1:2" x14ac:dyDescent="0.2">
      <c r="A108" t="s">
        <v>895</v>
      </c>
      <c r="B108" t="s">
        <v>901</v>
      </c>
    </row>
    <row r="109" spans="1:2" x14ac:dyDescent="0.2">
      <c r="A109" t="s">
        <v>895</v>
      </c>
      <c r="B109" t="s">
        <v>897</v>
      </c>
    </row>
    <row r="110" spans="1:2" x14ac:dyDescent="0.2">
      <c r="A110" t="s">
        <v>895</v>
      </c>
      <c r="B110" t="s">
        <v>494</v>
      </c>
    </row>
    <row r="111" spans="1:2" x14ac:dyDescent="0.2">
      <c r="A111" t="s">
        <v>895</v>
      </c>
      <c r="B111" s="30" t="s">
        <v>533</v>
      </c>
    </row>
    <row r="112" spans="1:2" x14ac:dyDescent="0.2">
      <c r="A112" t="s">
        <v>895</v>
      </c>
      <c r="B112" t="s">
        <v>563</v>
      </c>
    </row>
    <row r="113" spans="1:2" x14ac:dyDescent="0.2">
      <c r="A113" t="s">
        <v>895</v>
      </c>
      <c r="B113" t="s">
        <v>508</v>
      </c>
    </row>
    <row r="114" spans="1:2" x14ac:dyDescent="0.2">
      <c r="A114" t="s">
        <v>895</v>
      </c>
      <c r="B114" t="s">
        <v>910</v>
      </c>
    </row>
    <row r="115" spans="1:2" x14ac:dyDescent="0.2">
      <c r="A115" t="s">
        <v>895</v>
      </c>
      <c r="B115" s="30" t="s">
        <v>657</v>
      </c>
    </row>
    <row r="116" spans="1:2" x14ac:dyDescent="0.2">
      <c r="A116" t="s">
        <v>895</v>
      </c>
      <c r="B116" t="s">
        <v>794</v>
      </c>
    </row>
    <row r="117" spans="1:2" x14ac:dyDescent="0.2">
      <c r="A117" t="s">
        <v>895</v>
      </c>
      <c r="B117" s="81" t="s">
        <v>893</v>
      </c>
    </row>
    <row r="118" spans="1:2" x14ac:dyDescent="0.2">
      <c r="A118" t="s">
        <v>895</v>
      </c>
      <c r="B118" s="30" t="s">
        <v>460</v>
      </c>
    </row>
    <row r="119" spans="1:2" x14ac:dyDescent="0.2">
      <c r="A119" t="s">
        <v>895</v>
      </c>
      <c r="B119" t="s">
        <v>903</v>
      </c>
    </row>
    <row r="120" spans="1:2" x14ac:dyDescent="0.2">
      <c r="A120" t="s">
        <v>895</v>
      </c>
      <c r="B120" t="s">
        <v>662</v>
      </c>
    </row>
    <row r="121" spans="1:2" x14ac:dyDescent="0.2">
      <c r="A121" t="s">
        <v>895</v>
      </c>
      <c r="B121" t="s">
        <v>452</v>
      </c>
    </row>
    <row r="122" spans="1:2" x14ac:dyDescent="0.2">
      <c r="A122" t="s">
        <v>895</v>
      </c>
      <c r="B122" t="s">
        <v>911</v>
      </c>
    </row>
    <row r="123" spans="1:2" x14ac:dyDescent="0.2">
      <c r="A123" t="s">
        <v>895</v>
      </c>
      <c r="B123" t="s">
        <v>638</v>
      </c>
    </row>
    <row r="124" spans="1:2" x14ac:dyDescent="0.2">
      <c r="A124" t="s">
        <v>895</v>
      </c>
      <c r="B124" t="s">
        <v>461</v>
      </c>
    </row>
    <row r="125" spans="1:2" x14ac:dyDescent="0.2">
      <c r="A125" t="s">
        <v>895</v>
      </c>
      <c r="B125" s="30" t="s">
        <v>902</v>
      </c>
    </row>
    <row r="126" spans="1:2" x14ac:dyDescent="0.2">
      <c r="A126" t="s">
        <v>895</v>
      </c>
      <c r="B126" t="s">
        <v>737</v>
      </c>
    </row>
    <row r="127" spans="1:2" x14ac:dyDescent="0.2">
      <c r="A127" t="s">
        <v>895</v>
      </c>
      <c r="B127" t="s">
        <v>830</v>
      </c>
    </row>
    <row r="128" spans="1:2" x14ac:dyDescent="0.2">
      <c r="A128" t="s">
        <v>895</v>
      </c>
      <c r="B128" t="s">
        <v>506</v>
      </c>
    </row>
    <row r="129" spans="1:2" x14ac:dyDescent="0.2">
      <c r="A129" t="s">
        <v>895</v>
      </c>
      <c r="B129" t="s">
        <v>453</v>
      </c>
    </row>
    <row r="130" spans="1:2" x14ac:dyDescent="0.2">
      <c r="A130" t="s">
        <v>895</v>
      </c>
      <c r="B130" t="s">
        <v>597</v>
      </c>
    </row>
    <row r="131" spans="1:2" x14ac:dyDescent="0.2">
      <c r="A131" t="s">
        <v>895</v>
      </c>
      <c r="B131" t="s">
        <v>663</v>
      </c>
    </row>
    <row r="132" spans="1:2" x14ac:dyDescent="0.2">
      <c r="A132" t="s">
        <v>895</v>
      </c>
      <c r="B132" s="30" t="s">
        <v>702</v>
      </c>
    </row>
    <row r="133" spans="1:2" x14ac:dyDescent="0.2">
      <c r="A133" t="s">
        <v>895</v>
      </c>
      <c r="B133" t="s">
        <v>912</v>
      </c>
    </row>
    <row r="134" spans="1:2" x14ac:dyDescent="0.2">
      <c r="A134" t="s">
        <v>895</v>
      </c>
      <c r="B134" s="30" t="s">
        <v>158</v>
      </c>
    </row>
    <row r="135" spans="1:2" x14ac:dyDescent="0.2">
      <c r="A135" t="s">
        <v>895</v>
      </c>
      <c r="B135" s="81" t="s">
        <v>820</v>
      </c>
    </row>
    <row r="136" spans="1:2" x14ac:dyDescent="0.2">
      <c r="A136" t="s">
        <v>895</v>
      </c>
      <c r="B136" s="30" t="s">
        <v>455</v>
      </c>
    </row>
    <row r="137" spans="1:2" x14ac:dyDescent="0.2">
      <c r="A137" t="s">
        <v>895</v>
      </c>
      <c r="B137" s="30" t="s">
        <v>598</v>
      </c>
    </row>
    <row r="138" spans="1:2" x14ac:dyDescent="0.2">
      <c r="A138" t="s">
        <v>895</v>
      </c>
      <c r="B138" t="s">
        <v>463</v>
      </c>
    </row>
    <row r="139" spans="1:2" x14ac:dyDescent="0.2">
      <c r="A139" t="s">
        <v>895</v>
      </c>
      <c r="B139" t="s">
        <v>880</v>
      </c>
    </row>
    <row r="140" spans="1:2" x14ac:dyDescent="0.2">
      <c r="A140" t="s">
        <v>895</v>
      </c>
      <c r="B140" s="30" t="s">
        <v>687</v>
      </c>
    </row>
    <row r="141" spans="1:2" x14ac:dyDescent="0.2">
      <c r="A141" s="30" t="s">
        <v>879</v>
      </c>
      <c r="B141" t="s">
        <v>551</v>
      </c>
    </row>
    <row r="142" spans="1:2" x14ac:dyDescent="0.2">
      <c r="A142" s="30" t="s">
        <v>879</v>
      </c>
      <c r="B142" t="s">
        <v>436</v>
      </c>
    </row>
    <row r="143" spans="1:2" x14ac:dyDescent="0.2">
      <c r="A143" s="30" t="s">
        <v>879</v>
      </c>
      <c r="B143" t="s">
        <v>633</v>
      </c>
    </row>
    <row r="144" spans="1:2" x14ac:dyDescent="0.2">
      <c r="A144" s="30" t="s">
        <v>879</v>
      </c>
      <c r="B144" t="s">
        <v>583</v>
      </c>
    </row>
    <row r="145" spans="1:2" x14ac:dyDescent="0.2">
      <c r="A145" s="30" t="s">
        <v>879</v>
      </c>
      <c r="B145" t="s">
        <v>571</v>
      </c>
    </row>
    <row r="146" spans="1:2" x14ac:dyDescent="0.2">
      <c r="A146" s="30" t="s">
        <v>879</v>
      </c>
      <c r="B146" t="s">
        <v>478</v>
      </c>
    </row>
    <row r="147" spans="1:2" x14ac:dyDescent="0.2">
      <c r="A147" s="30" t="s">
        <v>879</v>
      </c>
      <c r="B147" t="s">
        <v>784</v>
      </c>
    </row>
    <row r="148" spans="1:2" x14ac:dyDescent="0.2">
      <c r="A148" s="30" t="s">
        <v>879</v>
      </c>
      <c r="B148" t="s">
        <v>584</v>
      </c>
    </row>
    <row r="149" spans="1:2" x14ac:dyDescent="0.2">
      <c r="A149" s="30" t="s">
        <v>879</v>
      </c>
      <c r="B149" t="s">
        <v>553</v>
      </c>
    </row>
    <row r="150" spans="1:2" x14ac:dyDescent="0.2">
      <c r="A150" s="30" t="s">
        <v>879</v>
      </c>
      <c r="B150" t="s">
        <v>827</v>
      </c>
    </row>
    <row r="151" spans="1:2" x14ac:dyDescent="0.2">
      <c r="A151" s="30" t="s">
        <v>879</v>
      </c>
      <c r="B151" t="s">
        <v>554</v>
      </c>
    </row>
    <row r="152" spans="1:2" x14ac:dyDescent="0.2">
      <c r="A152" s="30" t="s">
        <v>879</v>
      </c>
      <c r="B152" s="81" t="s">
        <v>804</v>
      </c>
    </row>
    <row r="153" spans="1:2" x14ac:dyDescent="0.2">
      <c r="A153" s="30" t="s">
        <v>879</v>
      </c>
      <c r="B153" t="s">
        <v>492</v>
      </c>
    </row>
    <row r="154" spans="1:2" x14ac:dyDescent="0.2">
      <c r="A154" s="30" t="s">
        <v>879</v>
      </c>
      <c r="B154" t="s">
        <v>555</v>
      </c>
    </row>
    <row r="155" spans="1:2" x14ac:dyDescent="0.2">
      <c r="A155" s="30" t="s">
        <v>879</v>
      </c>
      <c r="B155" t="s">
        <v>503</v>
      </c>
    </row>
    <row r="156" spans="1:2" x14ac:dyDescent="0.2">
      <c r="A156" s="30" t="s">
        <v>879</v>
      </c>
      <c r="B156" s="81" t="s">
        <v>731</v>
      </c>
    </row>
    <row r="157" spans="1:2" x14ac:dyDescent="0.2">
      <c r="A157" s="30" t="s">
        <v>879</v>
      </c>
      <c r="B157" t="s">
        <v>921</v>
      </c>
    </row>
    <row r="158" spans="1:2" x14ac:dyDescent="0.2">
      <c r="A158" s="30" t="s">
        <v>879</v>
      </c>
      <c r="B158" t="s">
        <v>523</v>
      </c>
    </row>
    <row r="159" spans="1:2" x14ac:dyDescent="0.2">
      <c r="A159" s="30" t="s">
        <v>879</v>
      </c>
      <c r="B159" t="s">
        <v>479</v>
      </c>
    </row>
    <row r="160" spans="1:2" x14ac:dyDescent="0.2">
      <c r="A160" s="30" t="s">
        <v>879</v>
      </c>
      <c r="B160" t="s">
        <v>480</v>
      </c>
    </row>
    <row r="161" spans="1:2" x14ac:dyDescent="0.2">
      <c r="A161" s="30" t="s">
        <v>879</v>
      </c>
      <c r="B161" t="s">
        <v>556</v>
      </c>
    </row>
    <row r="162" spans="1:2" x14ac:dyDescent="0.2">
      <c r="A162" s="30" t="s">
        <v>879</v>
      </c>
      <c r="B162" t="s">
        <v>524</v>
      </c>
    </row>
    <row r="163" spans="1:2" x14ac:dyDescent="0.2">
      <c r="A163" s="30" t="s">
        <v>879</v>
      </c>
      <c r="B163" s="30" t="s">
        <v>707</v>
      </c>
    </row>
    <row r="164" spans="1:2" x14ac:dyDescent="0.2">
      <c r="A164" s="30" t="s">
        <v>879</v>
      </c>
      <c r="B164" t="s">
        <v>585</v>
      </c>
    </row>
    <row r="165" spans="1:2" x14ac:dyDescent="0.2">
      <c r="A165" s="30" t="s">
        <v>879</v>
      </c>
      <c r="B165" t="s">
        <v>572</v>
      </c>
    </row>
    <row r="166" spans="1:2" x14ac:dyDescent="0.2">
      <c r="A166" s="30" t="s">
        <v>879</v>
      </c>
      <c r="B166" t="s">
        <v>557</v>
      </c>
    </row>
    <row r="167" spans="1:2" x14ac:dyDescent="0.2">
      <c r="A167" s="30" t="s">
        <v>879</v>
      </c>
      <c r="B167" t="s">
        <v>601</v>
      </c>
    </row>
    <row r="168" spans="1:2" x14ac:dyDescent="0.2">
      <c r="A168" s="30" t="s">
        <v>879</v>
      </c>
      <c r="B168" t="s">
        <v>634</v>
      </c>
    </row>
    <row r="169" spans="1:2" x14ac:dyDescent="0.2">
      <c r="A169" s="30" t="s">
        <v>879</v>
      </c>
      <c r="B169" t="s">
        <v>481</v>
      </c>
    </row>
    <row r="170" spans="1:2" x14ac:dyDescent="0.2">
      <c r="A170" s="30" t="s">
        <v>879</v>
      </c>
      <c r="B170" t="s">
        <v>482</v>
      </c>
    </row>
    <row r="171" spans="1:2" x14ac:dyDescent="0.2">
      <c r="A171" s="30" t="s">
        <v>879</v>
      </c>
      <c r="B171" t="s">
        <v>586</v>
      </c>
    </row>
    <row r="172" spans="1:2" x14ac:dyDescent="0.2">
      <c r="A172" s="30" t="s">
        <v>879</v>
      </c>
      <c r="B172" t="s">
        <v>468</v>
      </c>
    </row>
    <row r="173" spans="1:2" x14ac:dyDescent="0.2">
      <c r="A173" s="30" t="s">
        <v>879</v>
      </c>
      <c r="B173" t="s">
        <v>493</v>
      </c>
    </row>
    <row r="174" spans="1:2" x14ac:dyDescent="0.2">
      <c r="A174" s="30" t="s">
        <v>879</v>
      </c>
      <c r="B174" t="s">
        <v>525</v>
      </c>
    </row>
    <row r="175" spans="1:2" x14ac:dyDescent="0.2">
      <c r="A175" s="30" t="s">
        <v>879</v>
      </c>
      <c r="B175" t="s">
        <v>437</v>
      </c>
    </row>
    <row r="176" spans="1:2" x14ac:dyDescent="0.2">
      <c r="A176" s="30" t="s">
        <v>879</v>
      </c>
      <c r="B176" t="s">
        <v>705</v>
      </c>
    </row>
    <row r="177" spans="1:2" x14ac:dyDescent="0.2">
      <c r="A177" s="30" t="s">
        <v>879</v>
      </c>
      <c r="B177" t="s">
        <v>483</v>
      </c>
    </row>
    <row r="178" spans="1:2" x14ac:dyDescent="0.2">
      <c r="A178" s="30" t="s">
        <v>879</v>
      </c>
      <c r="B178" t="s">
        <v>644</v>
      </c>
    </row>
    <row r="179" spans="1:2" x14ac:dyDescent="0.2">
      <c r="A179" s="30" t="s">
        <v>879</v>
      </c>
      <c r="B179" t="s">
        <v>773</v>
      </c>
    </row>
    <row r="180" spans="1:2" x14ac:dyDescent="0.2">
      <c r="A180" s="30" t="s">
        <v>879</v>
      </c>
      <c r="B180" t="s">
        <v>484</v>
      </c>
    </row>
    <row r="181" spans="1:2" x14ac:dyDescent="0.2">
      <c r="A181" s="30" t="s">
        <v>879</v>
      </c>
      <c r="B181" t="s">
        <v>885</v>
      </c>
    </row>
    <row r="182" spans="1:2" x14ac:dyDescent="0.2">
      <c r="A182" s="30" t="s">
        <v>879</v>
      </c>
      <c r="B182" t="s">
        <v>706</v>
      </c>
    </row>
    <row r="183" spans="1:2" x14ac:dyDescent="0.2">
      <c r="A183" s="30" t="s">
        <v>879</v>
      </c>
      <c r="B183" t="s">
        <v>920</v>
      </c>
    </row>
    <row r="184" spans="1:2" x14ac:dyDescent="0.2">
      <c r="A184" s="30" t="s">
        <v>879</v>
      </c>
      <c r="B184" t="s">
        <v>919</v>
      </c>
    </row>
    <row r="185" spans="1:2" x14ac:dyDescent="0.2">
      <c r="A185" s="30" t="s">
        <v>879</v>
      </c>
      <c r="B185" t="s">
        <v>678</v>
      </c>
    </row>
    <row r="186" spans="1:2" x14ac:dyDescent="0.2">
      <c r="A186" s="30" t="s">
        <v>879</v>
      </c>
      <c r="B186" t="s">
        <v>762</v>
      </c>
    </row>
  </sheetData>
  <sortState xmlns:xlrd2="http://schemas.microsoft.com/office/spreadsheetml/2017/richdata2" ref="A3:B193">
    <sortCondition ref="A1:A19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H38"/>
  <sheetViews>
    <sheetView zoomScale="115" zoomScaleNormal="115" workbookViewId="0">
      <selection activeCell="J15" sqref="J15"/>
    </sheetView>
  </sheetViews>
  <sheetFormatPr defaultColWidth="8.85546875" defaultRowHeight="15.75" x14ac:dyDescent="0.2"/>
  <cols>
    <col min="1" max="1" width="29" style="92" customWidth="1"/>
    <col min="2" max="7" width="9.7109375" style="92" customWidth="1"/>
    <col min="8" max="8" width="10.28515625" style="92" customWidth="1"/>
    <col min="9" max="16384" width="8.85546875" style="92"/>
  </cols>
  <sheetData>
    <row r="1" spans="1:8" ht="16.5" thickBot="1" x14ac:dyDescent="0.25">
      <c r="A1" s="90"/>
      <c r="B1" s="91">
        <v>1976</v>
      </c>
      <c r="C1" s="91">
        <v>1997</v>
      </c>
      <c r="D1" s="91">
        <v>2006</v>
      </c>
      <c r="E1" s="91">
        <v>2011</v>
      </c>
      <c r="F1" s="91">
        <v>2014</v>
      </c>
      <c r="G1" s="91">
        <v>2017</v>
      </c>
      <c r="H1" s="91">
        <v>2020</v>
      </c>
    </row>
    <row r="2" spans="1:8" x14ac:dyDescent="0.2">
      <c r="A2" s="93" t="s">
        <v>430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</row>
    <row r="3" spans="1:8" x14ac:dyDescent="0.2">
      <c r="A3" s="89" t="s">
        <v>432</v>
      </c>
      <c r="B3" s="51"/>
      <c r="C3" s="51"/>
      <c r="D3" s="51"/>
      <c r="E3" s="94"/>
      <c r="F3" s="94" t="s">
        <v>433</v>
      </c>
      <c r="G3" s="94" t="s">
        <v>433</v>
      </c>
      <c r="H3" s="94"/>
    </row>
    <row r="4" spans="1:8" ht="16.5" thickBot="1" x14ac:dyDescent="0.25">
      <c r="A4" s="95" t="s">
        <v>435</v>
      </c>
      <c r="B4" s="88"/>
      <c r="C4" s="88"/>
      <c r="D4" s="88"/>
      <c r="E4" s="96"/>
      <c r="F4" s="96"/>
      <c r="G4" s="96"/>
      <c r="H4" s="96"/>
    </row>
    <row r="5" spans="1:8" ht="16.5" thickBot="1" x14ac:dyDescent="0.25">
      <c r="A5" s="90" t="s">
        <v>48</v>
      </c>
      <c r="B5" s="91">
        <f>SUM(B6:B8)</f>
        <v>19.5</v>
      </c>
      <c r="C5" s="91">
        <f t="shared" ref="C5:H5" si="0">SUM(C6:C8)</f>
        <v>16</v>
      </c>
      <c r="D5" s="91">
        <f t="shared" si="0"/>
        <v>11</v>
      </c>
      <c r="E5" s="91">
        <f t="shared" si="0"/>
        <v>8</v>
      </c>
      <c r="F5" s="91">
        <f t="shared" si="0"/>
        <v>0</v>
      </c>
      <c r="G5" s="91">
        <f t="shared" si="0"/>
        <v>0</v>
      </c>
      <c r="H5" s="91">
        <f t="shared" si="0"/>
        <v>0</v>
      </c>
    </row>
    <row r="6" spans="1:8" x14ac:dyDescent="0.2">
      <c r="A6" s="53" t="s">
        <v>436</v>
      </c>
      <c r="B6" s="54">
        <v>17</v>
      </c>
      <c r="C6" s="54">
        <v>14</v>
      </c>
      <c r="D6" s="54">
        <v>10</v>
      </c>
      <c r="E6" s="54">
        <v>7</v>
      </c>
      <c r="F6" s="97"/>
      <c r="G6" s="97"/>
      <c r="H6" s="97"/>
    </row>
    <row r="7" spans="1:8" x14ac:dyDescent="0.2">
      <c r="A7" s="52" t="s">
        <v>437</v>
      </c>
      <c r="B7" s="51">
        <v>2</v>
      </c>
      <c r="C7" s="51">
        <v>2</v>
      </c>
      <c r="D7" s="51">
        <v>1</v>
      </c>
      <c r="E7" s="51">
        <v>1</v>
      </c>
      <c r="F7" s="94"/>
      <c r="G7" s="94"/>
      <c r="H7" s="94"/>
    </row>
    <row r="8" spans="1:8" x14ac:dyDescent="0.2">
      <c r="A8" s="52" t="s">
        <v>438</v>
      </c>
      <c r="B8" s="51">
        <v>0.5</v>
      </c>
      <c r="C8" s="51"/>
      <c r="D8" s="51"/>
      <c r="E8" s="94"/>
      <c r="F8" s="94"/>
      <c r="G8" s="94"/>
      <c r="H8" s="94"/>
    </row>
    <row r="9" spans="1:8" ht="16.5" thickBot="1" x14ac:dyDescent="0.25">
      <c r="A9" s="98"/>
      <c r="B9" s="88"/>
      <c r="C9" s="88"/>
      <c r="D9" s="88"/>
      <c r="E9" s="96"/>
      <c r="F9" s="96"/>
      <c r="G9" s="96"/>
      <c r="H9" s="96"/>
    </row>
    <row r="10" spans="1:8" ht="16.5" thickBot="1" x14ac:dyDescent="0.25">
      <c r="A10" s="90" t="s">
        <v>49</v>
      </c>
      <c r="B10" s="91">
        <f>SUM(B11:B14)</f>
        <v>4</v>
      </c>
      <c r="C10" s="91">
        <f t="shared" ref="C10:H10" si="1">SUM(C11:C14)</f>
        <v>11.5</v>
      </c>
      <c r="D10" s="91">
        <f t="shared" si="1"/>
        <v>17</v>
      </c>
      <c r="E10" s="91">
        <f t="shared" si="1"/>
        <v>21</v>
      </c>
      <c r="F10" s="91">
        <f t="shared" si="1"/>
        <v>0</v>
      </c>
      <c r="G10" s="91">
        <f t="shared" si="1"/>
        <v>0</v>
      </c>
      <c r="H10" s="91">
        <f t="shared" si="1"/>
        <v>0</v>
      </c>
    </row>
    <row r="11" spans="1:8" x14ac:dyDescent="0.2">
      <c r="A11" s="53" t="s">
        <v>439</v>
      </c>
      <c r="B11" s="54">
        <v>0.5</v>
      </c>
      <c r="C11" s="54">
        <v>0.5</v>
      </c>
      <c r="D11" s="54">
        <v>0.5</v>
      </c>
      <c r="E11" s="54">
        <v>1</v>
      </c>
      <c r="F11" s="97"/>
      <c r="G11" s="97"/>
      <c r="H11" s="97"/>
    </row>
    <row r="12" spans="1:8" x14ac:dyDescent="0.2">
      <c r="A12" s="52" t="s">
        <v>440</v>
      </c>
      <c r="B12" s="51">
        <v>3</v>
      </c>
      <c r="C12" s="51">
        <v>10</v>
      </c>
      <c r="D12" s="51">
        <v>14</v>
      </c>
      <c r="E12" s="51">
        <v>19</v>
      </c>
      <c r="F12" s="94"/>
      <c r="G12" s="94"/>
      <c r="H12" s="94"/>
    </row>
    <row r="13" spans="1:8" x14ac:dyDescent="0.2">
      <c r="A13" s="52" t="s">
        <v>441</v>
      </c>
      <c r="B13" s="51"/>
      <c r="C13" s="51">
        <v>0.5</v>
      </c>
      <c r="D13" s="51">
        <v>0.5</v>
      </c>
      <c r="E13" s="94"/>
      <c r="F13" s="94"/>
      <c r="G13" s="94"/>
      <c r="H13" s="94"/>
    </row>
    <row r="14" spans="1:8" x14ac:dyDescent="0.2">
      <c r="A14" s="52" t="s">
        <v>442</v>
      </c>
      <c r="B14" s="51">
        <v>0.5</v>
      </c>
      <c r="C14" s="51">
        <v>0.5</v>
      </c>
      <c r="D14" s="51">
        <v>2</v>
      </c>
      <c r="E14" s="51">
        <v>1</v>
      </c>
      <c r="F14" s="94"/>
      <c r="G14" s="94"/>
      <c r="H14" s="94"/>
    </row>
    <row r="15" spans="1:8" ht="16.5" thickBot="1" x14ac:dyDescent="0.25">
      <c r="A15" s="98"/>
      <c r="B15" s="88"/>
      <c r="C15" s="88"/>
      <c r="D15" s="88"/>
      <c r="E15" s="96"/>
      <c r="F15" s="96"/>
      <c r="G15" s="96"/>
      <c r="H15" s="96"/>
    </row>
    <row r="16" spans="1:8" ht="16.5" thickBot="1" x14ac:dyDescent="0.25">
      <c r="A16" s="90" t="s">
        <v>56</v>
      </c>
      <c r="B16" s="91">
        <f>SUM(B17:B35)</f>
        <v>55.5</v>
      </c>
      <c r="C16" s="91">
        <f t="shared" ref="C16:H16" si="2">SUM(C17:C35)</f>
        <v>54.5</v>
      </c>
      <c r="D16" s="91">
        <f t="shared" si="2"/>
        <v>31.1</v>
      </c>
      <c r="E16" s="91">
        <f t="shared" si="2"/>
        <v>34.5</v>
      </c>
      <c r="F16" s="91">
        <f t="shared" si="2"/>
        <v>0</v>
      </c>
      <c r="G16" s="91">
        <f t="shared" si="2"/>
        <v>0</v>
      </c>
      <c r="H16" s="91">
        <f t="shared" si="2"/>
        <v>0</v>
      </c>
    </row>
    <row r="17" spans="1:8" x14ac:dyDescent="0.2">
      <c r="A17" s="53" t="s">
        <v>443</v>
      </c>
      <c r="B17" s="54">
        <v>4</v>
      </c>
      <c r="C17" s="54">
        <v>7</v>
      </c>
      <c r="D17" s="54">
        <v>1</v>
      </c>
      <c r="E17" s="54">
        <v>1</v>
      </c>
      <c r="F17" s="97"/>
      <c r="G17" s="97"/>
      <c r="H17" s="97"/>
    </row>
    <row r="18" spans="1:8" x14ac:dyDescent="0.2">
      <c r="A18" s="52" t="s">
        <v>444</v>
      </c>
      <c r="B18" s="51">
        <v>1</v>
      </c>
      <c r="C18" s="51">
        <v>0.5</v>
      </c>
      <c r="D18" s="51">
        <v>1</v>
      </c>
      <c r="E18" s="51"/>
      <c r="F18" s="94"/>
      <c r="G18" s="94"/>
      <c r="H18" s="94"/>
    </row>
    <row r="19" spans="1:8" x14ac:dyDescent="0.2">
      <c r="A19" s="52" t="s">
        <v>445</v>
      </c>
      <c r="B19" s="51">
        <v>0.5</v>
      </c>
      <c r="C19" s="51"/>
      <c r="D19" s="51">
        <v>0.5</v>
      </c>
      <c r="E19" s="51">
        <v>0.5</v>
      </c>
      <c r="F19" s="94"/>
      <c r="G19" s="94"/>
      <c r="H19" s="94"/>
    </row>
    <row r="20" spans="1:8" x14ac:dyDescent="0.2">
      <c r="A20" s="52" t="s">
        <v>446</v>
      </c>
      <c r="B20" s="51">
        <v>0.5</v>
      </c>
      <c r="C20" s="51">
        <v>0.5</v>
      </c>
      <c r="D20" s="51">
        <v>1</v>
      </c>
      <c r="E20" s="51">
        <v>0.5</v>
      </c>
      <c r="F20" s="94"/>
      <c r="G20" s="94"/>
      <c r="H20" s="94"/>
    </row>
    <row r="21" spans="1:8" x14ac:dyDescent="0.2">
      <c r="A21" s="52" t="s">
        <v>458</v>
      </c>
      <c r="B21" s="51">
        <v>0.5</v>
      </c>
      <c r="C21" s="51">
        <v>0.5</v>
      </c>
      <c r="D21" s="51">
        <v>1</v>
      </c>
      <c r="E21" s="51">
        <v>0.5</v>
      </c>
      <c r="F21" s="94"/>
      <c r="G21" s="94"/>
      <c r="H21" s="94"/>
    </row>
    <row r="22" spans="1:8" x14ac:dyDescent="0.2">
      <c r="A22" s="52" t="s">
        <v>447</v>
      </c>
      <c r="B22" s="51"/>
      <c r="C22" s="51">
        <v>0.5</v>
      </c>
      <c r="D22" s="51">
        <v>0.05</v>
      </c>
      <c r="E22" s="51"/>
      <c r="F22" s="94"/>
      <c r="G22" s="94"/>
      <c r="H22" s="94"/>
    </row>
    <row r="23" spans="1:8" x14ac:dyDescent="0.2">
      <c r="A23" s="52" t="s">
        <v>448</v>
      </c>
      <c r="B23" s="51">
        <v>0.5</v>
      </c>
      <c r="C23" s="51">
        <v>2</v>
      </c>
      <c r="D23" s="51">
        <v>1</v>
      </c>
      <c r="E23" s="51">
        <v>0.5</v>
      </c>
      <c r="F23" s="94"/>
      <c r="G23" s="94"/>
      <c r="H23" s="94"/>
    </row>
    <row r="24" spans="1:8" x14ac:dyDescent="0.2">
      <c r="A24" s="52" t="s">
        <v>449</v>
      </c>
      <c r="B24" s="51"/>
      <c r="C24" s="51">
        <v>0.5</v>
      </c>
      <c r="D24" s="51">
        <v>0.5</v>
      </c>
      <c r="E24" s="51">
        <v>1</v>
      </c>
      <c r="F24" s="94"/>
      <c r="G24" s="94"/>
      <c r="H24" s="94"/>
    </row>
    <row r="25" spans="1:8" x14ac:dyDescent="0.2">
      <c r="A25" s="52" t="s">
        <v>450</v>
      </c>
      <c r="B25" s="51">
        <v>0.5</v>
      </c>
      <c r="C25" s="51">
        <v>0.5</v>
      </c>
      <c r="D25" s="51">
        <v>0.5</v>
      </c>
      <c r="E25" s="51">
        <v>0.5</v>
      </c>
      <c r="F25" s="94"/>
      <c r="G25" s="94"/>
      <c r="H25" s="94"/>
    </row>
    <row r="26" spans="1:8" x14ac:dyDescent="0.2">
      <c r="A26" s="52" t="s">
        <v>909</v>
      </c>
      <c r="B26" s="51">
        <v>13</v>
      </c>
      <c r="C26" s="51">
        <v>8</v>
      </c>
      <c r="D26" s="51"/>
      <c r="E26" s="51"/>
      <c r="F26" s="94"/>
      <c r="G26" s="94"/>
      <c r="H26" s="94"/>
    </row>
    <row r="27" spans="1:8" x14ac:dyDescent="0.2">
      <c r="A27" s="52" t="s">
        <v>451</v>
      </c>
      <c r="B27" s="51">
        <v>0.5</v>
      </c>
      <c r="C27" s="51">
        <v>1</v>
      </c>
      <c r="D27" s="51">
        <v>2</v>
      </c>
      <c r="E27" s="51">
        <v>0.5</v>
      </c>
      <c r="F27" s="94"/>
      <c r="G27" s="94"/>
      <c r="H27" s="94"/>
    </row>
    <row r="28" spans="1:8" x14ac:dyDescent="0.2">
      <c r="A28" s="52" t="s">
        <v>913</v>
      </c>
      <c r="B28" s="51"/>
      <c r="C28" s="51"/>
      <c r="D28" s="51">
        <v>0.05</v>
      </c>
      <c r="E28" s="51"/>
      <c r="F28" s="94"/>
      <c r="G28" s="94"/>
      <c r="H28" s="94"/>
    </row>
    <row r="29" spans="1:8" x14ac:dyDescent="0.2">
      <c r="A29" s="52" t="s">
        <v>657</v>
      </c>
      <c r="B29" s="51">
        <v>17</v>
      </c>
      <c r="C29" s="51">
        <v>20</v>
      </c>
      <c r="D29" s="51">
        <v>13</v>
      </c>
      <c r="E29" s="51">
        <v>14</v>
      </c>
      <c r="F29" s="94"/>
      <c r="G29" s="94"/>
      <c r="H29" s="94"/>
    </row>
    <row r="30" spans="1:8" x14ac:dyDescent="0.2">
      <c r="A30" s="52" t="s">
        <v>452</v>
      </c>
      <c r="B30" s="51">
        <v>3</v>
      </c>
      <c r="C30" s="51">
        <v>4</v>
      </c>
      <c r="D30" s="51">
        <v>3</v>
      </c>
      <c r="E30" s="51">
        <v>2</v>
      </c>
      <c r="F30" s="94"/>
      <c r="G30" s="94"/>
      <c r="H30" s="94"/>
    </row>
    <row r="31" spans="1:8" x14ac:dyDescent="0.2">
      <c r="A31" s="52" t="s">
        <v>638</v>
      </c>
      <c r="B31" s="51">
        <v>6</v>
      </c>
      <c r="C31" s="51">
        <v>8</v>
      </c>
      <c r="D31" s="51">
        <v>5</v>
      </c>
      <c r="E31" s="51">
        <v>7</v>
      </c>
      <c r="F31" s="94"/>
      <c r="G31" s="94"/>
      <c r="H31" s="94"/>
    </row>
    <row r="32" spans="1:8" x14ac:dyDescent="0.2">
      <c r="A32" s="52" t="s">
        <v>453</v>
      </c>
      <c r="B32" s="51">
        <v>1</v>
      </c>
      <c r="C32" s="51">
        <v>1</v>
      </c>
      <c r="D32" s="51">
        <v>1</v>
      </c>
      <c r="E32" s="51">
        <v>1</v>
      </c>
      <c r="F32" s="94"/>
      <c r="G32" s="94"/>
      <c r="H32" s="94"/>
    </row>
    <row r="33" spans="1:8" x14ac:dyDescent="0.2">
      <c r="A33" s="52" t="s">
        <v>454</v>
      </c>
      <c r="B33" s="51"/>
      <c r="C33" s="51"/>
      <c r="D33" s="51">
        <v>0.5</v>
      </c>
      <c r="E33" s="51">
        <v>0.5</v>
      </c>
      <c r="F33" s="94"/>
      <c r="G33" s="94"/>
      <c r="H33" s="94"/>
    </row>
    <row r="34" spans="1:8" x14ac:dyDescent="0.2">
      <c r="A34" s="52" t="s">
        <v>455</v>
      </c>
      <c r="B34" s="51">
        <v>0.5</v>
      </c>
      <c r="C34" s="51"/>
      <c r="D34" s="51"/>
      <c r="E34" s="51"/>
      <c r="F34" s="94"/>
      <c r="G34" s="94"/>
      <c r="H34" s="94"/>
    </row>
    <row r="35" spans="1:8" x14ac:dyDescent="0.2">
      <c r="A35" s="17" t="s">
        <v>464</v>
      </c>
      <c r="B35" s="51">
        <v>7</v>
      </c>
      <c r="C35" s="51">
        <v>0.5</v>
      </c>
      <c r="D35" s="51"/>
      <c r="E35" s="51">
        <v>5</v>
      </c>
      <c r="F35" s="94"/>
      <c r="G35" s="94"/>
      <c r="H35" s="94"/>
    </row>
    <row r="36" spans="1:8" ht="16.5" thickBot="1" x14ac:dyDescent="0.25">
      <c r="A36" s="99" t="s">
        <v>456</v>
      </c>
      <c r="B36" s="88"/>
      <c r="C36" s="88"/>
      <c r="D36" s="88"/>
      <c r="E36" s="88">
        <v>2</v>
      </c>
      <c r="F36" s="96"/>
      <c r="G36" s="96"/>
      <c r="H36" s="96"/>
    </row>
    <row r="37" spans="1:8" ht="16.5" thickBot="1" x14ac:dyDescent="0.25">
      <c r="A37" s="90" t="s">
        <v>57</v>
      </c>
      <c r="B37" s="91">
        <f>B16+B10+B5</f>
        <v>79</v>
      </c>
      <c r="C37" s="91">
        <f>C16+C10+C5</f>
        <v>82</v>
      </c>
      <c r="D37" s="91">
        <f>D16+D10+D5</f>
        <v>59.1</v>
      </c>
      <c r="E37" s="91">
        <f>E16+E10+E5</f>
        <v>63.5</v>
      </c>
      <c r="F37" s="91">
        <f t="shared" ref="F37:H37" si="3">F16+F10+F5</f>
        <v>0</v>
      </c>
      <c r="G37" s="91">
        <f t="shared" si="3"/>
        <v>0</v>
      </c>
      <c r="H37" s="91">
        <f t="shared" si="3"/>
        <v>0</v>
      </c>
    </row>
    <row r="38" spans="1:8" ht="16.5" thickBot="1" x14ac:dyDescent="0.25">
      <c r="A38" s="90" t="s">
        <v>58</v>
      </c>
      <c r="B38" s="55">
        <f>COUNT(B6:B8)+COUNT(B11:B14)+COUNT(B17:B34)</f>
        <v>20</v>
      </c>
      <c r="C38" s="55">
        <f t="shared" ref="C38:H38" si="4">COUNT(C6:C8)+COUNT(C11:C14)+COUNT(C17:C34)</f>
        <v>20</v>
      </c>
      <c r="D38" s="55">
        <f t="shared" si="4"/>
        <v>22</v>
      </c>
      <c r="E38" s="55">
        <f t="shared" si="4"/>
        <v>18</v>
      </c>
      <c r="F38" s="55">
        <f t="shared" si="4"/>
        <v>0</v>
      </c>
      <c r="G38" s="55">
        <f t="shared" si="4"/>
        <v>0</v>
      </c>
      <c r="H38" s="55">
        <f t="shared" si="4"/>
        <v>0</v>
      </c>
    </row>
  </sheetData>
  <sortState xmlns:xlrd2="http://schemas.microsoft.com/office/spreadsheetml/2017/richdata2" ref="A17:F34">
    <sortCondition ref="A17:A34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8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pageSetUpPr fitToPage="1"/>
  </sheetPr>
  <dimension ref="A1:J32"/>
  <sheetViews>
    <sheetView topLeftCell="A6" workbookViewId="0">
      <selection activeCell="M28" sqref="M28"/>
    </sheetView>
  </sheetViews>
  <sheetFormatPr defaultColWidth="8.85546875" defaultRowHeight="15.75" x14ac:dyDescent="0.25"/>
  <cols>
    <col min="1" max="1" width="33.5703125" style="3" customWidth="1"/>
    <col min="2" max="7" width="9.7109375" style="3" customWidth="1"/>
    <col min="8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</row>
    <row r="2" spans="1:10" x14ac:dyDescent="0.25">
      <c r="A2" s="42" t="s">
        <v>430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58"/>
    </row>
    <row r="3" spans="1:10" x14ac:dyDescent="0.25">
      <c r="A3" s="16" t="s">
        <v>432</v>
      </c>
      <c r="B3" s="12"/>
      <c r="C3" s="12"/>
      <c r="D3" s="12"/>
      <c r="E3" s="18"/>
      <c r="F3" s="18" t="s">
        <v>433</v>
      </c>
      <c r="G3" s="18" t="s">
        <v>433</v>
      </c>
      <c r="H3" s="18"/>
    </row>
    <row r="4" spans="1:10" ht="16.5" thickBot="1" x14ac:dyDescent="0.3">
      <c r="A4" s="27" t="s">
        <v>457</v>
      </c>
      <c r="B4" s="88"/>
      <c r="C4" s="88"/>
      <c r="D4" s="88"/>
      <c r="E4" s="96"/>
      <c r="F4" s="96"/>
      <c r="G4" s="96"/>
      <c r="H4" s="96"/>
      <c r="I4" s="92"/>
      <c r="J4" s="92"/>
    </row>
    <row r="5" spans="1:10" ht="16.5" thickBot="1" x14ac:dyDescent="0.3">
      <c r="A5" s="39" t="s">
        <v>48</v>
      </c>
      <c r="B5" s="91">
        <f>SUM(B6)</f>
        <v>1</v>
      </c>
      <c r="C5" s="91">
        <f>SUM(C6)</f>
        <v>1</v>
      </c>
      <c r="D5" s="91">
        <f>SUM(D6)</f>
        <v>1</v>
      </c>
      <c r="E5" s="91">
        <f>SUM(E6)</f>
        <v>1</v>
      </c>
      <c r="F5" s="91">
        <f t="shared" ref="F5:H5" si="0">SUM(F6)</f>
        <v>0</v>
      </c>
      <c r="G5" s="91">
        <f t="shared" si="0"/>
        <v>0</v>
      </c>
      <c r="H5" s="91">
        <f t="shared" si="0"/>
        <v>0</v>
      </c>
      <c r="I5" s="92"/>
      <c r="J5" s="92"/>
    </row>
    <row r="6" spans="1:10" x14ac:dyDescent="0.25">
      <c r="A6" s="21" t="s">
        <v>436</v>
      </c>
      <c r="B6" s="54">
        <v>1</v>
      </c>
      <c r="C6" s="54">
        <v>1</v>
      </c>
      <c r="D6" s="54">
        <v>1</v>
      </c>
      <c r="E6" s="54">
        <v>1</v>
      </c>
      <c r="F6" s="97"/>
      <c r="G6" s="97"/>
      <c r="H6" s="97"/>
      <c r="I6" s="92"/>
      <c r="J6" s="92"/>
    </row>
    <row r="7" spans="1:10" ht="16.5" thickBot="1" x14ac:dyDescent="0.3">
      <c r="A7" s="20"/>
      <c r="B7" s="88"/>
      <c r="C7" s="88"/>
      <c r="D7" s="88"/>
      <c r="E7" s="88"/>
      <c r="F7" s="96"/>
      <c r="G7" s="96"/>
      <c r="H7" s="96"/>
      <c r="I7" s="92"/>
      <c r="J7" s="92"/>
    </row>
    <row r="8" spans="1:10" ht="16.5" thickBot="1" x14ac:dyDescent="0.3">
      <c r="A8" s="39" t="s">
        <v>56</v>
      </c>
      <c r="B8" s="91">
        <f>SUM(B9:B27)</f>
        <v>40.5</v>
      </c>
      <c r="C8" s="91">
        <f>SUM(C9:C27)</f>
        <v>35</v>
      </c>
      <c r="D8" s="91">
        <f>SUM(D9:D27)</f>
        <v>32.5</v>
      </c>
      <c r="E8" s="55">
        <f>SUM(E9:E27)</f>
        <v>34</v>
      </c>
      <c r="F8" s="55">
        <f t="shared" ref="F8:H8" si="1">SUM(F9:F27)</f>
        <v>0</v>
      </c>
      <c r="G8" s="55">
        <f t="shared" si="1"/>
        <v>0</v>
      </c>
      <c r="H8" s="55">
        <f t="shared" si="1"/>
        <v>0</v>
      </c>
      <c r="I8" s="92"/>
      <c r="J8" s="92"/>
    </row>
    <row r="9" spans="1:10" x14ac:dyDescent="0.25">
      <c r="A9" s="21" t="s">
        <v>443</v>
      </c>
      <c r="B9" s="54">
        <v>27</v>
      </c>
      <c r="C9" s="54">
        <v>19</v>
      </c>
      <c r="D9" s="54">
        <v>15</v>
      </c>
      <c r="E9" s="54">
        <v>12</v>
      </c>
      <c r="F9" s="97"/>
      <c r="G9" s="97"/>
      <c r="H9" s="97"/>
      <c r="I9" s="92"/>
      <c r="J9" s="92"/>
    </row>
    <row r="10" spans="1:10" x14ac:dyDescent="0.25">
      <c r="A10" s="15" t="s">
        <v>444</v>
      </c>
      <c r="B10" s="51">
        <v>1</v>
      </c>
      <c r="C10" s="51">
        <v>0.5</v>
      </c>
      <c r="D10" s="51">
        <v>2</v>
      </c>
      <c r="E10" s="51"/>
      <c r="F10" s="94"/>
      <c r="G10" s="94"/>
      <c r="H10" s="94"/>
      <c r="I10" s="92"/>
      <c r="J10" s="92"/>
    </row>
    <row r="11" spans="1:10" x14ac:dyDescent="0.25">
      <c r="A11" s="15" t="s">
        <v>458</v>
      </c>
      <c r="B11" s="51"/>
      <c r="C11" s="51"/>
      <c r="D11" s="51">
        <v>0.5</v>
      </c>
      <c r="E11" s="51">
        <v>0.5</v>
      </c>
      <c r="F11" s="94"/>
      <c r="G11" s="94"/>
      <c r="H11" s="94"/>
      <c r="I11" s="92"/>
      <c r="J11" s="92"/>
    </row>
    <row r="12" spans="1:10" x14ac:dyDescent="0.25">
      <c r="A12" s="15" t="s">
        <v>449</v>
      </c>
      <c r="B12" s="51">
        <v>0.5</v>
      </c>
      <c r="C12" s="51">
        <v>0.5</v>
      </c>
      <c r="D12" s="51">
        <v>0.5</v>
      </c>
      <c r="E12" s="51">
        <v>0.5</v>
      </c>
      <c r="F12" s="94"/>
      <c r="G12" s="94"/>
      <c r="H12" s="94"/>
      <c r="I12" s="92"/>
      <c r="J12" s="92"/>
    </row>
    <row r="13" spans="1:10" x14ac:dyDescent="0.25">
      <c r="A13" s="15" t="s">
        <v>892</v>
      </c>
      <c r="B13" s="51">
        <v>1</v>
      </c>
      <c r="C13" s="51">
        <v>0.5</v>
      </c>
      <c r="D13" s="51">
        <v>0.5</v>
      </c>
      <c r="E13" s="51"/>
      <c r="F13" s="94"/>
      <c r="G13" s="94"/>
      <c r="H13" s="94"/>
      <c r="I13" s="92"/>
      <c r="J13" s="92"/>
    </row>
    <row r="14" spans="1:10" x14ac:dyDescent="0.25">
      <c r="A14" s="15" t="s">
        <v>450</v>
      </c>
      <c r="B14" s="51">
        <v>0.5</v>
      </c>
      <c r="C14" s="51">
        <v>0.5</v>
      </c>
      <c r="D14" s="51">
        <v>0.5</v>
      </c>
      <c r="E14" s="51">
        <v>0.5</v>
      </c>
      <c r="F14" s="94"/>
      <c r="G14" s="94"/>
      <c r="H14" s="94"/>
      <c r="I14" s="92"/>
      <c r="J14" s="92"/>
    </row>
    <row r="15" spans="1:10" x14ac:dyDescent="0.25">
      <c r="A15" s="15" t="s">
        <v>932</v>
      </c>
      <c r="B15" s="51"/>
      <c r="C15" s="51"/>
      <c r="D15" s="51">
        <v>1</v>
      </c>
      <c r="E15" s="51">
        <v>0.5</v>
      </c>
      <c r="F15" s="94"/>
      <c r="G15" s="94"/>
      <c r="H15" s="94"/>
      <c r="I15" s="92"/>
      <c r="J15" s="92"/>
    </row>
    <row r="16" spans="1:10" ht="31.5" x14ac:dyDescent="0.25">
      <c r="A16" s="17" t="s">
        <v>931</v>
      </c>
      <c r="B16" s="51"/>
      <c r="C16" s="51">
        <v>1</v>
      </c>
      <c r="D16" s="51">
        <v>2</v>
      </c>
      <c r="E16" s="51">
        <v>3</v>
      </c>
      <c r="F16" s="94"/>
      <c r="G16" s="94"/>
      <c r="H16" s="94"/>
      <c r="I16" s="92"/>
      <c r="J16" s="92"/>
    </row>
    <row r="17" spans="1:10" x14ac:dyDescent="0.25">
      <c r="A17" s="15" t="s">
        <v>459</v>
      </c>
      <c r="B17" s="51"/>
      <c r="C17" s="51"/>
      <c r="D17" s="51">
        <v>2</v>
      </c>
      <c r="E17" s="51"/>
      <c r="F17" s="94"/>
      <c r="G17" s="94"/>
      <c r="H17" s="94"/>
      <c r="I17" s="92"/>
      <c r="J17" s="92"/>
    </row>
    <row r="18" spans="1:10" x14ac:dyDescent="0.25">
      <c r="A18" s="15" t="s">
        <v>657</v>
      </c>
      <c r="B18" s="51">
        <v>1</v>
      </c>
      <c r="C18" s="51">
        <v>3</v>
      </c>
      <c r="D18" s="51">
        <v>2</v>
      </c>
      <c r="E18" s="51">
        <v>2</v>
      </c>
      <c r="F18" s="94"/>
      <c r="G18" s="94"/>
      <c r="H18" s="94"/>
      <c r="I18" s="92"/>
      <c r="J18" s="92"/>
    </row>
    <row r="19" spans="1:10" x14ac:dyDescent="0.25">
      <c r="A19" s="15" t="s">
        <v>460</v>
      </c>
      <c r="B19" s="51">
        <v>0.5</v>
      </c>
      <c r="C19" s="51">
        <v>0.5</v>
      </c>
      <c r="D19" s="51">
        <v>0.5</v>
      </c>
      <c r="E19" s="51"/>
      <c r="F19" s="94"/>
      <c r="G19" s="94"/>
      <c r="H19" s="94"/>
      <c r="I19" s="92"/>
      <c r="J19" s="92"/>
    </row>
    <row r="20" spans="1:10" x14ac:dyDescent="0.25">
      <c r="A20" s="15" t="s">
        <v>452</v>
      </c>
      <c r="B20" s="51">
        <v>1</v>
      </c>
      <c r="C20" s="51">
        <v>5</v>
      </c>
      <c r="D20" s="51"/>
      <c r="E20" s="51"/>
      <c r="F20" s="94"/>
      <c r="G20" s="94"/>
      <c r="H20" s="94"/>
      <c r="I20" s="92"/>
      <c r="J20" s="92"/>
    </row>
    <row r="21" spans="1:10" x14ac:dyDescent="0.25">
      <c r="A21" s="15" t="s">
        <v>638</v>
      </c>
      <c r="B21" s="51">
        <v>5</v>
      </c>
      <c r="C21" s="51">
        <v>2</v>
      </c>
      <c r="D21" s="51">
        <v>3</v>
      </c>
      <c r="E21" s="51">
        <v>3</v>
      </c>
      <c r="F21" s="94"/>
      <c r="G21" s="94"/>
      <c r="H21" s="94"/>
      <c r="I21" s="92"/>
      <c r="J21" s="92"/>
    </row>
    <row r="22" spans="1:10" x14ac:dyDescent="0.25">
      <c r="A22" s="15" t="s">
        <v>461</v>
      </c>
      <c r="B22" s="51"/>
      <c r="C22" s="51">
        <v>0.5</v>
      </c>
      <c r="D22" s="51"/>
      <c r="E22" s="51"/>
      <c r="F22" s="94"/>
      <c r="G22" s="94"/>
      <c r="H22" s="94"/>
      <c r="I22" s="92"/>
      <c r="J22" s="92"/>
    </row>
    <row r="23" spans="1:10" x14ac:dyDescent="0.25">
      <c r="A23" s="15" t="s">
        <v>453</v>
      </c>
      <c r="B23" s="51">
        <v>1</v>
      </c>
      <c r="C23" s="51">
        <v>1</v>
      </c>
      <c r="D23" s="51">
        <v>2</v>
      </c>
      <c r="E23" s="51">
        <v>1.5</v>
      </c>
      <c r="F23" s="94"/>
      <c r="G23" s="94"/>
      <c r="H23" s="94"/>
      <c r="I23" s="92"/>
      <c r="J23" s="92"/>
    </row>
    <row r="24" spans="1:10" x14ac:dyDescent="0.25">
      <c r="A24" s="15" t="s">
        <v>462</v>
      </c>
      <c r="B24" s="51"/>
      <c r="C24" s="51"/>
      <c r="D24" s="51"/>
      <c r="E24" s="51">
        <v>0.5</v>
      </c>
      <c r="F24" s="94"/>
      <c r="G24" s="94"/>
      <c r="H24" s="94"/>
      <c r="I24" s="92"/>
      <c r="J24" s="92"/>
    </row>
    <row r="25" spans="1:10" x14ac:dyDescent="0.25">
      <c r="A25" s="15" t="s">
        <v>455</v>
      </c>
      <c r="B25" s="51">
        <v>2</v>
      </c>
      <c r="C25" s="51">
        <v>1</v>
      </c>
      <c r="D25" s="51">
        <v>0.5</v>
      </c>
      <c r="E25" s="51"/>
      <c r="F25" s="94"/>
      <c r="G25" s="94"/>
      <c r="H25" s="94"/>
      <c r="I25" s="92"/>
      <c r="J25" s="92"/>
    </row>
    <row r="26" spans="1:10" x14ac:dyDescent="0.25">
      <c r="A26" s="15" t="s">
        <v>463</v>
      </c>
      <c r="B26" s="51"/>
      <c r="C26" s="51"/>
      <c r="D26" s="51">
        <v>0.5</v>
      </c>
      <c r="E26" s="51"/>
      <c r="F26" s="94"/>
      <c r="G26" s="94"/>
      <c r="H26" s="94"/>
      <c r="I26" s="92"/>
      <c r="J26" s="92"/>
    </row>
    <row r="27" spans="1:10" x14ac:dyDescent="0.25">
      <c r="A27" s="17" t="s">
        <v>464</v>
      </c>
      <c r="B27" s="51"/>
      <c r="C27" s="51"/>
      <c r="D27" s="51"/>
      <c r="E27" s="51">
        <v>10</v>
      </c>
      <c r="F27" s="94"/>
      <c r="G27" s="94"/>
      <c r="H27" s="94"/>
      <c r="I27" s="92"/>
      <c r="J27" s="92"/>
    </row>
    <row r="28" spans="1:10" x14ac:dyDescent="0.25">
      <c r="A28" s="17" t="s">
        <v>456</v>
      </c>
      <c r="B28" s="51"/>
      <c r="C28" s="51"/>
      <c r="D28" s="51"/>
      <c r="E28" s="51">
        <v>5</v>
      </c>
      <c r="F28" s="94"/>
      <c r="G28" s="94"/>
      <c r="H28" s="94"/>
      <c r="I28" s="92"/>
      <c r="J28" s="92"/>
    </row>
    <row r="29" spans="1:10" ht="16.5" thickBot="1" x14ac:dyDescent="0.3">
      <c r="A29" s="40"/>
      <c r="B29" s="88"/>
      <c r="C29" s="88"/>
      <c r="D29" s="88"/>
      <c r="E29" s="88"/>
      <c r="F29" s="96"/>
      <c r="G29" s="96"/>
      <c r="H29" s="96"/>
      <c r="I29" s="92"/>
      <c r="J29" s="92"/>
    </row>
    <row r="30" spans="1:10" ht="16.5" thickBot="1" x14ac:dyDescent="0.3">
      <c r="A30" s="39" t="s">
        <v>57</v>
      </c>
      <c r="B30" s="91">
        <f>B8+B5</f>
        <v>41.5</v>
      </c>
      <c r="C30" s="91">
        <f t="shared" ref="C30:H30" si="2">C8+C5</f>
        <v>36</v>
      </c>
      <c r="D30" s="91">
        <f t="shared" si="2"/>
        <v>33.5</v>
      </c>
      <c r="E30" s="91">
        <f t="shared" si="2"/>
        <v>35</v>
      </c>
      <c r="F30" s="91">
        <f t="shared" si="2"/>
        <v>0</v>
      </c>
      <c r="G30" s="91">
        <f t="shared" si="2"/>
        <v>0</v>
      </c>
      <c r="H30" s="91">
        <f t="shared" si="2"/>
        <v>0</v>
      </c>
      <c r="I30" s="92"/>
      <c r="J30" s="92"/>
    </row>
    <row r="31" spans="1:10" ht="16.5" thickBot="1" x14ac:dyDescent="0.3">
      <c r="A31" s="39" t="s">
        <v>58</v>
      </c>
      <c r="B31" s="55">
        <f>COUNT(B6)+COUNT(B9:B26)</f>
        <v>12</v>
      </c>
      <c r="C31" s="55">
        <f t="shared" ref="C31:H31" si="3">COUNT(C6)+COUNT(C9:C26)</f>
        <v>14</v>
      </c>
      <c r="D31" s="55">
        <f t="shared" si="3"/>
        <v>16</v>
      </c>
      <c r="E31" s="55">
        <f t="shared" si="3"/>
        <v>11</v>
      </c>
      <c r="F31" s="55">
        <f t="shared" si="3"/>
        <v>0</v>
      </c>
      <c r="G31" s="55">
        <f t="shared" si="3"/>
        <v>0</v>
      </c>
      <c r="H31" s="55">
        <f t="shared" si="3"/>
        <v>0</v>
      </c>
      <c r="I31" s="92"/>
      <c r="J31" s="92"/>
    </row>
    <row r="32" spans="1:10" x14ac:dyDescent="0.25">
      <c r="B32" s="92"/>
      <c r="C32" s="92"/>
      <c r="D32" s="92"/>
      <c r="E32" s="92"/>
      <c r="F32" s="92"/>
      <c r="G32" s="92"/>
      <c r="H32" s="92"/>
      <c r="I32" s="92"/>
      <c r="J32" s="92"/>
    </row>
  </sheetData>
  <sortState xmlns:xlrd2="http://schemas.microsoft.com/office/spreadsheetml/2017/richdata2" ref="A9:F26">
    <sortCondition ref="A8:A26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88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K49"/>
  <sheetViews>
    <sheetView zoomScaleNormal="100" workbookViewId="0">
      <selection activeCell="L3" sqref="L3"/>
    </sheetView>
  </sheetViews>
  <sheetFormatPr defaultColWidth="8.85546875" defaultRowHeight="15.75" x14ac:dyDescent="0.25"/>
  <cols>
    <col min="1" max="1" width="27.7109375" style="3" customWidth="1"/>
    <col min="2" max="7" width="9.5703125" style="3" customWidth="1"/>
    <col min="8" max="8" width="11.140625" style="3" customWidth="1"/>
    <col min="9" max="10" width="10.5703125" style="3" customWidth="1"/>
    <col min="11" max="16384" width="8.85546875" style="3"/>
  </cols>
  <sheetData>
    <row r="1" spans="1:11" x14ac:dyDescent="0.25">
      <c r="A1" s="27"/>
      <c r="B1" s="103">
        <v>1976</v>
      </c>
      <c r="C1" s="103">
        <v>1997</v>
      </c>
      <c r="D1" s="103">
        <v>2006</v>
      </c>
      <c r="E1" s="103">
        <v>2011</v>
      </c>
      <c r="F1" s="103">
        <v>2014</v>
      </c>
      <c r="G1" s="234">
        <v>2017</v>
      </c>
      <c r="H1" s="234">
        <v>2020</v>
      </c>
      <c r="I1" s="135">
        <v>2023</v>
      </c>
      <c r="J1" s="102"/>
    </row>
    <row r="2" spans="1:11" x14ac:dyDescent="0.25">
      <c r="A2" s="17" t="s">
        <v>430</v>
      </c>
      <c r="B2" s="51" t="s">
        <v>431</v>
      </c>
      <c r="C2" s="51" t="s">
        <v>431</v>
      </c>
      <c r="D2" s="51" t="s">
        <v>431</v>
      </c>
      <c r="E2" s="51" t="s">
        <v>431</v>
      </c>
      <c r="F2" s="51" t="s">
        <v>431</v>
      </c>
      <c r="G2" s="51" t="s">
        <v>431</v>
      </c>
      <c r="H2" s="51" t="s">
        <v>431</v>
      </c>
      <c r="I2" s="51" t="s">
        <v>431</v>
      </c>
      <c r="J2" s="51" t="s">
        <v>431</v>
      </c>
    </row>
    <row r="3" spans="1:11" x14ac:dyDescent="0.25">
      <c r="A3" s="16" t="s">
        <v>432</v>
      </c>
      <c r="B3" s="51"/>
      <c r="C3" s="51"/>
      <c r="D3" s="51"/>
      <c r="E3" s="94"/>
      <c r="F3" s="94"/>
      <c r="G3" s="94" t="s">
        <v>465</v>
      </c>
      <c r="H3" s="94" t="s">
        <v>466</v>
      </c>
      <c r="I3" s="94" t="s">
        <v>962</v>
      </c>
      <c r="J3" s="94"/>
      <c r="K3" s="92"/>
    </row>
    <row r="4" spans="1:11" ht="16.5" thickBot="1" x14ac:dyDescent="0.3">
      <c r="A4" s="27" t="s">
        <v>467</v>
      </c>
      <c r="B4" s="88"/>
      <c r="C4" s="88"/>
      <c r="D4" s="88"/>
      <c r="E4" s="96"/>
      <c r="F4" s="96"/>
      <c r="G4" s="96"/>
      <c r="H4" s="96"/>
      <c r="I4" s="96"/>
      <c r="J4" s="96"/>
      <c r="K4" s="92"/>
    </row>
    <row r="5" spans="1:11" ht="16.5" thickBot="1" x14ac:dyDescent="0.3">
      <c r="A5" s="39" t="s">
        <v>48</v>
      </c>
      <c r="B5" s="91">
        <f>SUM(B6:B10)</f>
        <v>12.5</v>
      </c>
      <c r="C5" s="91">
        <f t="shared" ref="C5:J5" si="0">SUM(C6:C10)</f>
        <v>13</v>
      </c>
      <c r="D5" s="91">
        <f t="shared" si="0"/>
        <v>13</v>
      </c>
      <c r="E5" s="91">
        <f t="shared" si="0"/>
        <v>13.5</v>
      </c>
      <c r="F5" s="91">
        <f t="shared" si="0"/>
        <v>11</v>
      </c>
      <c r="G5" s="91">
        <f t="shared" si="0"/>
        <v>15</v>
      </c>
      <c r="H5" s="91">
        <f t="shared" si="0"/>
        <v>18</v>
      </c>
      <c r="I5" s="91">
        <f t="shared" si="0"/>
        <v>22</v>
      </c>
      <c r="J5" s="91">
        <f t="shared" si="0"/>
        <v>0</v>
      </c>
      <c r="K5" s="92"/>
    </row>
    <row r="6" spans="1:11" x14ac:dyDescent="0.25">
      <c r="A6" s="159" t="s">
        <v>436</v>
      </c>
      <c r="B6" s="160">
        <v>10</v>
      </c>
      <c r="C6" s="160">
        <v>10</v>
      </c>
      <c r="D6" s="160">
        <v>10</v>
      </c>
      <c r="E6" s="160">
        <v>9</v>
      </c>
      <c r="F6" s="160">
        <v>8</v>
      </c>
      <c r="G6" s="160">
        <v>10</v>
      </c>
      <c r="H6" s="161">
        <v>10</v>
      </c>
      <c r="I6" s="161">
        <v>12</v>
      </c>
      <c r="J6" s="161"/>
      <c r="K6" s="92"/>
    </row>
    <row r="7" spans="1:11" x14ac:dyDescent="0.25">
      <c r="A7" s="15" t="s">
        <v>468</v>
      </c>
      <c r="B7" s="51">
        <v>1</v>
      </c>
      <c r="C7" s="51">
        <v>1</v>
      </c>
      <c r="D7" s="51"/>
      <c r="E7" s="51">
        <v>0.5</v>
      </c>
      <c r="F7" s="51"/>
      <c r="G7" s="94"/>
      <c r="H7" s="94"/>
      <c r="I7" s="94"/>
      <c r="J7" s="94"/>
      <c r="K7" s="92"/>
    </row>
    <row r="8" spans="1:11" x14ac:dyDescent="0.25">
      <c r="A8" s="162" t="s">
        <v>469</v>
      </c>
      <c r="B8" s="163">
        <v>1</v>
      </c>
      <c r="C8" s="163">
        <v>1</v>
      </c>
      <c r="D8" s="163">
        <v>1</v>
      </c>
      <c r="E8" s="163">
        <v>1</v>
      </c>
      <c r="F8" s="163">
        <v>2</v>
      </c>
      <c r="G8" s="163">
        <v>2</v>
      </c>
      <c r="H8" s="164">
        <v>4</v>
      </c>
      <c r="I8" s="164">
        <v>5</v>
      </c>
      <c r="J8" s="164"/>
      <c r="K8" s="92"/>
    </row>
    <row r="9" spans="1:11" ht="15" customHeight="1" x14ac:dyDescent="0.25">
      <c r="A9" s="15" t="s">
        <v>437</v>
      </c>
      <c r="B9" s="51">
        <v>0.5</v>
      </c>
      <c r="C9" s="51">
        <v>1</v>
      </c>
      <c r="D9" s="51">
        <v>2</v>
      </c>
      <c r="E9" s="51">
        <v>3</v>
      </c>
      <c r="F9" s="51">
        <v>1</v>
      </c>
      <c r="G9" s="51">
        <v>3</v>
      </c>
      <c r="H9" s="94">
        <v>4</v>
      </c>
      <c r="I9" s="94">
        <v>4</v>
      </c>
      <c r="J9" s="94"/>
      <c r="K9" s="92"/>
    </row>
    <row r="10" spans="1:11" ht="15" customHeight="1" x14ac:dyDescent="0.25">
      <c r="A10" s="174" t="s">
        <v>879</v>
      </c>
      <c r="B10" s="165"/>
      <c r="C10" s="165"/>
      <c r="D10" s="165"/>
      <c r="E10" s="165"/>
      <c r="F10" s="165"/>
      <c r="G10" s="165"/>
      <c r="H10" s="166"/>
      <c r="I10" s="166">
        <v>1</v>
      </c>
      <c r="J10" s="166"/>
      <c r="K10" s="92"/>
    </row>
    <row r="11" spans="1:11" ht="16.5" thickBot="1" x14ac:dyDescent="0.3">
      <c r="A11" s="20"/>
      <c r="B11" s="88"/>
      <c r="C11" s="88"/>
      <c r="D11" s="88"/>
      <c r="E11" s="96"/>
      <c r="F11" s="96"/>
      <c r="G11" s="96"/>
      <c r="H11" s="96"/>
      <c r="I11" s="96"/>
      <c r="J11" s="96"/>
      <c r="K11" s="92"/>
    </row>
    <row r="12" spans="1:11" ht="16.5" thickBot="1" x14ac:dyDescent="0.3">
      <c r="A12" s="39" t="s">
        <v>49</v>
      </c>
      <c r="B12" s="91">
        <f>SUM(B13:B16)</f>
        <v>23</v>
      </c>
      <c r="C12" s="91">
        <f t="shared" ref="C12:J12" si="1">SUM(C13:C16)</f>
        <v>21</v>
      </c>
      <c r="D12" s="91">
        <f t="shared" si="1"/>
        <v>23.5</v>
      </c>
      <c r="E12" s="91">
        <f t="shared" si="1"/>
        <v>18</v>
      </c>
      <c r="F12" s="91">
        <f t="shared" si="1"/>
        <v>16</v>
      </c>
      <c r="G12" s="91">
        <f t="shared" si="1"/>
        <v>26.5</v>
      </c>
      <c r="H12" s="91">
        <f t="shared" si="1"/>
        <v>18.100000000000001</v>
      </c>
      <c r="I12" s="91">
        <f t="shared" si="1"/>
        <v>18.600000000000001</v>
      </c>
      <c r="J12" s="91">
        <f t="shared" si="1"/>
        <v>0</v>
      </c>
      <c r="K12" s="92"/>
    </row>
    <row r="13" spans="1:11" x14ac:dyDescent="0.25">
      <c r="A13" s="159" t="s">
        <v>439</v>
      </c>
      <c r="B13" s="160"/>
      <c r="C13" s="160"/>
      <c r="D13" s="160">
        <v>0.5</v>
      </c>
      <c r="E13" s="160">
        <v>0.5</v>
      </c>
      <c r="F13" s="160">
        <v>0.5</v>
      </c>
      <c r="G13" s="160">
        <v>0.5</v>
      </c>
      <c r="H13" s="161">
        <v>0.5</v>
      </c>
      <c r="I13" s="161">
        <v>1</v>
      </c>
      <c r="J13" s="161"/>
      <c r="K13" s="92"/>
    </row>
    <row r="14" spans="1:11" x14ac:dyDescent="0.25">
      <c r="A14" s="15" t="s">
        <v>441</v>
      </c>
      <c r="B14" s="51"/>
      <c r="C14" s="51">
        <v>0.5</v>
      </c>
      <c r="D14" s="51">
        <v>0.5</v>
      </c>
      <c r="E14" s="51"/>
      <c r="F14" s="51"/>
      <c r="G14" s="51">
        <v>0.5</v>
      </c>
      <c r="H14" s="94">
        <v>0.1</v>
      </c>
      <c r="I14" s="94">
        <v>0.5</v>
      </c>
      <c r="J14" s="94"/>
      <c r="K14" s="92"/>
    </row>
    <row r="15" spans="1:11" x14ac:dyDescent="0.25">
      <c r="A15" s="162" t="s">
        <v>442</v>
      </c>
      <c r="B15" s="163">
        <v>22</v>
      </c>
      <c r="C15" s="163">
        <v>20</v>
      </c>
      <c r="D15" s="163">
        <v>22</v>
      </c>
      <c r="E15" s="163">
        <v>17</v>
      </c>
      <c r="F15" s="163">
        <v>15</v>
      </c>
      <c r="G15" s="163">
        <v>25</v>
      </c>
      <c r="H15" s="164">
        <v>17</v>
      </c>
      <c r="I15" s="164">
        <v>17</v>
      </c>
      <c r="J15" s="164"/>
      <c r="K15" s="92"/>
    </row>
    <row r="16" spans="1:11" x14ac:dyDescent="0.25">
      <c r="A16" s="15" t="s">
        <v>470</v>
      </c>
      <c r="B16" s="51">
        <v>1</v>
      </c>
      <c r="C16" s="51">
        <v>0.5</v>
      </c>
      <c r="D16" s="51">
        <v>0.5</v>
      </c>
      <c r="E16" s="51">
        <v>0.5</v>
      </c>
      <c r="F16" s="51">
        <v>0.5</v>
      </c>
      <c r="G16" s="51">
        <v>0.5</v>
      </c>
      <c r="H16" s="94">
        <v>0.5</v>
      </c>
      <c r="I16" s="94">
        <v>0.1</v>
      </c>
      <c r="J16" s="94"/>
      <c r="K16" s="92"/>
    </row>
    <row r="17" spans="1:11" ht="16.5" thickBot="1" x14ac:dyDescent="0.3">
      <c r="A17" s="20"/>
      <c r="B17" s="88"/>
      <c r="C17" s="88"/>
      <c r="D17" s="88"/>
      <c r="E17" s="96"/>
      <c r="F17" s="96"/>
      <c r="G17" s="96"/>
      <c r="H17" s="96"/>
      <c r="I17" s="96"/>
      <c r="J17" s="96"/>
      <c r="K17" s="92"/>
    </row>
    <row r="18" spans="1:11" ht="16.5" thickBot="1" x14ac:dyDescent="0.3">
      <c r="A18" s="39" t="s">
        <v>56</v>
      </c>
      <c r="B18" s="91">
        <f t="shared" ref="B18:J18" si="2">SUM(B19:B41)</f>
        <v>26</v>
      </c>
      <c r="C18" s="91">
        <f t="shared" si="2"/>
        <v>21.5</v>
      </c>
      <c r="D18" s="91">
        <f t="shared" si="2"/>
        <v>26.5</v>
      </c>
      <c r="E18" s="91">
        <f t="shared" si="2"/>
        <v>40.5</v>
      </c>
      <c r="F18" s="91">
        <f t="shared" si="2"/>
        <v>35.5</v>
      </c>
      <c r="G18" s="91">
        <f t="shared" si="2"/>
        <v>43</v>
      </c>
      <c r="H18" s="91">
        <f t="shared" si="2"/>
        <v>50.010000000000005</v>
      </c>
      <c r="I18" s="91">
        <f t="shared" si="2"/>
        <v>48.5</v>
      </c>
      <c r="J18" s="91">
        <f t="shared" si="2"/>
        <v>0</v>
      </c>
      <c r="K18" s="92"/>
    </row>
    <row r="19" spans="1:11" x14ac:dyDescent="0.25">
      <c r="A19" s="159" t="s">
        <v>471</v>
      </c>
      <c r="B19" s="160">
        <v>0.5</v>
      </c>
      <c r="C19" s="160"/>
      <c r="D19" s="160"/>
      <c r="E19" s="161"/>
      <c r="F19" s="161"/>
      <c r="G19" s="161"/>
      <c r="H19" s="161"/>
      <c r="I19" s="161"/>
      <c r="J19" s="161"/>
      <c r="K19" s="92"/>
    </row>
    <row r="20" spans="1:11" x14ac:dyDescent="0.25">
      <c r="A20" s="15" t="s">
        <v>472</v>
      </c>
      <c r="B20" s="51"/>
      <c r="C20" s="51">
        <v>1</v>
      </c>
      <c r="D20" s="51">
        <v>2</v>
      </c>
      <c r="E20" s="51"/>
      <c r="F20" s="51"/>
      <c r="G20" s="94"/>
      <c r="H20" s="94"/>
      <c r="I20" s="94"/>
      <c r="J20" s="94"/>
      <c r="K20" s="92"/>
    </row>
    <row r="21" spans="1:11" x14ac:dyDescent="0.25">
      <c r="A21" s="162" t="s">
        <v>444</v>
      </c>
      <c r="B21" s="163"/>
      <c r="C21" s="163">
        <v>0.5</v>
      </c>
      <c r="D21" s="163">
        <v>0.5</v>
      </c>
      <c r="E21" s="163"/>
      <c r="F21" s="163"/>
      <c r="G21" s="164"/>
      <c r="H21" s="164"/>
      <c r="I21" s="164"/>
      <c r="J21" s="164"/>
      <c r="K21" s="92"/>
    </row>
    <row r="22" spans="1:11" x14ac:dyDescent="0.25">
      <c r="A22" s="15" t="s">
        <v>458</v>
      </c>
      <c r="B22" s="51">
        <v>0.5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94">
        <v>1</v>
      </c>
      <c r="I22" s="94">
        <v>1</v>
      </c>
      <c r="J22" s="94"/>
      <c r="K22" s="92"/>
    </row>
    <row r="23" spans="1:11" x14ac:dyDescent="0.25">
      <c r="A23" s="162" t="s">
        <v>448</v>
      </c>
      <c r="B23" s="163">
        <v>0.5</v>
      </c>
      <c r="C23" s="163">
        <v>0.5</v>
      </c>
      <c r="D23" s="163">
        <v>0.5</v>
      </c>
      <c r="E23" s="163">
        <v>3</v>
      </c>
      <c r="F23" s="163">
        <v>2</v>
      </c>
      <c r="G23" s="163">
        <v>1</v>
      </c>
      <c r="H23" s="164">
        <v>1</v>
      </c>
      <c r="I23" s="164">
        <v>3</v>
      </c>
      <c r="J23" s="164"/>
      <c r="K23" s="92"/>
    </row>
    <row r="24" spans="1:11" x14ac:dyDescent="0.25">
      <c r="A24" s="15" t="s">
        <v>473</v>
      </c>
      <c r="B24" s="51"/>
      <c r="C24" s="51">
        <v>2</v>
      </c>
      <c r="D24" s="51">
        <v>4</v>
      </c>
      <c r="E24" s="51">
        <v>4</v>
      </c>
      <c r="F24" s="51">
        <v>1</v>
      </c>
      <c r="G24" s="51"/>
      <c r="H24" s="94">
        <v>1</v>
      </c>
      <c r="I24" s="94"/>
      <c r="J24" s="94"/>
      <c r="K24" s="92"/>
    </row>
    <row r="25" spans="1:11" x14ac:dyDescent="0.25">
      <c r="A25" s="162" t="s">
        <v>449</v>
      </c>
      <c r="B25" s="163">
        <v>0.5</v>
      </c>
      <c r="C25" s="163"/>
      <c r="D25" s="163">
        <v>0.5</v>
      </c>
      <c r="E25" s="163">
        <v>0.5</v>
      </c>
      <c r="F25" s="163">
        <v>1</v>
      </c>
      <c r="G25" s="164"/>
      <c r="H25" s="164">
        <v>1</v>
      </c>
      <c r="I25" s="164">
        <v>0.5</v>
      </c>
      <c r="J25" s="164"/>
      <c r="K25" s="92"/>
    </row>
    <row r="26" spans="1:11" x14ac:dyDescent="0.25">
      <c r="A26" s="15" t="s">
        <v>450</v>
      </c>
      <c r="B26" s="51">
        <v>1.5</v>
      </c>
      <c r="C26" s="51">
        <v>1</v>
      </c>
      <c r="D26" s="51">
        <v>1.5</v>
      </c>
      <c r="E26" s="51">
        <v>5</v>
      </c>
      <c r="F26" s="51">
        <v>3</v>
      </c>
      <c r="G26" s="51">
        <v>2</v>
      </c>
      <c r="H26" s="94">
        <v>3</v>
      </c>
      <c r="I26" s="94">
        <v>0.5</v>
      </c>
      <c r="J26" s="94"/>
      <c r="K26" s="92"/>
    </row>
    <row r="27" spans="1:11" x14ac:dyDescent="0.25">
      <c r="A27" s="162" t="s">
        <v>964</v>
      </c>
      <c r="B27" s="163"/>
      <c r="C27" s="163"/>
      <c r="D27" s="163"/>
      <c r="E27" s="163"/>
      <c r="F27" s="163"/>
      <c r="G27" s="163"/>
      <c r="H27" s="164"/>
      <c r="I27" s="164">
        <v>3</v>
      </c>
      <c r="J27" s="164"/>
      <c r="K27" s="92"/>
    </row>
    <row r="28" spans="1:11" x14ac:dyDescent="0.25">
      <c r="A28" s="15" t="s">
        <v>474</v>
      </c>
      <c r="B28" s="51"/>
      <c r="C28" s="51">
        <v>1</v>
      </c>
      <c r="D28" s="51">
        <v>2</v>
      </c>
      <c r="E28" s="51">
        <v>1</v>
      </c>
      <c r="F28" s="51">
        <v>0.5</v>
      </c>
      <c r="G28" s="94"/>
      <c r="H28" s="94">
        <v>2</v>
      </c>
      <c r="I28" s="94">
        <v>2</v>
      </c>
      <c r="J28" s="94"/>
      <c r="K28" s="92"/>
    </row>
    <row r="29" spans="1:11" x14ac:dyDescent="0.25">
      <c r="A29" s="162" t="s">
        <v>537</v>
      </c>
      <c r="B29" s="163">
        <v>1</v>
      </c>
      <c r="C29" s="163">
        <v>0.5</v>
      </c>
      <c r="D29" s="163"/>
      <c r="E29" s="163">
        <v>1</v>
      </c>
      <c r="F29" s="163">
        <v>0.5</v>
      </c>
      <c r="G29" s="163">
        <v>3</v>
      </c>
      <c r="H29" s="164">
        <v>3</v>
      </c>
      <c r="I29" s="164">
        <v>2</v>
      </c>
      <c r="J29" s="164"/>
      <c r="K29" s="92"/>
    </row>
    <row r="30" spans="1:11" x14ac:dyDescent="0.25">
      <c r="A30" s="15" t="s">
        <v>475</v>
      </c>
      <c r="B30" s="51">
        <v>5</v>
      </c>
      <c r="C30" s="51">
        <v>3</v>
      </c>
      <c r="D30" s="51"/>
      <c r="E30" s="51">
        <v>2</v>
      </c>
      <c r="F30" s="51">
        <v>2</v>
      </c>
      <c r="G30" s="51">
        <v>2</v>
      </c>
      <c r="H30" s="94"/>
      <c r="I30" s="94">
        <v>2</v>
      </c>
      <c r="J30" s="94"/>
      <c r="K30" s="92"/>
    </row>
    <row r="31" spans="1:11" x14ac:dyDescent="0.25">
      <c r="A31" s="162" t="s">
        <v>909</v>
      </c>
      <c r="B31" s="163">
        <v>1</v>
      </c>
      <c r="C31" s="163">
        <v>1</v>
      </c>
      <c r="D31" s="163">
        <v>1.5</v>
      </c>
      <c r="E31" s="163">
        <v>2</v>
      </c>
      <c r="F31" s="163">
        <v>2</v>
      </c>
      <c r="G31" s="163">
        <v>3</v>
      </c>
      <c r="H31" s="164">
        <v>3</v>
      </c>
      <c r="I31" s="164">
        <v>2</v>
      </c>
      <c r="J31" s="164"/>
      <c r="K31" s="92"/>
    </row>
    <row r="32" spans="1:11" x14ac:dyDescent="0.25">
      <c r="A32" s="15" t="s">
        <v>657</v>
      </c>
      <c r="B32" s="51"/>
      <c r="C32" s="51">
        <v>1</v>
      </c>
      <c r="D32" s="51"/>
      <c r="E32" s="51"/>
      <c r="F32" s="51"/>
      <c r="G32" s="94"/>
      <c r="H32" s="94"/>
      <c r="I32" s="94"/>
      <c r="J32" s="94"/>
      <c r="K32" s="92"/>
    </row>
    <row r="33" spans="1:11" x14ac:dyDescent="0.25">
      <c r="A33" s="162" t="s">
        <v>460</v>
      </c>
      <c r="B33" s="163"/>
      <c r="C33" s="163"/>
      <c r="D33" s="163">
        <v>0.5</v>
      </c>
      <c r="E33" s="163">
        <v>1</v>
      </c>
      <c r="F33" s="163"/>
      <c r="G33" s="164"/>
      <c r="H33" s="164"/>
      <c r="I33" s="164"/>
      <c r="J33" s="164"/>
      <c r="K33" s="92"/>
    </row>
    <row r="34" spans="1:11" x14ac:dyDescent="0.25">
      <c r="A34" s="15" t="s">
        <v>452</v>
      </c>
      <c r="B34" s="51">
        <v>0.5</v>
      </c>
      <c r="C34" s="51">
        <v>0.5</v>
      </c>
      <c r="D34" s="51"/>
      <c r="E34" s="51"/>
      <c r="F34" s="51"/>
      <c r="G34" s="94"/>
      <c r="H34" s="94"/>
      <c r="I34" s="94"/>
      <c r="J34" s="94"/>
      <c r="K34" s="92"/>
    </row>
    <row r="35" spans="1:11" x14ac:dyDescent="0.25">
      <c r="A35" s="162" t="s">
        <v>461</v>
      </c>
      <c r="B35" s="163"/>
      <c r="C35" s="163"/>
      <c r="D35" s="163">
        <v>0.5</v>
      </c>
      <c r="E35" s="163"/>
      <c r="F35" s="163"/>
      <c r="G35" s="164"/>
      <c r="H35" s="164"/>
      <c r="I35" s="164"/>
      <c r="J35" s="164"/>
      <c r="K35" s="92"/>
    </row>
    <row r="36" spans="1:11" x14ac:dyDescent="0.25">
      <c r="A36" s="15" t="s">
        <v>453</v>
      </c>
      <c r="B36" s="51">
        <v>7</v>
      </c>
      <c r="C36" s="51">
        <v>7</v>
      </c>
      <c r="D36" s="51">
        <v>5</v>
      </c>
      <c r="E36" s="51">
        <v>9</v>
      </c>
      <c r="F36" s="51">
        <v>5</v>
      </c>
      <c r="G36" s="51">
        <v>8</v>
      </c>
      <c r="H36" s="94">
        <v>12</v>
      </c>
      <c r="I36" s="94">
        <v>9</v>
      </c>
      <c r="J36" s="94"/>
      <c r="K36" s="92"/>
    </row>
    <row r="37" spans="1:11" x14ac:dyDescent="0.25">
      <c r="A37" s="162" t="s">
        <v>455</v>
      </c>
      <c r="B37" s="163">
        <v>0.5</v>
      </c>
      <c r="C37" s="163"/>
      <c r="D37" s="163">
        <v>0.5</v>
      </c>
      <c r="E37" s="163">
        <v>1</v>
      </c>
      <c r="F37" s="163">
        <v>0.5</v>
      </c>
      <c r="G37" s="163">
        <v>1</v>
      </c>
      <c r="H37" s="164">
        <v>1</v>
      </c>
      <c r="I37" s="164">
        <v>0.5</v>
      </c>
      <c r="J37" s="164"/>
      <c r="K37" s="92"/>
    </row>
    <row r="38" spans="1:11" x14ac:dyDescent="0.25">
      <c r="A38" s="15" t="s">
        <v>463</v>
      </c>
      <c r="B38" s="51">
        <v>0.5</v>
      </c>
      <c r="C38" s="51">
        <v>0.5</v>
      </c>
      <c r="D38" s="51">
        <v>0.5</v>
      </c>
      <c r="E38" s="51"/>
      <c r="F38" s="51"/>
      <c r="G38" s="94"/>
      <c r="H38" s="94">
        <v>0.01</v>
      </c>
      <c r="I38" s="94"/>
      <c r="J38" s="94"/>
      <c r="K38" s="92"/>
    </row>
    <row r="39" spans="1:11" x14ac:dyDescent="0.25">
      <c r="A39" s="162" t="s">
        <v>880</v>
      </c>
      <c r="B39" s="163"/>
      <c r="C39" s="163">
        <v>0.5</v>
      </c>
      <c r="D39" s="163">
        <v>1</v>
      </c>
      <c r="E39" s="163"/>
      <c r="F39" s="163">
        <v>2</v>
      </c>
      <c r="G39" s="163">
        <v>2</v>
      </c>
      <c r="H39" s="164">
        <v>2</v>
      </c>
      <c r="I39" s="164">
        <v>2</v>
      </c>
      <c r="J39" s="164"/>
      <c r="K39" s="92"/>
    </row>
    <row r="40" spans="1:11" x14ac:dyDescent="0.25">
      <c r="A40" s="17" t="s">
        <v>476</v>
      </c>
      <c r="B40" s="51"/>
      <c r="C40" s="51"/>
      <c r="D40" s="51">
        <v>5</v>
      </c>
      <c r="E40" s="51">
        <v>7</v>
      </c>
      <c r="F40" s="51">
        <v>5</v>
      </c>
      <c r="G40" s="51">
        <v>15</v>
      </c>
      <c r="H40" s="94">
        <v>10</v>
      </c>
      <c r="I40" s="94">
        <v>8</v>
      </c>
      <c r="J40" s="94"/>
      <c r="K40" s="92"/>
    </row>
    <row r="41" spans="1:11" x14ac:dyDescent="0.25">
      <c r="A41" s="168" t="s">
        <v>464</v>
      </c>
      <c r="B41" s="169">
        <v>7</v>
      </c>
      <c r="C41" s="169">
        <v>0.5</v>
      </c>
      <c r="D41" s="169"/>
      <c r="E41" s="169">
        <v>3</v>
      </c>
      <c r="F41" s="169">
        <v>10</v>
      </c>
      <c r="G41" s="169">
        <v>5</v>
      </c>
      <c r="H41" s="170">
        <v>10</v>
      </c>
      <c r="I41" s="170">
        <v>13</v>
      </c>
      <c r="J41" s="170"/>
      <c r="K41" s="92"/>
    </row>
    <row r="42" spans="1:11" x14ac:dyDescent="0.25">
      <c r="A42" s="171" t="s">
        <v>456</v>
      </c>
      <c r="B42" s="172"/>
      <c r="C42" s="172"/>
      <c r="D42" s="172"/>
      <c r="E42" s="172">
        <v>6</v>
      </c>
      <c r="F42" s="172">
        <v>3</v>
      </c>
      <c r="G42" s="172">
        <v>2</v>
      </c>
      <c r="H42" s="173">
        <v>5</v>
      </c>
      <c r="I42" s="173">
        <v>0.5</v>
      </c>
      <c r="J42" s="173"/>
      <c r="K42" s="92"/>
    </row>
    <row r="43" spans="1:11" ht="16.5" thickBot="1" x14ac:dyDescent="0.3">
      <c r="A43" s="15"/>
      <c r="B43" s="51"/>
      <c r="C43" s="51"/>
      <c r="D43" s="51"/>
      <c r="E43" s="51"/>
      <c r="F43" s="51"/>
      <c r="G43" s="51"/>
      <c r="H43" s="94"/>
      <c r="I43" s="94"/>
      <c r="J43" s="94"/>
      <c r="K43" s="92"/>
    </row>
    <row r="44" spans="1:11" ht="16.5" thickBot="1" x14ac:dyDescent="0.3">
      <c r="A44" s="39" t="s">
        <v>57</v>
      </c>
      <c r="B44" s="91">
        <f>B18+B12+B5</f>
        <v>61.5</v>
      </c>
      <c r="C44" s="91">
        <f t="shared" ref="C44:J44" si="3">C18+C12+C5</f>
        <v>55.5</v>
      </c>
      <c r="D44" s="91">
        <f t="shared" si="3"/>
        <v>63</v>
      </c>
      <c r="E44" s="91">
        <f t="shared" si="3"/>
        <v>72</v>
      </c>
      <c r="F44" s="91">
        <f t="shared" si="3"/>
        <v>62.5</v>
      </c>
      <c r="G44" s="91">
        <f t="shared" si="3"/>
        <v>84.5</v>
      </c>
      <c r="H44" s="91">
        <f t="shared" si="3"/>
        <v>86.110000000000014</v>
      </c>
      <c r="I44" s="91">
        <f t="shared" si="3"/>
        <v>89.1</v>
      </c>
      <c r="J44" s="91">
        <f t="shared" si="3"/>
        <v>0</v>
      </c>
      <c r="K44" s="92"/>
    </row>
    <row r="45" spans="1:11" ht="16.5" thickBot="1" x14ac:dyDescent="0.3">
      <c r="A45" s="43" t="s">
        <v>58</v>
      </c>
      <c r="B45" s="105">
        <f>COUNT(B6:B10)+COUNT(B13:B16)+COUNT(B19:B40)</f>
        <v>18</v>
      </c>
      <c r="C45" s="105">
        <f t="shared" ref="C45:J45" si="4">COUNT(C6:C10)+COUNT(C13:C16)+COUNT(C19:C40)</f>
        <v>22</v>
      </c>
      <c r="D45" s="105">
        <f t="shared" si="4"/>
        <v>23</v>
      </c>
      <c r="E45" s="105">
        <f t="shared" si="4"/>
        <v>20</v>
      </c>
      <c r="F45" s="105">
        <f t="shared" si="4"/>
        <v>19</v>
      </c>
      <c r="G45" s="105">
        <f t="shared" si="4"/>
        <v>17</v>
      </c>
      <c r="H45" s="105">
        <f t="shared" si="4"/>
        <v>20</v>
      </c>
      <c r="I45" s="105">
        <f t="shared" si="4"/>
        <v>21</v>
      </c>
      <c r="J45" s="105">
        <f t="shared" si="4"/>
        <v>0</v>
      </c>
      <c r="K45" s="92"/>
    </row>
    <row r="46" spans="1:11" x14ac:dyDescent="0.25">
      <c r="B46" s="92"/>
      <c r="C46" s="92"/>
      <c r="D46" s="92"/>
      <c r="E46" s="92"/>
      <c r="F46" s="92"/>
      <c r="G46" s="92"/>
      <c r="H46" s="92"/>
      <c r="I46" s="92">
        <v>8103</v>
      </c>
      <c r="J46" s="92"/>
      <c r="K46" s="92"/>
    </row>
    <row r="47" spans="1:11" x14ac:dyDescent="0.25">
      <c r="B47" s="92"/>
      <c r="C47" s="92"/>
      <c r="D47" s="92"/>
      <c r="E47" s="92"/>
      <c r="F47" s="92"/>
      <c r="G47" s="92"/>
      <c r="H47" s="92"/>
      <c r="I47" s="92"/>
      <c r="J47" s="92"/>
      <c r="K47" s="92"/>
    </row>
    <row r="48" spans="1:11" x14ac:dyDescent="0.25">
      <c r="B48" s="92"/>
      <c r="C48" s="92"/>
      <c r="D48" s="92"/>
      <c r="E48" s="92"/>
      <c r="F48" s="92"/>
      <c r="G48" s="92"/>
      <c r="H48" s="92"/>
      <c r="I48" s="92"/>
      <c r="J48" s="92"/>
      <c r="K48" s="92"/>
    </row>
    <row r="49" spans="2:11" x14ac:dyDescent="0.25">
      <c r="B49" s="92"/>
      <c r="C49" s="92"/>
      <c r="D49" s="92"/>
      <c r="E49" s="92"/>
      <c r="F49" s="92"/>
      <c r="G49" s="92"/>
      <c r="H49" s="92"/>
      <c r="I49" s="92"/>
      <c r="J49" s="92"/>
      <c r="K49" s="92"/>
    </row>
  </sheetData>
  <sortState xmlns:xlrd2="http://schemas.microsoft.com/office/spreadsheetml/2017/richdata2" ref="A19:I39">
    <sortCondition ref="A19:A39"/>
  </sortState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pageSetUpPr fitToPage="1"/>
  </sheetPr>
  <dimension ref="A1:I38"/>
  <sheetViews>
    <sheetView zoomScaleNormal="100" workbookViewId="0">
      <selection activeCell="J34" sqref="J34"/>
    </sheetView>
  </sheetViews>
  <sheetFormatPr defaultColWidth="8.85546875" defaultRowHeight="15.75" x14ac:dyDescent="0.25"/>
  <cols>
    <col min="1" max="1" width="30.85546875" style="3" customWidth="1"/>
    <col min="2" max="7" width="9.5703125" style="3" customWidth="1"/>
    <col min="8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</row>
    <row r="2" spans="1:9" x14ac:dyDescent="0.25">
      <c r="A2" s="42" t="s">
        <v>430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433</v>
      </c>
      <c r="G2" s="22" t="s">
        <v>433</v>
      </c>
      <c r="H2" s="58"/>
    </row>
    <row r="3" spans="1:9" x14ac:dyDescent="0.25">
      <c r="A3" s="16" t="s">
        <v>432</v>
      </c>
      <c r="B3" s="51"/>
      <c r="C3" s="51"/>
      <c r="D3" s="51"/>
      <c r="E3" s="94"/>
      <c r="F3" s="94"/>
      <c r="G3" s="94"/>
      <c r="H3" s="94"/>
      <c r="I3" s="92"/>
    </row>
    <row r="4" spans="1:9" ht="16.5" thickBot="1" x14ac:dyDescent="0.3">
      <c r="A4" s="27" t="s">
        <v>477</v>
      </c>
      <c r="B4" s="88"/>
      <c r="C4" s="88"/>
      <c r="D4" s="88"/>
      <c r="E4" s="96"/>
      <c r="F4" s="96"/>
      <c r="G4" s="96"/>
      <c r="H4" s="96"/>
      <c r="I4" s="92"/>
    </row>
    <row r="5" spans="1:9" ht="16.5" thickBot="1" x14ac:dyDescent="0.3">
      <c r="A5" s="39" t="s">
        <v>48</v>
      </c>
      <c r="B5" s="91">
        <f>SUM(B6:B17)</f>
        <v>12</v>
      </c>
      <c r="C5" s="91">
        <f t="shared" ref="C5:H5" si="0">SUM(C6:C17)</f>
        <v>3</v>
      </c>
      <c r="D5" s="91">
        <f t="shared" si="0"/>
        <v>10</v>
      </c>
      <c r="E5" s="91">
        <f t="shared" si="0"/>
        <v>15</v>
      </c>
      <c r="F5" s="91">
        <f t="shared" si="0"/>
        <v>0</v>
      </c>
      <c r="G5" s="91">
        <f t="shared" si="0"/>
        <v>0</v>
      </c>
      <c r="H5" s="91">
        <f t="shared" si="0"/>
        <v>0</v>
      </c>
      <c r="I5" s="92"/>
    </row>
    <row r="6" spans="1:9" x14ac:dyDescent="0.25">
      <c r="A6" s="21" t="s">
        <v>436</v>
      </c>
      <c r="B6" s="54">
        <v>1</v>
      </c>
      <c r="C6" s="54">
        <v>1</v>
      </c>
      <c r="D6" s="54">
        <v>2</v>
      </c>
      <c r="E6" s="54">
        <v>5</v>
      </c>
      <c r="F6" s="97"/>
      <c r="G6" s="97"/>
      <c r="H6" s="97"/>
      <c r="I6" s="92"/>
    </row>
    <row r="7" spans="1:9" x14ac:dyDescent="0.25">
      <c r="A7" s="15" t="s">
        <v>478</v>
      </c>
      <c r="B7" s="51">
        <v>1</v>
      </c>
      <c r="C7" s="51"/>
      <c r="D7" s="51"/>
      <c r="E7" s="51"/>
      <c r="F7" s="94"/>
      <c r="G7" s="94"/>
      <c r="H7" s="94"/>
      <c r="I7" s="92"/>
    </row>
    <row r="8" spans="1:9" x14ac:dyDescent="0.25">
      <c r="A8" s="15" t="s">
        <v>479</v>
      </c>
      <c r="B8" s="51">
        <v>8</v>
      </c>
      <c r="C8" s="51">
        <v>0.5</v>
      </c>
      <c r="D8" s="51"/>
      <c r="E8" s="51"/>
      <c r="F8" s="94"/>
      <c r="G8" s="94"/>
      <c r="H8" s="94"/>
      <c r="I8" s="92"/>
    </row>
    <row r="9" spans="1:9" x14ac:dyDescent="0.25">
      <c r="A9" s="15" t="s">
        <v>480</v>
      </c>
      <c r="B9" s="51"/>
      <c r="C9" s="51">
        <v>0.5</v>
      </c>
      <c r="D9" s="51"/>
      <c r="E9" s="51">
        <v>0.5</v>
      </c>
      <c r="F9" s="94"/>
      <c r="G9" s="94"/>
      <c r="H9" s="94"/>
      <c r="I9" s="92"/>
    </row>
    <row r="10" spans="1:9" x14ac:dyDescent="0.25">
      <c r="A10" s="15" t="s">
        <v>481</v>
      </c>
      <c r="B10" s="51">
        <v>0.5</v>
      </c>
      <c r="C10" s="51"/>
      <c r="D10" s="51"/>
      <c r="E10" s="51"/>
      <c r="F10" s="94"/>
      <c r="G10" s="94"/>
      <c r="H10" s="94"/>
      <c r="I10" s="92"/>
    </row>
    <row r="11" spans="1:9" x14ac:dyDescent="0.25">
      <c r="A11" s="15" t="s">
        <v>482</v>
      </c>
      <c r="B11" s="51"/>
      <c r="C11" s="51"/>
      <c r="D11" s="51">
        <v>1</v>
      </c>
      <c r="E11" s="51">
        <v>2</v>
      </c>
      <c r="F11" s="94"/>
      <c r="G11" s="94"/>
      <c r="H11" s="94"/>
      <c r="I11" s="92"/>
    </row>
    <row r="12" spans="1:9" x14ac:dyDescent="0.25">
      <c r="A12" s="15" t="s">
        <v>468</v>
      </c>
      <c r="B12" s="51"/>
      <c r="C12" s="51">
        <v>0.5</v>
      </c>
      <c r="D12" s="51">
        <v>3</v>
      </c>
      <c r="E12" s="51">
        <v>5</v>
      </c>
      <c r="F12" s="94"/>
      <c r="G12" s="94"/>
      <c r="H12" s="94"/>
      <c r="I12" s="92"/>
    </row>
    <row r="13" spans="1:9" x14ac:dyDescent="0.25">
      <c r="A13" s="15" t="s">
        <v>483</v>
      </c>
      <c r="B13" s="51">
        <v>1.5</v>
      </c>
      <c r="C13" s="51">
        <v>0.5</v>
      </c>
      <c r="D13" s="51"/>
      <c r="E13" s="51"/>
      <c r="F13" s="94"/>
      <c r="G13" s="94"/>
      <c r="H13" s="94"/>
      <c r="I13" s="92"/>
    </row>
    <row r="14" spans="1:9" x14ac:dyDescent="0.25">
      <c r="A14" s="15" t="s">
        <v>484</v>
      </c>
      <c r="B14" s="51"/>
      <c r="C14" s="51"/>
      <c r="D14" s="51">
        <v>1</v>
      </c>
      <c r="E14" s="51"/>
      <c r="F14" s="94"/>
      <c r="G14" s="94"/>
      <c r="H14" s="94"/>
      <c r="I14" s="92"/>
    </row>
    <row r="15" spans="1:9" x14ac:dyDescent="0.25">
      <c r="A15" s="15" t="s">
        <v>920</v>
      </c>
      <c r="B15" s="51"/>
      <c r="C15" s="51"/>
      <c r="D15" s="51">
        <v>3</v>
      </c>
      <c r="E15" s="51"/>
      <c r="F15" s="94"/>
      <c r="G15" s="94"/>
      <c r="H15" s="94"/>
      <c r="I15" s="92"/>
    </row>
    <row r="16" spans="1:9" x14ac:dyDescent="0.25">
      <c r="A16" s="17" t="s">
        <v>485</v>
      </c>
      <c r="B16" s="51"/>
      <c r="C16" s="51"/>
      <c r="D16" s="51"/>
      <c r="E16" s="51">
        <v>2</v>
      </c>
      <c r="F16" s="94"/>
      <c r="G16" s="94"/>
      <c r="H16" s="94"/>
      <c r="I16" s="92"/>
    </row>
    <row r="17" spans="1:9" x14ac:dyDescent="0.25">
      <c r="A17" s="17" t="s">
        <v>486</v>
      </c>
      <c r="B17" s="51"/>
      <c r="C17" s="51"/>
      <c r="D17" s="51"/>
      <c r="E17" s="51">
        <v>0.5</v>
      </c>
      <c r="F17" s="94"/>
      <c r="G17" s="94"/>
      <c r="H17" s="94"/>
      <c r="I17" s="92"/>
    </row>
    <row r="18" spans="1:9" ht="16.5" thickBot="1" x14ac:dyDescent="0.3">
      <c r="A18" s="20"/>
      <c r="B18" s="88"/>
      <c r="C18" s="88"/>
      <c r="D18" s="88"/>
      <c r="E18" s="96"/>
      <c r="F18" s="96"/>
      <c r="G18" s="96"/>
      <c r="H18" s="96"/>
      <c r="I18" s="92"/>
    </row>
    <row r="19" spans="1:9" ht="16.5" thickBot="1" x14ac:dyDescent="0.3">
      <c r="A19" s="39" t="s">
        <v>49</v>
      </c>
      <c r="B19" s="91">
        <f>SUM(B20:B22)</f>
        <v>0</v>
      </c>
      <c r="C19" s="91">
        <f t="shared" ref="C19:H19" si="1">SUM(C20:C22)</f>
        <v>1</v>
      </c>
      <c r="D19" s="91">
        <f t="shared" si="1"/>
        <v>3</v>
      </c>
      <c r="E19" s="91">
        <f t="shared" si="1"/>
        <v>4</v>
      </c>
      <c r="F19" s="91">
        <f t="shared" si="1"/>
        <v>0</v>
      </c>
      <c r="G19" s="91">
        <f t="shared" si="1"/>
        <v>0</v>
      </c>
      <c r="H19" s="91">
        <f t="shared" si="1"/>
        <v>0</v>
      </c>
      <c r="I19" s="92"/>
    </row>
    <row r="20" spans="1:9" x14ac:dyDescent="0.25">
      <c r="A20" s="21" t="s">
        <v>487</v>
      </c>
      <c r="B20" s="54"/>
      <c r="C20" s="54">
        <v>0.5</v>
      </c>
      <c r="D20" s="54">
        <v>0.5</v>
      </c>
      <c r="E20" s="54">
        <v>0.5</v>
      </c>
      <c r="F20" s="97"/>
      <c r="G20" s="97"/>
      <c r="H20" s="97"/>
      <c r="I20" s="92"/>
    </row>
    <row r="21" spans="1:9" x14ac:dyDescent="0.25">
      <c r="A21" s="15" t="s">
        <v>440</v>
      </c>
      <c r="B21" s="51"/>
      <c r="C21" s="51">
        <v>0.5</v>
      </c>
      <c r="D21" s="51">
        <v>2</v>
      </c>
      <c r="E21" s="51">
        <v>3</v>
      </c>
      <c r="F21" s="94"/>
      <c r="G21" s="94"/>
      <c r="H21" s="94"/>
      <c r="I21" s="92"/>
    </row>
    <row r="22" spans="1:9" x14ac:dyDescent="0.25">
      <c r="A22" s="15" t="s">
        <v>442</v>
      </c>
      <c r="B22" s="51"/>
      <c r="C22" s="51"/>
      <c r="D22" s="51">
        <v>0.5</v>
      </c>
      <c r="E22" s="51">
        <v>0.5</v>
      </c>
      <c r="F22" s="94"/>
      <c r="G22" s="94"/>
      <c r="H22" s="94"/>
      <c r="I22" s="92"/>
    </row>
    <row r="23" spans="1:9" ht="16.5" thickBot="1" x14ac:dyDescent="0.3">
      <c r="A23" s="20"/>
      <c r="B23" s="88"/>
      <c r="C23" s="88"/>
      <c r="D23" s="88"/>
      <c r="E23" s="96"/>
      <c r="F23" s="96"/>
      <c r="G23" s="96"/>
      <c r="H23" s="96"/>
      <c r="I23" s="92"/>
    </row>
    <row r="24" spans="1:9" ht="16.5" thickBot="1" x14ac:dyDescent="0.3">
      <c r="A24" s="39" t="s">
        <v>56</v>
      </c>
      <c r="B24" s="91">
        <f>SUM(B25:B34)</f>
        <v>62.5</v>
      </c>
      <c r="C24" s="91">
        <f t="shared" ref="C24:H24" si="2">SUM(C25:C34)</f>
        <v>59.5</v>
      </c>
      <c r="D24" s="91">
        <f t="shared" si="2"/>
        <v>54</v>
      </c>
      <c r="E24" s="91">
        <f t="shared" si="2"/>
        <v>48.5</v>
      </c>
      <c r="F24" s="91">
        <f t="shared" si="2"/>
        <v>0</v>
      </c>
      <c r="G24" s="91">
        <f t="shared" si="2"/>
        <v>0</v>
      </c>
      <c r="H24" s="91">
        <f t="shared" si="2"/>
        <v>0</v>
      </c>
      <c r="I24" s="92"/>
    </row>
    <row r="25" spans="1:9" x14ac:dyDescent="0.25">
      <c r="A25" s="21" t="s">
        <v>488</v>
      </c>
      <c r="B25" s="54">
        <v>36</v>
      </c>
      <c r="C25" s="54">
        <v>28</v>
      </c>
      <c r="D25" s="54">
        <v>25</v>
      </c>
      <c r="E25" s="54">
        <v>25</v>
      </c>
      <c r="F25" s="54"/>
      <c r="G25" s="97"/>
      <c r="H25" s="97"/>
      <c r="I25" s="92"/>
    </row>
    <row r="26" spans="1:9" x14ac:dyDescent="0.25">
      <c r="A26" s="15" t="s">
        <v>444</v>
      </c>
      <c r="B26" s="51"/>
      <c r="C26" s="51"/>
      <c r="D26" s="51">
        <v>0.5</v>
      </c>
      <c r="E26" s="51"/>
      <c r="F26" s="51"/>
      <c r="G26" s="94"/>
      <c r="H26" s="94"/>
      <c r="I26" s="92"/>
    </row>
    <row r="27" spans="1:9" x14ac:dyDescent="0.25">
      <c r="A27" s="15" t="s">
        <v>447</v>
      </c>
      <c r="B27" s="51">
        <v>0.5</v>
      </c>
      <c r="C27" s="51">
        <v>0.5</v>
      </c>
      <c r="D27" s="51">
        <v>0.5</v>
      </c>
      <c r="E27" s="51">
        <v>0.5</v>
      </c>
      <c r="F27" s="51"/>
      <c r="G27" s="94"/>
      <c r="H27" s="94"/>
      <c r="I27" s="92"/>
    </row>
    <row r="28" spans="1:9" x14ac:dyDescent="0.25">
      <c r="A28" s="15" t="s">
        <v>450</v>
      </c>
      <c r="B28" s="51">
        <v>0.5</v>
      </c>
      <c r="C28" s="51"/>
      <c r="D28" s="51">
        <v>0.5</v>
      </c>
      <c r="E28" s="51">
        <v>0.5</v>
      </c>
      <c r="F28" s="51"/>
      <c r="G28" s="94"/>
      <c r="H28" s="94"/>
      <c r="I28" s="92"/>
    </row>
    <row r="29" spans="1:9" x14ac:dyDescent="0.25">
      <c r="A29" s="15" t="s">
        <v>451</v>
      </c>
      <c r="B29" s="51"/>
      <c r="C29" s="51"/>
      <c r="D29" s="51">
        <v>0.5</v>
      </c>
      <c r="E29" s="51">
        <v>1</v>
      </c>
      <c r="F29" s="51"/>
      <c r="G29" s="94"/>
      <c r="H29" s="94"/>
      <c r="I29" s="92"/>
    </row>
    <row r="30" spans="1:9" x14ac:dyDescent="0.25">
      <c r="A30" s="15" t="s">
        <v>657</v>
      </c>
      <c r="B30" s="51"/>
      <c r="C30" s="51"/>
      <c r="D30" s="51">
        <v>1</v>
      </c>
      <c r="E30" s="51">
        <v>2</v>
      </c>
      <c r="F30" s="51"/>
      <c r="G30" s="94"/>
      <c r="H30" s="94"/>
      <c r="I30" s="92"/>
    </row>
    <row r="31" spans="1:9" x14ac:dyDescent="0.25">
      <c r="A31" s="15" t="s">
        <v>460</v>
      </c>
      <c r="B31" s="51">
        <v>0.5</v>
      </c>
      <c r="C31" s="51">
        <v>0.5</v>
      </c>
      <c r="D31" s="51">
        <v>0.5</v>
      </c>
      <c r="E31" s="51">
        <v>0.5</v>
      </c>
      <c r="F31" s="51"/>
      <c r="G31" s="94"/>
      <c r="H31" s="94"/>
      <c r="I31" s="92"/>
    </row>
    <row r="32" spans="1:9" x14ac:dyDescent="0.25">
      <c r="A32" s="15" t="s">
        <v>455</v>
      </c>
      <c r="B32" s="51"/>
      <c r="C32" s="51">
        <v>0.5</v>
      </c>
      <c r="D32" s="51">
        <v>0.5</v>
      </c>
      <c r="E32" s="51">
        <v>1</v>
      </c>
      <c r="F32" s="51"/>
      <c r="G32" s="94"/>
      <c r="H32" s="94"/>
      <c r="I32" s="92"/>
    </row>
    <row r="33" spans="1:9" x14ac:dyDescent="0.25">
      <c r="A33" s="15" t="s">
        <v>880</v>
      </c>
      <c r="B33" s="51">
        <v>25</v>
      </c>
      <c r="C33" s="51">
        <v>30</v>
      </c>
      <c r="D33" s="51">
        <v>25</v>
      </c>
      <c r="E33" s="51">
        <v>15</v>
      </c>
      <c r="F33" s="51"/>
      <c r="G33" s="94"/>
      <c r="H33" s="94"/>
      <c r="I33" s="92"/>
    </row>
    <row r="34" spans="1:9" x14ac:dyDescent="0.25">
      <c r="A34" s="17" t="s">
        <v>464</v>
      </c>
      <c r="B34" s="51"/>
      <c r="C34" s="51"/>
      <c r="D34" s="51"/>
      <c r="E34" s="51">
        <v>3</v>
      </c>
      <c r="F34" s="51"/>
      <c r="G34" s="94"/>
      <c r="H34" s="94"/>
      <c r="I34" s="92"/>
    </row>
    <row r="35" spans="1:9" ht="16.5" thickBot="1" x14ac:dyDescent="0.3">
      <c r="A35" s="40" t="s">
        <v>456</v>
      </c>
      <c r="B35" s="96"/>
      <c r="C35" s="96"/>
      <c r="D35" s="96"/>
      <c r="E35" s="88">
        <v>9</v>
      </c>
      <c r="F35" s="88"/>
      <c r="G35" s="96"/>
      <c r="H35" s="96"/>
      <c r="I35" s="92"/>
    </row>
    <row r="36" spans="1:9" ht="16.5" thickBot="1" x14ac:dyDescent="0.3">
      <c r="A36" s="39" t="s">
        <v>57</v>
      </c>
      <c r="B36" s="91">
        <f>B24+B19+B5</f>
        <v>74.5</v>
      </c>
      <c r="C36" s="91">
        <f t="shared" ref="C36:H36" si="3">C24+C19+C5</f>
        <v>63.5</v>
      </c>
      <c r="D36" s="91">
        <f t="shared" si="3"/>
        <v>67</v>
      </c>
      <c r="E36" s="91">
        <f t="shared" si="3"/>
        <v>67.5</v>
      </c>
      <c r="F36" s="91">
        <f t="shared" si="3"/>
        <v>0</v>
      </c>
      <c r="G36" s="91">
        <f t="shared" si="3"/>
        <v>0</v>
      </c>
      <c r="H36" s="91">
        <f t="shared" si="3"/>
        <v>0</v>
      </c>
      <c r="I36" s="92"/>
    </row>
    <row r="37" spans="1:9" ht="16.5" thickBot="1" x14ac:dyDescent="0.3">
      <c r="A37" s="43" t="s">
        <v>58</v>
      </c>
      <c r="B37" s="105">
        <f>COUNT(B6:B17)+COUNT(B20:B22)+COUNT(B25:B33)</f>
        <v>10</v>
      </c>
      <c r="C37" s="105">
        <f t="shared" ref="C37:H37" si="4">COUNT(C6:C17)+COUNT(C20:C22)+COUNT(C25:C33)</f>
        <v>12</v>
      </c>
      <c r="D37" s="105">
        <f t="shared" si="4"/>
        <v>17</v>
      </c>
      <c r="E37" s="105">
        <f>COUNT(E6:E17)+COUNT(E20:E22)+COUNT(E25:E33)</f>
        <v>17</v>
      </c>
      <c r="F37" s="105">
        <f t="shared" si="4"/>
        <v>0</v>
      </c>
      <c r="G37" s="105">
        <f t="shared" si="4"/>
        <v>0</v>
      </c>
      <c r="H37" s="105">
        <f t="shared" si="4"/>
        <v>0</v>
      </c>
      <c r="I37" s="92"/>
    </row>
    <row r="38" spans="1:9" x14ac:dyDescent="0.25">
      <c r="B38" s="92"/>
      <c r="C38" s="92"/>
      <c r="D38" s="92"/>
      <c r="E38" s="92"/>
      <c r="F38" s="92"/>
      <c r="G38" s="92"/>
      <c r="H38" s="92"/>
      <c r="I38" s="92"/>
    </row>
  </sheetData>
  <sortState xmlns:xlrd2="http://schemas.microsoft.com/office/spreadsheetml/2017/richdata2" ref="A25:F33">
    <sortCondition ref="A24:A3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pageSetUpPr fitToPage="1"/>
  </sheetPr>
  <dimension ref="A1:I47"/>
  <sheetViews>
    <sheetView workbookViewId="0">
      <selection activeCell="L40" sqref="L40"/>
    </sheetView>
  </sheetViews>
  <sheetFormatPr defaultColWidth="8.85546875" defaultRowHeight="15.75" x14ac:dyDescent="0.25"/>
  <cols>
    <col min="1" max="1" width="30.28515625" style="3" customWidth="1"/>
    <col min="2" max="7" width="9.5703125" style="3" customWidth="1"/>
    <col min="8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</row>
    <row r="2" spans="1:9" x14ac:dyDescent="0.25">
      <c r="A2" s="42" t="s">
        <v>489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434</v>
      </c>
      <c r="H2" s="58"/>
    </row>
    <row r="3" spans="1:9" x14ac:dyDescent="0.25">
      <c r="A3" s="16" t="s">
        <v>490</v>
      </c>
      <c r="B3" s="51"/>
      <c r="C3" s="51"/>
      <c r="D3" s="51"/>
      <c r="E3" s="102"/>
      <c r="F3" s="51" t="s">
        <v>433</v>
      </c>
      <c r="G3" s="102"/>
      <c r="H3" s="102"/>
      <c r="I3" s="100"/>
    </row>
    <row r="4" spans="1:9" ht="16.5" thickBot="1" x14ac:dyDescent="0.3">
      <c r="A4" s="27" t="s">
        <v>491</v>
      </c>
      <c r="B4" s="88"/>
      <c r="C4" s="88"/>
      <c r="D4" s="88"/>
      <c r="E4" s="104"/>
      <c r="F4" s="104"/>
      <c r="G4" s="104"/>
      <c r="H4" s="104"/>
      <c r="I4" s="100"/>
    </row>
    <row r="5" spans="1:9" ht="16.5" thickBot="1" x14ac:dyDescent="0.3">
      <c r="A5" s="39" t="s">
        <v>48</v>
      </c>
      <c r="B5" s="91">
        <f>SUM(B6:B10)</f>
        <v>8.5</v>
      </c>
      <c r="C5" s="91">
        <f>SUM(C6:C10)</f>
        <v>45.5</v>
      </c>
      <c r="D5" s="91">
        <f>SUM(D6:D11)</f>
        <v>0</v>
      </c>
      <c r="E5" s="91">
        <f>SUM(E6:E10)</f>
        <v>1.5</v>
      </c>
      <c r="F5" s="91">
        <f t="shared" ref="F5:H5" si="0">SUM(F6:F10)</f>
        <v>0</v>
      </c>
      <c r="G5" s="91">
        <f t="shared" si="0"/>
        <v>0</v>
      </c>
      <c r="H5" s="91">
        <f t="shared" si="0"/>
        <v>0</v>
      </c>
      <c r="I5" s="100"/>
    </row>
    <row r="6" spans="1:9" x14ac:dyDescent="0.25">
      <c r="A6" s="21" t="s">
        <v>436</v>
      </c>
      <c r="B6" s="54">
        <v>3</v>
      </c>
      <c r="C6" s="54">
        <v>1</v>
      </c>
      <c r="D6" s="54"/>
      <c r="E6" s="54">
        <v>0.5</v>
      </c>
      <c r="F6" s="106"/>
      <c r="G6" s="106"/>
      <c r="H6" s="106"/>
      <c r="I6" s="100"/>
    </row>
    <row r="7" spans="1:9" x14ac:dyDescent="0.25">
      <c r="A7" s="15" t="s">
        <v>492</v>
      </c>
      <c r="B7" s="51">
        <v>0.5</v>
      </c>
      <c r="C7" s="51">
        <v>0.5</v>
      </c>
      <c r="D7" s="51"/>
      <c r="E7" s="51"/>
      <c r="F7" s="102"/>
      <c r="G7" s="102"/>
      <c r="H7" s="102"/>
      <c r="I7" s="100"/>
    </row>
    <row r="8" spans="1:9" x14ac:dyDescent="0.25">
      <c r="A8" s="15" t="s">
        <v>468</v>
      </c>
      <c r="B8" s="51">
        <v>1</v>
      </c>
      <c r="C8" s="51">
        <v>30</v>
      </c>
      <c r="D8" s="51"/>
      <c r="E8" s="102"/>
      <c r="F8" s="102"/>
      <c r="G8" s="102"/>
      <c r="H8" s="102"/>
      <c r="I8" s="100"/>
    </row>
    <row r="9" spans="1:9" x14ac:dyDescent="0.25">
      <c r="A9" s="15" t="s">
        <v>493</v>
      </c>
      <c r="B9" s="51">
        <v>2</v>
      </c>
      <c r="C9" s="51">
        <v>12</v>
      </c>
      <c r="D9" s="51"/>
      <c r="E9" s="51">
        <v>1</v>
      </c>
      <c r="F9" s="102"/>
      <c r="G9" s="102"/>
      <c r="H9" s="102"/>
      <c r="I9" s="100"/>
    </row>
    <row r="10" spans="1:9" x14ac:dyDescent="0.25">
      <c r="A10" s="15" t="s">
        <v>437</v>
      </c>
      <c r="B10" s="51">
        <v>2</v>
      </c>
      <c r="C10" s="51">
        <v>2</v>
      </c>
      <c r="D10" s="51"/>
      <c r="E10" s="102"/>
      <c r="F10" s="102"/>
      <c r="G10" s="102"/>
      <c r="H10" s="102"/>
      <c r="I10" s="100"/>
    </row>
    <row r="11" spans="1:9" x14ac:dyDescent="0.25">
      <c r="A11" s="17" t="s">
        <v>43</v>
      </c>
      <c r="B11" s="102"/>
      <c r="C11" s="102"/>
      <c r="D11" s="51"/>
      <c r="E11" s="51">
        <v>46</v>
      </c>
      <c r="F11" s="102"/>
      <c r="G11" s="102"/>
      <c r="H11" s="102"/>
      <c r="I11" s="100"/>
    </row>
    <row r="12" spans="1:9" ht="16.5" thickBot="1" x14ac:dyDescent="0.3">
      <c r="A12" s="20"/>
      <c r="B12" s="88"/>
      <c r="C12" s="88"/>
      <c r="D12" s="88"/>
      <c r="E12" s="104"/>
      <c r="F12" s="104"/>
      <c r="G12" s="104"/>
      <c r="H12" s="104"/>
      <c r="I12" s="100"/>
    </row>
    <row r="13" spans="1:9" ht="16.5" thickBot="1" x14ac:dyDescent="0.3">
      <c r="A13" s="39" t="s">
        <v>49</v>
      </c>
      <c r="B13" s="91">
        <f>SUM(B14:B16)</f>
        <v>0</v>
      </c>
      <c r="C13" s="91">
        <f>SUM(C14:C16)</f>
        <v>0.5</v>
      </c>
      <c r="D13" s="91">
        <f>SUM(D14:D16)</f>
        <v>0</v>
      </c>
      <c r="E13" s="91">
        <f>SUM(E14:E17)</f>
        <v>0.5</v>
      </c>
      <c r="F13" s="91">
        <f t="shared" ref="F13:H13" si="1">SUM(F14:F17)</f>
        <v>0</v>
      </c>
      <c r="G13" s="91">
        <f t="shared" si="1"/>
        <v>0</v>
      </c>
      <c r="H13" s="91">
        <f t="shared" si="1"/>
        <v>0</v>
      </c>
      <c r="I13" s="100"/>
    </row>
    <row r="14" spans="1:9" x14ac:dyDescent="0.25">
      <c r="A14" s="21" t="s">
        <v>487</v>
      </c>
      <c r="B14" s="54"/>
      <c r="C14" s="54"/>
      <c r="D14" s="54"/>
      <c r="E14" s="106"/>
      <c r="F14" s="106"/>
      <c r="G14" s="106"/>
      <c r="H14" s="106"/>
      <c r="I14" s="100"/>
    </row>
    <row r="15" spans="1:9" x14ac:dyDescent="0.25">
      <c r="A15" s="15" t="s">
        <v>440</v>
      </c>
      <c r="B15" s="51"/>
      <c r="C15" s="51"/>
      <c r="D15" s="51"/>
      <c r="E15" s="102"/>
      <c r="F15" s="102"/>
      <c r="G15" s="102"/>
      <c r="H15" s="102"/>
      <c r="I15" s="100"/>
    </row>
    <row r="16" spans="1:9" x14ac:dyDescent="0.25">
      <c r="A16" s="15" t="s">
        <v>442</v>
      </c>
      <c r="B16" s="51"/>
      <c r="C16" s="51">
        <v>0.5</v>
      </c>
      <c r="D16" s="51"/>
      <c r="E16" s="51">
        <v>0.5</v>
      </c>
      <c r="F16" s="102"/>
      <c r="G16" s="102"/>
      <c r="H16" s="102"/>
      <c r="I16" s="100"/>
    </row>
    <row r="17" spans="1:9" x14ac:dyDescent="0.25">
      <c r="A17" s="19" t="s">
        <v>470</v>
      </c>
      <c r="B17" s="51">
        <v>0.5</v>
      </c>
      <c r="C17" s="51">
        <v>0.5</v>
      </c>
      <c r="D17" s="51"/>
      <c r="E17" s="51"/>
      <c r="F17" s="102"/>
      <c r="G17" s="102"/>
      <c r="H17" s="102"/>
      <c r="I17" s="100"/>
    </row>
    <row r="18" spans="1:9" ht="16.5" thickBot="1" x14ac:dyDescent="0.3">
      <c r="A18" s="20"/>
      <c r="B18" s="88"/>
      <c r="C18" s="88"/>
      <c r="D18" s="88"/>
      <c r="E18" s="104"/>
      <c r="F18" s="104"/>
      <c r="G18" s="104"/>
      <c r="H18" s="104"/>
      <c r="I18" s="100"/>
    </row>
    <row r="19" spans="1:9" ht="16.5" thickBot="1" x14ac:dyDescent="0.3">
      <c r="A19" s="39" t="s">
        <v>56</v>
      </c>
      <c r="B19" s="91">
        <f>SUM(B20:B36)</f>
        <v>17.5</v>
      </c>
      <c r="C19" s="91">
        <f>SUM(C20:C36)</f>
        <v>20</v>
      </c>
      <c r="D19" s="91">
        <f>SUM(D20:D36)</f>
        <v>0</v>
      </c>
      <c r="E19" s="91">
        <f>SUM(E20:E38)</f>
        <v>9</v>
      </c>
      <c r="F19" s="91">
        <f t="shared" ref="F19:H19" si="2">SUM(F20:F38)</f>
        <v>0</v>
      </c>
      <c r="G19" s="91">
        <f t="shared" si="2"/>
        <v>0</v>
      </c>
      <c r="H19" s="91">
        <f t="shared" si="2"/>
        <v>0</v>
      </c>
      <c r="I19" s="100"/>
    </row>
    <row r="20" spans="1:9" x14ac:dyDescent="0.25">
      <c r="A20" s="21" t="s">
        <v>488</v>
      </c>
      <c r="B20" s="54">
        <v>5</v>
      </c>
      <c r="C20" s="54">
        <v>8</v>
      </c>
      <c r="D20" s="54"/>
      <c r="E20" s="54">
        <v>1</v>
      </c>
      <c r="F20" s="106"/>
      <c r="G20" s="106"/>
      <c r="H20" s="106"/>
      <c r="I20" s="100"/>
    </row>
    <row r="21" spans="1:9" x14ac:dyDescent="0.25">
      <c r="A21" s="15" t="s">
        <v>444</v>
      </c>
      <c r="B21" s="51"/>
      <c r="C21" s="51"/>
      <c r="D21" s="51"/>
      <c r="E21" s="102"/>
      <c r="F21" s="102"/>
      <c r="G21" s="102"/>
      <c r="H21" s="102"/>
      <c r="I21" s="100"/>
    </row>
    <row r="22" spans="1:9" x14ac:dyDescent="0.25">
      <c r="A22" s="15" t="s">
        <v>458</v>
      </c>
      <c r="B22" s="51">
        <v>1</v>
      </c>
      <c r="C22" s="51">
        <v>1</v>
      </c>
      <c r="D22" s="51"/>
      <c r="E22" s="51">
        <v>0.5</v>
      </c>
      <c r="F22" s="102"/>
      <c r="G22" s="102"/>
      <c r="H22" s="102"/>
      <c r="I22" s="100"/>
    </row>
    <row r="23" spans="1:9" x14ac:dyDescent="0.25">
      <c r="A23" s="15" t="s">
        <v>447</v>
      </c>
      <c r="B23" s="51">
        <v>1</v>
      </c>
      <c r="C23" s="51">
        <v>0.5</v>
      </c>
      <c r="D23" s="102"/>
      <c r="E23" s="51">
        <v>0.5</v>
      </c>
      <c r="F23" s="102"/>
      <c r="G23" s="102"/>
      <c r="H23" s="102"/>
      <c r="I23" s="100"/>
    </row>
    <row r="24" spans="1:9" x14ac:dyDescent="0.25">
      <c r="A24" s="19" t="s">
        <v>448</v>
      </c>
      <c r="B24" s="51"/>
      <c r="C24" s="51">
        <v>0.5</v>
      </c>
      <c r="D24" s="102"/>
      <c r="E24" s="51"/>
      <c r="F24" s="102"/>
      <c r="G24" s="102"/>
      <c r="H24" s="102"/>
      <c r="I24" s="100"/>
    </row>
    <row r="25" spans="1:9" x14ac:dyDescent="0.25">
      <c r="A25" s="15" t="s">
        <v>449</v>
      </c>
      <c r="B25" s="51">
        <v>1.5</v>
      </c>
      <c r="C25" s="51">
        <v>2</v>
      </c>
      <c r="D25" s="102"/>
      <c r="E25" s="51">
        <v>1</v>
      </c>
      <c r="F25" s="102"/>
      <c r="G25" s="102"/>
      <c r="H25" s="102"/>
      <c r="I25" s="100"/>
    </row>
    <row r="26" spans="1:9" x14ac:dyDescent="0.25">
      <c r="A26" s="15" t="s">
        <v>450</v>
      </c>
      <c r="B26" s="51">
        <v>1</v>
      </c>
      <c r="C26" s="51">
        <v>1</v>
      </c>
      <c r="D26" s="51"/>
      <c r="E26" s="102"/>
      <c r="F26" s="102"/>
      <c r="G26" s="102"/>
      <c r="H26" s="102"/>
      <c r="I26" s="100"/>
    </row>
    <row r="27" spans="1:9" x14ac:dyDescent="0.25">
      <c r="A27" s="19" t="s">
        <v>904</v>
      </c>
      <c r="B27" s="51">
        <v>0.5</v>
      </c>
      <c r="C27" s="51">
        <v>1</v>
      </c>
      <c r="D27" s="51"/>
      <c r="E27" s="51">
        <v>1</v>
      </c>
      <c r="F27" s="102"/>
      <c r="G27" s="102"/>
      <c r="H27" s="102"/>
      <c r="I27" s="100"/>
    </row>
    <row r="28" spans="1:9" x14ac:dyDescent="0.25">
      <c r="A28" s="15" t="s">
        <v>537</v>
      </c>
      <c r="B28" s="51">
        <v>0.5</v>
      </c>
      <c r="C28" s="51"/>
      <c r="D28" s="51"/>
      <c r="E28" s="51"/>
      <c r="F28" s="102"/>
      <c r="G28" s="102"/>
      <c r="H28" s="102"/>
      <c r="I28" s="100"/>
    </row>
    <row r="29" spans="1:9" x14ac:dyDescent="0.25">
      <c r="A29" s="15" t="s">
        <v>475</v>
      </c>
      <c r="B29" s="51">
        <v>2</v>
      </c>
      <c r="C29" s="51">
        <v>3</v>
      </c>
      <c r="D29" s="51"/>
      <c r="E29" s="51"/>
      <c r="F29" s="102"/>
      <c r="G29" s="102"/>
      <c r="H29" s="102"/>
      <c r="I29" s="100"/>
    </row>
    <row r="30" spans="1:9" x14ac:dyDescent="0.25">
      <c r="A30" s="15" t="s">
        <v>909</v>
      </c>
      <c r="B30" s="51"/>
      <c r="C30" s="51">
        <v>0.5</v>
      </c>
      <c r="D30" s="51"/>
      <c r="E30" s="51"/>
      <c r="F30" s="102"/>
      <c r="G30" s="102"/>
      <c r="H30" s="102"/>
      <c r="I30" s="100"/>
    </row>
    <row r="31" spans="1:9" x14ac:dyDescent="0.25">
      <c r="A31" s="19" t="s">
        <v>914</v>
      </c>
      <c r="B31" s="51"/>
      <c r="C31" s="51"/>
      <c r="D31" s="51"/>
      <c r="E31" s="51">
        <v>0.5</v>
      </c>
      <c r="F31" s="102"/>
      <c r="G31" s="102"/>
      <c r="H31" s="102"/>
      <c r="I31" s="100"/>
    </row>
    <row r="32" spans="1:9" x14ac:dyDescent="0.25">
      <c r="A32" s="15" t="s">
        <v>494</v>
      </c>
      <c r="B32" s="51"/>
      <c r="C32" s="51">
        <v>0.5</v>
      </c>
      <c r="D32" s="51"/>
      <c r="E32" s="51"/>
      <c r="F32" s="102"/>
      <c r="G32" s="102"/>
      <c r="H32" s="102"/>
      <c r="I32" s="100"/>
    </row>
    <row r="33" spans="1:9" x14ac:dyDescent="0.25">
      <c r="A33" s="15" t="s">
        <v>452</v>
      </c>
      <c r="B33" s="51">
        <v>1</v>
      </c>
      <c r="C33" s="51">
        <v>0.5</v>
      </c>
      <c r="D33" s="51"/>
      <c r="E33" s="51"/>
      <c r="F33" s="102"/>
      <c r="G33" s="102"/>
      <c r="H33" s="102"/>
      <c r="I33" s="100"/>
    </row>
    <row r="34" spans="1:9" x14ac:dyDescent="0.25">
      <c r="A34" s="15" t="s">
        <v>461</v>
      </c>
      <c r="B34" s="51">
        <v>2</v>
      </c>
      <c r="C34" s="51">
        <v>1</v>
      </c>
      <c r="D34" s="51"/>
      <c r="E34" s="51"/>
      <c r="F34" s="102"/>
      <c r="G34" s="102"/>
      <c r="H34" s="102"/>
      <c r="I34" s="100"/>
    </row>
    <row r="35" spans="1:9" x14ac:dyDescent="0.25">
      <c r="A35" s="19" t="s">
        <v>453</v>
      </c>
      <c r="B35" s="51">
        <v>1</v>
      </c>
      <c r="C35" s="51">
        <v>0.5</v>
      </c>
      <c r="D35" s="51"/>
      <c r="E35" s="51">
        <v>0.5</v>
      </c>
      <c r="F35" s="102"/>
      <c r="G35" s="102"/>
      <c r="H35" s="102"/>
      <c r="I35" s="100"/>
    </row>
    <row r="36" spans="1:9" x14ac:dyDescent="0.25">
      <c r="A36" s="15" t="s">
        <v>455</v>
      </c>
      <c r="B36" s="51">
        <v>1</v>
      </c>
      <c r="C36" s="51"/>
      <c r="D36" s="51"/>
      <c r="E36" s="51"/>
      <c r="F36" s="102"/>
      <c r="G36" s="102"/>
      <c r="H36" s="102"/>
      <c r="I36" s="100"/>
    </row>
    <row r="37" spans="1:9" x14ac:dyDescent="0.25">
      <c r="A37" s="15" t="s">
        <v>463</v>
      </c>
      <c r="B37" s="51">
        <v>0.5</v>
      </c>
      <c r="C37" s="51"/>
      <c r="D37" s="51"/>
      <c r="E37" s="51"/>
      <c r="F37" s="102"/>
      <c r="G37" s="102"/>
      <c r="H37" s="102"/>
      <c r="I37" s="100"/>
    </row>
    <row r="38" spans="1:9" x14ac:dyDescent="0.25">
      <c r="A38" s="17" t="s">
        <v>464</v>
      </c>
      <c r="B38" s="51">
        <v>3</v>
      </c>
      <c r="C38" s="51">
        <v>3</v>
      </c>
      <c r="D38" s="51"/>
      <c r="E38" s="51">
        <v>4</v>
      </c>
      <c r="F38" s="102"/>
      <c r="G38" s="102"/>
      <c r="H38" s="102"/>
      <c r="I38" s="100"/>
    </row>
    <row r="39" spans="1:9" ht="16.5" thickBot="1" x14ac:dyDescent="0.3">
      <c r="A39" s="40" t="s">
        <v>456</v>
      </c>
      <c r="B39" s="104"/>
      <c r="C39" s="104"/>
      <c r="D39" s="104"/>
      <c r="E39" s="88">
        <v>10</v>
      </c>
      <c r="F39" s="104"/>
      <c r="G39" s="104"/>
      <c r="H39" s="104"/>
      <c r="I39" s="100"/>
    </row>
    <row r="40" spans="1:9" ht="16.5" thickBot="1" x14ac:dyDescent="0.3">
      <c r="A40" s="39" t="s">
        <v>57</v>
      </c>
      <c r="B40" s="91">
        <f>B19+B13+B5</f>
        <v>26</v>
      </c>
      <c r="C40" s="91">
        <f>C19+C13+C5</f>
        <v>66</v>
      </c>
      <c r="D40" s="91">
        <f>D19+D13+D5</f>
        <v>0</v>
      </c>
      <c r="E40" s="91">
        <f>E19+E13+E5+E11</f>
        <v>57</v>
      </c>
      <c r="F40" s="91">
        <f t="shared" ref="F40:H40" si="3">F19+F13+F5+F11</f>
        <v>0</v>
      </c>
      <c r="G40" s="91">
        <f t="shared" si="3"/>
        <v>0</v>
      </c>
      <c r="H40" s="91">
        <f t="shared" si="3"/>
        <v>0</v>
      </c>
      <c r="I40" s="100"/>
    </row>
    <row r="41" spans="1:9" ht="16.5" thickBot="1" x14ac:dyDescent="0.3">
      <c r="A41" s="43" t="s">
        <v>58</v>
      </c>
      <c r="B41" s="105">
        <f>COUNT(B6:B10)+COUNT(B14:B17)+COUNT(B20:B37)</f>
        <v>19</v>
      </c>
      <c r="C41" s="105">
        <f t="shared" ref="C41:H41" si="4">COUNT(C6:C10)+COUNT(C14:C17)+COUNT(C20:C37)</f>
        <v>20</v>
      </c>
      <c r="D41" s="105">
        <f t="shared" si="4"/>
        <v>0</v>
      </c>
      <c r="E41" s="105">
        <f t="shared" si="4"/>
        <v>10</v>
      </c>
      <c r="F41" s="105">
        <f t="shared" si="4"/>
        <v>0</v>
      </c>
      <c r="G41" s="105">
        <f t="shared" si="4"/>
        <v>0</v>
      </c>
      <c r="H41" s="105">
        <f t="shared" si="4"/>
        <v>0</v>
      </c>
      <c r="I41" s="100"/>
    </row>
    <row r="42" spans="1:9" x14ac:dyDescent="0.25">
      <c r="B42" s="100"/>
      <c r="C42" s="100"/>
      <c r="D42" s="100"/>
      <c r="E42" s="100"/>
      <c r="F42" s="100"/>
      <c r="G42" s="100"/>
      <c r="H42" s="100"/>
      <c r="I42" s="100"/>
    </row>
    <row r="43" spans="1:9" x14ac:dyDescent="0.25">
      <c r="B43" s="100"/>
      <c r="C43" s="100"/>
      <c r="D43" s="100"/>
      <c r="E43" s="100"/>
      <c r="F43" s="100"/>
      <c r="G43" s="100"/>
      <c r="H43" s="100"/>
      <c r="I43" s="100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  <row r="45" spans="1:9" x14ac:dyDescent="0.25">
      <c r="B45" s="100"/>
      <c r="C45" s="100"/>
      <c r="D45" s="100"/>
      <c r="E45" s="100"/>
      <c r="F45" s="100"/>
      <c r="G45" s="100"/>
      <c r="H45" s="100"/>
      <c r="I45" s="100"/>
    </row>
    <row r="46" spans="1:9" x14ac:dyDescent="0.25">
      <c r="B46" s="100"/>
      <c r="C46" s="100"/>
      <c r="D46" s="100"/>
      <c r="E46" s="100"/>
      <c r="F46" s="100"/>
      <c r="G46" s="100"/>
      <c r="H46" s="100"/>
      <c r="I46" s="100"/>
    </row>
    <row r="47" spans="1:9" x14ac:dyDescent="0.25">
      <c r="B47" s="100"/>
      <c r="C47" s="100"/>
      <c r="D47" s="100"/>
      <c r="E47" s="100"/>
      <c r="F47" s="100"/>
      <c r="G47" s="100"/>
      <c r="H47" s="100"/>
      <c r="I47" s="100"/>
    </row>
  </sheetData>
  <sortState xmlns:xlrd2="http://schemas.microsoft.com/office/spreadsheetml/2017/richdata2" ref="A20:F37">
    <sortCondition ref="A19:A37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pageSetUpPr fitToPage="1"/>
  </sheetPr>
  <dimension ref="A1:H29"/>
  <sheetViews>
    <sheetView zoomScale="130" workbookViewId="0">
      <selection activeCell="J30" sqref="J30"/>
    </sheetView>
  </sheetViews>
  <sheetFormatPr defaultColWidth="8.85546875" defaultRowHeight="15.75" x14ac:dyDescent="0.25"/>
  <cols>
    <col min="1" max="1" width="27.28515625" style="3" customWidth="1"/>
    <col min="2" max="7" width="9.5703125" style="3" customWidth="1"/>
    <col min="8" max="16384" width="8.85546875" style="3"/>
  </cols>
  <sheetData>
    <row r="1" spans="1:8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</row>
    <row r="2" spans="1:8" ht="17.25" customHeight="1" x14ac:dyDescent="0.25">
      <c r="A2" s="42" t="s">
        <v>495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434</v>
      </c>
      <c r="H2" s="58"/>
    </row>
    <row r="3" spans="1:8" ht="18.75" customHeight="1" x14ac:dyDescent="0.25">
      <c r="A3" s="16" t="s">
        <v>490</v>
      </c>
      <c r="B3" s="12"/>
      <c r="C3" s="12"/>
      <c r="D3" s="12"/>
      <c r="E3" s="49">
        <v>41187</v>
      </c>
      <c r="F3" s="18" t="s">
        <v>433</v>
      </c>
      <c r="G3" s="18"/>
      <c r="H3" s="18"/>
    </row>
    <row r="4" spans="1:8" ht="16.5" thickBot="1" x14ac:dyDescent="0.3">
      <c r="A4" s="27" t="s">
        <v>496</v>
      </c>
      <c r="B4" s="14"/>
      <c r="C4" s="14"/>
      <c r="D4" s="14"/>
      <c r="E4" s="14"/>
      <c r="F4" s="69"/>
      <c r="G4" s="69"/>
      <c r="H4" s="69"/>
    </row>
    <row r="5" spans="1:8" ht="16.5" thickBot="1" x14ac:dyDescent="0.3">
      <c r="A5" s="39" t="s">
        <v>48</v>
      </c>
      <c r="B5" s="28">
        <f>SUM(B6:B7)</f>
        <v>1.5</v>
      </c>
      <c r="C5" s="28">
        <f t="shared" ref="C5:H5" si="0">SUM(C6:C7)</f>
        <v>1.5</v>
      </c>
      <c r="D5" s="28">
        <f t="shared" si="0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</row>
    <row r="6" spans="1:8" x14ac:dyDescent="0.25">
      <c r="A6" s="21" t="s">
        <v>436</v>
      </c>
      <c r="B6" s="22">
        <v>1</v>
      </c>
      <c r="C6" s="22">
        <v>1</v>
      </c>
      <c r="D6" s="22"/>
      <c r="E6" s="22"/>
      <c r="F6" s="58"/>
      <c r="G6" s="58"/>
      <c r="H6" s="58"/>
    </row>
    <row r="7" spans="1:8" x14ac:dyDescent="0.25">
      <c r="A7" s="15" t="s">
        <v>492</v>
      </c>
      <c r="B7" s="12">
        <v>0.5</v>
      </c>
      <c r="C7" s="12">
        <v>0.5</v>
      </c>
      <c r="D7" s="12"/>
      <c r="E7" s="12"/>
      <c r="F7" s="18"/>
      <c r="G7" s="18"/>
      <c r="H7" s="18"/>
    </row>
    <row r="8" spans="1:8" ht="16.5" thickBot="1" x14ac:dyDescent="0.3">
      <c r="A8" s="20"/>
      <c r="B8" s="14"/>
      <c r="C8" s="14"/>
      <c r="D8" s="14"/>
      <c r="E8" s="14"/>
      <c r="F8" s="69"/>
      <c r="G8" s="69"/>
      <c r="H8" s="69"/>
    </row>
    <row r="9" spans="1:8" ht="16.5" thickBot="1" x14ac:dyDescent="0.3">
      <c r="A9" s="39" t="s">
        <v>49</v>
      </c>
      <c r="B9" s="28">
        <f>SUM(B10)</f>
        <v>1</v>
      </c>
      <c r="C9" s="28">
        <f t="shared" ref="C9:H9" si="1">SUM(C10)</f>
        <v>4</v>
      </c>
      <c r="D9" s="28">
        <f t="shared" si="1"/>
        <v>0</v>
      </c>
      <c r="E9" s="28">
        <f t="shared" si="1"/>
        <v>1</v>
      </c>
      <c r="F9" s="28">
        <f t="shared" si="1"/>
        <v>0</v>
      </c>
      <c r="G9" s="28">
        <f t="shared" si="1"/>
        <v>0</v>
      </c>
      <c r="H9" s="28">
        <f t="shared" si="1"/>
        <v>0</v>
      </c>
    </row>
    <row r="10" spans="1:8" x14ac:dyDescent="0.25">
      <c r="A10" s="21" t="s">
        <v>470</v>
      </c>
      <c r="B10" s="22">
        <v>1</v>
      </c>
      <c r="C10" s="22">
        <v>4</v>
      </c>
      <c r="D10" s="22"/>
      <c r="E10" s="22">
        <v>1</v>
      </c>
      <c r="F10" s="58"/>
      <c r="G10" s="58"/>
      <c r="H10" s="58"/>
    </row>
    <row r="11" spans="1:8" ht="16.5" thickBot="1" x14ac:dyDescent="0.3">
      <c r="A11" s="27"/>
      <c r="B11" s="14"/>
      <c r="C11" s="14"/>
      <c r="D11" s="14"/>
      <c r="E11" s="14"/>
      <c r="F11" s="69"/>
      <c r="G11" s="69"/>
      <c r="H11" s="69"/>
    </row>
    <row r="12" spans="1:8" ht="16.5" thickBot="1" x14ac:dyDescent="0.3">
      <c r="A12" s="39" t="s">
        <v>56</v>
      </c>
      <c r="B12" s="28">
        <f>SUM(B13:B25)</f>
        <v>38.5</v>
      </c>
      <c r="C12" s="28">
        <f t="shared" ref="C12:H12" si="2">SUM(C13:C25)</f>
        <v>35.5</v>
      </c>
      <c r="D12" s="28">
        <f t="shared" si="2"/>
        <v>0</v>
      </c>
      <c r="E12" s="28">
        <f t="shared" si="2"/>
        <v>7.5</v>
      </c>
      <c r="F12" s="28">
        <f t="shared" si="2"/>
        <v>0</v>
      </c>
      <c r="G12" s="28">
        <f t="shared" si="2"/>
        <v>0</v>
      </c>
      <c r="H12" s="28">
        <f t="shared" si="2"/>
        <v>0</v>
      </c>
    </row>
    <row r="13" spans="1:8" x14ac:dyDescent="0.25">
      <c r="A13" s="21" t="s">
        <v>497</v>
      </c>
      <c r="B13" s="22"/>
      <c r="C13" s="22">
        <v>0.5</v>
      </c>
      <c r="D13" s="22"/>
      <c r="E13" s="22"/>
      <c r="F13" s="58"/>
      <c r="G13" s="58"/>
      <c r="H13" s="58"/>
    </row>
    <row r="14" spans="1:8" x14ac:dyDescent="0.25">
      <c r="A14" s="15" t="s">
        <v>488</v>
      </c>
      <c r="B14" s="12">
        <v>23</v>
      </c>
      <c r="C14" s="12">
        <v>11</v>
      </c>
      <c r="D14" s="12"/>
      <c r="E14" s="12">
        <v>5</v>
      </c>
      <c r="F14" s="18"/>
      <c r="G14" s="18"/>
      <c r="H14" s="18"/>
    </row>
    <row r="15" spans="1:8" x14ac:dyDescent="0.25">
      <c r="A15" s="15" t="s">
        <v>447</v>
      </c>
      <c r="B15" s="12">
        <v>0.5</v>
      </c>
      <c r="C15" s="12">
        <v>0.5</v>
      </c>
      <c r="D15" s="12"/>
      <c r="E15" s="12"/>
      <c r="F15" s="18"/>
      <c r="G15" s="18"/>
      <c r="H15" s="18"/>
    </row>
    <row r="16" spans="1:8" x14ac:dyDescent="0.25">
      <c r="A16" s="15" t="s">
        <v>473</v>
      </c>
      <c r="B16" s="12"/>
      <c r="C16" s="12">
        <v>0.5</v>
      </c>
      <c r="D16" s="12"/>
      <c r="E16" s="12"/>
      <c r="F16" s="18"/>
      <c r="G16" s="18"/>
      <c r="H16" s="18"/>
    </row>
    <row r="17" spans="1:8" x14ac:dyDescent="0.25">
      <c r="A17" s="15" t="s">
        <v>449</v>
      </c>
      <c r="B17" s="12"/>
      <c r="C17" s="12"/>
      <c r="D17" s="12"/>
      <c r="E17" s="12">
        <v>0.5</v>
      </c>
      <c r="F17" s="18"/>
      <c r="G17" s="18"/>
      <c r="H17" s="18"/>
    </row>
    <row r="18" spans="1:8" x14ac:dyDescent="0.25">
      <c r="A18" s="15" t="s">
        <v>450</v>
      </c>
      <c r="B18" s="12">
        <v>1</v>
      </c>
      <c r="C18" s="12">
        <v>2</v>
      </c>
      <c r="D18" s="12"/>
      <c r="E18" s="12"/>
      <c r="F18" s="18"/>
      <c r="G18" s="18"/>
      <c r="H18" s="18"/>
    </row>
    <row r="19" spans="1:8" x14ac:dyDescent="0.25">
      <c r="A19" s="15" t="s">
        <v>475</v>
      </c>
      <c r="B19" s="12"/>
      <c r="C19" s="12">
        <v>7</v>
      </c>
      <c r="D19" s="12"/>
      <c r="E19" s="12"/>
      <c r="F19" s="18"/>
      <c r="G19" s="18"/>
      <c r="H19" s="18"/>
    </row>
    <row r="20" spans="1:8" x14ac:dyDescent="0.25">
      <c r="A20" s="15" t="s">
        <v>909</v>
      </c>
      <c r="B20" s="12">
        <v>5</v>
      </c>
      <c r="C20" s="12">
        <v>5</v>
      </c>
      <c r="D20" s="12"/>
      <c r="E20" s="12"/>
      <c r="F20" s="18"/>
      <c r="G20" s="18"/>
      <c r="H20" s="18"/>
    </row>
    <row r="21" spans="1:8" x14ac:dyDescent="0.25">
      <c r="A21" s="15" t="s">
        <v>461</v>
      </c>
      <c r="B21" s="12">
        <v>0.5</v>
      </c>
      <c r="C21" s="12">
        <v>2</v>
      </c>
      <c r="D21" s="12"/>
      <c r="E21" s="12"/>
      <c r="F21" s="18"/>
      <c r="G21" s="18"/>
      <c r="H21" s="18"/>
    </row>
    <row r="22" spans="1:8" x14ac:dyDescent="0.25">
      <c r="A22" s="15" t="s">
        <v>453</v>
      </c>
      <c r="B22" s="12">
        <v>1</v>
      </c>
      <c r="C22" s="12">
        <v>0.5</v>
      </c>
      <c r="D22" s="12"/>
      <c r="E22" s="12"/>
      <c r="F22" s="18"/>
      <c r="G22" s="18"/>
      <c r="H22" s="18"/>
    </row>
    <row r="23" spans="1:8" x14ac:dyDescent="0.25">
      <c r="A23" s="15" t="s">
        <v>455</v>
      </c>
      <c r="B23" s="12">
        <v>2</v>
      </c>
      <c r="C23" s="12">
        <v>1</v>
      </c>
      <c r="D23" s="12"/>
      <c r="E23" s="12"/>
      <c r="F23" s="18"/>
      <c r="G23" s="18"/>
      <c r="H23" s="18"/>
    </row>
    <row r="24" spans="1:8" x14ac:dyDescent="0.25">
      <c r="A24" s="15" t="s">
        <v>463</v>
      </c>
      <c r="B24" s="12">
        <v>0.5</v>
      </c>
      <c r="C24" s="12">
        <v>0.5</v>
      </c>
      <c r="D24" s="12"/>
      <c r="E24" s="12"/>
      <c r="F24" s="18"/>
      <c r="G24" s="18"/>
      <c r="H24" s="18"/>
    </row>
    <row r="25" spans="1:8" x14ac:dyDescent="0.25">
      <c r="A25" s="17" t="s">
        <v>464</v>
      </c>
      <c r="B25" s="12">
        <v>5</v>
      </c>
      <c r="C25" s="12">
        <v>5</v>
      </c>
      <c r="D25" s="12"/>
      <c r="E25" s="12">
        <v>2</v>
      </c>
      <c r="F25" s="18"/>
      <c r="G25" s="18"/>
      <c r="H25" s="18"/>
    </row>
    <row r="26" spans="1:8" x14ac:dyDescent="0.25">
      <c r="A26" s="17" t="s">
        <v>456</v>
      </c>
      <c r="B26" s="12"/>
      <c r="C26" s="12"/>
      <c r="D26" s="12"/>
      <c r="E26" s="12">
        <v>2</v>
      </c>
      <c r="F26" s="18"/>
      <c r="G26" s="18"/>
      <c r="H26" s="18"/>
    </row>
    <row r="27" spans="1:8" ht="16.5" thickBot="1" x14ac:dyDescent="0.3">
      <c r="A27" s="40"/>
      <c r="B27" s="14"/>
      <c r="C27" s="14"/>
      <c r="D27" s="14"/>
      <c r="E27" s="14"/>
      <c r="F27" s="69"/>
      <c r="G27" s="69"/>
      <c r="H27" s="69"/>
    </row>
    <row r="28" spans="1:8" ht="16.5" thickBot="1" x14ac:dyDescent="0.3">
      <c r="A28" s="39" t="s">
        <v>57</v>
      </c>
      <c r="B28" s="28">
        <f>B12+B5+B9</f>
        <v>41</v>
      </c>
      <c r="C28" s="28">
        <f t="shared" ref="C28:H28" si="3">C12+C5+C9</f>
        <v>41</v>
      </c>
      <c r="D28" s="28">
        <f t="shared" si="3"/>
        <v>0</v>
      </c>
      <c r="E28" s="28">
        <f t="shared" si="3"/>
        <v>8.5</v>
      </c>
      <c r="F28" s="28">
        <f t="shared" si="3"/>
        <v>0</v>
      </c>
      <c r="G28" s="28">
        <f t="shared" si="3"/>
        <v>0</v>
      </c>
      <c r="H28" s="28">
        <f t="shared" si="3"/>
        <v>0</v>
      </c>
    </row>
    <row r="29" spans="1:8" ht="16.5" thickBot="1" x14ac:dyDescent="0.3">
      <c r="A29" s="43" t="s">
        <v>58</v>
      </c>
      <c r="B29" s="31">
        <f>COUNT(B6:B7)+COUNT(B10)+COUNT(B13:B24)</f>
        <v>11</v>
      </c>
      <c r="C29" s="31">
        <f t="shared" ref="C29:H29" si="4">COUNT(C6:C7)+COUNT(C10)+COUNT(C13:C24)</f>
        <v>14</v>
      </c>
      <c r="D29" s="31">
        <f t="shared" si="4"/>
        <v>0</v>
      </c>
      <c r="E29" s="31">
        <f t="shared" si="4"/>
        <v>3</v>
      </c>
      <c r="F29" s="31">
        <f t="shared" si="4"/>
        <v>0</v>
      </c>
      <c r="G29" s="31">
        <f t="shared" si="4"/>
        <v>0</v>
      </c>
      <c r="H29" s="31">
        <f t="shared" si="4"/>
        <v>0</v>
      </c>
    </row>
  </sheetData>
  <sortState xmlns:xlrd2="http://schemas.microsoft.com/office/spreadsheetml/2017/richdata2" ref="A13:E24">
    <sortCondition ref="A13:A2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J34"/>
  <sheetViews>
    <sheetView topLeftCell="B1" zoomScale="130" zoomScaleNormal="130" workbookViewId="0">
      <selection activeCell="AC7" sqref="AC7"/>
    </sheetView>
  </sheetViews>
  <sheetFormatPr defaultColWidth="8.85546875" defaultRowHeight="15.75" x14ac:dyDescent="0.25"/>
  <cols>
    <col min="1" max="1" width="27.85546875" style="3" customWidth="1"/>
    <col min="2" max="7" width="9.5703125" style="3" customWidth="1"/>
    <col min="8" max="9" width="10.42578125" style="3" customWidth="1"/>
    <col min="10" max="10" width="10.140625" style="3" customWidth="1"/>
    <col min="11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0" ht="20.25" customHeight="1" x14ac:dyDescent="0.25">
      <c r="A2" s="42" t="s">
        <v>498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x14ac:dyDescent="0.25">
      <c r="A3" s="16" t="s">
        <v>499</v>
      </c>
      <c r="B3" s="12"/>
      <c r="C3" s="12"/>
      <c r="D3" s="12"/>
      <c r="E3" s="18"/>
      <c r="F3" s="18"/>
      <c r="G3" s="18" t="s">
        <v>500</v>
      </c>
      <c r="H3" s="18" t="s">
        <v>501</v>
      </c>
      <c r="I3" s="18" t="s">
        <v>963</v>
      </c>
      <c r="J3" s="18"/>
    </row>
    <row r="4" spans="1:10" ht="16.5" thickBot="1" x14ac:dyDescent="0.3">
      <c r="A4" s="27" t="s">
        <v>502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0" ht="16.5" thickBot="1" x14ac:dyDescent="0.3">
      <c r="A5" s="39" t="s">
        <v>48</v>
      </c>
      <c r="B5" s="91">
        <f>SUM(B6:B9)</f>
        <v>17.5</v>
      </c>
      <c r="C5" s="91">
        <f t="shared" ref="C5:J5" si="0">SUM(C6:C9)</f>
        <v>12</v>
      </c>
      <c r="D5" s="91">
        <f t="shared" si="0"/>
        <v>20</v>
      </c>
      <c r="E5" s="91">
        <f t="shared" si="0"/>
        <v>20</v>
      </c>
      <c r="F5" s="91">
        <f t="shared" si="0"/>
        <v>23.5</v>
      </c>
      <c r="G5" s="91">
        <f t="shared" si="0"/>
        <v>42</v>
      </c>
      <c r="H5" s="91">
        <f t="shared" si="0"/>
        <v>42.5</v>
      </c>
      <c r="I5" s="91">
        <f t="shared" si="0"/>
        <v>40.5</v>
      </c>
      <c r="J5" s="91">
        <f t="shared" si="0"/>
        <v>0</v>
      </c>
    </row>
    <row r="6" spans="1:10" x14ac:dyDescent="0.25">
      <c r="A6" s="159" t="s">
        <v>436</v>
      </c>
      <c r="B6" s="160">
        <v>2</v>
      </c>
      <c r="C6" s="160">
        <v>2</v>
      </c>
      <c r="D6" s="160">
        <v>2</v>
      </c>
      <c r="E6" s="160">
        <v>2</v>
      </c>
      <c r="F6" s="160">
        <v>2</v>
      </c>
      <c r="G6" s="160">
        <v>3</v>
      </c>
      <c r="H6" s="175">
        <v>3</v>
      </c>
      <c r="I6" s="175">
        <v>2</v>
      </c>
      <c r="J6" s="175"/>
    </row>
    <row r="7" spans="1:10" x14ac:dyDescent="0.25">
      <c r="A7" s="15" t="s">
        <v>503</v>
      </c>
      <c r="B7" s="51">
        <v>3</v>
      </c>
      <c r="C7" s="51">
        <v>2</v>
      </c>
      <c r="D7" s="51">
        <v>1</v>
      </c>
      <c r="E7" s="51">
        <v>1</v>
      </c>
      <c r="F7" s="51">
        <v>0.5</v>
      </c>
      <c r="G7" s="102"/>
      <c r="H7" s="102">
        <v>0.5</v>
      </c>
      <c r="I7" s="102">
        <v>0.5</v>
      </c>
      <c r="J7" s="102"/>
    </row>
    <row r="8" spans="1:10" x14ac:dyDescent="0.25">
      <c r="A8" s="162" t="s">
        <v>468</v>
      </c>
      <c r="B8" s="163">
        <v>0.5</v>
      </c>
      <c r="C8" s="163">
        <v>5</v>
      </c>
      <c r="D8" s="163">
        <v>5</v>
      </c>
      <c r="E8" s="163">
        <v>4</v>
      </c>
      <c r="F8" s="163">
        <v>5</v>
      </c>
      <c r="G8" s="163">
        <v>7</v>
      </c>
      <c r="H8" s="176">
        <v>6</v>
      </c>
      <c r="I8" s="176">
        <v>7</v>
      </c>
      <c r="J8" s="176"/>
    </row>
    <row r="9" spans="1:10" x14ac:dyDescent="0.25">
      <c r="A9" s="15" t="s">
        <v>504</v>
      </c>
      <c r="B9" s="51">
        <v>12</v>
      </c>
      <c r="C9" s="51">
        <v>3</v>
      </c>
      <c r="D9" s="51">
        <v>12</v>
      </c>
      <c r="E9" s="88">
        <v>13</v>
      </c>
      <c r="F9" s="88">
        <v>16</v>
      </c>
      <c r="G9" s="88">
        <v>32</v>
      </c>
      <c r="H9" s="104">
        <v>33</v>
      </c>
      <c r="I9" s="104">
        <v>31</v>
      </c>
      <c r="J9" s="104"/>
    </row>
    <row r="10" spans="1:10" ht="16.5" thickBot="1" x14ac:dyDescent="0.3">
      <c r="A10" s="50"/>
      <c r="B10" s="108"/>
      <c r="C10" s="108"/>
      <c r="D10" s="108"/>
      <c r="E10" s="104"/>
      <c r="F10" s="104"/>
      <c r="G10" s="104"/>
      <c r="H10" s="104"/>
      <c r="I10" s="104"/>
      <c r="J10" s="104"/>
    </row>
    <row r="11" spans="1:10" ht="16.5" thickBot="1" x14ac:dyDescent="0.3">
      <c r="A11" s="39" t="s">
        <v>49</v>
      </c>
      <c r="B11" s="91">
        <f t="shared" ref="B11:J11" si="1">SUM(B12:B13)</f>
        <v>1.5</v>
      </c>
      <c r="C11" s="91">
        <f t="shared" si="1"/>
        <v>7.5</v>
      </c>
      <c r="D11" s="91">
        <f t="shared" si="1"/>
        <v>12.5</v>
      </c>
      <c r="E11" s="91">
        <f t="shared" si="1"/>
        <v>12.5</v>
      </c>
      <c r="F11" s="91">
        <f t="shared" si="1"/>
        <v>9.5</v>
      </c>
      <c r="G11" s="91">
        <f t="shared" si="1"/>
        <v>15.5</v>
      </c>
      <c r="H11" s="91">
        <f t="shared" si="1"/>
        <v>15.5</v>
      </c>
      <c r="I11" s="91">
        <f t="shared" si="1"/>
        <v>12.5</v>
      </c>
      <c r="J11" s="91">
        <f t="shared" si="1"/>
        <v>0</v>
      </c>
    </row>
    <row r="12" spans="1:10" x14ac:dyDescent="0.25">
      <c r="A12" s="159" t="s">
        <v>442</v>
      </c>
      <c r="B12" s="160">
        <v>0.5</v>
      </c>
      <c r="C12" s="160">
        <v>0.5</v>
      </c>
      <c r="D12" s="160">
        <v>0.5</v>
      </c>
      <c r="E12" s="160">
        <v>0.5</v>
      </c>
      <c r="F12" s="160">
        <v>0.5</v>
      </c>
      <c r="G12" s="160">
        <v>0.5</v>
      </c>
      <c r="H12" s="175">
        <v>0.5</v>
      </c>
      <c r="I12" s="175">
        <v>0.5</v>
      </c>
      <c r="J12" s="175"/>
    </row>
    <row r="13" spans="1:10" x14ac:dyDescent="0.25">
      <c r="A13" s="15" t="s">
        <v>505</v>
      </c>
      <c r="B13" s="51">
        <v>1</v>
      </c>
      <c r="C13" s="51">
        <v>7</v>
      </c>
      <c r="D13" s="51">
        <v>12</v>
      </c>
      <c r="E13" s="88">
        <v>12</v>
      </c>
      <c r="F13" s="88">
        <v>9</v>
      </c>
      <c r="G13" s="88">
        <v>15</v>
      </c>
      <c r="H13" s="104">
        <v>15</v>
      </c>
      <c r="I13" s="104">
        <v>12</v>
      </c>
      <c r="J13" s="104"/>
    </row>
    <row r="14" spans="1:10" ht="16.5" thickBot="1" x14ac:dyDescent="0.3">
      <c r="A14" s="50"/>
      <c r="B14" s="108"/>
      <c r="C14" s="108"/>
      <c r="D14" s="108"/>
      <c r="E14" s="104"/>
      <c r="F14" s="104"/>
      <c r="G14" s="104"/>
      <c r="H14" s="104"/>
      <c r="I14" s="104"/>
      <c r="J14" s="104"/>
    </row>
    <row r="15" spans="1:10" ht="16.5" thickBot="1" x14ac:dyDescent="0.3">
      <c r="A15" s="39" t="s">
        <v>56</v>
      </c>
      <c r="B15" s="91">
        <f>SUM(B16:B29)</f>
        <v>35.5</v>
      </c>
      <c r="C15" s="91">
        <f t="shared" ref="C15:J15" si="2">SUM(C16:C29)</f>
        <v>48.5</v>
      </c>
      <c r="D15" s="91">
        <f t="shared" si="2"/>
        <v>30.5</v>
      </c>
      <c r="E15" s="91">
        <f t="shared" si="2"/>
        <v>27.5</v>
      </c>
      <c r="F15" s="91">
        <f t="shared" si="2"/>
        <v>24.5</v>
      </c>
      <c r="G15" s="91">
        <f t="shared" si="2"/>
        <v>38.5</v>
      </c>
      <c r="H15" s="91">
        <f t="shared" si="2"/>
        <v>25.299999999999997</v>
      </c>
      <c r="I15" s="91">
        <f t="shared" si="2"/>
        <v>22.2</v>
      </c>
      <c r="J15" s="91">
        <f t="shared" si="2"/>
        <v>0</v>
      </c>
    </row>
    <row r="16" spans="1:10" x14ac:dyDescent="0.25">
      <c r="A16" s="159" t="s">
        <v>443</v>
      </c>
      <c r="B16" s="160">
        <v>25</v>
      </c>
      <c r="C16" s="160">
        <v>20</v>
      </c>
      <c r="D16" s="160">
        <v>8</v>
      </c>
      <c r="E16" s="160"/>
      <c r="F16" s="160">
        <v>0.5</v>
      </c>
      <c r="G16" s="160">
        <v>2</v>
      </c>
      <c r="H16" s="175">
        <v>1</v>
      </c>
      <c r="I16" s="175">
        <v>0.5</v>
      </c>
      <c r="J16" s="175"/>
    </row>
    <row r="17" spans="1:10" x14ac:dyDescent="0.25">
      <c r="A17" s="15" t="s">
        <v>458</v>
      </c>
      <c r="B17" s="51"/>
      <c r="C17" s="51">
        <v>0.5</v>
      </c>
      <c r="D17" s="51">
        <v>0.5</v>
      </c>
      <c r="E17" s="51">
        <v>0.5</v>
      </c>
      <c r="F17" s="51">
        <v>0.5</v>
      </c>
      <c r="G17" s="51">
        <v>0.5</v>
      </c>
      <c r="H17" s="102">
        <v>0.1</v>
      </c>
      <c r="I17" s="102">
        <v>0.5</v>
      </c>
      <c r="J17" s="102"/>
    </row>
    <row r="18" spans="1:10" x14ac:dyDescent="0.25">
      <c r="A18" s="162" t="s">
        <v>447</v>
      </c>
      <c r="B18" s="163">
        <v>0.5</v>
      </c>
      <c r="C18" s="163">
        <v>0.5</v>
      </c>
      <c r="D18" s="163">
        <v>0.5</v>
      </c>
      <c r="E18" s="163">
        <v>0.5</v>
      </c>
      <c r="F18" s="163"/>
      <c r="G18" s="176"/>
      <c r="H18" s="176"/>
      <c r="I18" s="176"/>
      <c r="J18" s="176"/>
    </row>
    <row r="19" spans="1:10" x14ac:dyDescent="0.25">
      <c r="A19" s="15" t="s">
        <v>473</v>
      </c>
      <c r="B19" s="51"/>
      <c r="C19" s="51">
        <v>1</v>
      </c>
      <c r="D19" s="51">
        <v>1</v>
      </c>
      <c r="E19" s="51">
        <v>0.5</v>
      </c>
      <c r="F19" s="51">
        <v>1</v>
      </c>
      <c r="G19" s="51">
        <v>1</v>
      </c>
      <c r="H19" s="102">
        <v>2</v>
      </c>
      <c r="I19" s="102">
        <v>2</v>
      </c>
      <c r="J19" s="102"/>
    </row>
    <row r="20" spans="1:10" x14ac:dyDescent="0.25">
      <c r="A20" s="162" t="s">
        <v>449</v>
      </c>
      <c r="B20" s="163">
        <v>0.5</v>
      </c>
      <c r="C20" s="163">
        <v>0.5</v>
      </c>
      <c r="D20" s="163">
        <v>0.5</v>
      </c>
      <c r="E20" s="163"/>
      <c r="F20" s="163"/>
      <c r="G20" s="176"/>
      <c r="H20" s="176">
        <v>0.1</v>
      </c>
      <c r="I20" s="176">
        <v>0.1</v>
      </c>
      <c r="J20" s="176"/>
    </row>
    <row r="21" spans="1:10" x14ac:dyDescent="0.25">
      <c r="A21" s="15" t="s">
        <v>450</v>
      </c>
      <c r="B21" s="51">
        <v>3</v>
      </c>
      <c r="C21" s="51">
        <v>3</v>
      </c>
      <c r="D21" s="51">
        <v>3</v>
      </c>
      <c r="E21" s="51">
        <v>5</v>
      </c>
      <c r="F21" s="51">
        <v>4</v>
      </c>
      <c r="G21" s="51">
        <v>6</v>
      </c>
      <c r="H21" s="102">
        <v>5</v>
      </c>
      <c r="I21" s="102">
        <v>6</v>
      </c>
      <c r="J21" s="102"/>
    </row>
    <row r="22" spans="1:10" x14ac:dyDescent="0.25">
      <c r="A22" s="162" t="s">
        <v>474</v>
      </c>
      <c r="B22" s="163">
        <v>1</v>
      </c>
      <c r="C22" s="163">
        <v>2</v>
      </c>
      <c r="D22" s="163">
        <v>2</v>
      </c>
      <c r="E22" s="163">
        <v>3</v>
      </c>
      <c r="F22" s="163">
        <v>1</v>
      </c>
      <c r="G22" s="163">
        <v>2</v>
      </c>
      <c r="H22" s="176">
        <v>1</v>
      </c>
      <c r="I22" s="176">
        <v>0.5</v>
      </c>
      <c r="J22" s="176"/>
    </row>
    <row r="23" spans="1:10" x14ac:dyDescent="0.25">
      <c r="A23" s="15" t="s">
        <v>452</v>
      </c>
      <c r="B23" s="51"/>
      <c r="C23" s="51">
        <v>0.5</v>
      </c>
      <c r="D23" s="51">
        <v>0.5</v>
      </c>
      <c r="E23" s="51">
        <v>0.5</v>
      </c>
      <c r="F23" s="51">
        <v>0.5</v>
      </c>
      <c r="G23" s="51">
        <v>1</v>
      </c>
      <c r="H23" s="102">
        <v>0.5</v>
      </c>
      <c r="I23" s="102">
        <v>0.5</v>
      </c>
      <c r="J23" s="102"/>
    </row>
    <row r="24" spans="1:10" x14ac:dyDescent="0.25">
      <c r="A24" s="162" t="s">
        <v>638</v>
      </c>
      <c r="B24" s="163">
        <v>0.5</v>
      </c>
      <c r="C24" s="163">
        <v>10</v>
      </c>
      <c r="D24" s="163">
        <v>8</v>
      </c>
      <c r="E24" s="163">
        <v>4</v>
      </c>
      <c r="F24" s="163">
        <v>4</v>
      </c>
      <c r="G24" s="163">
        <v>1</v>
      </c>
      <c r="H24" s="176">
        <v>2</v>
      </c>
      <c r="I24" s="176">
        <v>1</v>
      </c>
      <c r="J24" s="176"/>
    </row>
    <row r="25" spans="1:10" x14ac:dyDescent="0.25">
      <c r="A25" s="15" t="s">
        <v>506</v>
      </c>
      <c r="B25" s="51"/>
      <c r="C25" s="51">
        <v>2</v>
      </c>
      <c r="D25" s="51"/>
      <c r="E25" s="51"/>
      <c r="F25" s="51"/>
      <c r="G25" s="102"/>
      <c r="H25" s="102"/>
      <c r="I25" s="102"/>
      <c r="J25" s="102"/>
    </row>
    <row r="26" spans="1:10" x14ac:dyDescent="0.25">
      <c r="A26" s="162" t="s">
        <v>453</v>
      </c>
      <c r="B26" s="163">
        <v>2</v>
      </c>
      <c r="C26" s="163">
        <v>6</v>
      </c>
      <c r="D26" s="163">
        <v>5</v>
      </c>
      <c r="E26" s="163">
        <v>4</v>
      </c>
      <c r="F26" s="163">
        <v>5</v>
      </c>
      <c r="G26" s="163">
        <v>9</v>
      </c>
      <c r="H26" s="176">
        <v>3</v>
      </c>
      <c r="I26" s="176">
        <v>3</v>
      </c>
      <c r="J26" s="176"/>
    </row>
    <row r="27" spans="1:10" x14ac:dyDescent="0.25">
      <c r="A27" s="15" t="s">
        <v>455</v>
      </c>
      <c r="B27" s="51">
        <v>0.5</v>
      </c>
      <c r="C27" s="51">
        <v>1</v>
      </c>
      <c r="D27" s="51">
        <v>0.5</v>
      </c>
      <c r="E27" s="51">
        <v>0.5</v>
      </c>
      <c r="F27" s="51">
        <v>0.5</v>
      </c>
      <c r="G27" s="51">
        <v>0.5</v>
      </c>
      <c r="H27" s="102">
        <v>0.1</v>
      </c>
      <c r="I27" s="102"/>
      <c r="J27" s="102"/>
    </row>
    <row r="28" spans="1:10" x14ac:dyDescent="0.25">
      <c r="A28" s="162" t="s">
        <v>463</v>
      </c>
      <c r="B28" s="163">
        <v>0.5</v>
      </c>
      <c r="C28" s="163">
        <v>0.5</v>
      </c>
      <c r="D28" s="163">
        <v>1</v>
      </c>
      <c r="E28" s="163">
        <v>1</v>
      </c>
      <c r="F28" s="163">
        <v>0.5</v>
      </c>
      <c r="G28" s="163">
        <v>0.5</v>
      </c>
      <c r="H28" s="176">
        <v>0.5</v>
      </c>
      <c r="I28" s="176">
        <v>0.1</v>
      </c>
      <c r="J28" s="176"/>
    </row>
    <row r="29" spans="1:10" x14ac:dyDescent="0.25">
      <c r="A29" s="168" t="s">
        <v>464</v>
      </c>
      <c r="B29" s="169">
        <v>2</v>
      </c>
      <c r="C29" s="169">
        <v>1</v>
      </c>
      <c r="D29" s="169"/>
      <c r="E29" s="169">
        <v>8</v>
      </c>
      <c r="F29" s="169">
        <v>7</v>
      </c>
      <c r="G29" s="169">
        <v>15</v>
      </c>
      <c r="H29" s="177">
        <v>10</v>
      </c>
      <c r="I29" s="177">
        <v>8</v>
      </c>
      <c r="J29" s="177"/>
    </row>
    <row r="30" spans="1:10" x14ac:dyDescent="0.25">
      <c r="A30" s="168" t="s">
        <v>456</v>
      </c>
      <c r="B30" s="169"/>
      <c r="C30" s="169"/>
      <c r="D30" s="169"/>
      <c r="E30" s="169">
        <v>7</v>
      </c>
      <c r="F30" s="169">
        <v>3</v>
      </c>
      <c r="G30" s="169">
        <v>1</v>
      </c>
      <c r="H30" s="177">
        <v>1</v>
      </c>
      <c r="I30" s="177">
        <v>4</v>
      </c>
      <c r="J30" s="177"/>
    </row>
    <row r="31" spans="1:10" ht="16.5" thickBot="1" x14ac:dyDescent="0.3">
      <c r="A31" s="15"/>
      <c r="B31" s="51"/>
      <c r="C31" s="51"/>
      <c r="D31" s="51"/>
      <c r="E31" s="51"/>
      <c r="F31" s="51"/>
      <c r="G31" s="51"/>
      <c r="H31" s="94"/>
      <c r="I31" s="94"/>
      <c r="J31" s="94"/>
    </row>
    <row r="32" spans="1:10" ht="16.5" thickBot="1" x14ac:dyDescent="0.3">
      <c r="A32" s="39" t="s">
        <v>57</v>
      </c>
      <c r="B32" s="109">
        <f>B15+B11+B5</f>
        <v>54.5</v>
      </c>
      <c r="C32" s="91">
        <f t="shared" ref="C32:G32" si="3">C15+C11+C5</f>
        <v>68</v>
      </c>
      <c r="D32" s="109">
        <f t="shared" si="3"/>
        <v>63</v>
      </c>
      <c r="E32" s="91">
        <f t="shared" si="3"/>
        <v>60</v>
      </c>
      <c r="F32" s="110">
        <f t="shared" si="3"/>
        <v>57.5</v>
      </c>
      <c r="G32" s="110">
        <f t="shared" si="3"/>
        <v>96</v>
      </c>
      <c r="H32" s="110">
        <f t="shared" ref="H32:J32" si="4">H15+H11+H5</f>
        <v>83.3</v>
      </c>
      <c r="I32" s="110">
        <f t="shared" si="4"/>
        <v>75.2</v>
      </c>
      <c r="J32" s="110">
        <f t="shared" si="4"/>
        <v>0</v>
      </c>
    </row>
    <row r="33" spans="1:10" ht="16.5" thickBot="1" x14ac:dyDescent="0.3">
      <c r="A33" s="57" t="s">
        <v>58</v>
      </c>
      <c r="B33" s="105">
        <f>COUNT(B6:B9)+COUNT(B12:B13)+COUNT(B16:B28)</f>
        <v>15</v>
      </c>
      <c r="C33" s="105">
        <f t="shared" ref="C33:J33" si="5">COUNT(C6:C9)+COUNT(C12:C13)+COUNT(C16:C28)</f>
        <v>19</v>
      </c>
      <c r="D33" s="105">
        <f t="shared" si="5"/>
        <v>18</v>
      </c>
      <c r="E33" s="105">
        <f t="shared" si="5"/>
        <v>16</v>
      </c>
      <c r="F33" s="105">
        <f t="shared" si="5"/>
        <v>16</v>
      </c>
      <c r="G33" s="105">
        <f t="shared" si="5"/>
        <v>15</v>
      </c>
      <c r="H33" s="105">
        <f t="shared" si="5"/>
        <v>17</v>
      </c>
      <c r="I33" s="105">
        <f t="shared" si="5"/>
        <v>16</v>
      </c>
      <c r="J33" s="105">
        <f t="shared" si="5"/>
        <v>0</v>
      </c>
    </row>
    <row r="34" spans="1:10" x14ac:dyDescent="0.25">
      <c r="B34" s="100"/>
      <c r="C34" s="100"/>
      <c r="D34" s="100"/>
      <c r="E34" s="100"/>
      <c r="F34" s="100"/>
      <c r="G34" s="100"/>
      <c r="H34" s="100"/>
      <c r="I34" s="100">
        <v>8141</v>
      </c>
    </row>
  </sheetData>
  <sortState xmlns:xlrd2="http://schemas.microsoft.com/office/spreadsheetml/2017/richdata2" ref="A16:H28">
    <sortCondition ref="A16:A2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pageSetUpPr fitToPage="1"/>
  </sheetPr>
  <dimension ref="A1:H30"/>
  <sheetViews>
    <sheetView zoomScaleNormal="100" workbookViewId="0">
      <selection activeCell="J15" sqref="J15"/>
    </sheetView>
  </sheetViews>
  <sheetFormatPr defaultColWidth="8.85546875" defaultRowHeight="15.75" x14ac:dyDescent="0.25"/>
  <cols>
    <col min="1" max="1" width="27.7109375" style="3" customWidth="1"/>
    <col min="2" max="7" width="9.5703125" style="3" customWidth="1"/>
    <col min="8" max="16384" width="8.85546875" style="3"/>
  </cols>
  <sheetData>
    <row r="1" spans="1:8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</row>
    <row r="2" spans="1:8" ht="20.25" customHeight="1" x14ac:dyDescent="0.25">
      <c r="A2" s="42" t="s">
        <v>498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434</v>
      </c>
      <c r="H2" s="58"/>
    </row>
    <row r="3" spans="1:8" x14ac:dyDescent="0.25">
      <c r="A3" s="16" t="s">
        <v>499</v>
      </c>
      <c r="B3" s="12"/>
      <c r="C3" s="12"/>
      <c r="D3" s="12"/>
      <c r="E3" s="18"/>
      <c r="F3" s="12" t="s">
        <v>433</v>
      </c>
      <c r="G3" s="18"/>
      <c r="H3" s="18"/>
    </row>
    <row r="4" spans="1:8" ht="16.5" thickBot="1" x14ac:dyDescent="0.3">
      <c r="A4" s="27" t="s">
        <v>507</v>
      </c>
      <c r="B4" s="14"/>
      <c r="C4" s="14"/>
      <c r="D4" s="14"/>
      <c r="E4" s="69"/>
      <c r="F4" s="69"/>
      <c r="G4" s="69"/>
      <c r="H4" s="69"/>
    </row>
    <row r="5" spans="1:8" ht="16.5" thickBot="1" x14ac:dyDescent="0.3">
      <c r="A5" s="39" t="s">
        <v>48</v>
      </c>
      <c r="B5" s="28">
        <f>SUM(B6:B7)</f>
        <v>1</v>
      </c>
      <c r="C5" s="28">
        <f t="shared" ref="C5:H5" si="0">SUM(C6:C7)</f>
        <v>1</v>
      </c>
      <c r="D5" s="28">
        <f t="shared" si="0"/>
        <v>1</v>
      </c>
      <c r="E5" s="28">
        <f t="shared" si="0"/>
        <v>1.5</v>
      </c>
      <c r="F5" s="28">
        <f t="shared" si="0"/>
        <v>0</v>
      </c>
      <c r="G5" s="28">
        <f t="shared" si="0"/>
        <v>0</v>
      </c>
      <c r="H5" s="28">
        <f t="shared" si="0"/>
        <v>0</v>
      </c>
    </row>
    <row r="6" spans="1:8" x14ac:dyDescent="0.25">
      <c r="A6" s="21" t="s">
        <v>436</v>
      </c>
      <c r="B6" s="22">
        <v>0.5</v>
      </c>
      <c r="C6" s="22">
        <v>0.5</v>
      </c>
      <c r="D6" s="22">
        <v>0.5</v>
      </c>
      <c r="E6" s="22">
        <v>0.5</v>
      </c>
      <c r="F6" s="58"/>
      <c r="G6" s="58"/>
      <c r="H6" s="58"/>
    </row>
    <row r="7" spans="1:8" x14ac:dyDescent="0.25">
      <c r="A7" s="15" t="s">
        <v>503</v>
      </c>
      <c r="B7" s="12">
        <v>0.5</v>
      </c>
      <c r="C7" s="12">
        <v>0.5</v>
      </c>
      <c r="D7" s="12">
        <v>0.5</v>
      </c>
      <c r="E7" s="12">
        <v>1</v>
      </c>
      <c r="F7" s="18"/>
      <c r="G7" s="18"/>
      <c r="H7" s="18"/>
    </row>
    <row r="8" spans="1:8" ht="16.5" thickBot="1" x14ac:dyDescent="0.3">
      <c r="A8" s="20"/>
      <c r="B8" s="14"/>
      <c r="C8" s="14"/>
      <c r="D8" s="14"/>
      <c r="E8" s="69"/>
      <c r="F8" s="69"/>
      <c r="G8" s="69"/>
      <c r="H8" s="69"/>
    </row>
    <row r="9" spans="1:8" ht="16.5" thickBot="1" x14ac:dyDescent="0.3">
      <c r="A9" s="39" t="s">
        <v>49</v>
      </c>
      <c r="B9" s="28">
        <f>SUM(B10:B11)</f>
        <v>1</v>
      </c>
      <c r="C9" s="28">
        <f t="shared" ref="C9:H9" si="1">SUM(C10:C11)</f>
        <v>1</v>
      </c>
      <c r="D9" s="28">
        <f t="shared" si="1"/>
        <v>2</v>
      </c>
      <c r="E9" s="28">
        <f t="shared" si="1"/>
        <v>2</v>
      </c>
      <c r="F9" s="28">
        <f t="shared" si="1"/>
        <v>0</v>
      </c>
      <c r="G9" s="28">
        <f t="shared" si="1"/>
        <v>0</v>
      </c>
      <c r="H9" s="28">
        <f t="shared" si="1"/>
        <v>0</v>
      </c>
    </row>
    <row r="10" spans="1:8" x14ac:dyDescent="0.25">
      <c r="A10" s="21" t="s">
        <v>440</v>
      </c>
      <c r="B10" s="22">
        <v>0.5</v>
      </c>
      <c r="C10" s="22">
        <v>1</v>
      </c>
      <c r="D10" s="22">
        <v>1.5</v>
      </c>
      <c r="E10" s="22">
        <v>2</v>
      </c>
      <c r="F10" s="58"/>
      <c r="G10" s="58"/>
      <c r="H10" s="58"/>
    </row>
    <row r="11" spans="1:8" x14ac:dyDescent="0.25">
      <c r="A11" s="15" t="s">
        <v>442</v>
      </c>
      <c r="B11" s="12">
        <v>0.5</v>
      </c>
      <c r="C11" s="12"/>
      <c r="D11" s="12">
        <v>0.5</v>
      </c>
      <c r="E11" s="18"/>
      <c r="F11" s="18"/>
      <c r="G11" s="18"/>
      <c r="H11" s="18"/>
    </row>
    <row r="12" spans="1:8" ht="16.5" thickBot="1" x14ac:dyDescent="0.3">
      <c r="A12" s="20"/>
      <c r="B12" s="14"/>
      <c r="C12" s="14"/>
      <c r="D12" s="14"/>
      <c r="E12" s="69"/>
      <c r="F12" s="69"/>
      <c r="G12" s="69"/>
      <c r="H12" s="69"/>
    </row>
    <row r="13" spans="1:8" ht="16.5" thickBot="1" x14ac:dyDescent="0.3">
      <c r="A13" s="39" t="s">
        <v>56</v>
      </c>
      <c r="B13" s="28">
        <f>SUM(B14:B26)</f>
        <v>45</v>
      </c>
      <c r="C13" s="28">
        <f t="shared" ref="C13:H13" si="2">SUM(C14:C26)</f>
        <v>48</v>
      </c>
      <c r="D13" s="28">
        <f t="shared" si="2"/>
        <v>47</v>
      </c>
      <c r="E13" s="28">
        <f t="shared" si="2"/>
        <v>68</v>
      </c>
      <c r="F13" s="28">
        <f t="shared" si="2"/>
        <v>0</v>
      </c>
      <c r="G13" s="28">
        <f t="shared" si="2"/>
        <v>0</v>
      </c>
      <c r="H13" s="28">
        <f t="shared" si="2"/>
        <v>0</v>
      </c>
    </row>
    <row r="14" spans="1:8" x14ac:dyDescent="0.25">
      <c r="A14" s="21" t="s">
        <v>443</v>
      </c>
      <c r="B14" s="29"/>
      <c r="C14" s="29"/>
      <c r="D14" s="29"/>
      <c r="E14" s="22">
        <v>1</v>
      </c>
      <c r="F14" s="58"/>
      <c r="G14" s="58"/>
      <c r="H14" s="58"/>
    </row>
    <row r="15" spans="1:8" x14ac:dyDescent="0.25">
      <c r="A15" s="15" t="s">
        <v>444</v>
      </c>
      <c r="B15" s="12"/>
      <c r="C15" s="12"/>
      <c r="D15" s="12">
        <v>2</v>
      </c>
      <c r="E15" s="12">
        <v>2</v>
      </c>
      <c r="F15" s="18"/>
      <c r="G15" s="18"/>
      <c r="H15" s="18"/>
    </row>
    <row r="16" spans="1:8" x14ac:dyDescent="0.25">
      <c r="A16" s="15" t="s">
        <v>447</v>
      </c>
      <c r="B16" s="12">
        <v>0.5</v>
      </c>
      <c r="C16" s="12"/>
      <c r="D16" s="12">
        <v>0.5</v>
      </c>
      <c r="E16" s="12">
        <v>0.5</v>
      </c>
      <c r="F16" s="18"/>
      <c r="G16" s="18"/>
      <c r="H16" s="18"/>
    </row>
    <row r="17" spans="1:8" x14ac:dyDescent="0.25">
      <c r="A17" s="15" t="s">
        <v>450</v>
      </c>
      <c r="B17" s="12"/>
      <c r="C17" s="12"/>
      <c r="D17" s="12"/>
      <c r="E17" s="12">
        <v>0.5</v>
      </c>
      <c r="F17" s="18"/>
      <c r="G17" s="18"/>
      <c r="H17" s="18"/>
    </row>
    <row r="18" spans="1:8" ht="31.5" x14ac:dyDescent="0.25">
      <c r="A18" s="15" t="s">
        <v>905</v>
      </c>
      <c r="B18" s="12">
        <v>5</v>
      </c>
      <c r="C18" s="12">
        <v>5</v>
      </c>
      <c r="D18" s="12">
        <v>5</v>
      </c>
      <c r="E18" s="12">
        <v>5</v>
      </c>
      <c r="F18" s="18"/>
      <c r="G18" s="18"/>
      <c r="H18" s="18"/>
    </row>
    <row r="19" spans="1:8" x14ac:dyDescent="0.25">
      <c r="A19" s="15" t="s">
        <v>909</v>
      </c>
      <c r="B19" s="12">
        <v>6</v>
      </c>
      <c r="C19" s="12">
        <v>7</v>
      </c>
      <c r="D19" s="12">
        <v>5</v>
      </c>
      <c r="E19" s="12">
        <v>6</v>
      </c>
      <c r="F19" s="18"/>
      <c r="G19" s="18"/>
      <c r="H19" s="18"/>
    </row>
    <row r="20" spans="1:8" x14ac:dyDescent="0.25">
      <c r="A20" s="15" t="s">
        <v>508</v>
      </c>
      <c r="B20" s="12"/>
      <c r="C20" s="12"/>
      <c r="D20" s="12">
        <v>0.5</v>
      </c>
      <c r="E20" s="12">
        <v>0.5</v>
      </c>
      <c r="F20" s="18"/>
      <c r="G20" s="18"/>
      <c r="H20" s="18"/>
    </row>
    <row r="21" spans="1:8" x14ac:dyDescent="0.25">
      <c r="A21" s="15" t="s">
        <v>657</v>
      </c>
      <c r="B21" s="12">
        <v>2</v>
      </c>
      <c r="C21" s="12">
        <v>4</v>
      </c>
      <c r="D21" s="12">
        <v>2</v>
      </c>
      <c r="E21" s="12">
        <v>1</v>
      </c>
      <c r="F21" s="18"/>
      <c r="G21" s="18"/>
      <c r="H21" s="18"/>
    </row>
    <row r="22" spans="1:8" x14ac:dyDescent="0.25">
      <c r="A22" s="15" t="s">
        <v>452</v>
      </c>
      <c r="B22" s="12">
        <v>25</v>
      </c>
      <c r="C22" s="12">
        <v>27</v>
      </c>
      <c r="D22" s="12">
        <v>30</v>
      </c>
      <c r="E22" s="12">
        <v>32</v>
      </c>
      <c r="F22" s="18"/>
      <c r="G22" s="18"/>
      <c r="H22" s="18"/>
    </row>
    <row r="23" spans="1:8" x14ac:dyDescent="0.25">
      <c r="A23" s="15" t="s">
        <v>453</v>
      </c>
      <c r="B23" s="12">
        <v>0.5</v>
      </c>
      <c r="C23" s="12">
        <v>0.5</v>
      </c>
      <c r="D23" s="12">
        <v>0.5</v>
      </c>
      <c r="E23" s="12"/>
      <c r="F23" s="18"/>
      <c r="G23" s="18"/>
      <c r="H23" s="18"/>
    </row>
    <row r="24" spans="1:8" x14ac:dyDescent="0.25">
      <c r="A24" s="15" t="s">
        <v>455</v>
      </c>
      <c r="B24" s="12">
        <v>1</v>
      </c>
      <c r="C24" s="12">
        <v>0.5</v>
      </c>
      <c r="D24" s="12">
        <v>0.5</v>
      </c>
      <c r="E24" s="12">
        <v>0.5</v>
      </c>
      <c r="F24" s="18"/>
      <c r="G24" s="18"/>
      <c r="H24" s="18"/>
    </row>
    <row r="25" spans="1:8" x14ac:dyDescent="0.25">
      <c r="A25" s="15" t="s">
        <v>463</v>
      </c>
      <c r="B25" s="12">
        <v>2</v>
      </c>
      <c r="C25" s="12">
        <v>1</v>
      </c>
      <c r="D25" s="12">
        <v>1</v>
      </c>
      <c r="E25" s="12">
        <v>12</v>
      </c>
      <c r="F25" s="18"/>
      <c r="G25" s="18"/>
      <c r="H25" s="18"/>
    </row>
    <row r="26" spans="1:8" x14ac:dyDescent="0.25">
      <c r="A26" s="17" t="s">
        <v>464</v>
      </c>
      <c r="B26" s="12">
        <v>3</v>
      </c>
      <c r="C26" s="12">
        <v>3</v>
      </c>
      <c r="D26" s="12"/>
      <c r="E26" s="12">
        <v>7</v>
      </c>
      <c r="F26" s="18"/>
      <c r="G26" s="18"/>
      <c r="H26" s="18"/>
    </row>
    <row r="27" spans="1:8" ht="16.5" thickBot="1" x14ac:dyDescent="0.3">
      <c r="A27" s="40" t="s">
        <v>456</v>
      </c>
      <c r="B27" s="14"/>
      <c r="C27" s="14"/>
      <c r="D27" s="14"/>
      <c r="E27" s="69"/>
      <c r="F27" s="69"/>
      <c r="G27" s="69"/>
      <c r="H27" s="69"/>
    </row>
    <row r="28" spans="1:8" ht="16.5" thickBot="1" x14ac:dyDescent="0.3">
      <c r="A28" s="39" t="s">
        <v>57</v>
      </c>
      <c r="B28" s="28">
        <f>B13+B9+B5</f>
        <v>47</v>
      </c>
      <c r="C28" s="28">
        <f t="shared" ref="C28:H28" si="3">C13+C9+C5</f>
        <v>50</v>
      </c>
      <c r="D28" s="28">
        <f t="shared" si="3"/>
        <v>50</v>
      </c>
      <c r="E28" s="28">
        <f t="shared" si="3"/>
        <v>71.5</v>
      </c>
      <c r="F28" s="28">
        <f t="shared" si="3"/>
        <v>0</v>
      </c>
      <c r="G28" s="28">
        <f t="shared" si="3"/>
        <v>0</v>
      </c>
      <c r="H28" s="28">
        <f t="shared" si="3"/>
        <v>0</v>
      </c>
    </row>
    <row r="29" spans="1:8" ht="16.5" thickBot="1" x14ac:dyDescent="0.3">
      <c r="A29" s="39" t="s">
        <v>58</v>
      </c>
      <c r="B29" s="31">
        <f>COUNT(B6:B7)+COUNT(B10:B11)+COUNT(B14:B25)</f>
        <v>12</v>
      </c>
      <c r="C29" s="31">
        <f t="shared" ref="C29:H29" si="4">COUNT(C6:C7)+COUNT(C10:C11)+COUNT(C14:C25)</f>
        <v>10</v>
      </c>
      <c r="D29" s="31">
        <f t="shared" si="4"/>
        <v>14</v>
      </c>
      <c r="E29" s="31">
        <f t="shared" si="4"/>
        <v>14</v>
      </c>
      <c r="F29" s="31">
        <f t="shared" si="4"/>
        <v>0</v>
      </c>
      <c r="G29" s="31">
        <f t="shared" si="4"/>
        <v>0</v>
      </c>
      <c r="H29" s="31">
        <f t="shared" si="4"/>
        <v>0</v>
      </c>
    </row>
    <row r="30" spans="1:8" x14ac:dyDescent="0.25">
      <c r="A30" s="44"/>
      <c r="B30" s="5"/>
      <c r="C30" s="5"/>
      <c r="D30" s="5"/>
    </row>
  </sheetData>
  <sortState xmlns:xlrd2="http://schemas.microsoft.com/office/spreadsheetml/2017/richdata2" ref="A14:F25">
    <sortCondition ref="A13:A25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I526"/>
  <sheetViews>
    <sheetView showZeros="0" workbookViewId="0">
      <pane ySplit="525" topLeftCell="A31" activePane="bottomLeft"/>
      <selection activeCell="G1" sqref="G1:G1048576"/>
      <selection pane="bottomLeft" activeCell="G115" sqref="G115"/>
    </sheetView>
  </sheetViews>
  <sheetFormatPr defaultRowHeight="12.75" x14ac:dyDescent="0.2"/>
  <cols>
    <col min="1" max="1" width="31.28515625" customWidth="1"/>
    <col min="2" max="2" width="8" customWidth="1"/>
    <col min="3" max="3" width="8.85546875" customWidth="1"/>
    <col min="4" max="6" width="8.28515625" customWidth="1"/>
    <col min="7" max="8" width="9.5703125" style="7" bestFit="1" customWidth="1"/>
    <col min="9" max="10" width="9.5703125" style="7" customWidth="1"/>
    <col min="11" max="11" width="9.85546875" style="4" customWidth="1"/>
    <col min="12" max="12" width="6.7109375" customWidth="1"/>
    <col min="13" max="15" width="6.85546875" customWidth="1"/>
    <col min="16" max="16" width="7.28515625" customWidth="1"/>
    <col min="17" max="17" width="7.140625" customWidth="1"/>
    <col min="18" max="21" width="6.28515625" customWidth="1"/>
    <col min="22" max="22" width="5.85546875" customWidth="1"/>
    <col min="23" max="26" width="6.85546875" customWidth="1"/>
    <col min="27" max="27" width="7.140625" customWidth="1"/>
    <col min="28" max="30" width="7.28515625" customWidth="1"/>
  </cols>
  <sheetData>
    <row r="1" spans="1:35" x14ac:dyDescent="0.2">
      <c r="B1" s="2">
        <v>1976</v>
      </c>
      <c r="C1" s="2">
        <v>1997</v>
      </c>
      <c r="D1" s="2">
        <v>2006</v>
      </c>
      <c r="E1" s="2">
        <v>2011</v>
      </c>
      <c r="F1" s="2">
        <v>2014</v>
      </c>
      <c r="G1" s="33" t="s">
        <v>0</v>
      </c>
      <c r="H1" s="33" t="s">
        <v>1</v>
      </c>
      <c r="I1" s="33" t="s">
        <v>2</v>
      </c>
      <c r="J1" s="33" t="s">
        <v>3</v>
      </c>
      <c r="K1" s="78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</row>
    <row r="2" spans="1:35" x14ac:dyDescent="0.2">
      <c r="A2" s="76" t="s">
        <v>29</v>
      </c>
    </row>
    <row r="3" spans="1:35" x14ac:dyDescent="0.2">
      <c r="A3" t="str">
        <f>'R1'!A5</f>
        <v>Mosar</v>
      </c>
      <c r="B3">
        <f>'R1'!B5</f>
        <v>19.5</v>
      </c>
      <c r="C3">
        <f>'R1'!C5</f>
        <v>16</v>
      </c>
      <c r="D3">
        <f>'R1'!D5</f>
        <v>11</v>
      </c>
      <c r="E3">
        <f>'R1'!E5</f>
        <v>8</v>
      </c>
      <c r="F3">
        <f>'R1'!F5</f>
        <v>0</v>
      </c>
      <c r="G3" s="7">
        <f>C3-B3</f>
        <v>-3.5</v>
      </c>
      <c r="H3" s="7">
        <f>D3-C3</f>
        <v>-5</v>
      </c>
      <c r="I3" s="7">
        <f>E3-D3</f>
        <v>-3</v>
      </c>
    </row>
    <row r="4" spans="1:35" x14ac:dyDescent="0.2">
      <c r="A4" t="str">
        <f>'R1'!A10</f>
        <v>Blað- og runnfléttur</v>
      </c>
      <c r="B4">
        <f>'R1'!B10</f>
        <v>4</v>
      </c>
      <c r="C4">
        <f>'R1'!C10</f>
        <v>11.5</v>
      </c>
      <c r="D4">
        <f>'R1'!D10</f>
        <v>17</v>
      </c>
      <c r="E4">
        <f>'R1'!E10</f>
        <v>21</v>
      </c>
      <c r="G4" s="7">
        <f t="shared" ref="G4:G80" si="0">C4-B4</f>
        <v>7.5</v>
      </c>
      <c r="H4" s="7">
        <f t="shared" ref="H4:H24" si="1">D4-C4</f>
        <v>5.5</v>
      </c>
      <c r="I4" s="7">
        <f t="shared" ref="I4:J68" si="2">E4-D4</f>
        <v>4</v>
      </c>
    </row>
    <row r="5" spans="1:35" x14ac:dyDescent="0.2">
      <c r="A5" t="str">
        <f>'R1'!A16</f>
        <v>Hrúðurfléttur</v>
      </c>
      <c r="B5">
        <f>'R1'!B16</f>
        <v>55.5</v>
      </c>
      <c r="C5">
        <f>'R1'!C16</f>
        <v>54.5</v>
      </c>
      <c r="D5">
        <f>'R1'!D16</f>
        <v>31.1</v>
      </c>
      <c r="E5">
        <f>'R1'!E16</f>
        <v>34.5</v>
      </c>
      <c r="G5" s="7">
        <f t="shared" si="0"/>
        <v>-1</v>
      </c>
      <c r="H5" s="7">
        <f t="shared" si="1"/>
        <v>-23.4</v>
      </c>
      <c r="I5" s="7">
        <f t="shared" si="2"/>
        <v>3.3999999999999986</v>
      </c>
    </row>
    <row r="6" spans="1:35" x14ac:dyDescent="0.2">
      <c r="A6" t="str">
        <f>'R1'!A37</f>
        <v>Heildarþekja</v>
      </c>
      <c r="B6" s="2">
        <f>'R1'!B37</f>
        <v>79</v>
      </c>
      <c r="C6" s="2">
        <f>'R1'!C37</f>
        <v>82</v>
      </c>
      <c r="D6" s="2">
        <f>'R1'!D37</f>
        <v>59.1</v>
      </c>
      <c r="E6" s="2">
        <f>'R1'!E37</f>
        <v>63.5</v>
      </c>
      <c r="F6" s="2"/>
      <c r="G6" s="7">
        <f t="shared" si="0"/>
        <v>3</v>
      </c>
      <c r="H6" s="7">
        <f t="shared" si="1"/>
        <v>-22.9</v>
      </c>
      <c r="I6" s="7">
        <f t="shared" si="2"/>
        <v>4.3999999999999986</v>
      </c>
    </row>
    <row r="7" spans="1:35" x14ac:dyDescent="0.2">
      <c r="A7" t="str">
        <f>'R1'!A38</f>
        <v>Fjölbreytni</v>
      </c>
      <c r="B7">
        <f>'R1'!B38</f>
        <v>20</v>
      </c>
      <c r="C7">
        <f>'R1'!C38</f>
        <v>20</v>
      </c>
      <c r="D7">
        <f>'R1'!D38</f>
        <v>22</v>
      </c>
      <c r="E7">
        <f>'R1'!E38</f>
        <v>18</v>
      </c>
      <c r="G7" s="7">
        <f t="shared" si="0"/>
        <v>0</v>
      </c>
      <c r="H7" s="7">
        <f t="shared" si="1"/>
        <v>2</v>
      </c>
      <c r="I7" s="7">
        <f t="shared" si="2"/>
        <v>-4</v>
      </c>
    </row>
    <row r="8" spans="1:35" x14ac:dyDescent="0.2">
      <c r="A8" s="76" t="s">
        <v>30</v>
      </c>
      <c r="G8" s="7">
        <f t="shared" si="0"/>
        <v>0</v>
      </c>
      <c r="H8" s="7">
        <f t="shared" si="1"/>
        <v>0</v>
      </c>
      <c r="I8" s="7">
        <f t="shared" si="2"/>
        <v>0</v>
      </c>
    </row>
    <row r="9" spans="1:35" x14ac:dyDescent="0.2">
      <c r="A9" t="str">
        <f>'R2'!A5</f>
        <v>Mosar</v>
      </c>
      <c r="B9">
        <f>'R2'!B5</f>
        <v>1</v>
      </c>
      <c r="C9">
        <f>'R2'!C5</f>
        <v>1</v>
      </c>
      <c r="D9">
        <f>'R2'!D5</f>
        <v>1</v>
      </c>
      <c r="E9">
        <f>'R2'!E5</f>
        <v>1</v>
      </c>
      <c r="G9" s="7">
        <f t="shared" si="0"/>
        <v>0</v>
      </c>
      <c r="H9" s="7">
        <f t="shared" si="1"/>
        <v>0</v>
      </c>
      <c r="I9" s="7">
        <f t="shared" si="2"/>
        <v>0</v>
      </c>
    </row>
    <row r="10" spans="1:35" x14ac:dyDescent="0.2">
      <c r="A10" t="str">
        <f>'R2'!A8</f>
        <v>Hrúðurfléttur</v>
      </c>
      <c r="B10">
        <f>'R2'!B8</f>
        <v>40.5</v>
      </c>
      <c r="C10">
        <f>'R2'!C8</f>
        <v>35</v>
      </c>
      <c r="D10">
        <f>'R2'!D8</f>
        <v>32.5</v>
      </c>
      <c r="E10">
        <f>'R2'!E8</f>
        <v>34</v>
      </c>
      <c r="G10" s="7">
        <f t="shared" si="0"/>
        <v>-5.5</v>
      </c>
      <c r="H10" s="7">
        <f t="shared" si="1"/>
        <v>-2.5</v>
      </c>
      <c r="I10" s="7">
        <f t="shared" si="2"/>
        <v>1.5</v>
      </c>
    </row>
    <row r="11" spans="1:35" x14ac:dyDescent="0.2">
      <c r="A11" t="str">
        <f>'R2'!A30</f>
        <v>Heildarþekja</v>
      </c>
      <c r="B11" s="2">
        <f>'R2'!B30</f>
        <v>41.5</v>
      </c>
      <c r="C11" s="2">
        <f>'R2'!C30</f>
        <v>36</v>
      </c>
      <c r="D11" s="2">
        <f>'R2'!D30</f>
        <v>33.5</v>
      </c>
      <c r="E11" s="2">
        <f>'R2'!E30</f>
        <v>35</v>
      </c>
      <c r="F11" s="2"/>
      <c r="G11" s="7">
        <f t="shared" si="0"/>
        <v>-5.5</v>
      </c>
      <c r="H11" s="7">
        <f t="shared" si="1"/>
        <v>-2.5</v>
      </c>
      <c r="I11" s="7">
        <f t="shared" si="2"/>
        <v>1.5</v>
      </c>
    </row>
    <row r="12" spans="1:35" x14ac:dyDescent="0.2">
      <c r="A12" t="str">
        <f>'R2'!A31</f>
        <v>Fjölbreytni</v>
      </c>
      <c r="B12">
        <f>'R2'!B31</f>
        <v>12</v>
      </c>
      <c r="C12">
        <f>'R2'!C31</f>
        <v>14</v>
      </c>
      <c r="D12">
        <f>'R2'!D31</f>
        <v>16</v>
      </c>
      <c r="E12">
        <f>'R2'!E31</f>
        <v>11</v>
      </c>
      <c r="G12" s="7">
        <f t="shared" si="0"/>
        <v>2</v>
      </c>
      <c r="H12" s="7">
        <f t="shared" si="1"/>
        <v>2</v>
      </c>
      <c r="I12" s="7">
        <f t="shared" si="2"/>
        <v>-5</v>
      </c>
    </row>
    <row r="13" spans="1:35" x14ac:dyDescent="0.2">
      <c r="A13" s="2" t="s">
        <v>31</v>
      </c>
      <c r="G13" s="7">
        <f t="shared" si="0"/>
        <v>0</v>
      </c>
      <c r="H13" s="7">
        <f t="shared" si="1"/>
        <v>0</v>
      </c>
      <c r="I13" s="7">
        <f t="shared" si="2"/>
        <v>0</v>
      </c>
      <c r="K13" s="4">
        <f t="shared" ref="K13:K80" si="3">IF(A13="Mosar",B13,0)</f>
        <v>0</v>
      </c>
      <c r="L13">
        <f t="shared" ref="L13:L80" si="4">IF(A13="Mosar",C13,0)</f>
        <v>0</v>
      </c>
      <c r="M13">
        <f t="shared" ref="M13:N80" si="5">IF(A13="Mosar",D13,0)</f>
        <v>0</v>
      </c>
      <c r="N13">
        <f t="shared" si="5"/>
        <v>0</v>
      </c>
      <c r="P13">
        <f t="shared" ref="P13:P80" si="6">IF(A13="Blað- og runnfléttur",B13,0)</f>
        <v>0</v>
      </c>
      <c r="Q13">
        <f t="shared" ref="Q13:Q80" si="7">IF(A13="Blað- og runnfléttur",C13,0)</f>
        <v>0</v>
      </c>
      <c r="R13">
        <f t="shared" ref="R13:S80" si="8">IF(A13="Blað- og runnfléttur",D13,0)</f>
        <v>0</v>
      </c>
      <c r="S13">
        <f t="shared" si="8"/>
        <v>0</v>
      </c>
      <c r="U13">
        <f t="shared" ref="U13:U80" si="9">IF(A13="Hrúðurfléttur",B13,0)</f>
        <v>0</v>
      </c>
      <c r="V13">
        <f t="shared" ref="V13:V80" si="10">IF(A13="Hrúðurfléttur",C13,0)</f>
        <v>0</v>
      </c>
      <c r="W13">
        <f t="shared" ref="W13:X80" si="11">IF(A13="Hrúðurfléttur",D13,0)</f>
        <v>0</v>
      </c>
      <c r="X13">
        <f t="shared" si="11"/>
        <v>0</v>
      </c>
      <c r="Z13">
        <f t="shared" ref="Z13:Z80" si="12">IF(A13="Heildarþekja",B13,0)</f>
        <v>0</v>
      </c>
      <c r="AA13">
        <f t="shared" ref="AA13:AA80" si="13">IF(A13="Heildarþekja",C13,0)</f>
        <v>0</v>
      </c>
      <c r="AB13">
        <f t="shared" ref="AB13:AC80" si="14">IF(A13="Heildarþekja",D13,0)</f>
        <v>0</v>
      </c>
      <c r="AC13">
        <f t="shared" si="14"/>
        <v>0</v>
      </c>
      <c r="AE13">
        <f t="shared" ref="AE13:AE80" si="15">IF(A13="Fjölbreytni",B13,0)</f>
        <v>0</v>
      </c>
      <c r="AF13">
        <f t="shared" ref="AF13:AF80" si="16">IF(A13="Fjölbreytni",C13,0)</f>
        <v>0</v>
      </c>
      <c r="AG13">
        <f t="shared" ref="AG13:AH80" si="17">IF(A13="Fjölbreytni",D13,0)</f>
        <v>0</v>
      </c>
      <c r="AH13">
        <f t="shared" si="17"/>
        <v>0</v>
      </c>
    </row>
    <row r="14" spans="1:35" x14ac:dyDescent="0.2">
      <c r="A14" t="str">
        <f>'R3'!A5</f>
        <v>Mosar</v>
      </c>
      <c r="B14">
        <f>'R3'!B5</f>
        <v>12.5</v>
      </c>
      <c r="C14">
        <f>'R3'!C5</f>
        <v>13</v>
      </c>
      <c r="D14">
        <f>'R3'!D5</f>
        <v>13</v>
      </c>
      <c r="E14">
        <f>'R3'!E5</f>
        <v>13.5</v>
      </c>
      <c r="F14">
        <f>'R3'!F5</f>
        <v>11</v>
      </c>
      <c r="G14" s="7">
        <f t="shared" si="0"/>
        <v>0.5</v>
      </c>
      <c r="H14" s="7">
        <f t="shared" si="1"/>
        <v>0</v>
      </c>
      <c r="I14" s="7">
        <f t="shared" si="2"/>
        <v>0.5</v>
      </c>
      <c r="J14" s="7">
        <f t="shared" si="2"/>
        <v>-2.5</v>
      </c>
      <c r="K14" s="4">
        <f t="shared" si="3"/>
        <v>12.5</v>
      </c>
      <c r="L14">
        <f t="shared" si="4"/>
        <v>13</v>
      </c>
      <c r="M14">
        <f t="shared" si="5"/>
        <v>13</v>
      </c>
      <c r="N14">
        <f>IF(A14="Mosar",E14,0)</f>
        <v>13.5</v>
      </c>
      <c r="O14">
        <f>IF(A14="Mosar",F14,0)</f>
        <v>11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4"/>
        <v>0</v>
      </c>
      <c r="AE14">
        <f t="shared" si="15"/>
        <v>0</v>
      </c>
      <c r="AF14">
        <f t="shared" si="16"/>
        <v>0</v>
      </c>
      <c r="AG14">
        <f t="shared" si="17"/>
        <v>0</v>
      </c>
      <c r="AH14">
        <f t="shared" si="17"/>
        <v>0</v>
      </c>
    </row>
    <row r="15" spans="1:35" x14ac:dyDescent="0.2">
      <c r="A15" t="str">
        <f>'R3'!A12</f>
        <v>Blað- og runnfléttur</v>
      </c>
      <c r="B15">
        <f>'R3'!B12</f>
        <v>23</v>
      </c>
      <c r="C15">
        <f>'R3'!C12</f>
        <v>21</v>
      </c>
      <c r="D15">
        <f>'R3'!D12</f>
        <v>23.5</v>
      </c>
      <c r="E15">
        <f>'R3'!E12</f>
        <v>18</v>
      </c>
      <c r="F15">
        <f>'R3'!F12</f>
        <v>16</v>
      </c>
      <c r="G15" s="7">
        <f t="shared" si="0"/>
        <v>-2</v>
      </c>
      <c r="H15" s="7">
        <f t="shared" si="1"/>
        <v>2.5</v>
      </c>
      <c r="I15" s="7">
        <f t="shared" si="2"/>
        <v>-5.5</v>
      </c>
      <c r="J15" s="7">
        <f t="shared" si="2"/>
        <v>-2</v>
      </c>
      <c r="K15" s="4">
        <f t="shared" si="3"/>
        <v>0</v>
      </c>
      <c r="L15">
        <f t="shared" si="4"/>
        <v>0</v>
      </c>
      <c r="M15">
        <f t="shared" si="5"/>
        <v>0</v>
      </c>
      <c r="N15">
        <f t="shared" si="5"/>
        <v>0</v>
      </c>
      <c r="P15">
        <f t="shared" si="6"/>
        <v>23</v>
      </c>
      <c r="Q15">
        <f t="shared" si="7"/>
        <v>21</v>
      </c>
      <c r="R15">
        <f t="shared" si="8"/>
        <v>23.5</v>
      </c>
      <c r="S15">
        <f>IF(A15="Blað- og runnfléttur",E15,0)</f>
        <v>18</v>
      </c>
      <c r="T15">
        <f>IF(A15="Blað- og runnfléttur",F15,0)</f>
        <v>16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4"/>
        <v>0</v>
      </c>
      <c r="AE15">
        <f t="shared" si="15"/>
        <v>0</v>
      </c>
      <c r="AF15">
        <f t="shared" si="16"/>
        <v>0</v>
      </c>
      <c r="AG15">
        <f t="shared" si="17"/>
        <v>0</v>
      </c>
      <c r="AH15">
        <f t="shared" si="17"/>
        <v>0</v>
      </c>
    </row>
    <row r="16" spans="1:35" x14ac:dyDescent="0.2">
      <c r="A16" t="str">
        <f>'R3'!A18</f>
        <v>Hrúðurfléttur</v>
      </c>
      <c r="B16">
        <f>'R3'!B18</f>
        <v>26</v>
      </c>
      <c r="C16">
        <f>'R3'!C18</f>
        <v>21.5</v>
      </c>
      <c r="D16">
        <f>'R3'!D18</f>
        <v>26.5</v>
      </c>
      <c r="E16">
        <f>'R3'!E18</f>
        <v>40.5</v>
      </c>
      <c r="F16">
        <f>'R3'!F18</f>
        <v>35.5</v>
      </c>
      <c r="G16" s="7">
        <f t="shared" si="0"/>
        <v>-4.5</v>
      </c>
      <c r="H16" s="7">
        <f t="shared" si="1"/>
        <v>5</v>
      </c>
      <c r="I16" s="7">
        <f t="shared" si="2"/>
        <v>14</v>
      </c>
      <c r="J16" s="7">
        <f t="shared" si="2"/>
        <v>-5</v>
      </c>
      <c r="K16" s="4">
        <f t="shared" si="3"/>
        <v>0</v>
      </c>
      <c r="L16">
        <f t="shared" si="4"/>
        <v>0</v>
      </c>
      <c r="M16">
        <f t="shared" si="5"/>
        <v>0</v>
      </c>
      <c r="N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8"/>
        <v>0</v>
      </c>
      <c r="U16">
        <f t="shared" si="9"/>
        <v>26</v>
      </c>
      <c r="V16">
        <f t="shared" si="10"/>
        <v>21.5</v>
      </c>
      <c r="W16">
        <f t="shared" si="11"/>
        <v>26.5</v>
      </c>
      <c r="X16">
        <f>IF(A16="Hrúðurfléttur",E16,0)</f>
        <v>40.5</v>
      </c>
      <c r="Y16">
        <f>IF(A16="Hrúðurfléttur",F16,0)</f>
        <v>35.5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4"/>
        <v>0</v>
      </c>
      <c r="AE16">
        <f t="shared" si="15"/>
        <v>0</v>
      </c>
      <c r="AF16">
        <f t="shared" si="16"/>
        <v>0</v>
      </c>
      <c r="AG16">
        <f t="shared" si="17"/>
        <v>0</v>
      </c>
      <c r="AH16">
        <f t="shared" si="17"/>
        <v>0</v>
      </c>
    </row>
    <row r="17" spans="1:35" x14ac:dyDescent="0.2">
      <c r="A17" t="str">
        <f>'R3'!A44</f>
        <v>Heildarþekja</v>
      </c>
      <c r="B17" s="2">
        <f>'R3'!B44</f>
        <v>61.5</v>
      </c>
      <c r="C17" s="2">
        <f>'R3'!C44</f>
        <v>55.5</v>
      </c>
      <c r="D17" s="2">
        <f>'R3'!D44</f>
        <v>63</v>
      </c>
      <c r="E17" s="2">
        <f>'R3'!E44</f>
        <v>72</v>
      </c>
      <c r="F17" s="2">
        <f>'R3'!F44</f>
        <v>62.5</v>
      </c>
      <c r="G17" s="7">
        <f t="shared" si="0"/>
        <v>-6</v>
      </c>
      <c r="H17" s="7">
        <f t="shared" si="1"/>
        <v>7.5</v>
      </c>
      <c r="I17" s="7">
        <f t="shared" si="2"/>
        <v>9</v>
      </c>
      <c r="J17" s="7">
        <f t="shared" si="2"/>
        <v>-9.5</v>
      </c>
      <c r="K17" s="4">
        <f t="shared" si="3"/>
        <v>0</v>
      </c>
      <c r="L17">
        <f t="shared" si="4"/>
        <v>0</v>
      </c>
      <c r="M17">
        <f t="shared" si="5"/>
        <v>0</v>
      </c>
      <c r="N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1"/>
        <v>0</v>
      </c>
      <c r="Z17">
        <f t="shared" si="12"/>
        <v>61.5</v>
      </c>
      <c r="AA17">
        <f t="shared" si="13"/>
        <v>55.5</v>
      </c>
      <c r="AB17">
        <f t="shared" si="14"/>
        <v>63</v>
      </c>
      <c r="AC17">
        <f>IF(A17="Heildarþekja",E17,0)</f>
        <v>72</v>
      </c>
      <c r="AD17">
        <f>IF(A17="Heildarþekja",F17,0)</f>
        <v>62.5</v>
      </c>
      <c r="AE17">
        <f t="shared" si="15"/>
        <v>0</v>
      </c>
      <c r="AF17">
        <f t="shared" si="16"/>
        <v>0</v>
      </c>
      <c r="AG17">
        <f t="shared" si="17"/>
        <v>0</v>
      </c>
      <c r="AH17">
        <f t="shared" si="17"/>
        <v>0</v>
      </c>
    </row>
    <row r="18" spans="1:35" x14ac:dyDescent="0.2">
      <c r="A18" t="str">
        <f>'R3'!A45</f>
        <v>Fjölbreytni</v>
      </c>
      <c r="B18">
        <f>'R3'!B45</f>
        <v>18</v>
      </c>
      <c r="C18">
        <f>'R3'!C45</f>
        <v>22</v>
      </c>
      <c r="D18">
        <f>'R3'!D45</f>
        <v>23</v>
      </c>
      <c r="E18">
        <f>'R3'!E45</f>
        <v>20</v>
      </c>
      <c r="F18">
        <f>'R3'!F45</f>
        <v>19</v>
      </c>
      <c r="G18" s="7">
        <f t="shared" si="0"/>
        <v>4</v>
      </c>
      <c r="H18" s="7">
        <f t="shared" si="1"/>
        <v>1</v>
      </c>
      <c r="I18" s="7">
        <f t="shared" si="2"/>
        <v>-3</v>
      </c>
      <c r="J18" s="7">
        <f t="shared" si="2"/>
        <v>-1</v>
      </c>
      <c r="K18" s="4">
        <f t="shared" si="3"/>
        <v>0</v>
      </c>
      <c r="L18">
        <f t="shared" si="4"/>
        <v>0</v>
      </c>
      <c r="M18">
        <f t="shared" si="5"/>
        <v>0</v>
      </c>
      <c r="N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4"/>
        <v>0</v>
      </c>
      <c r="AE18">
        <f t="shared" si="15"/>
        <v>18</v>
      </c>
      <c r="AF18">
        <f t="shared" si="16"/>
        <v>22</v>
      </c>
      <c r="AG18">
        <f t="shared" si="17"/>
        <v>23</v>
      </c>
      <c r="AH18">
        <f>IF(A18="Fjölbreytni",E18,0)</f>
        <v>20</v>
      </c>
      <c r="AI18">
        <f>IF(A18="Fjölbreytni",F18,0)</f>
        <v>19</v>
      </c>
    </row>
    <row r="19" spans="1:35" x14ac:dyDescent="0.2">
      <c r="A19" s="76" t="s">
        <v>32</v>
      </c>
      <c r="G19" s="7">
        <f t="shared" si="0"/>
        <v>0</v>
      </c>
      <c r="H19" s="7">
        <f t="shared" si="1"/>
        <v>0</v>
      </c>
      <c r="I19" s="7">
        <f t="shared" si="2"/>
        <v>0</v>
      </c>
      <c r="K19" s="4">
        <f t="shared" si="3"/>
        <v>0</v>
      </c>
      <c r="L19">
        <f t="shared" si="4"/>
        <v>0</v>
      </c>
      <c r="M19">
        <f t="shared" si="5"/>
        <v>0</v>
      </c>
      <c r="N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7"/>
        <v>0</v>
      </c>
    </row>
    <row r="20" spans="1:35" x14ac:dyDescent="0.2">
      <c r="A20" t="str">
        <f>'R4'!A5</f>
        <v>Mosar</v>
      </c>
      <c r="B20">
        <f>'R4'!B5</f>
        <v>12</v>
      </c>
      <c r="C20">
        <f>'R4'!C5</f>
        <v>3</v>
      </c>
      <c r="D20">
        <f>'R4'!D5</f>
        <v>10</v>
      </c>
      <c r="E20">
        <f>'R4'!E5</f>
        <v>15</v>
      </c>
      <c r="G20" s="7">
        <f t="shared" si="0"/>
        <v>-9</v>
      </c>
      <c r="H20" s="7">
        <f t="shared" si="1"/>
        <v>7</v>
      </c>
      <c r="I20" s="7">
        <f t="shared" si="2"/>
        <v>5</v>
      </c>
    </row>
    <row r="21" spans="1:35" x14ac:dyDescent="0.2">
      <c r="A21" t="str">
        <f>'R4'!A19</f>
        <v>Blað- og runnfléttur</v>
      </c>
      <c r="B21">
        <f>'R4'!B19</f>
        <v>0</v>
      </c>
      <c r="C21">
        <f>'R4'!C19</f>
        <v>1</v>
      </c>
      <c r="D21">
        <f>'R4'!D19</f>
        <v>3</v>
      </c>
      <c r="E21">
        <f>'R4'!E19</f>
        <v>4</v>
      </c>
      <c r="G21" s="7">
        <f t="shared" si="0"/>
        <v>1</v>
      </c>
      <c r="H21" s="7">
        <f t="shared" si="1"/>
        <v>2</v>
      </c>
      <c r="I21" s="7">
        <f t="shared" si="2"/>
        <v>1</v>
      </c>
    </row>
    <row r="22" spans="1:35" x14ac:dyDescent="0.2">
      <c r="A22" t="str">
        <f>'R4'!A24</f>
        <v>Hrúðurfléttur</v>
      </c>
      <c r="B22">
        <f>'R4'!B24</f>
        <v>62.5</v>
      </c>
      <c r="C22">
        <f>'R4'!C24</f>
        <v>59.5</v>
      </c>
      <c r="D22">
        <f>'R4'!D24</f>
        <v>54</v>
      </c>
      <c r="E22">
        <f>'R4'!E24</f>
        <v>48.5</v>
      </c>
      <c r="G22" s="7">
        <f t="shared" si="0"/>
        <v>-3</v>
      </c>
      <c r="H22" s="7">
        <f t="shared" si="1"/>
        <v>-5.5</v>
      </c>
      <c r="I22" s="7">
        <f t="shared" si="2"/>
        <v>-5.5</v>
      </c>
    </row>
    <row r="23" spans="1:35" x14ac:dyDescent="0.2">
      <c r="A23" t="str">
        <f>'R4'!A36</f>
        <v>Heildarþekja</v>
      </c>
      <c r="B23" s="2">
        <f>'R4'!B36</f>
        <v>74.5</v>
      </c>
      <c r="C23" s="2">
        <f>'R4'!C36</f>
        <v>63.5</v>
      </c>
      <c r="D23" s="2">
        <f>'R4'!D36</f>
        <v>67</v>
      </c>
      <c r="E23" s="2">
        <f>'R4'!E36</f>
        <v>67.5</v>
      </c>
      <c r="F23" s="2"/>
      <c r="G23" s="7">
        <f t="shared" si="0"/>
        <v>-11</v>
      </c>
      <c r="H23" s="7">
        <f t="shared" si="1"/>
        <v>3.5</v>
      </c>
      <c r="I23" s="7">
        <f t="shared" si="2"/>
        <v>0.5</v>
      </c>
    </row>
    <row r="24" spans="1:35" x14ac:dyDescent="0.2">
      <c r="A24" t="str">
        <f>'R4'!A37</f>
        <v>Fjölbreytni</v>
      </c>
      <c r="B24">
        <f>'R4'!B37</f>
        <v>10</v>
      </c>
      <c r="C24">
        <f>'R4'!C37</f>
        <v>12</v>
      </c>
      <c r="D24">
        <f>'R4'!D37</f>
        <v>17</v>
      </c>
      <c r="E24">
        <f>'R4'!E37</f>
        <v>17</v>
      </c>
      <c r="G24" s="7">
        <f t="shared" si="0"/>
        <v>2</v>
      </c>
      <c r="H24" s="7">
        <f t="shared" si="1"/>
        <v>5</v>
      </c>
      <c r="I24" s="7">
        <f t="shared" si="2"/>
        <v>0</v>
      </c>
    </row>
    <row r="25" spans="1:35" x14ac:dyDescent="0.2">
      <c r="A25" s="76" t="s">
        <v>33</v>
      </c>
      <c r="I25" s="7">
        <f t="shared" si="2"/>
        <v>0</v>
      </c>
    </row>
    <row r="26" spans="1:35" x14ac:dyDescent="0.2">
      <c r="A26" t="str">
        <f>'R5'!A5</f>
        <v>Mosar</v>
      </c>
      <c r="B26">
        <f>'R5'!B5</f>
        <v>8.5</v>
      </c>
      <c r="C26">
        <f>'R5'!C5</f>
        <v>45.5</v>
      </c>
      <c r="D26">
        <f>'R5'!D5</f>
        <v>0</v>
      </c>
      <c r="E26">
        <f>'R5'!E5</f>
        <v>1.5</v>
      </c>
      <c r="I26" s="7">
        <f>E26-D26</f>
        <v>1.5</v>
      </c>
    </row>
    <row r="27" spans="1:35" x14ac:dyDescent="0.2">
      <c r="A27" t="str">
        <f>'R5'!A11</f>
        <v>Dauður mosi</v>
      </c>
      <c r="E27">
        <f>'R5'!E11</f>
        <v>46</v>
      </c>
      <c r="I27" s="7">
        <f t="shared" si="2"/>
        <v>46</v>
      </c>
    </row>
    <row r="28" spans="1:35" x14ac:dyDescent="0.2">
      <c r="A28" t="str">
        <f>'R5'!A13</f>
        <v>Blað- og runnfléttur</v>
      </c>
      <c r="B28">
        <f>'R5'!B13</f>
        <v>0</v>
      </c>
      <c r="C28">
        <f>'R5'!C13</f>
        <v>0.5</v>
      </c>
      <c r="D28">
        <f>'R5'!D13</f>
        <v>0</v>
      </c>
      <c r="E28">
        <f>'R5'!E13</f>
        <v>0.5</v>
      </c>
      <c r="I28" s="7">
        <f t="shared" si="2"/>
        <v>0.5</v>
      </c>
    </row>
    <row r="29" spans="1:35" x14ac:dyDescent="0.2">
      <c r="A29" t="str">
        <f>'R5'!A19</f>
        <v>Hrúðurfléttur</v>
      </c>
      <c r="B29">
        <f>'R5'!B19</f>
        <v>17.5</v>
      </c>
      <c r="C29">
        <f>'R5'!C19</f>
        <v>20</v>
      </c>
      <c r="D29">
        <f>'R5'!D19</f>
        <v>0</v>
      </c>
      <c r="E29">
        <f>'R5'!E19</f>
        <v>9</v>
      </c>
      <c r="I29" s="7">
        <f t="shared" si="2"/>
        <v>9</v>
      </c>
    </row>
    <row r="30" spans="1:35" x14ac:dyDescent="0.2">
      <c r="A30" t="str">
        <f>'R5'!A40</f>
        <v>Heildarþekja</v>
      </c>
      <c r="B30">
        <f>'R5'!B40</f>
        <v>26</v>
      </c>
      <c r="C30">
        <f>'R5'!C40</f>
        <v>66</v>
      </c>
      <c r="D30">
        <f>'R5'!D40</f>
        <v>0</v>
      </c>
      <c r="E30">
        <f>'R5'!E40</f>
        <v>57</v>
      </c>
      <c r="I30" s="7">
        <f t="shared" si="2"/>
        <v>57</v>
      </c>
    </row>
    <row r="31" spans="1:35" x14ac:dyDescent="0.2">
      <c r="A31" t="str">
        <f>'R5'!A41</f>
        <v>Fjölbreytni</v>
      </c>
      <c r="B31">
        <f>'R5'!B41</f>
        <v>19</v>
      </c>
      <c r="C31">
        <f>'R5'!C41</f>
        <v>20</v>
      </c>
      <c r="D31">
        <f>'R5'!D41</f>
        <v>0</v>
      </c>
      <c r="E31">
        <f>'R5'!E41</f>
        <v>10</v>
      </c>
      <c r="I31" s="7">
        <f t="shared" si="2"/>
        <v>10</v>
      </c>
    </row>
    <row r="32" spans="1:35" x14ac:dyDescent="0.2">
      <c r="A32" s="76" t="s">
        <v>34</v>
      </c>
      <c r="I32" s="7">
        <f t="shared" si="2"/>
        <v>0</v>
      </c>
    </row>
    <row r="33" spans="1:35" x14ac:dyDescent="0.2">
      <c r="A33" s="30" t="str">
        <f>'R6'!A5</f>
        <v>Mosar</v>
      </c>
      <c r="B33">
        <f>'R6'!B5</f>
        <v>1.5</v>
      </c>
      <c r="C33">
        <f>'R6'!C5</f>
        <v>1.5</v>
      </c>
      <c r="D33">
        <f>'R6'!D5</f>
        <v>0</v>
      </c>
      <c r="E33">
        <f>'R6'!E5</f>
        <v>0</v>
      </c>
      <c r="I33" s="7">
        <f t="shared" si="2"/>
        <v>0</v>
      </c>
    </row>
    <row r="34" spans="1:35" x14ac:dyDescent="0.2">
      <c r="A34" t="str">
        <f>'R6'!A12</f>
        <v>Hrúðurfléttur</v>
      </c>
      <c r="B34">
        <f>'R6'!B12</f>
        <v>38.5</v>
      </c>
      <c r="C34">
        <f>'R6'!C12</f>
        <v>35.5</v>
      </c>
      <c r="D34">
        <f>'R6'!D12</f>
        <v>0</v>
      </c>
      <c r="E34">
        <f>'R6'!E12</f>
        <v>7.5</v>
      </c>
      <c r="I34" s="7">
        <f t="shared" si="2"/>
        <v>7.5</v>
      </c>
    </row>
    <row r="35" spans="1:35" x14ac:dyDescent="0.2">
      <c r="A35" t="str">
        <f>'R6'!A28</f>
        <v>Heildarþekja</v>
      </c>
      <c r="B35">
        <f>'R6'!B28</f>
        <v>41</v>
      </c>
      <c r="C35">
        <f>'R6'!C28</f>
        <v>41</v>
      </c>
      <c r="D35">
        <f>'R6'!D28</f>
        <v>0</v>
      </c>
      <c r="E35">
        <f>'R6'!E28</f>
        <v>8.5</v>
      </c>
      <c r="I35" s="7">
        <f t="shared" si="2"/>
        <v>8.5</v>
      </c>
    </row>
    <row r="36" spans="1:35" x14ac:dyDescent="0.2">
      <c r="A36" t="str">
        <f>'R6'!A29</f>
        <v>Fjölbreytni</v>
      </c>
      <c r="B36">
        <f>'R6'!B29</f>
        <v>11</v>
      </c>
      <c r="C36">
        <f>'R6'!C29</f>
        <v>14</v>
      </c>
      <c r="D36">
        <f>'R6'!D29</f>
        <v>0</v>
      </c>
      <c r="E36">
        <f>'R6'!E29</f>
        <v>3</v>
      </c>
      <c r="I36" s="7">
        <f t="shared" si="2"/>
        <v>3</v>
      </c>
    </row>
    <row r="37" spans="1:35" x14ac:dyDescent="0.2">
      <c r="A37" s="2" t="s">
        <v>35</v>
      </c>
      <c r="G37" s="7">
        <f t="shared" si="0"/>
        <v>0</v>
      </c>
      <c r="H37" s="7">
        <f t="shared" ref="H37:H55" si="18">D37-C37</f>
        <v>0</v>
      </c>
      <c r="I37" s="7">
        <f t="shared" si="2"/>
        <v>0</v>
      </c>
      <c r="K37" s="4">
        <f t="shared" si="3"/>
        <v>0</v>
      </c>
      <c r="L37">
        <f t="shared" si="4"/>
        <v>0</v>
      </c>
      <c r="M37">
        <f t="shared" si="5"/>
        <v>0</v>
      </c>
      <c r="N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X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7"/>
        <v>0</v>
      </c>
    </row>
    <row r="38" spans="1:35" x14ac:dyDescent="0.2">
      <c r="A38" t="str">
        <f>'R8'!A5</f>
        <v>Mosar</v>
      </c>
      <c r="B38">
        <f>'R8'!B5</f>
        <v>17.5</v>
      </c>
      <c r="C38">
        <f>'R8'!C5</f>
        <v>12</v>
      </c>
      <c r="D38">
        <f>'R8'!D5</f>
        <v>20</v>
      </c>
      <c r="E38">
        <f>'R8'!E5</f>
        <v>20</v>
      </c>
      <c r="F38">
        <f>'R8'!F5</f>
        <v>23.5</v>
      </c>
      <c r="G38" s="7">
        <f t="shared" si="0"/>
        <v>-5.5</v>
      </c>
      <c r="H38" s="7">
        <f t="shared" si="18"/>
        <v>8</v>
      </c>
      <c r="I38" s="7">
        <f t="shared" si="2"/>
        <v>0</v>
      </c>
      <c r="J38" s="7">
        <f t="shared" si="2"/>
        <v>3.5</v>
      </c>
      <c r="K38" s="4">
        <f t="shared" si="3"/>
        <v>17.5</v>
      </c>
      <c r="L38">
        <f t="shared" si="4"/>
        <v>12</v>
      </c>
      <c r="M38">
        <f t="shared" si="5"/>
        <v>20</v>
      </c>
      <c r="N38">
        <f>IF(A38="Mosar",E38,0)</f>
        <v>20</v>
      </c>
      <c r="O38">
        <f>IF(A38="Mosar",F38,0)</f>
        <v>23.5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1"/>
        <v>0</v>
      </c>
      <c r="Z38">
        <f t="shared" si="12"/>
        <v>0</v>
      </c>
      <c r="AA38">
        <f t="shared" si="13"/>
        <v>0</v>
      </c>
      <c r="AB38">
        <f t="shared" si="14"/>
        <v>0</v>
      </c>
      <c r="AC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7"/>
        <v>0</v>
      </c>
    </row>
    <row r="39" spans="1:35" x14ac:dyDescent="0.2">
      <c r="A39" t="str">
        <f>'R8'!A11</f>
        <v>Blað- og runnfléttur</v>
      </c>
      <c r="B39">
        <f>'R8'!B11</f>
        <v>1.5</v>
      </c>
      <c r="C39">
        <f>'R8'!C11</f>
        <v>7.5</v>
      </c>
      <c r="D39">
        <f>'R8'!D11</f>
        <v>12.5</v>
      </c>
      <c r="E39">
        <f>'R8'!E11</f>
        <v>12.5</v>
      </c>
      <c r="F39">
        <f>'R8'!F11</f>
        <v>9.5</v>
      </c>
      <c r="G39" s="7">
        <f t="shared" si="0"/>
        <v>6</v>
      </c>
      <c r="H39" s="7">
        <f t="shared" si="18"/>
        <v>5</v>
      </c>
      <c r="I39" s="7">
        <f t="shared" si="2"/>
        <v>0</v>
      </c>
      <c r="J39" s="7">
        <f t="shared" si="2"/>
        <v>-3</v>
      </c>
      <c r="K39" s="4">
        <f t="shared" si="3"/>
        <v>0</v>
      </c>
      <c r="L39">
        <f t="shared" si="4"/>
        <v>0</v>
      </c>
      <c r="M39">
        <f t="shared" si="5"/>
        <v>0</v>
      </c>
      <c r="N39">
        <f t="shared" si="5"/>
        <v>0</v>
      </c>
      <c r="P39">
        <f t="shared" si="6"/>
        <v>1.5</v>
      </c>
      <c r="Q39">
        <f t="shared" si="7"/>
        <v>7.5</v>
      </c>
      <c r="R39">
        <f t="shared" si="8"/>
        <v>12.5</v>
      </c>
      <c r="S39">
        <f>IF(A39="Blað- og runnfléttur",E39,0)</f>
        <v>12.5</v>
      </c>
      <c r="T39">
        <f>IF(A39="Blað- og runnfléttur",F39,0)</f>
        <v>9.5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</v>
      </c>
      <c r="AH39">
        <f t="shared" si="17"/>
        <v>0</v>
      </c>
    </row>
    <row r="40" spans="1:35" x14ac:dyDescent="0.2">
      <c r="A40" t="str">
        <f>'R8'!A15</f>
        <v>Hrúðurfléttur</v>
      </c>
      <c r="B40">
        <f>'R8'!B15</f>
        <v>35.5</v>
      </c>
      <c r="C40">
        <f>'R8'!C15</f>
        <v>48.5</v>
      </c>
      <c r="D40">
        <f>'R8'!D15</f>
        <v>30.5</v>
      </c>
      <c r="E40">
        <f>'R8'!E15</f>
        <v>27.5</v>
      </c>
      <c r="F40">
        <f>'R8'!F15</f>
        <v>24.5</v>
      </c>
      <c r="G40" s="7">
        <f t="shared" si="0"/>
        <v>13</v>
      </c>
      <c r="H40" s="7">
        <f t="shared" si="18"/>
        <v>-18</v>
      </c>
      <c r="I40" s="7">
        <f t="shared" si="2"/>
        <v>-3</v>
      </c>
      <c r="J40" s="7">
        <f t="shared" si="2"/>
        <v>-3</v>
      </c>
      <c r="K40" s="4">
        <f t="shared" si="3"/>
        <v>0</v>
      </c>
      <c r="L40">
        <f t="shared" si="4"/>
        <v>0</v>
      </c>
      <c r="M40">
        <f t="shared" si="5"/>
        <v>0</v>
      </c>
      <c r="N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8"/>
        <v>0</v>
      </c>
      <c r="U40">
        <f t="shared" si="9"/>
        <v>35.5</v>
      </c>
      <c r="V40">
        <f t="shared" si="10"/>
        <v>48.5</v>
      </c>
      <c r="W40">
        <f t="shared" si="11"/>
        <v>30.5</v>
      </c>
      <c r="X40">
        <f>IF(A40="Hrúðurfléttur",E40,0)</f>
        <v>27.5</v>
      </c>
      <c r="Y40">
        <f>IF(A40="Hrúðurfléttur",F40,0)</f>
        <v>24.5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0</v>
      </c>
      <c r="AH40">
        <f t="shared" si="17"/>
        <v>0</v>
      </c>
    </row>
    <row r="41" spans="1:35" x14ac:dyDescent="0.2">
      <c r="A41" t="str">
        <f>'R8'!A32</f>
        <v>Heildarþekja</v>
      </c>
      <c r="B41" s="2">
        <f>'R8'!B32</f>
        <v>54.5</v>
      </c>
      <c r="C41" s="2">
        <f>'R8'!C32</f>
        <v>68</v>
      </c>
      <c r="D41" s="2">
        <f>'R8'!D32</f>
        <v>63</v>
      </c>
      <c r="E41" s="2">
        <f>'R8'!E32</f>
        <v>60</v>
      </c>
      <c r="F41" s="2">
        <f>'R8'!F32</f>
        <v>57.5</v>
      </c>
      <c r="G41" s="7">
        <f t="shared" si="0"/>
        <v>13.5</v>
      </c>
      <c r="H41" s="7">
        <f t="shared" si="18"/>
        <v>-5</v>
      </c>
      <c r="I41" s="7">
        <f>E41-D41</f>
        <v>-3</v>
      </c>
      <c r="J41" s="7">
        <f>F41-E41</f>
        <v>-2.5</v>
      </c>
      <c r="K41" s="4">
        <f t="shared" si="3"/>
        <v>0</v>
      </c>
      <c r="L41">
        <f t="shared" si="4"/>
        <v>0</v>
      </c>
      <c r="M41">
        <f t="shared" si="5"/>
        <v>0</v>
      </c>
      <c r="N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1"/>
        <v>0</v>
      </c>
      <c r="Z41">
        <f t="shared" si="12"/>
        <v>54.5</v>
      </c>
      <c r="AA41">
        <f t="shared" si="13"/>
        <v>68</v>
      </c>
      <c r="AB41">
        <f t="shared" si="14"/>
        <v>63</v>
      </c>
      <c r="AC41">
        <f>IF(A41="Heildarþekja",E41,0)</f>
        <v>60</v>
      </c>
      <c r="AD41">
        <f>IF(A41="Heildarþekja",F41,0)</f>
        <v>57.5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7"/>
        <v>0</v>
      </c>
    </row>
    <row r="42" spans="1:35" x14ac:dyDescent="0.2">
      <c r="A42" t="str">
        <f>'R8'!A33</f>
        <v>Fjölbreytni</v>
      </c>
      <c r="B42">
        <f>'R8'!B33</f>
        <v>15</v>
      </c>
      <c r="C42">
        <f>'R8'!C33</f>
        <v>19</v>
      </c>
      <c r="D42">
        <f>'R8'!D33</f>
        <v>18</v>
      </c>
      <c r="E42">
        <f>'R8'!E33</f>
        <v>16</v>
      </c>
      <c r="F42">
        <f>'R8'!F33</f>
        <v>16</v>
      </c>
      <c r="G42" s="7">
        <f t="shared" si="0"/>
        <v>4</v>
      </c>
      <c r="H42" s="7">
        <f t="shared" si="18"/>
        <v>-1</v>
      </c>
      <c r="I42" s="7">
        <f t="shared" si="2"/>
        <v>-2</v>
      </c>
      <c r="J42" s="7">
        <f t="shared" si="2"/>
        <v>0</v>
      </c>
      <c r="K42" s="4">
        <f t="shared" si="3"/>
        <v>0</v>
      </c>
      <c r="L42">
        <f t="shared" si="4"/>
        <v>0</v>
      </c>
      <c r="M42">
        <f t="shared" si="5"/>
        <v>0</v>
      </c>
      <c r="N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1"/>
        <v>0</v>
      </c>
      <c r="Z42">
        <f t="shared" si="12"/>
        <v>0</v>
      </c>
      <c r="AA42">
        <f t="shared" si="13"/>
        <v>0</v>
      </c>
      <c r="AB42">
        <f t="shared" si="14"/>
        <v>0</v>
      </c>
      <c r="AC42">
        <f t="shared" si="14"/>
        <v>0</v>
      </c>
      <c r="AE42">
        <f t="shared" si="15"/>
        <v>15</v>
      </c>
      <c r="AF42">
        <f t="shared" si="16"/>
        <v>19</v>
      </c>
      <c r="AG42">
        <f t="shared" si="17"/>
        <v>18</v>
      </c>
      <c r="AH42">
        <f>IF(A42="Fjölbreytni",E42,0)</f>
        <v>16</v>
      </c>
      <c r="AI42">
        <f>IF(A42="Fjölbreytni",F42,0)</f>
        <v>16</v>
      </c>
    </row>
    <row r="43" spans="1:35" x14ac:dyDescent="0.2">
      <c r="A43" s="76" t="s">
        <v>36</v>
      </c>
      <c r="G43" s="7">
        <f t="shared" si="0"/>
        <v>0</v>
      </c>
      <c r="H43" s="7">
        <f t="shared" si="18"/>
        <v>0</v>
      </c>
      <c r="I43" s="7">
        <f t="shared" si="2"/>
        <v>0</v>
      </c>
      <c r="K43" s="4">
        <f t="shared" si="3"/>
        <v>0</v>
      </c>
      <c r="L43">
        <f t="shared" si="4"/>
        <v>0</v>
      </c>
      <c r="M43">
        <f t="shared" si="5"/>
        <v>0</v>
      </c>
      <c r="N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7"/>
        <v>0</v>
      </c>
    </row>
    <row r="44" spans="1:35" x14ac:dyDescent="0.2">
      <c r="A44" t="str">
        <f>'R9'!A5</f>
        <v>Mosar</v>
      </c>
      <c r="B44">
        <f>'R9'!B5</f>
        <v>1</v>
      </c>
      <c r="C44">
        <f>'R9'!C5</f>
        <v>1</v>
      </c>
      <c r="D44">
        <f>'R9'!D5</f>
        <v>1</v>
      </c>
      <c r="E44">
        <f>'R9'!E5</f>
        <v>1.5</v>
      </c>
      <c r="G44" s="7">
        <f t="shared" si="0"/>
        <v>0</v>
      </c>
      <c r="H44" s="7">
        <f t="shared" si="18"/>
        <v>0</v>
      </c>
      <c r="I44" s="7">
        <f t="shared" si="2"/>
        <v>0.5</v>
      </c>
    </row>
    <row r="45" spans="1:35" x14ac:dyDescent="0.2">
      <c r="A45" t="str">
        <f>'R9'!A9</f>
        <v>Blað- og runnfléttur</v>
      </c>
      <c r="B45">
        <f>'R9'!B9</f>
        <v>1</v>
      </c>
      <c r="C45">
        <f>'R9'!C9</f>
        <v>1</v>
      </c>
      <c r="D45">
        <f>'R9'!D9</f>
        <v>2</v>
      </c>
      <c r="E45">
        <f>'R9'!E9</f>
        <v>2</v>
      </c>
      <c r="G45" s="7">
        <f t="shared" si="0"/>
        <v>0</v>
      </c>
      <c r="H45" s="7">
        <f t="shared" si="18"/>
        <v>1</v>
      </c>
      <c r="I45" s="7">
        <f t="shared" si="2"/>
        <v>0</v>
      </c>
    </row>
    <row r="46" spans="1:35" x14ac:dyDescent="0.2">
      <c r="A46" t="str">
        <f>'R9'!A13</f>
        <v>Hrúðurfléttur</v>
      </c>
      <c r="B46">
        <f>'R9'!B13</f>
        <v>45</v>
      </c>
      <c r="C46">
        <f>'R9'!C13</f>
        <v>48</v>
      </c>
      <c r="D46">
        <f>'R9'!D13</f>
        <v>47</v>
      </c>
      <c r="E46">
        <f>'R9'!E13</f>
        <v>68</v>
      </c>
      <c r="G46" s="7">
        <f t="shared" si="0"/>
        <v>3</v>
      </c>
      <c r="H46" s="7">
        <f t="shared" si="18"/>
        <v>-1</v>
      </c>
      <c r="I46" s="7">
        <f t="shared" si="2"/>
        <v>21</v>
      </c>
    </row>
    <row r="47" spans="1:35" x14ac:dyDescent="0.2">
      <c r="A47" t="str">
        <f>'R9'!A28</f>
        <v>Heildarþekja</v>
      </c>
      <c r="B47" s="2">
        <f>'R9'!B28</f>
        <v>47</v>
      </c>
      <c r="C47" s="2">
        <f>'R9'!C28</f>
        <v>50</v>
      </c>
      <c r="D47" s="2">
        <f>'R9'!D28</f>
        <v>50</v>
      </c>
      <c r="E47" s="2">
        <f>'R9'!E28</f>
        <v>71.5</v>
      </c>
      <c r="F47" s="2"/>
      <c r="G47" s="7">
        <f t="shared" si="0"/>
        <v>3</v>
      </c>
      <c r="H47" s="7">
        <f t="shared" si="18"/>
        <v>0</v>
      </c>
      <c r="I47" s="7">
        <f t="shared" si="2"/>
        <v>21.5</v>
      </c>
    </row>
    <row r="48" spans="1:35" x14ac:dyDescent="0.2">
      <c r="A48" t="str">
        <f>'R9'!A29</f>
        <v>Fjölbreytni</v>
      </c>
      <c r="B48">
        <f>'R9'!B29</f>
        <v>12</v>
      </c>
      <c r="C48">
        <f>'R9'!C29</f>
        <v>10</v>
      </c>
      <c r="D48">
        <f>'R9'!D29</f>
        <v>14</v>
      </c>
      <c r="E48">
        <f>'R9'!E29</f>
        <v>14</v>
      </c>
      <c r="G48" s="7">
        <f t="shared" si="0"/>
        <v>-2</v>
      </c>
      <c r="H48" s="7">
        <f t="shared" si="18"/>
        <v>4</v>
      </c>
      <c r="I48" s="7">
        <f t="shared" si="2"/>
        <v>0</v>
      </c>
    </row>
    <row r="49" spans="1:35" x14ac:dyDescent="0.2">
      <c r="A49" s="76" t="s">
        <v>37</v>
      </c>
      <c r="G49" s="7">
        <f t="shared" si="0"/>
        <v>0</v>
      </c>
      <c r="H49" s="7">
        <f t="shared" si="18"/>
        <v>0</v>
      </c>
      <c r="I49" s="7">
        <f t="shared" si="2"/>
        <v>0</v>
      </c>
    </row>
    <row r="50" spans="1:35" x14ac:dyDescent="0.2">
      <c r="A50" t="str">
        <f>'R10'!A5</f>
        <v>Mosar</v>
      </c>
      <c r="B50">
        <f>'R10'!B5</f>
        <v>8</v>
      </c>
      <c r="C50">
        <f>'R10'!C5</f>
        <v>13</v>
      </c>
      <c r="D50">
        <f>'R10'!D5</f>
        <v>11</v>
      </c>
      <c r="E50">
        <f>'R10'!E5</f>
        <v>13</v>
      </c>
      <c r="G50" s="7">
        <f t="shared" si="0"/>
        <v>5</v>
      </c>
      <c r="H50" s="7">
        <f t="shared" si="18"/>
        <v>-2</v>
      </c>
      <c r="I50" s="7">
        <f t="shared" si="2"/>
        <v>2</v>
      </c>
    </row>
    <row r="51" spans="1:35" x14ac:dyDescent="0.2">
      <c r="A51" t="str">
        <f>'R10'!A10</f>
        <v>Blað- og runnfléttur</v>
      </c>
      <c r="B51">
        <f>'R10'!B10</f>
        <v>2</v>
      </c>
      <c r="C51">
        <f>'R10'!C10</f>
        <v>2</v>
      </c>
      <c r="D51">
        <f>'R10'!D10</f>
        <v>1.5</v>
      </c>
      <c r="E51">
        <f>'R10'!E10</f>
        <v>2</v>
      </c>
      <c r="G51" s="7">
        <f t="shared" si="0"/>
        <v>0</v>
      </c>
      <c r="H51" s="7">
        <f t="shared" si="18"/>
        <v>-0.5</v>
      </c>
      <c r="I51" s="7">
        <f t="shared" si="2"/>
        <v>0.5</v>
      </c>
    </row>
    <row r="52" spans="1:35" x14ac:dyDescent="0.2">
      <c r="A52" t="str">
        <f>'R10'!A16</f>
        <v>Hrúðurfléttur</v>
      </c>
      <c r="B52">
        <f>'R10'!B16</f>
        <v>20.5</v>
      </c>
      <c r="C52">
        <f>'R10'!C16</f>
        <v>33.5</v>
      </c>
      <c r="D52">
        <f>'R10'!D16</f>
        <v>21</v>
      </c>
      <c r="E52">
        <f>'R10'!E16</f>
        <v>27</v>
      </c>
      <c r="G52" s="7">
        <f t="shared" si="0"/>
        <v>13</v>
      </c>
      <c r="H52" s="7">
        <f t="shared" si="18"/>
        <v>-12.5</v>
      </c>
      <c r="I52" s="7">
        <f t="shared" si="2"/>
        <v>6</v>
      </c>
    </row>
    <row r="53" spans="1:35" x14ac:dyDescent="0.2">
      <c r="A53" t="str">
        <f>'R10'!A37</f>
        <v>Heildarþekja</v>
      </c>
      <c r="B53" s="2">
        <f>'R10'!B37</f>
        <v>30.5</v>
      </c>
      <c r="C53" s="2">
        <f>'R10'!C37</f>
        <v>48.5</v>
      </c>
      <c r="D53" s="2">
        <f>'R10'!D37</f>
        <v>33.5</v>
      </c>
      <c r="E53" s="2">
        <f>'R10'!E37</f>
        <v>42</v>
      </c>
      <c r="F53" s="2"/>
      <c r="G53" s="7">
        <f t="shared" si="0"/>
        <v>18</v>
      </c>
      <c r="H53" s="7">
        <f t="shared" si="18"/>
        <v>-15</v>
      </c>
      <c r="I53" s="7">
        <f t="shared" si="2"/>
        <v>8.5</v>
      </c>
    </row>
    <row r="54" spans="1:35" x14ac:dyDescent="0.2">
      <c r="A54" t="str">
        <f>'R10'!A38</f>
        <v>Fjölbreytni</v>
      </c>
      <c r="B54">
        <f>'R10'!B38</f>
        <v>15</v>
      </c>
      <c r="C54">
        <f>'R10'!C38</f>
        <v>19</v>
      </c>
      <c r="D54">
        <f>'R10'!D38</f>
        <v>19</v>
      </c>
      <c r="E54">
        <f>'R10'!E38</f>
        <v>16</v>
      </c>
      <c r="G54" s="7">
        <f t="shared" si="0"/>
        <v>4</v>
      </c>
      <c r="H54" s="7">
        <f t="shared" si="18"/>
        <v>0</v>
      </c>
      <c r="I54" s="7">
        <f t="shared" si="2"/>
        <v>-3</v>
      </c>
    </row>
    <row r="55" spans="1:35" x14ac:dyDescent="0.2">
      <c r="A55" s="2" t="s">
        <v>38</v>
      </c>
      <c r="G55" s="7">
        <f t="shared" si="0"/>
        <v>0</v>
      </c>
      <c r="H55" s="7">
        <f t="shared" si="18"/>
        <v>0</v>
      </c>
      <c r="I55" s="7">
        <f t="shared" si="2"/>
        <v>0</v>
      </c>
      <c r="K55" s="4">
        <f t="shared" si="3"/>
        <v>0</v>
      </c>
      <c r="L55">
        <f t="shared" si="4"/>
        <v>0</v>
      </c>
      <c r="M55">
        <f t="shared" si="5"/>
        <v>0</v>
      </c>
      <c r="N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  <c r="X55">
        <f t="shared" si="11"/>
        <v>0</v>
      </c>
      <c r="Z55">
        <f t="shared" si="12"/>
        <v>0</v>
      </c>
      <c r="AA55">
        <f t="shared" si="13"/>
        <v>0</v>
      </c>
      <c r="AB55">
        <f t="shared" si="14"/>
        <v>0</v>
      </c>
      <c r="AC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7"/>
        <v>0</v>
      </c>
    </row>
    <row r="56" spans="1:35" x14ac:dyDescent="0.2">
      <c r="A56" s="30" t="str">
        <f>'R11'!A5</f>
        <v>Háplöntur</v>
      </c>
      <c r="E56">
        <f>'R11'!E6</f>
        <v>0.5</v>
      </c>
      <c r="F56">
        <f>'R11'!F6</f>
        <v>1</v>
      </c>
    </row>
    <row r="57" spans="1:35" x14ac:dyDescent="0.2">
      <c r="A57" t="str">
        <f>'R11'!A8</f>
        <v>Mosar</v>
      </c>
      <c r="B57">
        <f>'R11'!B8</f>
        <v>3</v>
      </c>
      <c r="C57">
        <f>'R11'!C8</f>
        <v>4</v>
      </c>
      <c r="D57">
        <f>'R11'!D8</f>
        <v>5.5</v>
      </c>
      <c r="E57">
        <f>'R11'!E8</f>
        <v>6.5</v>
      </c>
      <c r="F57">
        <f>'R11'!F8</f>
        <v>7.5</v>
      </c>
      <c r="G57" s="7">
        <f t="shared" si="0"/>
        <v>1</v>
      </c>
      <c r="H57" s="7">
        <f t="shared" ref="H57:H80" si="19">D57-C57</f>
        <v>1.5</v>
      </c>
      <c r="I57" s="7">
        <f t="shared" si="2"/>
        <v>1</v>
      </c>
      <c r="J57" s="7">
        <f t="shared" si="2"/>
        <v>1</v>
      </c>
      <c r="K57" s="4">
        <f t="shared" si="3"/>
        <v>3</v>
      </c>
      <c r="L57">
        <f t="shared" si="4"/>
        <v>4</v>
      </c>
      <c r="M57">
        <f t="shared" si="5"/>
        <v>5.5</v>
      </c>
      <c r="N57">
        <f>IF(A57="Mosar",E57,0)</f>
        <v>6.5</v>
      </c>
      <c r="O57">
        <f>IF(A57="Mosar",F57,0)</f>
        <v>7.5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X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7"/>
        <v>0</v>
      </c>
    </row>
    <row r="58" spans="1:35" x14ac:dyDescent="0.2">
      <c r="A58" t="str">
        <f>'R11'!A16</f>
        <v>Blað- og runnfléttur</v>
      </c>
      <c r="B58">
        <f>'R11'!B16</f>
        <v>0.5</v>
      </c>
      <c r="C58">
        <f>'R11'!C16</f>
        <v>1</v>
      </c>
      <c r="D58">
        <f>'R11'!D16</f>
        <v>0.5</v>
      </c>
      <c r="E58">
        <f>'R11'!E16</f>
        <v>1.5</v>
      </c>
      <c r="F58">
        <f>'R11'!F16</f>
        <v>1.5</v>
      </c>
      <c r="G58" s="7">
        <f t="shared" si="0"/>
        <v>0.5</v>
      </c>
      <c r="H58" s="7">
        <f t="shared" si="19"/>
        <v>-0.5</v>
      </c>
      <c r="I58" s="7">
        <f t="shared" si="2"/>
        <v>1</v>
      </c>
      <c r="J58" s="7">
        <f t="shared" si="2"/>
        <v>0</v>
      </c>
      <c r="K58" s="4">
        <f t="shared" si="3"/>
        <v>0</v>
      </c>
      <c r="L58">
        <f t="shared" si="4"/>
        <v>0</v>
      </c>
      <c r="M58">
        <f t="shared" si="5"/>
        <v>0</v>
      </c>
      <c r="N58">
        <f t="shared" si="5"/>
        <v>0</v>
      </c>
      <c r="P58">
        <f t="shared" si="6"/>
        <v>0.5</v>
      </c>
      <c r="Q58">
        <f t="shared" si="7"/>
        <v>1</v>
      </c>
      <c r="R58">
        <f t="shared" si="8"/>
        <v>0.5</v>
      </c>
      <c r="S58">
        <f>IF(A58="Blað- og runnfléttur",E58,0)</f>
        <v>1.5</v>
      </c>
      <c r="T58">
        <f>IF(A58="Blað- og runnfléttur",F58,0)</f>
        <v>1.5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0</v>
      </c>
      <c r="AH58">
        <f t="shared" si="17"/>
        <v>0</v>
      </c>
    </row>
    <row r="59" spans="1:35" x14ac:dyDescent="0.2">
      <c r="A59" t="str">
        <f>'R11'!A21</f>
        <v>Hrúðurfléttur</v>
      </c>
      <c r="B59">
        <f>'R11'!B21</f>
        <v>53</v>
      </c>
      <c r="C59">
        <f>'R11'!C21</f>
        <v>64.5</v>
      </c>
      <c r="D59">
        <f>'R11'!D21</f>
        <v>62</v>
      </c>
      <c r="E59">
        <f>'R11'!E21</f>
        <v>58.5</v>
      </c>
      <c r="F59">
        <f>'R11'!F21</f>
        <v>70.5</v>
      </c>
      <c r="G59" s="7">
        <f t="shared" si="0"/>
        <v>11.5</v>
      </c>
      <c r="H59" s="7">
        <f t="shared" si="19"/>
        <v>-2.5</v>
      </c>
      <c r="I59" s="7">
        <f t="shared" si="2"/>
        <v>-3.5</v>
      </c>
      <c r="J59" s="7">
        <f t="shared" si="2"/>
        <v>12</v>
      </c>
      <c r="K59" s="4">
        <f t="shared" si="3"/>
        <v>0</v>
      </c>
      <c r="L59">
        <f t="shared" si="4"/>
        <v>0</v>
      </c>
      <c r="M59">
        <f t="shared" si="5"/>
        <v>0</v>
      </c>
      <c r="N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8"/>
        <v>0</v>
      </c>
      <c r="U59">
        <f t="shared" si="9"/>
        <v>53</v>
      </c>
      <c r="V59">
        <f t="shared" si="10"/>
        <v>64.5</v>
      </c>
      <c r="W59">
        <f t="shared" si="11"/>
        <v>62</v>
      </c>
      <c r="X59">
        <f>IF(A59="Hrúðurfléttur",E59,0)</f>
        <v>58.5</v>
      </c>
      <c r="Y59">
        <f>IF(A59="Hrúðurfléttur",F59,0)</f>
        <v>70.5</v>
      </c>
      <c r="Z59">
        <f t="shared" si="12"/>
        <v>0</v>
      </c>
      <c r="AA59">
        <f t="shared" si="13"/>
        <v>0</v>
      </c>
      <c r="AB59">
        <f t="shared" si="14"/>
        <v>0</v>
      </c>
      <c r="AC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7"/>
        <v>0</v>
      </c>
    </row>
    <row r="60" spans="1:35" x14ac:dyDescent="0.2">
      <c r="A60" t="str">
        <f>'R11'!A44</f>
        <v>Heildarþekja</v>
      </c>
      <c r="B60" s="2">
        <f>'R11'!B44</f>
        <v>56.5</v>
      </c>
      <c r="C60" s="2">
        <f>'R11'!C44</f>
        <v>69.5</v>
      </c>
      <c r="D60" s="2">
        <f>'R11'!D44</f>
        <v>68</v>
      </c>
      <c r="E60" s="2">
        <f>'R11'!E44</f>
        <v>67</v>
      </c>
      <c r="F60" s="2">
        <f>'R11'!F44</f>
        <v>80.5</v>
      </c>
      <c r="G60" s="7">
        <f t="shared" si="0"/>
        <v>13</v>
      </c>
      <c r="H60" s="7">
        <f t="shared" si="19"/>
        <v>-1.5</v>
      </c>
      <c r="I60" s="7">
        <f t="shared" si="2"/>
        <v>-1</v>
      </c>
      <c r="J60" s="7">
        <f t="shared" si="2"/>
        <v>13.5</v>
      </c>
      <c r="K60" s="4">
        <f t="shared" si="3"/>
        <v>0</v>
      </c>
      <c r="L60">
        <f t="shared" si="4"/>
        <v>0</v>
      </c>
      <c r="M60">
        <f t="shared" si="5"/>
        <v>0</v>
      </c>
      <c r="N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0</v>
      </c>
      <c r="X60">
        <f t="shared" si="11"/>
        <v>0</v>
      </c>
      <c r="Z60">
        <f t="shared" si="12"/>
        <v>56.5</v>
      </c>
      <c r="AA60">
        <f t="shared" si="13"/>
        <v>69.5</v>
      </c>
      <c r="AB60">
        <f t="shared" si="14"/>
        <v>68</v>
      </c>
      <c r="AC60">
        <f>IF(A60="Heildarþekja",E60,0)</f>
        <v>67</v>
      </c>
      <c r="AD60">
        <f>IF(A60="Heildarþekja",F60,0)</f>
        <v>80.5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7"/>
        <v>0</v>
      </c>
    </row>
    <row r="61" spans="1:35" x14ac:dyDescent="0.2">
      <c r="A61" t="str">
        <f>'R11'!A45</f>
        <v>Fjölbreytni</v>
      </c>
      <c r="B61">
        <f>'R11'!B45</f>
        <v>14</v>
      </c>
      <c r="C61">
        <f>'R11'!C45</f>
        <v>15</v>
      </c>
      <c r="D61">
        <f>'R11'!D45</f>
        <v>15</v>
      </c>
      <c r="E61">
        <f>'R11'!E45</f>
        <v>18</v>
      </c>
      <c r="F61">
        <f>'R11'!F45</f>
        <v>16</v>
      </c>
      <c r="G61" s="7">
        <f t="shared" si="0"/>
        <v>1</v>
      </c>
      <c r="H61" s="7">
        <f t="shared" si="19"/>
        <v>0</v>
      </c>
      <c r="I61" s="7">
        <f t="shared" si="2"/>
        <v>3</v>
      </c>
      <c r="J61" s="7">
        <f t="shared" si="2"/>
        <v>-2</v>
      </c>
      <c r="K61" s="4">
        <f t="shared" si="3"/>
        <v>0</v>
      </c>
      <c r="L61">
        <f t="shared" si="4"/>
        <v>0</v>
      </c>
      <c r="M61">
        <f t="shared" si="5"/>
        <v>0</v>
      </c>
      <c r="N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1"/>
        <v>0</v>
      </c>
      <c r="Z61">
        <f t="shared" si="12"/>
        <v>0</v>
      </c>
      <c r="AA61">
        <f t="shared" si="13"/>
        <v>0</v>
      </c>
      <c r="AB61">
        <f t="shared" si="14"/>
        <v>0</v>
      </c>
      <c r="AC61">
        <f t="shared" si="14"/>
        <v>0</v>
      </c>
      <c r="AE61">
        <f t="shared" si="15"/>
        <v>14</v>
      </c>
      <c r="AF61">
        <f t="shared" si="16"/>
        <v>15</v>
      </c>
      <c r="AG61">
        <f t="shared" si="17"/>
        <v>15</v>
      </c>
      <c r="AH61">
        <f>IF(A61="Fjölbreytni",E61,0)</f>
        <v>18</v>
      </c>
      <c r="AI61">
        <f>IF(A61="Fjölbreytni",F61,0)</f>
        <v>16</v>
      </c>
    </row>
    <row r="62" spans="1:35" x14ac:dyDescent="0.2">
      <c r="A62" s="2" t="s">
        <v>39</v>
      </c>
      <c r="G62" s="7">
        <f t="shared" si="0"/>
        <v>0</v>
      </c>
      <c r="H62" s="7">
        <f t="shared" si="19"/>
        <v>0</v>
      </c>
      <c r="I62" s="7">
        <f t="shared" si="2"/>
        <v>0</v>
      </c>
      <c r="K62" s="4">
        <f t="shared" si="3"/>
        <v>0</v>
      </c>
      <c r="L62">
        <f t="shared" si="4"/>
        <v>0</v>
      </c>
      <c r="M62">
        <f t="shared" si="5"/>
        <v>0</v>
      </c>
      <c r="N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  <c r="X62">
        <f t="shared" si="11"/>
        <v>0</v>
      </c>
      <c r="Z62">
        <f t="shared" si="12"/>
        <v>0</v>
      </c>
      <c r="AA62">
        <f t="shared" si="13"/>
        <v>0</v>
      </c>
      <c r="AB62">
        <f t="shared" si="14"/>
        <v>0</v>
      </c>
      <c r="AC62">
        <f t="shared" si="14"/>
        <v>0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7"/>
        <v>0</v>
      </c>
    </row>
    <row r="63" spans="1:35" x14ac:dyDescent="0.2">
      <c r="A63" t="str">
        <f>'R12'!A5</f>
        <v>Mosar</v>
      </c>
      <c r="B63">
        <f>'R12'!B5</f>
        <v>30.5</v>
      </c>
      <c r="C63">
        <f>'R12'!C5</f>
        <v>14</v>
      </c>
      <c r="D63">
        <f>'R12'!D5</f>
        <v>27</v>
      </c>
      <c r="E63">
        <f>'R12'!E5</f>
        <v>33</v>
      </c>
      <c r="F63">
        <f>'R12'!F5</f>
        <v>43</v>
      </c>
      <c r="G63" s="7">
        <f t="shared" si="0"/>
        <v>-16.5</v>
      </c>
      <c r="H63" s="7">
        <f t="shared" si="19"/>
        <v>13</v>
      </c>
      <c r="I63" s="7">
        <f t="shared" si="2"/>
        <v>6</v>
      </c>
      <c r="J63" s="7">
        <f t="shared" si="2"/>
        <v>10</v>
      </c>
      <c r="K63" s="4">
        <f t="shared" si="3"/>
        <v>30.5</v>
      </c>
      <c r="L63">
        <f t="shared" si="4"/>
        <v>14</v>
      </c>
      <c r="M63">
        <f t="shared" si="5"/>
        <v>27</v>
      </c>
      <c r="N63">
        <f>IF(A63="Mosar",E63,0)</f>
        <v>33</v>
      </c>
      <c r="O63">
        <f>IF(A63="Mosar",F63,0)</f>
        <v>43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8"/>
        <v>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1"/>
        <v>0</v>
      </c>
      <c r="Z63">
        <f t="shared" si="12"/>
        <v>0</v>
      </c>
      <c r="AA63">
        <f t="shared" si="13"/>
        <v>0</v>
      </c>
      <c r="AB63">
        <f t="shared" si="14"/>
        <v>0</v>
      </c>
      <c r="AC63">
        <f t="shared" si="14"/>
        <v>0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7"/>
        <v>0</v>
      </c>
    </row>
    <row r="64" spans="1:35" x14ac:dyDescent="0.2">
      <c r="A64" t="str">
        <f>'R12'!A17</f>
        <v>Blað- og runnfléttur</v>
      </c>
      <c r="B64">
        <f>'R12'!B17</f>
        <v>22.5</v>
      </c>
      <c r="C64">
        <f>'R12'!C17</f>
        <v>5.5</v>
      </c>
      <c r="D64">
        <f>'R12'!D17</f>
        <v>6.05</v>
      </c>
      <c r="E64">
        <f>'R12'!E17</f>
        <v>10.5</v>
      </c>
      <c r="F64">
        <f>'R12'!F17</f>
        <v>7</v>
      </c>
      <c r="G64" s="7">
        <f t="shared" si="0"/>
        <v>-17</v>
      </c>
      <c r="H64" s="7">
        <f t="shared" si="19"/>
        <v>0.54999999999999982</v>
      </c>
      <c r="I64" s="7">
        <f t="shared" si="2"/>
        <v>4.45</v>
      </c>
      <c r="J64" s="7">
        <f t="shared" si="2"/>
        <v>-3.5</v>
      </c>
      <c r="K64" s="4">
        <f t="shared" si="3"/>
        <v>0</v>
      </c>
      <c r="L64">
        <f t="shared" si="4"/>
        <v>0</v>
      </c>
      <c r="M64">
        <f t="shared" si="5"/>
        <v>0</v>
      </c>
      <c r="N64">
        <f t="shared" si="5"/>
        <v>0</v>
      </c>
      <c r="P64">
        <f t="shared" si="6"/>
        <v>22.5</v>
      </c>
      <c r="Q64">
        <f t="shared" si="7"/>
        <v>5.5</v>
      </c>
      <c r="R64">
        <f t="shared" si="8"/>
        <v>6.05</v>
      </c>
      <c r="S64">
        <f>IF(A64="Blað- og runnfléttur",E64,0)</f>
        <v>10.5</v>
      </c>
      <c r="T64">
        <f>IF(A64="Blað- og runnfléttur",F64,0)</f>
        <v>7</v>
      </c>
      <c r="U64">
        <f t="shared" si="9"/>
        <v>0</v>
      </c>
      <c r="V64">
        <f t="shared" si="10"/>
        <v>0</v>
      </c>
      <c r="W64">
        <f t="shared" si="11"/>
        <v>0</v>
      </c>
      <c r="X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7"/>
        <v>0</v>
      </c>
    </row>
    <row r="65" spans="1:35" x14ac:dyDescent="0.2">
      <c r="A65" t="str">
        <f>'R12'!A30</f>
        <v>Hrúðurfléttur</v>
      </c>
      <c r="B65">
        <f>'R12'!B30</f>
        <v>24</v>
      </c>
      <c r="C65">
        <f>'R12'!C30</f>
        <v>7.5</v>
      </c>
      <c r="D65">
        <f>'R12'!D30</f>
        <v>6.5</v>
      </c>
      <c r="E65">
        <f>'R12'!E30</f>
        <v>6.5</v>
      </c>
      <c r="F65">
        <f>'R12'!F30</f>
        <v>7</v>
      </c>
      <c r="G65" s="7">
        <f t="shared" si="0"/>
        <v>-16.5</v>
      </c>
      <c r="H65" s="7">
        <f t="shared" si="19"/>
        <v>-1</v>
      </c>
      <c r="I65" s="7">
        <f t="shared" si="2"/>
        <v>0</v>
      </c>
      <c r="J65" s="7">
        <f t="shared" si="2"/>
        <v>0.5</v>
      </c>
      <c r="K65" s="4">
        <f t="shared" si="3"/>
        <v>0</v>
      </c>
      <c r="L65">
        <f t="shared" si="4"/>
        <v>0</v>
      </c>
      <c r="M65">
        <f t="shared" si="5"/>
        <v>0</v>
      </c>
      <c r="N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8"/>
        <v>0</v>
      </c>
      <c r="U65">
        <f t="shared" si="9"/>
        <v>24</v>
      </c>
      <c r="V65">
        <f t="shared" si="10"/>
        <v>7.5</v>
      </c>
      <c r="W65">
        <f t="shared" si="11"/>
        <v>6.5</v>
      </c>
      <c r="X65">
        <f>IF(A65="Hrúðurfléttur",E65,0)</f>
        <v>6.5</v>
      </c>
      <c r="Y65">
        <f>IF(A65="Hrúðurfléttur",F65,0)</f>
        <v>7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0</v>
      </c>
      <c r="AH65">
        <f t="shared" si="17"/>
        <v>0</v>
      </c>
    </row>
    <row r="66" spans="1:35" x14ac:dyDescent="0.2">
      <c r="A66" t="str">
        <f>'R12'!A53</f>
        <v>Heildarþekja</v>
      </c>
      <c r="B66" s="2">
        <f>'R12'!B53</f>
        <v>77</v>
      </c>
      <c r="C66" s="2">
        <f>'R12'!C53</f>
        <v>27</v>
      </c>
      <c r="D66" s="2">
        <f>'R12'!D53</f>
        <v>39.549999999999997</v>
      </c>
      <c r="E66" s="2">
        <f>'R12'!E53</f>
        <v>50</v>
      </c>
      <c r="F66" s="2">
        <f>'R12'!F53</f>
        <v>57</v>
      </c>
      <c r="G66" s="7">
        <f t="shared" si="0"/>
        <v>-50</v>
      </c>
      <c r="H66" s="7">
        <f t="shared" si="19"/>
        <v>12.549999999999997</v>
      </c>
      <c r="I66" s="7">
        <f t="shared" si="2"/>
        <v>10.450000000000003</v>
      </c>
      <c r="J66" s="7">
        <f t="shared" si="2"/>
        <v>7</v>
      </c>
      <c r="K66" s="4">
        <f t="shared" si="3"/>
        <v>0</v>
      </c>
      <c r="L66">
        <f t="shared" si="4"/>
        <v>0</v>
      </c>
      <c r="M66">
        <f t="shared" si="5"/>
        <v>0</v>
      </c>
      <c r="N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8"/>
        <v>0</v>
      </c>
      <c r="U66">
        <f t="shared" si="9"/>
        <v>0</v>
      </c>
      <c r="V66">
        <f t="shared" si="10"/>
        <v>0</v>
      </c>
      <c r="W66">
        <f t="shared" si="11"/>
        <v>0</v>
      </c>
      <c r="X66">
        <f t="shared" si="11"/>
        <v>0</v>
      </c>
      <c r="Z66">
        <f t="shared" si="12"/>
        <v>77</v>
      </c>
      <c r="AA66">
        <f t="shared" si="13"/>
        <v>27</v>
      </c>
      <c r="AB66">
        <f t="shared" si="14"/>
        <v>39.549999999999997</v>
      </c>
      <c r="AC66">
        <f>IF(A66="Heildarþekja",E66,0)</f>
        <v>50</v>
      </c>
      <c r="AD66">
        <f>IF(A66="Heildarþekja",F66,0)</f>
        <v>57</v>
      </c>
      <c r="AE66">
        <f t="shared" si="15"/>
        <v>0</v>
      </c>
      <c r="AF66">
        <f t="shared" si="16"/>
        <v>0</v>
      </c>
      <c r="AG66">
        <f t="shared" si="17"/>
        <v>0</v>
      </c>
      <c r="AH66">
        <f t="shared" si="17"/>
        <v>0</v>
      </c>
    </row>
    <row r="67" spans="1:35" x14ac:dyDescent="0.2">
      <c r="A67" t="str">
        <f>'R12'!A54</f>
        <v>Fjölbreytni</v>
      </c>
      <c r="B67">
        <f>'R12'!B54</f>
        <v>22</v>
      </c>
      <c r="C67">
        <f>'R12'!C54</f>
        <v>15</v>
      </c>
      <c r="D67">
        <f>'R12'!D54</f>
        <v>18</v>
      </c>
      <c r="E67">
        <f>'R12'!E54</f>
        <v>17</v>
      </c>
      <c r="F67">
        <f>'R12'!F54</f>
        <v>12</v>
      </c>
      <c r="G67" s="7">
        <f t="shared" si="0"/>
        <v>-7</v>
      </c>
      <c r="H67" s="7">
        <f t="shared" si="19"/>
        <v>3</v>
      </c>
      <c r="I67" s="7">
        <f t="shared" si="2"/>
        <v>-1</v>
      </c>
      <c r="J67" s="7">
        <f t="shared" si="2"/>
        <v>-5</v>
      </c>
      <c r="K67" s="4">
        <f t="shared" si="3"/>
        <v>0</v>
      </c>
      <c r="L67">
        <f t="shared" si="4"/>
        <v>0</v>
      </c>
      <c r="M67">
        <f t="shared" si="5"/>
        <v>0</v>
      </c>
      <c r="N67">
        <f t="shared" si="5"/>
        <v>0</v>
      </c>
      <c r="P67">
        <f t="shared" si="6"/>
        <v>0</v>
      </c>
      <c r="Q67">
        <f t="shared" si="7"/>
        <v>0</v>
      </c>
      <c r="R67">
        <f t="shared" si="8"/>
        <v>0</v>
      </c>
      <c r="S67">
        <f t="shared" si="8"/>
        <v>0</v>
      </c>
      <c r="U67">
        <f t="shared" si="9"/>
        <v>0</v>
      </c>
      <c r="V67">
        <f t="shared" si="10"/>
        <v>0</v>
      </c>
      <c r="W67">
        <f t="shared" si="11"/>
        <v>0</v>
      </c>
      <c r="X67">
        <f t="shared" si="11"/>
        <v>0</v>
      </c>
      <c r="Z67">
        <f t="shared" si="12"/>
        <v>0</v>
      </c>
      <c r="AA67">
        <f t="shared" si="13"/>
        <v>0</v>
      </c>
      <c r="AB67">
        <f t="shared" si="14"/>
        <v>0</v>
      </c>
      <c r="AC67">
        <f t="shared" si="14"/>
        <v>0</v>
      </c>
      <c r="AE67">
        <f t="shared" si="15"/>
        <v>22</v>
      </c>
      <c r="AF67">
        <f t="shared" si="16"/>
        <v>15</v>
      </c>
      <c r="AG67">
        <f t="shared" si="17"/>
        <v>18</v>
      </c>
      <c r="AH67">
        <f>IF(A67="Fjölbreytni",E67,0)</f>
        <v>17</v>
      </c>
      <c r="AI67">
        <f>IF(A67="Fjölbreytni",F67,0)</f>
        <v>12</v>
      </c>
    </row>
    <row r="68" spans="1:35" x14ac:dyDescent="0.2">
      <c r="A68" s="2" t="s">
        <v>40</v>
      </c>
      <c r="G68" s="7">
        <f t="shared" si="0"/>
        <v>0</v>
      </c>
      <c r="H68" s="7">
        <f t="shared" si="19"/>
        <v>0</v>
      </c>
      <c r="I68" s="7">
        <f t="shared" si="2"/>
        <v>0</v>
      </c>
      <c r="K68" s="4">
        <f t="shared" si="3"/>
        <v>0</v>
      </c>
      <c r="L68">
        <f t="shared" si="4"/>
        <v>0</v>
      </c>
      <c r="M68">
        <f t="shared" si="5"/>
        <v>0</v>
      </c>
      <c r="N68">
        <f t="shared" si="5"/>
        <v>0</v>
      </c>
      <c r="P68">
        <f t="shared" si="6"/>
        <v>0</v>
      </c>
      <c r="Q68">
        <f t="shared" si="7"/>
        <v>0</v>
      </c>
      <c r="R68">
        <f t="shared" si="8"/>
        <v>0</v>
      </c>
      <c r="S68">
        <f t="shared" si="8"/>
        <v>0</v>
      </c>
      <c r="U68">
        <f t="shared" si="9"/>
        <v>0</v>
      </c>
      <c r="V68">
        <f t="shared" si="10"/>
        <v>0</v>
      </c>
      <c r="W68">
        <f t="shared" si="11"/>
        <v>0</v>
      </c>
      <c r="X68">
        <f t="shared" si="11"/>
        <v>0</v>
      </c>
      <c r="Z68">
        <f t="shared" si="12"/>
        <v>0</v>
      </c>
      <c r="AA68">
        <f t="shared" si="13"/>
        <v>0</v>
      </c>
      <c r="AB68">
        <f t="shared" si="14"/>
        <v>0</v>
      </c>
      <c r="AC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7"/>
        <v>0</v>
      </c>
    </row>
    <row r="69" spans="1:35" x14ac:dyDescent="0.2">
      <c r="A69" t="str">
        <f>'R13'!A5</f>
        <v>Mosar</v>
      </c>
      <c r="B69">
        <f>'R13'!B5</f>
        <v>5</v>
      </c>
      <c r="C69">
        <f>'R13'!C5</f>
        <v>3</v>
      </c>
      <c r="D69">
        <f>'R13'!D5</f>
        <v>2</v>
      </c>
      <c r="E69">
        <f>'R13'!E5</f>
        <v>3</v>
      </c>
      <c r="F69">
        <f>'R13'!F5</f>
        <v>4</v>
      </c>
      <c r="G69" s="7">
        <f t="shared" si="0"/>
        <v>-2</v>
      </c>
      <c r="H69" s="7">
        <f t="shared" si="19"/>
        <v>-1</v>
      </c>
      <c r="I69" s="7">
        <f t="shared" ref="I69:J80" si="20">E69-D69</f>
        <v>1</v>
      </c>
      <c r="J69" s="7">
        <f t="shared" si="20"/>
        <v>1</v>
      </c>
      <c r="K69" s="4">
        <f t="shared" si="3"/>
        <v>5</v>
      </c>
      <c r="L69">
        <f t="shared" si="4"/>
        <v>3</v>
      </c>
      <c r="M69">
        <f t="shared" si="5"/>
        <v>2</v>
      </c>
      <c r="N69">
        <f>IF(A69="Mosar",E69,0)</f>
        <v>3</v>
      </c>
      <c r="O69">
        <f>IF(A69="Mosar",F69,0)</f>
        <v>4</v>
      </c>
      <c r="P69">
        <f t="shared" si="6"/>
        <v>0</v>
      </c>
      <c r="Q69">
        <f t="shared" si="7"/>
        <v>0</v>
      </c>
      <c r="R69">
        <f t="shared" si="8"/>
        <v>0</v>
      </c>
      <c r="S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0</v>
      </c>
      <c r="X69">
        <f t="shared" si="11"/>
        <v>0</v>
      </c>
      <c r="Z69">
        <f t="shared" si="12"/>
        <v>0</v>
      </c>
      <c r="AA69">
        <f t="shared" si="13"/>
        <v>0</v>
      </c>
      <c r="AB69">
        <f t="shared" si="14"/>
        <v>0</v>
      </c>
      <c r="AC69">
        <f t="shared" si="14"/>
        <v>0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7"/>
        <v>0</v>
      </c>
    </row>
    <row r="70" spans="1:35" x14ac:dyDescent="0.2">
      <c r="A70" t="str">
        <f>'R13'!A11</f>
        <v>Blað- og runnfléttur</v>
      </c>
      <c r="B70">
        <f>'R13'!B11</f>
        <v>14</v>
      </c>
      <c r="C70">
        <f>'R13'!C11</f>
        <v>2</v>
      </c>
      <c r="D70">
        <f>'R13'!D11</f>
        <v>2</v>
      </c>
      <c r="E70">
        <f>'R13'!E11</f>
        <v>2.5</v>
      </c>
      <c r="F70">
        <f>'R13'!F11</f>
        <v>2.5</v>
      </c>
      <c r="G70" s="7">
        <f t="shared" si="0"/>
        <v>-12</v>
      </c>
      <c r="H70" s="7">
        <f t="shared" si="19"/>
        <v>0</v>
      </c>
      <c r="I70" s="7">
        <f t="shared" si="20"/>
        <v>0.5</v>
      </c>
      <c r="J70" s="7">
        <f t="shared" si="20"/>
        <v>0</v>
      </c>
      <c r="K70" s="4">
        <f t="shared" si="3"/>
        <v>0</v>
      </c>
      <c r="L70">
        <f t="shared" si="4"/>
        <v>0</v>
      </c>
      <c r="M70">
        <f t="shared" si="5"/>
        <v>0</v>
      </c>
      <c r="N70">
        <f t="shared" si="5"/>
        <v>0</v>
      </c>
      <c r="P70">
        <f t="shared" si="6"/>
        <v>14</v>
      </c>
      <c r="Q70">
        <f t="shared" si="7"/>
        <v>2</v>
      </c>
      <c r="R70">
        <f t="shared" si="8"/>
        <v>2</v>
      </c>
      <c r="S70">
        <f>IF(A70="Blað- og runnfléttur",E70,0)</f>
        <v>2.5</v>
      </c>
      <c r="T70">
        <f>IF(A70="Blað- og runnfléttur",F70,0)</f>
        <v>2.5</v>
      </c>
      <c r="U70">
        <f t="shared" si="9"/>
        <v>0</v>
      </c>
      <c r="V70">
        <f t="shared" si="10"/>
        <v>0</v>
      </c>
      <c r="W70">
        <f t="shared" si="11"/>
        <v>0</v>
      </c>
      <c r="X70">
        <f t="shared" si="11"/>
        <v>0</v>
      </c>
      <c r="Z70">
        <f t="shared" si="12"/>
        <v>0</v>
      </c>
      <c r="AA70">
        <f t="shared" si="13"/>
        <v>0</v>
      </c>
      <c r="AB70">
        <f t="shared" si="14"/>
        <v>0</v>
      </c>
      <c r="AC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7"/>
        <v>0</v>
      </c>
    </row>
    <row r="71" spans="1:35" x14ac:dyDescent="0.2">
      <c r="A71" t="str">
        <f>'R13'!A18</f>
        <v>Hrúðurfléttur</v>
      </c>
      <c r="B71">
        <f>'R13'!B18</f>
        <v>33</v>
      </c>
      <c r="C71">
        <f>'R13'!C18</f>
        <v>54</v>
      </c>
      <c r="D71">
        <f>'R13'!D18</f>
        <v>40.5</v>
      </c>
      <c r="E71">
        <f>'R13'!E18</f>
        <v>43</v>
      </c>
      <c r="F71">
        <f>'R13'!F18</f>
        <v>73.5</v>
      </c>
      <c r="G71" s="7">
        <f t="shared" si="0"/>
        <v>21</v>
      </c>
      <c r="H71" s="7">
        <f t="shared" si="19"/>
        <v>-13.5</v>
      </c>
      <c r="I71" s="7">
        <f t="shared" si="20"/>
        <v>2.5</v>
      </c>
      <c r="J71" s="7">
        <f t="shared" si="20"/>
        <v>30.5</v>
      </c>
      <c r="K71" s="4">
        <f t="shared" si="3"/>
        <v>0</v>
      </c>
      <c r="L71">
        <f t="shared" si="4"/>
        <v>0</v>
      </c>
      <c r="M71">
        <f t="shared" si="5"/>
        <v>0</v>
      </c>
      <c r="N71">
        <f t="shared" si="5"/>
        <v>0</v>
      </c>
      <c r="P71">
        <f t="shared" si="6"/>
        <v>0</v>
      </c>
      <c r="Q71">
        <f t="shared" si="7"/>
        <v>0</v>
      </c>
      <c r="R71">
        <f t="shared" si="8"/>
        <v>0</v>
      </c>
      <c r="S71">
        <f t="shared" si="8"/>
        <v>0</v>
      </c>
      <c r="U71">
        <f t="shared" si="9"/>
        <v>33</v>
      </c>
      <c r="V71">
        <f t="shared" si="10"/>
        <v>54</v>
      </c>
      <c r="W71">
        <f t="shared" si="11"/>
        <v>40.5</v>
      </c>
      <c r="X71">
        <f>IF(A71="Hrúðurfléttur",E71,0)</f>
        <v>43</v>
      </c>
      <c r="Y71">
        <f>IF(A71="Hrúðurfléttur",F71,0)</f>
        <v>73.5</v>
      </c>
      <c r="Z71">
        <f t="shared" si="12"/>
        <v>0</v>
      </c>
      <c r="AA71">
        <f t="shared" si="13"/>
        <v>0</v>
      </c>
      <c r="AB71">
        <f t="shared" si="14"/>
        <v>0</v>
      </c>
      <c r="AC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7"/>
        <v>0</v>
      </c>
    </row>
    <row r="72" spans="1:35" x14ac:dyDescent="0.2">
      <c r="A72" t="str">
        <f>'R13'!A35</f>
        <v>Heildarþekja</v>
      </c>
      <c r="B72" s="2">
        <f>'R13'!B35</f>
        <v>52</v>
      </c>
      <c r="C72" s="2">
        <f>'R13'!C35</f>
        <v>59</v>
      </c>
      <c r="D72" s="2">
        <f>'R13'!D35</f>
        <v>44.5</v>
      </c>
      <c r="E72" s="2">
        <f>'R13'!E35</f>
        <v>48.5</v>
      </c>
      <c r="F72" s="2">
        <f>'R13'!F35</f>
        <v>80</v>
      </c>
      <c r="G72" s="7">
        <f t="shared" si="0"/>
        <v>7</v>
      </c>
      <c r="H72" s="7">
        <f t="shared" si="19"/>
        <v>-14.5</v>
      </c>
      <c r="I72" s="7">
        <f t="shared" si="20"/>
        <v>4</v>
      </c>
      <c r="J72" s="7">
        <f t="shared" si="20"/>
        <v>31.5</v>
      </c>
      <c r="K72" s="4">
        <f t="shared" si="3"/>
        <v>0</v>
      </c>
      <c r="L72">
        <f t="shared" si="4"/>
        <v>0</v>
      </c>
      <c r="M72">
        <f t="shared" si="5"/>
        <v>0</v>
      </c>
      <c r="N72">
        <f t="shared" si="5"/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si="8"/>
        <v>0</v>
      </c>
      <c r="U72">
        <f t="shared" si="9"/>
        <v>0</v>
      </c>
      <c r="V72">
        <f t="shared" si="10"/>
        <v>0</v>
      </c>
      <c r="W72">
        <f t="shared" si="11"/>
        <v>0</v>
      </c>
      <c r="X72">
        <f t="shared" si="11"/>
        <v>0</v>
      </c>
      <c r="Z72">
        <f t="shared" si="12"/>
        <v>52</v>
      </c>
      <c r="AA72">
        <f t="shared" si="13"/>
        <v>59</v>
      </c>
      <c r="AB72">
        <f t="shared" si="14"/>
        <v>44.5</v>
      </c>
      <c r="AC72">
        <f>IF(A72="Heildarþekja",E72,0)</f>
        <v>48.5</v>
      </c>
      <c r="AD72">
        <f>IF(A72="Heildarþekja",F72,0)</f>
        <v>80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7"/>
        <v>0</v>
      </c>
    </row>
    <row r="73" spans="1:35" x14ac:dyDescent="0.2">
      <c r="A73" t="str">
        <f>'R13'!A36</f>
        <v>Fjölbreytni</v>
      </c>
      <c r="B73">
        <f>'R13'!B36</f>
        <v>17</v>
      </c>
      <c r="C73">
        <f>'R13'!C36</f>
        <v>16</v>
      </c>
      <c r="D73">
        <f>'R13'!D36</f>
        <v>17</v>
      </c>
      <c r="E73">
        <f>'R13'!E36</f>
        <v>16</v>
      </c>
      <c r="F73">
        <f>'R13'!F36</f>
        <v>15</v>
      </c>
      <c r="G73" s="7">
        <f t="shared" si="0"/>
        <v>-1</v>
      </c>
      <c r="H73" s="7">
        <f t="shared" si="19"/>
        <v>1</v>
      </c>
      <c r="I73" s="7">
        <f t="shared" si="20"/>
        <v>-1</v>
      </c>
      <c r="J73" s="7">
        <f t="shared" si="20"/>
        <v>-1</v>
      </c>
      <c r="K73" s="4">
        <f t="shared" si="3"/>
        <v>0</v>
      </c>
      <c r="L73">
        <f t="shared" si="4"/>
        <v>0</v>
      </c>
      <c r="M73">
        <f t="shared" si="5"/>
        <v>0</v>
      </c>
      <c r="N73">
        <f t="shared" si="5"/>
        <v>0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8"/>
        <v>0</v>
      </c>
      <c r="U73">
        <f t="shared" si="9"/>
        <v>0</v>
      </c>
      <c r="V73">
        <f t="shared" si="10"/>
        <v>0</v>
      </c>
      <c r="W73">
        <f t="shared" si="11"/>
        <v>0</v>
      </c>
      <c r="X73">
        <f t="shared" si="11"/>
        <v>0</v>
      </c>
      <c r="Z73">
        <f t="shared" si="12"/>
        <v>0</v>
      </c>
      <c r="AA73">
        <f t="shared" si="13"/>
        <v>0</v>
      </c>
      <c r="AB73">
        <f t="shared" si="14"/>
        <v>0</v>
      </c>
      <c r="AC73">
        <f t="shared" si="14"/>
        <v>0</v>
      </c>
      <c r="AE73">
        <f t="shared" si="15"/>
        <v>17</v>
      </c>
      <c r="AF73">
        <f t="shared" si="16"/>
        <v>16</v>
      </c>
      <c r="AG73">
        <f t="shared" si="17"/>
        <v>17</v>
      </c>
      <c r="AH73">
        <f>IF(A73="Fjölbreytni",E73,0)</f>
        <v>16</v>
      </c>
      <c r="AI73">
        <f>IF(A73="Fjölbreytni",F73,0)</f>
        <v>15</v>
      </c>
    </row>
    <row r="74" spans="1:35" x14ac:dyDescent="0.2">
      <c r="A74" s="2" t="s">
        <v>41</v>
      </c>
      <c r="G74" s="7">
        <f t="shared" si="0"/>
        <v>0</v>
      </c>
      <c r="H74" s="7">
        <f t="shared" si="19"/>
        <v>0</v>
      </c>
      <c r="I74" s="7">
        <f t="shared" si="20"/>
        <v>0</v>
      </c>
      <c r="K74" s="4">
        <f t="shared" si="3"/>
        <v>0</v>
      </c>
      <c r="L74">
        <f t="shared" si="4"/>
        <v>0</v>
      </c>
      <c r="M74">
        <f t="shared" si="5"/>
        <v>0</v>
      </c>
      <c r="N74">
        <f t="shared" si="5"/>
        <v>0</v>
      </c>
      <c r="P74">
        <f t="shared" si="6"/>
        <v>0</v>
      </c>
      <c r="Q74">
        <f t="shared" si="7"/>
        <v>0</v>
      </c>
      <c r="R74">
        <f t="shared" si="8"/>
        <v>0</v>
      </c>
      <c r="S74">
        <f t="shared" si="8"/>
        <v>0</v>
      </c>
      <c r="U74">
        <f t="shared" si="9"/>
        <v>0</v>
      </c>
      <c r="V74">
        <f t="shared" si="10"/>
        <v>0</v>
      </c>
      <c r="W74">
        <f t="shared" si="11"/>
        <v>0</v>
      </c>
      <c r="X74">
        <f t="shared" si="11"/>
        <v>0</v>
      </c>
      <c r="Z74">
        <f t="shared" si="12"/>
        <v>0</v>
      </c>
      <c r="AA74">
        <f t="shared" si="13"/>
        <v>0</v>
      </c>
      <c r="AB74">
        <f t="shared" si="14"/>
        <v>0</v>
      </c>
      <c r="AC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7"/>
        <v>0</v>
      </c>
    </row>
    <row r="75" spans="1:35" x14ac:dyDescent="0.2">
      <c r="A75" t="str">
        <f>'R14'!A5</f>
        <v>Mosar</v>
      </c>
      <c r="B75">
        <f>'R14'!B5</f>
        <v>5.5</v>
      </c>
      <c r="C75">
        <f>'R14'!C5</f>
        <v>10</v>
      </c>
      <c r="D75">
        <f>'R14'!D5</f>
        <v>11.5</v>
      </c>
      <c r="E75">
        <f>'R14'!E5</f>
        <v>11</v>
      </c>
      <c r="F75">
        <f>'R14'!F5</f>
        <v>16</v>
      </c>
      <c r="G75" s="7">
        <f t="shared" si="0"/>
        <v>4.5</v>
      </c>
      <c r="H75" s="7">
        <f t="shared" si="19"/>
        <v>1.5</v>
      </c>
      <c r="I75" s="7">
        <f t="shared" si="20"/>
        <v>-0.5</v>
      </c>
      <c r="J75" s="7">
        <f t="shared" si="20"/>
        <v>5</v>
      </c>
      <c r="K75" s="4">
        <f t="shared" si="3"/>
        <v>5.5</v>
      </c>
      <c r="L75">
        <f t="shared" si="4"/>
        <v>10</v>
      </c>
      <c r="M75">
        <f t="shared" si="5"/>
        <v>11.5</v>
      </c>
      <c r="N75">
        <f>IF(A75="Mosar",E75,0)</f>
        <v>11</v>
      </c>
      <c r="O75">
        <f>IF(A75="Mosar",F75,0)</f>
        <v>16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8"/>
        <v>0</v>
      </c>
      <c r="U75">
        <f t="shared" si="9"/>
        <v>0</v>
      </c>
      <c r="V75">
        <f t="shared" si="10"/>
        <v>0</v>
      </c>
      <c r="W75">
        <f t="shared" si="11"/>
        <v>0</v>
      </c>
      <c r="X75">
        <f t="shared" si="11"/>
        <v>0</v>
      </c>
      <c r="Z75">
        <f t="shared" si="12"/>
        <v>0</v>
      </c>
      <c r="AA75">
        <f t="shared" si="13"/>
        <v>0</v>
      </c>
      <c r="AB75">
        <f t="shared" si="14"/>
        <v>0</v>
      </c>
      <c r="AC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7"/>
        <v>0</v>
      </c>
    </row>
    <row r="76" spans="1:35" x14ac:dyDescent="0.2">
      <c r="A76" t="str">
        <f>'R14'!A13</f>
        <v>Blað- og runnfléttur</v>
      </c>
      <c r="B76">
        <f>'R14'!B13</f>
        <v>2</v>
      </c>
      <c r="C76">
        <f>'R14'!C13</f>
        <v>2</v>
      </c>
      <c r="D76">
        <f>'R14'!D13</f>
        <v>4.5</v>
      </c>
      <c r="E76">
        <f>'R14'!E13</f>
        <v>3</v>
      </c>
      <c r="F76">
        <f>'R14'!F13</f>
        <v>1</v>
      </c>
      <c r="G76" s="7">
        <f t="shared" si="0"/>
        <v>0</v>
      </c>
      <c r="H76" s="7">
        <f t="shared" si="19"/>
        <v>2.5</v>
      </c>
      <c r="I76" s="7">
        <f t="shared" si="20"/>
        <v>-1.5</v>
      </c>
      <c r="J76" s="7">
        <f t="shared" si="20"/>
        <v>-2</v>
      </c>
      <c r="K76" s="4">
        <f t="shared" si="3"/>
        <v>0</v>
      </c>
      <c r="L76">
        <f t="shared" si="4"/>
        <v>0</v>
      </c>
      <c r="M76">
        <f t="shared" si="5"/>
        <v>0</v>
      </c>
      <c r="N76">
        <f t="shared" si="5"/>
        <v>0</v>
      </c>
      <c r="P76">
        <f t="shared" si="6"/>
        <v>2</v>
      </c>
      <c r="Q76">
        <f t="shared" si="7"/>
        <v>2</v>
      </c>
      <c r="R76">
        <f t="shared" si="8"/>
        <v>4.5</v>
      </c>
      <c r="S76">
        <f>IF(A76="Blað- og runnfléttur",E76,0)</f>
        <v>3</v>
      </c>
      <c r="T76">
        <f>IF(A76="Blað- og runnfléttur",F76,0)</f>
        <v>1</v>
      </c>
      <c r="U76">
        <f t="shared" si="9"/>
        <v>0</v>
      </c>
      <c r="V76">
        <f t="shared" si="10"/>
        <v>0</v>
      </c>
      <c r="W76">
        <f t="shared" si="11"/>
        <v>0</v>
      </c>
      <c r="X76">
        <f t="shared" si="11"/>
        <v>0</v>
      </c>
      <c r="Z76">
        <f t="shared" si="12"/>
        <v>0</v>
      </c>
      <c r="AA76">
        <f t="shared" si="13"/>
        <v>0</v>
      </c>
      <c r="AB76">
        <f t="shared" si="14"/>
        <v>0</v>
      </c>
      <c r="AC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7"/>
        <v>0</v>
      </c>
    </row>
    <row r="77" spans="1:35" x14ac:dyDescent="0.2">
      <c r="A77" t="str">
        <f>'R14'!A23</f>
        <v>Hrúðurfléttur</v>
      </c>
      <c r="B77">
        <f>'R14'!B23</f>
        <v>32.5</v>
      </c>
      <c r="C77">
        <f>'R14'!C23</f>
        <v>40.5</v>
      </c>
      <c r="D77">
        <f>'R14'!D23</f>
        <v>30.5</v>
      </c>
      <c r="E77">
        <f>'R14'!E23</f>
        <v>36.5</v>
      </c>
      <c r="F77">
        <f>'R14'!F23</f>
        <v>47.5</v>
      </c>
      <c r="G77" s="7">
        <f t="shared" si="0"/>
        <v>8</v>
      </c>
      <c r="H77" s="7">
        <f t="shared" si="19"/>
        <v>-10</v>
      </c>
      <c r="I77" s="7">
        <f t="shared" si="20"/>
        <v>6</v>
      </c>
      <c r="J77" s="7">
        <f t="shared" si="20"/>
        <v>11</v>
      </c>
      <c r="K77" s="4">
        <f t="shared" si="3"/>
        <v>0</v>
      </c>
      <c r="L77">
        <f t="shared" si="4"/>
        <v>0</v>
      </c>
      <c r="M77">
        <f t="shared" si="5"/>
        <v>0</v>
      </c>
      <c r="N77">
        <f t="shared" si="5"/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8"/>
        <v>0</v>
      </c>
      <c r="U77">
        <f t="shared" si="9"/>
        <v>32.5</v>
      </c>
      <c r="V77">
        <f t="shared" si="10"/>
        <v>40.5</v>
      </c>
      <c r="W77">
        <f t="shared" si="11"/>
        <v>30.5</v>
      </c>
      <c r="X77">
        <f>IF(A77="Hrúðurfléttur",E77,0)</f>
        <v>36.5</v>
      </c>
      <c r="Y77">
        <f>IF(A77="Hrúðurfléttur",F77,0)</f>
        <v>47.5</v>
      </c>
      <c r="Z77">
        <f t="shared" si="12"/>
        <v>0</v>
      </c>
      <c r="AA77">
        <f t="shared" si="13"/>
        <v>0</v>
      </c>
      <c r="AB77">
        <f t="shared" si="14"/>
        <v>0</v>
      </c>
      <c r="AC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7"/>
        <v>0</v>
      </c>
    </row>
    <row r="78" spans="1:35" x14ac:dyDescent="0.2">
      <c r="A78" t="str">
        <f>'R14'!A41</f>
        <v>Heildarþekja</v>
      </c>
      <c r="B78" s="2">
        <f>'R14'!B41</f>
        <v>40</v>
      </c>
      <c r="C78" s="2">
        <f>'R14'!C41</f>
        <v>52.5</v>
      </c>
      <c r="D78" s="2">
        <f>'R14'!D41</f>
        <v>46.5</v>
      </c>
      <c r="E78" s="2">
        <f>'R14'!E41</f>
        <v>50.5</v>
      </c>
      <c r="F78" s="2">
        <f>'R14'!F41</f>
        <v>64.5</v>
      </c>
      <c r="G78" s="7">
        <f t="shared" si="0"/>
        <v>12.5</v>
      </c>
      <c r="H78" s="7">
        <f t="shared" si="19"/>
        <v>-6</v>
      </c>
      <c r="I78" s="7">
        <f t="shared" si="20"/>
        <v>4</v>
      </c>
      <c r="J78" s="7">
        <f t="shared" si="20"/>
        <v>14</v>
      </c>
      <c r="K78" s="4">
        <f t="shared" si="3"/>
        <v>0</v>
      </c>
      <c r="L78">
        <f t="shared" si="4"/>
        <v>0</v>
      </c>
      <c r="M78">
        <f t="shared" si="5"/>
        <v>0</v>
      </c>
      <c r="N78">
        <f t="shared" si="5"/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8"/>
        <v>0</v>
      </c>
      <c r="U78">
        <f t="shared" si="9"/>
        <v>0</v>
      </c>
      <c r="V78">
        <f t="shared" si="10"/>
        <v>0</v>
      </c>
      <c r="W78">
        <f t="shared" si="11"/>
        <v>0</v>
      </c>
      <c r="X78">
        <f t="shared" si="11"/>
        <v>0</v>
      </c>
      <c r="Z78">
        <f t="shared" si="12"/>
        <v>40</v>
      </c>
      <c r="AA78">
        <f t="shared" si="13"/>
        <v>52.5</v>
      </c>
      <c r="AB78">
        <f t="shared" si="14"/>
        <v>46.5</v>
      </c>
      <c r="AC78">
        <f>IF(A78="Heildarþekja",E78,0)</f>
        <v>50.5</v>
      </c>
      <c r="AD78">
        <f>IF(A78="Heildarþekja",F78,0)</f>
        <v>64.5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7"/>
        <v>0</v>
      </c>
    </row>
    <row r="79" spans="1:35" x14ac:dyDescent="0.2">
      <c r="A79" t="str">
        <f>'R14'!A42</f>
        <v>Fjölbreytni</v>
      </c>
      <c r="B79">
        <f>'R14'!B42</f>
        <v>16</v>
      </c>
      <c r="C79">
        <f>'R14'!C42</f>
        <v>15</v>
      </c>
      <c r="D79">
        <f>'R14'!D42</f>
        <v>19</v>
      </c>
      <c r="E79">
        <f>'R14'!E42</f>
        <v>19</v>
      </c>
      <c r="F79">
        <f>'R14'!F42</f>
        <v>15</v>
      </c>
      <c r="G79" s="7">
        <f t="shared" si="0"/>
        <v>-1</v>
      </c>
      <c r="H79" s="7">
        <f t="shared" si="19"/>
        <v>4</v>
      </c>
      <c r="I79" s="7">
        <f t="shared" si="20"/>
        <v>0</v>
      </c>
      <c r="J79" s="7">
        <f t="shared" si="20"/>
        <v>-4</v>
      </c>
      <c r="K79" s="4">
        <f t="shared" si="3"/>
        <v>0</v>
      </c>
      <c r="L79">
        <f t="shared" si="4"/>
        <v>0</v>
      </c>
      <c r="M79">
        <f t="shared" si="5"/>
        <v>0</v>
      </c>
      <c r="N79">
        <f t="shared" si="5"/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8"/>
        <v>0</v>
      </c>
      <c r="U79">
        <f t="shared" si="9"/>
        <v>0</v>
      </c>
      <c r="V79">
        <f t="shared" si="10"/>
        <v>0</v>
      </c>
      <c r="W79">
        <f t="shared" si="11"/>
        <v>0</v>
      </c>
      <c r="X79">
        <f t="shared" si="11"/>
        <v>0</v>
      </c>
      <c r="Z79">
        <f t="shared" si="12"/>
        <v>0</v>
      </c>
      <c r="AA79">
        <f t="shared" si="13"/>
        <v>0</v>
      </c>
      <c r="AB79">
        <f t="shared" si="14"/>
        <v>0</v>
      </c>
      <c r="AC79">
        <f t="shared" si="14"/>
        <v>0</v>
      </c>
      <c r="AE79">
        <f t="shared" si="15"/>
        <v>16</v>
      </c>
      <c r="AF79">
        <f t="shared" si="16"/>
        <v>15</v>
      </c>
      <c r="AG79">
        <f t="shared" si="17"/>
        <v>19</v>
      </c>
      <c r="AH79">
        <f>IF(A79="Fjölbreytni",E79,0)</f>
        <v>19</v>
      </c>
      <c r="AI79">
        <f>IF(A79="Fjölbreytni",F79,0)</f>
        <v>15</v>
      </c>
    </row>
    <row r="80" spans="1:35" x14ac:dyDescent="0.2">
      <c r="A80" s="2" t="s">
        <v>42</v>
      </c>
      <c r="G80" s="7">
        <f t="shared" si="0"/>
        <v>0</v>
      </c>
      <c r="H80" s="7">
        <f t="shared" si="19"/>
        <v>0</v>
      </c>
      <c r="I80" s="7">
        <f t="shared" si="20"/>
        <v>0</v>
      </c>
      <c r="K80" s="4">
        <f t="shared" si="3"/>
        <v>0</v>
      </c>
      <c r="L80">
        <f t="shared" si="4"/>
        <v>0</v>
      </c>
      <c r="M80">
        <f t="shared" si="5"/>
        <v>0</v>
      </c>
      <c r="N80">
        <f t="shared" si="5"/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8"/>
        <v>0</v>
      </c>
      <c r="U80">
        <f t="shared" si="9"/>
        <v>0</v>
      </c>
      <c r="V80">
        <f t="shared" si="10"/>
        <v>0</v>
      </c>
      <c r="W80">
        <f t="shared" si="11"/>
        <v>0</v>
      </c>
      <c r="X80">
        <f t="shared" si="11"/>
        <v>0</v>
      </c>
      <c r="Z80">
        <f t="shared" si="12"/>
        <v>0</v>
      </c>
      <c r="AA80">
        <f t="shared" si="13"/>
        <v>0</v>
      </c>
      <c r="AB80">
        <f t="shared" si="14"/>
        <v>0</v>
      </c>
      <c r="AC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0</v>
      </c>
      <c r="AH80">
        <f t="shared" si="17"/>
        <v>0</v>
      </c>
    </row>
    <row r="81" spans="1:35" x14ac:dyDescent="0.2">
      <c r="A81" t="str">
        <f>'R15'!A9</f>
        <v>Mosar</v>
      </c>
      <c r="B81">
        <f>'R15'!B9</f>
        <v>13</v>
      </c>
      <c r="C81">
        <f>'R15'!C9</f>
        <v>92</v>
      </c>
      <c r="D81">
        <f>'R15'!D9</f>
        <v>53</v>
      </c>
      <c r="E81">
        <f>'R15'!E9</f>
        <v>28.5</v>
      </c>
      <c r="F81">
        <f>'R15'!F9</f>
        <v>17</v>
      </c>
      <c r="G81" s="7">
        <f t="shared" ref="G81:G158" si="21">C81-B81</f>
        <v>79</v>
      </c>
      <c r="H81" s="7">
        <f t="shared" ref="H81:J158" si="22">D81-C81</f>
        <v>-39</v>
      </c>
      <c r="I81" s="7">
        <f t="shared" si="22"/>
        <v>-24.5</v>
      </c>
      <c r="J81" s="7">
        <f t="shared" si="22"/>
        <v>-11.5</v>
      </c>
      <c r="K81" s="4">
        <f t="shared" ref="K81:K158" si="23">IF(A81="Mosar",B81,0)</f>
        <v>13</v>
      </c>
      <c r="L81">
        <f t="shared" ref="L81:L158" si="24">IF(A81="Mosar",C81,0)</f>
        <v>92</v>
      </c>
      <c r="M81">
        <f t="shared" ref="M81:N158" si="25">IF(A81="Mosar",D81,0)</f>
        <v>53</v>
      </c>
      <c r="N81">
        <f>IF(A81="Mosar",E81,0)</f>
        <v>28.5</v>
      </c>
      <c r="O81">
        <f>IF(A81="Mosar",F81,0)</f>
        <v>17</v>
      </c>
      <c r="P81">
        <f t="shared" ref="P81:P158" si="26">IF(A81="Blað- og runnfléttur",B81,0)</f>
        <v>0</v>
      </c>
      <c r="Q81">
        <f t="shared" ref="Q81:Q158" si="27">IF(A81="Blað- og runnfléttur",C81,0)</f>
        <v>0</v>
      </c>
      <c r="R81">
        <f t="shared" ref="R81:S158" si="28">IF(A81="Blað- og runnfléttur",D81,0)</f>
        <v>0</v>
      </c>
      <c r="S81">
        <f t="shared" si="28"/>
        <v>0</v>
      </c>
      <c r="U81">
        <f t="shared" ref="U81:U158" si="29">IF(A81="Hrúðurfléttur",B81,0)</f>
        <v>0</v>
      </c>
      <c r="V81">
        <f t="shared" ref="V81:V158" si="30">IF(A81="Hrúðurfléttur",C81,0)</f>
        <v>0</v>
      </c>
      <c r="W81">
        <f t="shared" ref="W81:X158" si="31">IF(A81="Hrúðurfléttur",D81,0)</f>
        <v>0</v>
      </c>
      <c r="X81">
        <f t="shared" si="31"/>
        <v>0</v>
      </c>
      <c r="Z81">
        <f t="shared" ref="Z81:Z158" si="32">IF(A81="Heildarþekja",B81,0)</f>
        <v>0</v>
      </c>
      <c r="AA81">
        <f t="shared" ref="AA81:AA158" si="33">IF(A81="Heildarþekja",C81,0)</f>
        <v>0</v>
      </c>
      <c r="AB81">
        <f t="shared" ref="AB81:AC158" si="34">IF(A81="Heildarþekja",D81,0)</f>
        <v>0</v>
      </c>
      <c r="AC81">
        <f t="shared" si="34"/>
        <v>0</v>
      </c>
      <c r="AE81">
        <f t="shared" ref="AE81:AE158" si="35">IF(A81="Fjölbreytni",B81,0)</f>
        <v>0</v>
      </c>
      <c r="AF81">
        <f t="shared" ref="AF81:AF158" si="36">IF(A81="Fjölbreytni",C81,0)</f>
        <v>0</v>
      </c>
      <c r="AG81">
        <f t="shared" ref="AG81:AH158" si="37">IF(A81="Fjölbreytni",D81,0)</f>
        <v>0</v>
      </c>
      <c r="AH81">
        <f t="shared" si="37"/>
        <v>0</v>
      </c>
    </row>
    <row r="82" spans="1:35" x14ac:dyDescent="0.2">
      <c r="A82" t="s">
        <v>43</v>
      </c>
      <c r="E82">
        <f>'R15'!E14</f>
        <v>10</v>
      </c>
      <c r="F82">
        <f>'R15'!F14</f>
        <v>15</v>
      </c>
      <c r="I82" s="7">
        <f t="shared" si="22"/>
        <v>10</v>
      </c>
      <c r="J82" s="7">
        <f t="shared" si="22"/>
        <v>5</v>
      </c>
    </row>
    <row r="83" spans="1:35" x14ac:dyDescent="0.2">
      <c r="A83" t="str">
        <f>'R15'!A16</f>
        <v>Blað- og runnfléttur</v>
      </c>
      <c r="B83">
        <f>'R15'!B16</f>
        <v>2</v>
      </c>
      <c r="C83">
        <f>'R15'!C16</f>
        <v>0.5</v>
      </c>
      <c r="D83">
        <f>'R15'!D16</f>
        <v>0.5</v>
      </c>
      <c r="E83">
        <f>'R15'!E16</f>
        <v>1</v>
      </c>
      <c r="F83">
        <f>'R15'!F16</f>
        <v>0.5</v>
      </c>
      <c r="G83" s="7">
        <f t="shared" si="21"/>
        <v>-1.5</v>
      </c>
      <c r="H83" s="7">
        <f t="shared" si="22"/>
        <v>0</v>
      </c>
      <c r="I83" s="7">
        <f t="shared" si="22"/>
        <v>0.5</v>
      </c>
      <c r="J83" s="7">
        <f t="shared" si="22"/>
        <v>-0.5</v>
      </c>
      <c r="K83" s="4">
        <f t="shared" si="23"/>
        <v>0</v>
      </c>
      <c r="L83">
        <f t="shared" si="24"/>
        <v>0</v>
      </c>
      <c r="M83">
        <f t="shared" si="25"/>
        <v>0</v>
      </c>
      <c r="N83">
        <f t="shared" si="25"/>
        <v>0</v>
      </c>
      <c r="P83">
        <f t="shared" si="26"/>
        <v>2</v>
      </c>
      <c r="Q83">
        <f t="shared" si="27"/>
        <v>0.5</v>
      </c>
      <c r="R83">
        <f t="shared" si="28"/>
        <v>0.5</v>
      </c>
      <c r="S83">
        <f>IF(A83="Blað- og runnfléttur",E83,0)</f>
        <v>1</v>
      </c>
      <c r="T83">
        <v>0.01</v>
      </c>
      <c r="U83">
        <f t="shared" si="29"/>
        <v>0</v>
      </c>
      <c r="V83">
        <f t="shared" si="30"/>
        <v>0</v>
      </c>
      <c r="W83">
        <f t="shared" si="31"/>
        <v>0</v>
      </c>
      <c r="X83">
        <f t="shared" si="31"/>
        <v>0</v>
      </c>
      <c r="Z83">
        <f t="shared" si="32"/>
        <v>0</v>
      </c>
      <c r="AA83">
        <f t="shared" si="33"/>
        <v>0</v>
      </c>
      <c r="AB83">
        <f t="shared" si="34"/>
        <v>0</v>
      </c>
      <c r="AC83">
        <f t="shared" si="34"/>
        <v>0</v>
      </c>
      <c r="AE83">
        <f t="shared" si="35"/>
        <v>0</v>
      </c>
      <c r="AF83">
        <f t="shared" si="36"/>
        <v>0</v>
      </c>
      <c r="AG83">
        <f t="shared" si="37"/>
        <v>0</v>
      </c>
      <c r="AH83">
        <f t="shared" si="37"/>
        <v>0</v>
      </c>
    </row>
    <row r="84" spans="1:35" x14ac:dyDescent="0.2">
      <c r="A84" t="str">
        <f>'R15'!A26</f>
        <v>Hrúðurfléttur</v>
      </c>
      <c r="B84">
        <f>'R15'!B26</f>
        <v>19</v>
      </c>
      <c r="C84">
        <f>'R15'!C26</f>
        <v>4</v>
      </c>
      <c r="D84">
        <f>'R15'!D26</f>
        <v>1</v>
      </c>
      <c r="E84">
        <f>'R15'!E26</f>
        <v>4</v>
      </c>
      <c r="F84">
        <f>'R15'!F26</f>
        <v>1</v>
      </c>
      <c r="G84" s="7">
        <f t="shared" si="21"/>
        <v>-15</v>
      </c>
      <c r="H84" s="7">
        <f t="shared" si="22"/>
        <v>-3</v>
      </c>
      <c r="I84" s="7">
        <f t="shared" si="22"/>
        <v>3</v>
      </c>
      <c r="J84" s="7">
        <f t="shared" si="22"/>
        <v>-3</v>
      </c>
      <c r="K84" s="4">
        <f t="shared" si="23"/>
        <v>0</v>
      </c>
      <c r="L84">
        <f t="shared" si="24"/>
        <v>0</v>
      </c>
      <c r="M84">
        <f t="shared" si="25"/>
        <v>0</v>
      </c>
      <c r="N84">
        <f t="shared" si="25"/>
        <v>0</v>
      </c>
      <c r="P84">
        <f t="shared" si="26"/>
        <v>0</v>
      </c>
      <c r="Q84">
        <f t="shared" si="27"/>
        <v>0</v>
      </c>
      <c r="R84">
        <f t="shared" si="28"/>
        <v>0</v>
      </c>
      <c r="S84">
        <f t="shared" si="28"/>
        <v>0</v>
      </c>
      <c r="U84">
        <f t="shared" si="29"/>
        <v>19</v>
      </c>
      <c r="V84">
        <f t="shared" si="30"/>
        <v>4</v>
      </c>
      <c r="W84">
        <f t="shared" si="31"/>
        <v>1</v>
      </c>
      <c r="X84">
        <f>IF(A84="Hrúðurfléttur",E84,0)</f>
        <v>4</v>
      </c>
      <c r="Y84">
        <f>IF(A84="Hrúðurfléttur",F84,0)</f>
        <v>1</v>
      </c>
      <c r="Z84">
        <f t="shared" si="32"/>
        <v>0</v>
      </c>
      <c r="AA84">
        <f t="shared" si="33"/>
        <v>0</v>
      </c>
      <c r="AB84">
        <f t="shared" si="34"/>
        <v>0</v>
      </c>
      <c r="AC84">
        <f t="shared" si="34"/>
        <v>0</v>
      </c>
      <c r="AE84">
        <f t="shared" si="35"/>
        <v>0</v>
      </c>
      <c r="AF84">
        <f t="shared" si="36"/>
        <v>0</v>
      </c>
      <c r="AG84">
        <f t="shared" si="37"/>
        <v>0</v>
      </c>
      <c r="AH84">
        <f t="shared" si="37"/>
        <v>0</v>
      </c>
    </row>
    <row r="85" spans="1:35" x14ac:dyDescent="0.2">
      <c r="A85" t="str">
        <f>'R15'!A46</f>
        <v>Heildarþekja</v>
      </c>
      <c r="B85" s="2">
        <f>'R15'!B46</f>
        <v>34</v>
      </c>
      <c r="C85" s="2">
        <f>'R15'!C46</f>
        <v>96.5</v>
      </c>
      <c r="D85" s="2">
        <f>'R15'!D46</f>
        <v>55</v>
      </c>
      <c r="E85" s="2">
        <f>'R15'!E46</f>
        <v>33.5</v>
      </c>
      <c r="F85" s="2">
        <f>'R15'!F46</f>
        <v>21.5</v>
      </c>
      <c r="G85" s="7">
        <f t="shared" si="21"/>
        <v>62.5</v>
      </c>
      <c r="H85" s="7">
        <f t="shared" si="22"/>
        <v>-41.5</v>
      </c>
      <c r="I85" s="7">
        <f t="shared" si="22"/>
        <v>-21.5</v>
      </c>
      <c r="J85" s="7">
        <f t="shared" si="22"/>
        <v>-12</v>
      </c>
      <c r="K85" s="4">
        <f t="shared" si="23"/>
        <v>0</v>
      </c>
      <c r="L85">
        <f t="shared" si="24"/>
        <v>0</v>
      </c>
      <c r="M85">
        <f t="shared" si="25"/>
        <v>0</v>
      </c>
      <c r="N85">
        <f t="shared" si="25"/>
        <v>0</v>
      </c>
      <c r="P85">
        <f t="shared" si="26"/>
        <v>0</v>
      </c>
      <c r="Q85">
        <f t="shared" si="27"/>
        <v>0</v>
      </c>
      <c r="R85">
        <f t="shared" si="28"/>
        <v>0</v>
      </c>
      <c r="S85">
        <f t="shared" si="28"/>
        <v>0</v>
      </c>
      <c r="U85">
        <f t="shared" si="29"/>
        <v>0</v>
      </c>
      <c r="V85">
        <f t="shared" si="30"/>
        <v>0</v>
      </c>
      <c r="W85">
        <f t="shared" si="31"/>
        <v>0</v>
      </c>
      <c r="X85">
        <f t="shared" si="31"/>
        <v>0</v>
      </c>
      <c r="Z85">
        <f t="shared" si="32"/>
        <v>34</v>
      </c>
      <c r="AA85">
        <f t="shared" si="33"/>
        <v>96.5</v>
      </c>
      <c r="AB85">
        <f t="shared" si="34"/>
        <v>55</v>
      </c>
      <c r="AC85">
        <f>IF(A85="Heildarþekja",E85,0)</f>
        <v>33.5</v>
      </c>
      <c r="AD85">
        <f>IF(A85="Heildarþekja",F85,0)</f>
        <v>21.5</v>
      </c>
      <c r="AE85">
        <f t="shared" si="35"/>
        <v>0</v>
      </c>
      <c r="AF85">
        <f t="shared" si="36"/>
        <v>0</v>
      </c>
      <c r="AG85">
        <f t="shared" si="37"/>
        <v>0</v>
      </c>
      <c r="AH85">
        <f t="shared" si="37"/>
        <v>0</v>
      </c>
    </row>
    <row r="86" spans="1:35" x14ac:dyDescent="0.2">
      <c r="A86" t="str">
        <f>'R15'!A47</f>
        <v>Fjölbreytni</v>
      </c>
      <c r="B86">
        <f>'R15'!B47</f>
        <v>18</v>
      </c>
      <c r="C86">
        <f>'R15'!C47</f>
        <v>12</v>
      </c>
      <c r="D86">
        <f>'R15'!D47</f>
        <v>6</v>
      </c>
      <c r="E86">
        <f>'R15'!E47</f>
        <v>5</v>
      </c>
      <c r="F86">
        <f>'R15'!F47</f>
        <v>4</v>
      </c>
      <c r="G86" s="7">
        <f t="shared" si="21"/>
        <v>-6</v>
      </c>
      <c r="H86" s="7">
        <f t="shared" si="22"/>
        <v>-6</v>
      </c>
      <c r="I86" s="7">
        <f t="shared" si="22"/>
        <v>-1</v>
      </c>
      <c r="J86" s="7">
        <f t="shared" si="22"/>
        <v>-1</v>
      </c>
      <c r="K86" s="4">
        <f t="shared" si="23"/>
        <v>0</v>
      </c>
      <c r="L86">
        <f t="shared" si="24"/>
        <v>0</v>
      </c>
      <c r="M86">
        <f t="shared" si="25"/>
        <v>0</v>
      </c>
      <c r="N86">
        <f t="shared" si="25"/>
        <v>0</v>
      </c>
      <c r="P86">
        <f t="shared" si="26"/>
        <v>0</v>
      </c>
      <c r="Q86">
        <f t="shared" si="27"/>
        <v>0</v>
      </c>
      <c r="R86">
        <f t="shared" si="28"/>
        <v>0</v>
      </c>
      <c r="S86">
        <f t="shared" si="28"/>
        <v>0</v>
      </c>
      <c r="U86">
        <f t="shared" si="29"/>
        <v>0</v>
      </c>
      <c r="V86">
        <f t="shared" si="30"/>
        <v>0</v>
      </c>
      <c r="W86">
        <f t="shared" si="31"/>
        <v>0</v>
      </c>
      <c r="X86">
        <f t="shared" si="31"/>
        <v>0</v>
      </c>
      <c r="Z86">
        <f t="shared" si="32"/>
        <v>0</v>
      </c>
      <c r="AA86">
        <f t="shared" si="33"/>
        <v>0</v>
      </c>
      <c r="AB86">
        <f t="shared" si="34"/>
        <v>0</v>
      </c>
      <c r="AC86">
        <f t="shared" si="34"/>
        <v>0</v>
      </c>
      <c r="AE86">
        <f t="shared" si="35"/>
        <v>18</v>
      </c>
      <c r="AF86">
        <f t="shared" si="36"/>
        <v>12</v>
      </c>
      <c r="AG86">
        <f t="shared" si="37"/>
        <v>6</v>
      </c>
      <c r="AH86">
        <f>IF(A86="Fjölbreytni",E86,0)</f>
        <v>5</v>
      </c>
      <c r="AI86">
        <f>IF(A86="Fjölbreytni",F86,0)</f>
        <v>4</v>
      </c>
    </row>
    <row r="87" spans="1:35" x14ac:dyDescent="0.2">
      <c r="A87" s="2" t="s">
        <v>44</v>
      </c>
      <c r="G87" s="7">
        <f t="shared" si="21"/>
        <v>0</v>
      </c>
      <c r="H87" s="7">
        <f t="shared" si="22"/>
        <v>0</v>
      </c>
      <c r="I87" s="7">
        <f t="shared" si="22"/>
        <v>0</v>
      </c>
      <c r="K87" s="4">
        <f t="shared" si="23"/>
        <v>0</v>
      </c>
      <c r="L87">
        <f t="shared" si="24"/>
        <v>0</v>
      </c>
      <c r="M87">
        <f t="shared" si="25"/>
        <v>0</v>
      </c>
      <c r="N87">
        <f t="shared" si="25"/>
        <v>0</v>
      </c>
      <c r="P87">
        <f t="shared" si="26"/>
        <v>0</v>
      </c>
      <c r="Q87">
        <f t="shared" si="27"/>
        <v>0</v>
      </c>
      <c r="R87">
        <f t="shared" si="28"/>
        <v>0</v>
      </c>
      <c r="S87">
        <f t="shared" si="28"/>
        <v>0</v>
      </c>
      <c r="U87">
        <f t="shared" si="29"/>
        <v>0</v>
      </c>
      <c r="V87">
        <f t="shared" si="30"/>
        <v>0</v>
      </c>
      <c r="W87">
        <f t="shared" si="31"/>
        <v>0</v>
      </c>
      <c r="X87">
        <f t="shared" si="31"/>
        <v>0</v>
      </c>
      <c r="Z87">
        <f t="shared" si="32"/>
        <v>0</v>
      </c>
      <c r="AA87">
        <f t="shared" si="33"/>
        <v>0</v>
      </c>
      <c r="AB87">
        <f t="shared" si="34"/>
        <v>0</v>
      </c>
      <c r="AC87">
        <f t="shared" si="34"/>
        <v>0</v>
      </c>
      <c r="AE87">
        <f t="shared" si="35"/>
        <v>0</v>
      </c>
      <c r="AF87">
        <f t="shared" si="36"/>
        <v>0</v>
      </c>
      <c r="AG87">
        <f t="shared" si="37"/>
        <v>0</v>
      </c>
      <c r="AH87">
        <f t="shared" si="37"/>
        <v>0</v>
      </c>
    </row>
    <row r="88" spans="1:35" x14ac:dyDescent="0.2">
      <c r="A88" t="str">
        <f>'R16'!A5</f>
        <v>Háplöntur</v>
      </c>
      <c r="B88">
        <f>'R16'!B5</f>
        <v>0.5</v>
      </c>
      <c r="C88">
        <f>'R16'!C5</f>
        <v>1</v>
      </c>
      <c r="D88">
        <f>'R16'!D5</f>
        <v>0.5</v>
      </c>
      <c r="E88">
        <f>'R16'!E5</f>
        <v>0.5</v>
      </c>
      <c r="F88">
        <f>'R16'!F5</f>
        <v>0</v>
      </c>
      <c r="G88" s="7">
        <f t="shared" si="21"/>
        <v>0.5</v>
      </c>
      <c r="H88" s="7">
        <f t="shared" si="22"/>
        <v>-0.5</v>
      </c>
      <c r="I88" s="7">
        <f t="shared" si="22"/>
        <v>0</v>
      </c>
      <c r="J88" s="7">
        <f t="shared" si="22"/>
        <v>-0.5</v>
      </c>
      <c r="K88" s="4">
        <f t="shared" si="23"/>
        <v>0</v>
      </c>
      <c r="L88">
        <f t="shared" si="24"/>
        <v>0</v>
      </c>
      <c r="M88">
        <f t="shared" si="25"/>
        <v>0</v>
      </c>
      <c r="N88">
        <f t="shared" si="25"/>
        <v>0</v>
      </c>
      <c r="P88">
        <f t="shared" si="26"/>
        <v>0</v>
      </c>
      <c r="Q88">
        <f t="shared" si="27"/>
        <v>0</v>
      </c>
      <c r="R88">
        <f t="shared" si="28"/>
        <v>0</v>
      </c>
      <c r="S88">
        <f t="shared" si="28"/>
        <v>0</v>
      </c>
      <c r="U88">
        <f t="shared" si="29"/>
        <v>0</v>
      </c>
      <c r="V88">
        <f t="shared" si="30"/>
        <v>0</v>
      </c>
      <c r="W88">
        <f t="shared" si="31"/>
        <v>0</v>
      </c>
      <c r="X88">
        <f t="shared" si="31"/>
        <v>0</v>
      </c>
      <c r="Z88">
        <f t="shared" si="32"/>
        <v>0</v>
      </c>
      <c r="AA88">
        <f t="shared" si="33"/>
        <v>0</v>
      </c>
      <c r="AB88">
        <f t="shared" si="34"/>
        <v>0</v>
      </c>
      <c r="AC88">
        <f t="shared" si="34"/>
        <v>0</v>
      </c>
      <c r="AE88">
        <f t="shared" si="35"/>
        <v>0</v>
      </c>
      <c r="AF88">
        <f t="shared" si="36"/>
        <v>0</v>
      </c>
      <c r="AG88">
        <f t="shared" si="37"/>
        <v>0</v>
      </c>
      <c r="AH88">
        <f t="shared" si="37"/>
        <v>0</v>
      </c>
    </row>
    <row r="89" spans="1:35" x14ac:dyDescent="0.2">
      <c r="A89" t="str">
        <f>'R16'!A10</f>
        <v>Mosar</v>
      </c>
      <c r="B89">
        <f>'R16'!B10</f>
        <v>14</v>
      </c>
      <c r="C89">
        <f>'R16'!C10</f>
        <v>10.5</v>
      </c>
      <c r="D89">
        <f>'R16'!D10</f>
        <v>12</v>
      </c>
      <c r="E89">
        <f>'R16'!E10</f>
        <v>6.5</v>
      </c>
      <c r="F89">
        <f>'R16'!F10</f>
        <v>9</v>
      </c>
      <c r="G89" s="7">
        <f t="shared" si="21"/>
        <v>-3.5</v>
      </c>
      <c r="H89" s="7">
        <f t="shared" si="22"/>
        <v>1.5</v>
      </c>
      <c r="I89" s="7">
        <f t="shared" si="22"/>
        <v>-5.5</v>
      </c>
      <c r="J89" s="7">
        <f t="shared" si="22"/>
        <v>2.5</v>
      </c>
      <c r="K89" s="4">
        <f t="shared" si="23"/>
        <v>14</v>
      </c>
      <c r="L89">
        <f t="shared" si="24"/>
        <v>10.5</v>
      </c>
      <c r="M89">
        <f t="shared" si="25"/>
        <v>12</v>
      </c>
      <c r="N89">
        <f>IF(A89="Mosar",E89,0)</f>
        <v>6.5</v>
      </c>
      <c r="O89">
        <f>IF(A89="Mosar",F89,0)</f>
        <v>9</v>
      </c>
      <c r="P89">
        <f t="shared" si="26"/>
        <v>0</v>
      </c>
      <c r="Q89">
        <f t="shared" si="27"/>
        <v>0</v>
      </c>
      <c r="R89">
        <f t="shared" si="28"/>
        <v>0</v>
      </c>
      <c r="S89">
        <f t="shared" si="28"/>
        <v>0</v>
      </c>
      <c r="U89">
        <f t="shared" si="29"/>
        <v>0</v>
      </c>
      <c r="V89">
        <f t="shared" si="30"/>
        <v>0</v>
      </c>
      <c r="W89">
        <f t="shared" si="31"/>
        <v>0</v>
      </c>
      <c r="X89">
        <f t="shared" si="31"/>
        <v>0</v>
      </c>
      <c r="Z89">
        <f t="shared" si="32"/>
        <v>0</v>
      </c>
      <c r="AA89">
        <f t="shared" si="33"/>
        <v>0</v>
      </c>
      <c r="AB89">
        <f t="shared" si="34"/>
        <v>0</v>
      </c>
      <c r="AC89">
        <f t="shared" si="34"/>
        <v>0</v>
      </c>
      <c r="AE89">
        <f t="shared" si="35"/>
        <v>0</v>
      </c>
      <c r="AF89">
        <f t="shared" si="36"/>
        <v>0</v>
      </c>
      <c r="AG89">
        <f t="shared" si="37"/>
        <v>0</v>
      </c>
      <c r="AH89">
        <f t="shared" si="37"/>
        <v>0</v>
      </c>
    </row>
    <row r="90" spans="1:35" x14ac:dyDescent="0.2">
      <c r="A90" t="str">
        <f>'R16'!A24</f>
        <v>Blað- og runnfléttur</v>
      </c>
      <c r="B90">
        <f>'R16'!B24</f>
        <v>1.5</v>
      </c>
      <c r="C90">
        <f>'R16'!C24</f>
        <v>8</v>
      </c>
      <c r="D90">
        <f>'R16'!D24</f>
        <v>12</v>
      </c>
      <c r="E90">
        <f>'R16'!E24</f>
        <v>9.5</v>
      </c>
      <c r="F90">
        <f>'R16'!F24</f>
        <v>8.5</v>
      </c>
      <c r="G90" s="7">
        <f t="shared" si="21"/>
        <v>6.5</v>
      </c>
      <c r="H90" s="7">
        <f t="shared" si="22"/>
        <v>4</v>
      </c>
      <c r="I90" s="7">
        <f t="shared" si="22"/>
        <v>-2.5</v>
      </c>
      <c r="J90" s="7">
        <f t="shared" si="22"/>
        <v>-1</v>
      </c>
      <c r="K90" s="4">
        <f t="shared" si="23"/>
        <v>0</v>
      </c>
      <c r="L90">
        <f t="shared" si="24"/>
        <v>0</v>
      </c>
      <c r="M90">
        <f t="shared" si="25"/>
        <v>0</v>
      </c>
      <c r="N90">
        <f t="shared" si="25"/>
        <v>0</v>
      </c>
      <c r="P90">
        <f t="shared" si="26"/>
        <v>1.5</v>
      </c>
      <c r="Q90">
        <f t="shared" si="27"/>
        <v>8</v>
      </c>
      <c r="R90">
        <f t="shared" si="28"/>
        <v>12</v>
      </c>
      <c r="S90">
        <f>IF(A90="Blað- og runnfléttur",E90,0)</f>
        <v>9.5</v>
      </c>
      <c r="T90">
        <f>IF(A90="Blað- og runnfléttur",F90,0)</f>
        <v>8.5</v>
      </c>
      <c r="U90">
        <f t="shared" si="29"/>
        <v>0</v>
      </c>
      <c r="V90">
        <f t="shared" si="30"/>
        <v>0</v>
      </c>
      <c r="W90">
        <f t="shared" si="31"/>
        <v>0</v>
      </c>
      <c r="X90">
        <f t="shared" si="31"/>
        <v>0</v>
      </c>
      <c r="Z90">
        <f t="shared" si="32"/>
        <v>0</v>
      </c>
      <c r="AA90">
        <f t="shared" si="33"/>
        <v>0</v>
      </c>
      <c r="AB90">
        <f t="shared" si="34"/>
        <v>0</v>
      </c>
      <c r="AC90">
        <f t="shared" si="34"/>
        <v>0</v>
      </c>
      <c r="AE90">
        <f t="shared" si="35"/>
        <v>0</v>
      </c>
      <c r="AF90">
        <f t="shared" si="36"/>
        <v>0</v>
      </c>
      <c r="AG90">
        <f t="shared" si="37"/>
        <v>0</v>
      </c>
      <c r="AH90">
        <f t="shared" si="37"/>
        <v>0</v>
      </c>
    </row>
    <row r="91" spans="1:35" x14ac:dyDescent="0.2">
      <c r="A91" t="str">
        <f>'R16'!A29</f>
        <v>Hrúðurfléttur</v>
      </c>
      <c r="B91">
        <f>'R16'!B29</f>
        <v>18</v>
      </c>
      <c r="C91">
        <f>'R16'!C29</f>
        <v>34</v>
      </c>
      <c r="D91">
        <f>'R16'!D29</f>
        <v>43.5</v>
      </c>
      <c r="E91">
        <f>'R16'!E29</f>
        <v>41.5</v>
      </c>
      <c r="F91">
        <f>'R16'!F29</f>
        <v>62.5</v>
      </c>
      <c r="G91" s="7">
        <f t="shared" si="21"/>
        <v>16</v>
      </c>
      <c r="H91" s="7">
        <f t="shared" si="22"/>
        <v>9.5</v>
      </c>
      <c r="I91" s="7">
        <f t="shared" si="22"/>
        <v>-2</v>
      </c>
      <c r="J91" s="7">
        <f t="shared" si="22"/>
        <v>21</v>
      </c>
      <c r="K91" s="4">
        <f t="shared" si="23"/>
        <v>0</v>
      </c>
      <c r="L91">
        <f t="shared" si="24"/>
        <v>0</v>
      </c>
      <c r="M91">
        <f t="shared" si="25"/>
        <v>0</v>
      </c>
      <c r="N91">
        <f t="shared" si="25"/>
        <v>0</v>
      </c>
      <c r="P91">
        <f t="shared" si="26"/>
        <v>0</v>
      </c>
      <c r="Q91">
        <f t="shared" si="27"/>
        <v>0</v>
      </c>
      <c r="R91">
        <f t="shared" si="28"/>
        <v>0</v>
      </c>
      <c r="S91">
        <f t="shared" si="28"/>
        <v>0</v>
      </c>
      <c r="U91">
        <f t="shared" si="29"/>
        <v>18</v>
      </c>
      <c r="V91">
        <f t="shared" si="30"/>
        <v>34</v>
      </c>
      <c r="W91">
        <f t="shared" si="31"/>
        <v>43.5</v>
      </c>
      <c r="X91">
        <f>IF(A91="Hrúðurfléttur",E91,0)</f>
        <v>41.5</v>
      </c>
      <c r="Y91">
        <f>IF(A91="Hrúðurfléttur",F91,0)</f>
        <v>62.5</v>
      </c>
      <c r="Z91">
        <f t="shared" si="32"/>
        <v>0</v>
      </c>
      <c r="AA91">
        <f t="shared" si="33"/>
        <v>0</v>
      </c>
      <c r="AB91">
        <f t="shared" si="34"/>
        <v>0</v>
      </c>
      <c r="AC91">
        <f t="shared" si="34"/>
        <v>0</v>
      </c>
      <c r="AE91">
        <f t="shared" si="35"/>
        <v>0</v>
      </c>
      <c r="AF91">
        <f t="shared" si="36"/>
        <v>0</v>
      </c>
      <c r="AG91">
        <f t="shared" si="37"/>
        <v>0</v>
      </c>
      <c r="AH91">
        <f t="shared" si="37"/>
        <v>0</v>
      </c>
    </row>
    <row r="92" spans="1:35" x14ac:dyDescent="0.2">
      <c r="A92" t="str">
        <f>'R16'!A52</f>
        <v>Heildarþekja</v>
      </c>
      <c r="B92" s="2">
        <f>'R16'!B52</f>
        <v>34</v>
      </c>
      <c r="C92" s="2">
        <f>'R16'!C52</f>
        <v>53.5</v>
      </c>
      <c r="D92" s="2">
        <f>'R16'!D52</f>
        <v>68</v>
      </c>
      <c r="E92" s="2">
        <f>'R16'!E52</f>
        <v>58</v>
      </c>
      <c r="F92" s="2">
        <f>'R16'!F52</f>
        <v>80</v>
      </c>
      <c r="G92" s="7">
        <f t="shared" si="21"/>
        <v>19.5</v>
      </c>
      <c r="H92" s="7">
        <f t="shared" si="22"/>
        <v>14.5</v>
      </c>
      <c r="I92" s="7">
        <f t="shared" si="22"/>
        <v>-10</v>
      </c>
      <c r="J92" s="7">
        <f t="shared" si="22"/>
        <v>22</v>
      </c>
      <c r="K92" s="4">
        <f t="shared" si="23"/>
        <v>0</v>
      </c>
      <c r="L92">
        <f t="shared" si="24"/>
        <v>0</v>
      </c>
      <c r="M92">
        <f t="shared" si="25"/>
        <v>0</v>
      </c>
      <c r="N92">
        <f t="shared" si="25"/>
        <v>0</v>
      </c>
      <c r="P92">
        <f t="shared" si="26"/>
        <v>0</v>
      </c>
      <c r="Q92">
        <f t="shared" si="27"/>
        <v>0</v>
      </c>
      <c r="R92">
        <f t="shared" si="28"/>
        <v>0</v>
      </c>
      <c r="S92">
        <f t="shared" si="28"/>
        <v>0</v>
      </c>
      <c r="U92">
        <f t="shared" si="29"/>
        <v>0</v>
      </c>
      <c r="V92">
        <f t="shared" si="30"/>
        <v>0</v>
      </c>
      <c r="W92">
        <f t="shared" si="31"/>
        <v>0</v>
      </c>
      <c r="X92">
        <f t="shared" si="31"/>
        <v>0</v>
      </c>
      <c r="Z92">
        <f t="shared" si="32"/>
        <v>34</v>
      </c>
      <c r="AA92">
        <f t="shared" si="33"/>
        <v>53.5</v>
      </c>
      <c r="AB92">
        <f t="shared" si="34"/>
        <v>68</v>
      </c>
      <c r="AC92">
        <f>IF(A92="Heildarþekja",E92,0)</f>
        <v>58</v>
      </c>
      <c r="AD92">
        <f>IF(A92="Heildarþekja",F92,0)</f>
        <v>80</v>
      </c>
      <c r="AE92">
        <f t="shared" si="35"/>
        <v>0</v>
      </c>
      <c r="AF92">
        <f t="shared" si="36"/>
        <v>0</v>
      </c>
      <c r="AG92">
        <f t="shared" si="37"/>
        <v>0</v>
      </c>
      <c r="AH92">
        <f t="shared" si="37"/>
        <v>0</v>
      </c>
    </row>
    <row r="93" spans="1:35" x14ac:dyDescent="0.2">
      <c r="A93" t="str">
        <f>'R16'!A53</f>
        <v>Fjölbreytni</v>
      </c>
      <c r="B93">
        <f>'R16'!B53</f>
        <v>21</v>
      </c>
      <c r="C93">
        <f>'R16'!C53</f>
        <v>22</v>
      </c>
      <c r="D93">
        <f>'R16'!D53</f>
        <v>21</v>
      </c>
      <c r="E93">
        <f>'R16'!E53</f>
        <v>20</v>
      </c>
      <c r="F93">
        <f>'R16'!F53</f>
        <v>16</v>
      </c>
      <c r="G93" s="7">
        <f t="shared" si="21"/>
        <v>1</v>
      </c>
      <c r="H93" s="7">
        <f t="shared" si="22"/>
        <v>-1</v>
      </c>
      <c r="I93" s="7">
        <f t="shared" si="22"/>
        <v>-1</v>
      </c>
      <c r="J93" s="7">
        <f t="shared" si="22"/>
        <v>-4</v>
      </c>
      <c r="K93" s="4">
        <f t="shared" si="23"/>
        <v>0</v>
      </c>
      <c r="L93">
        <f t="shared" si="24"/>
        <v>0</v>
      </c>
      <c r="M93">
        <f t="shared" si="25"/>
        <v>0</v>
      </c>
      <c r="N93">
        <f t="shared" si="25"/>
        <v>0</v>
      </c>
      <c r="P93">
        <f t="shared" si="26"/>
        <v>0</v>
      </c>
      <c r="Q93">
        <f t="shared" si="27"/>
        <v>0</v>
      </c>
      <c r="R93">
        <f t="shared" si="28"/>
        <v>0</v>
      </c>
      <c r="S93">
        <f t="shared" si="28"/>
        <v>0</v>
      </c>
      <c r="U93">
        <f t="shared" si="29"/>
        <v>0</v>
      </c>
      <c r="V93">
        <f t="shared" si="30"/>
        <v>0</v>
      </c>
      <c r="W93">
        <f t="shared" si="31"/>
        <v>0</v>
      </c>
      <c r="X93">
        <f t="shared" si="31"/>
        <v>0</v>
      </c>
      <c r="Z93">
        <f t="shared" si="32"/>
        <v>0</v>
      </c>
      <c r="AA93">
        <f t="shared" si="33"/>
        <v>0</v>
      </c>
      <c r="AB93">
        <f t="shared" si="34"/>
        <v>0</v>
      </c>
      <c r="AC93">
        <f t="shared" si="34"/>
        <v>0</v>
      </c>
      <c r="AE93">
        <f t="shared" si="35"/>
        <v>21</v>
      </c>
      <c r="AF93">
        <f t="shared" si="36"/>
        <v>22</v>
      </c>
      <c r="AG93">
        <f t="shared" si="37"/>
        <v>21</v>
      </c>
      <c r="AH93">
        <f>IF(A93="Fjölbreytni",E93,0)</f>
        <v>20</v>
      </c>
      <c r="AI93">
        <f>IF(A93="Fjölbreytni",F93,0)</f>
        <v>16</v>
      </c>
    </row>
    <row r="94" spans="1:35" x14ac:dyDescent="0.2">
      <c r="A94" s="2" t="s">
        <v>45</v>
      </c>
      <c r="G94" s="7">
        <f t="shared" si="21"/>
        <v>0</v>
      </c>
      <c r="H94" s="7">
        <f t="shared" si="22"/>
        <v>0</v>
      </c>
      <c r="I94" s="7">
        <f t="shared" si="22"/>
        <v>0</v>
      </c>
      <c r="K94" s="4">
        <f t="shared" si="23"/>
        <v>0</v>
      </c>
      <c r="L94">
        <f t="shared" si="24"/>
        <v>0</v>
      </c>
      <c r="M94">
        <f t="shared" si="25"/>
        <v>0</v>
      </c>
      <c r="N94">
        <f t="shared" si="25"/>
        <v>0</v>
      </c>
      <c r="P94">
        <f t="shared" si="26"/>
        <v>0</v>
      </c>
      <c r="Q94">
        <f t="shared" si="27"/>
        <v>0</v>
      </c>
      <c r="R94">
        <f t="shared" si="28"/>
        <v>0</v>
      </c>
      <c r="S94">
        <f t="shared" si="28"/>
        <v>0</v>
      </c>
      <c r="U94">
        <f t="shared" si="29"/>
        <v>0</v>
      </c>
      <c r="V94">
        <f t="shared" si="30"/>
        <v>0</v>
      </c>
      <c r="W94">
        <f t="shared" si="31"/>
        <v>0</v>
      </c>
      <c r="X94">
        <f t="shared" si="31"/>
        <v>0</v>
      </c>
      <c r="Z94">
        <f t="shared" si="32"/>
        <v>0</v>
      </c>
      <c r="AA94">
        <f t="shared" si="33"/>
        <v>0</v>
      </c>
      <c r="AB94">
        <f t="shared" si="34"/>
        <v>0</v>
      </c>
      <c r="AC94">
        <f t="shared" si="34"/>
        <v>0</v>
      </c>
      <c r="AE94">
        <f t="shared" si="35"/>
        <v>0</v>
      </c>
      <c r="AF94">
        <f t="shared" si="36"/>
        <v>0</v>
      </c>
      <c r="AG94">
        <f t="shared" si="37"/>
        <v>0</v>
      </c>
      <c r="AH94">
        <f t="shared" si="37"/>
        <v>0</v>
      </c>
    </row>
    <row r="95" spans="1:35" x14ac:dyDescent="0.2">
      <c r="A95" t="str">
        <f>'R17'!A5</f>
        <v>Háplöntur</v>
      </c>
      <c r="B95">
        <f>'R17'!B5</f>
        <v>1</v>
      </c>
      <c r="C95">
        <f>'R17'!C5</f>
        <v>1</v>
      </c>
      <c r="D95">
        <f>'R17'!D5</f>
        <v>0.5</v>
      </c>
      <c r="E95">
        <f>'R17'!E5</f>
        <v>1</v>
      </c>
      <c r="F95">
        <f>'R17'!F5</f>
        <v>0.5</v>
      </c>
      <c r="G95" s="7">
        <f t="shared" si="21"/>
        <v>0</v>
      </c>
      <c r="H95" s="7">
        <f t="shared" si="22"/>
        <v>-0.5</v>
      </c>
      <c r="I95" s="7">
        <f t="shared" si="22"/>
        <v>0.5</v>
      </c>
      <c r="J95" s="7">
        <f t="shared" si="22"/>
        <v>-0.5</v>
      </c>
      <c r="K95" s="4">
        <f t="shared" si="23"/>
        <v>0</v>
      </c>
      <c r="L95">
        <f t="shared" si="24"/>
        <v>0</v>
      </c>
      <c r="M95">
        <f t="shared" si="25"/>
        <v>0</v>
      </c>
      <c r="N95">
        <f t="shared" si="25"/>
        <v>0</v>
      </c>
      <c r="P95">
        <f t="shared" si="26"/>
        <v>0</v>
      </c>
      <c r="Q95">
        <f t="shared" si="27"/>
        <v>0</v>
      </c>
      <c r="R95">
        <f t="shared" si="28"/>
        <v>0</v>
      </c>
      <c r="S95">
        <f t="shared" si="28"/>
        <v>0</v>
      </c>
      <c r="U95">
        <f t="shared" si="29"/>
        <v>0</v>
      </c>
      <c r="V95">
        <f t="shared" si="30"/>
        <v>0</v>
      </c>
      <c r="W95">
        <f t="shared" si="31"/>
        <v>0</v>
      </c>
      <c r="X95">
        <f t="shared" si="31"/>
        <v>0</v>
      </c>
      <c r="Z95">
        <f t="shared" si="32"/>
        <v>0</v>
      </c>
      <c r="AA95">
        <f t="shared" si="33"/>
        <v>0</v>
      </c>
      <c r="AB95">
        <f t="shared" si="34"/>
        <v>0</v>
      </c>
      <c r="AC95">
        <f t="shared" si="34"/>
        <v>0</v>
      </c>
      <c r="AE95">
        <f t="shared" si="35"/>
        <v>0</v>
      </c>
      <c r="AF95">
        <f t="shared" si="36"/>
        <v>0</v>
      </c>
      <c r="AG95">
        <f t="shared" si="37"/>
        <v>0</v>
      </c>
      <c r="AH95">
        <f t="shared" si="37"/>
        <v>0</v>
      </c>
    </row>
    <row r="96" spans="1:35" x14ac:dyDescent="0.2">
      <c r="A96" t="str">
        <f>'R17'!A8</f>
        <v>Mosar</v>
      </c>
      <c r="B96">
        <f>'R17'!B8</f>
        <v>11</v>
      </c>
      <c r="C96">
        <f>'R17'!C8</f>
        <v>19</v>
      </c>
      <c r="D96">
        <f>'R17'!D8</f>
        <v>6.5</v>
      </c>
      <c r="E96">
        <f>'R17'!E8</f>
        <v>5</v>
      </c>
      <c r="F96">
        <f>'R17'!F8</f>
        <v>5.5</v>
      </c>
      <c r="G96" s="7">
        <f t="shared" si="21"/>
        <v>8</v>
      </c>
      <c r="H96" s="7">
        <f t="shared" si="22"/>
        <v>-12.5</v>
      </c>
      <c r="I96" s="7">
        <f t="shared" si="22"/>
        <v>-1.5</v>
      </c>
      <c r="J96" s="7">
        <f t="shared" si="22"/>
        <v>0.5</v>
      </c>
      <c r="K96" s="4">
        <f t="shared" si="23"/>
        <v>11</v>
      </c>
      <c r="L96">
        <f t="shared" si="24"/>
        <v>19</v>
      </c>
      <c r="M96">
        <f t="shared" si="25"/>
        <v>6.5</v>
      </c>
      <c r="N96">
        <f>IF(A96="Mosar",E96,0)</f>
        <v>5</v>
      </c>
      <c r="O96">
        <f>IF(A96="Mosar",F96,0)</f>
        <v>5.5</v>
      </c>
      <c r="P96">
        <f t="shared" si="26"/>
        <v>0</v>
      </c>
      <c r="Q96">
        <f t="shared" si="27"/>
        <v>0</v>
      </c>
      <c r="R96">
        <f t="shared" si="28"/>
        <v>0</v>
      </c>
      <c r="S96">
        <f t="shared" si="28"/>
        <v>0</v>
      </c>
      <c r="U96">
        <f t="shared" si="29"/>
        <v>0</v>
      </c>
      <c r="V96">
        <f t="shared" si="30"/>
        <v>0</v>
      </c>
      <c r="W96">
        <f t="shared" si="31"/>
        <v>0</v>
      </c>
      <c r="X96">
        <f t="shared" si="31"/>
        <v>0</v>
      </c>
      <c r="Z96">
        <f t="shared" si="32"/>
        <v>0</v>
      </c>
      <c r="AA96">
        <f t="shared" si="33"/>
        <v>0</v>
      </c>
      <c r="AB96">
        <f t="shared" si="34"/>
        <v>0</v>
      </c>
      <c r="AC96">
        <f t="shared" si="34"/>
        <v>0</v>
      </c>
      <c r="AE96">
        <f t="shared" si="35"/>
        <v>0</v>
      </c>
      <c r="AF96">
        <f t="shared" si="36"/>
        <v>0</v>
      </c>
      <c r="AG96">
        <f t="shared" si="37"/>
        <v>0</v>
      </c>
      <c r="AH96">
        <f t="shared" si="37"/>
        <v>0</v>
      </c>
    </row>
    <row r="97" spans="1:35" x14ac:dyDescent="0.2">
      <c r="A97" t="str">
        <f>'R17'!A17</f>
        <v>Blað- og runnfléttur</v>
      </c>
      <c r="B97">
        <f>'R17'!B17</f>
        <v>37.5</v>
      </c>
      <c r="C97">
        <f>'R17'!C17</f>
        <v>38</v>
      </c>
      <c r="D97">
        <f>'R17'!D17</f>
        <v>43.05</v>
      </c>
      <c r="E97">
        <f>'R17'!E17</f>
        <v>63</v>
      </c>
      <c r="F97">
        <f>'R17'!F17</f>
        <v>54</v>
      </c>
      <c r="G97" s="7">
        <f t="shared" si="21"/>
        <v>0.5</v>
      </c>
      <c r="H97" s="7">
        <f t="shared" si="22"/>
        <v>5.0499999999999972</v>
      </c>
      <c r="I97" s="7">
        <f t="shared" si="22"/>
        <v>19.950000000000003</v>
      </c>
      <c r="J97" s="7">
        <f t="shared" si="22"/>
        <v>-9</v>
      </c>
      <c r="K97" s="4">
        <f t="shared" si="23"/>
        <v>0</v>
      </c>
      <c r="L97">
        <f t="shared" si="24"/>
        <v>0</v>
      </c>
      <c r="M97">
        <f t="shared" si="25"/>
        <v>0</v>
      </c>
      <c r="N97">
        <f t="shared" si="25"/>
        <v>0</v>
      </c>
      <c r="P97">
        <f t="shared" si="26"/>
        <v>37.5</v>
      </c>
      <c r="Q97">
        <f t="shared" si="27"/>
        <v>38</v>
      </c>
      <c r="R97">
        <f t="shared" si="28"/>
        <v>43.05</v>
      </c>
      <c r="S97">
        <f>IF(A97="Blað- og runnfléttur",E97,0)</f>
        <v>63</v>
      </c>
      <c r="T97">
        <f>IF(A97="Blað- og runnfléttur",F97,0)</f>
        <v>54</v>
      </c>
      <c r="U97">
        <f t="shared" si="29"/>
        <v>0</v>
      </c>
      <c r="V97">
        <f t="shared" si="30"/>
        <v>0</v>
      </c>
      <c r="W97">
        <f t="shared" si="31"/>
        <v>0</v>
      </c>
      <c r="X97">
        <f t="shared" si="31"/>
        <v>0</v>
      </c>
      <c r="Z97">
        <f t="shared" si="32"/>
        <v>0</v>
      </c>
      <c r="AA97">
        <f t="shared" si="33"/>
        <v>0</v>
      </c>
      <c r="AB97">
        <f t="shared" si="34"/>
        <v>0</v>
      </c>
      <c r="AC97">
        <f t="shared" si="34"/>
        <v>0</v>
      </c>
      <c r="AE97">
        <f t="shared" si="35"/>
        <v>0</v>
      </c>
      <c r="AF97">
        <f t="shared" si="36"/>
        <v>0</v>
      </c>
      <c r="AG97">
        <f t="shared" si="37"/>
        <v>0</v>
      </c>
      <c r="AH97">
        <f t="shared" si="37"/>
        <v>0</v>
      </c>
    </row>
    <row r="98" spans="1:35" x14ac:dyDescent="0.2">
      <c r="A98" t="str">
        <f>'R17'!A25</f>
        <v>Hrúðurfléttur</v>
      </c>
      <c r="B98">
        <f>'R17'!B25</f>
        <v>18</v>
      </c>
      <c r="C98">
        <f>'R17'!C25</f>
        <v>31.5</v>
      </c>
      <c r="D98">
        <f>'R17'!D25</f>
        <v>29.05</v>
      </c>
      <c r="E98">
        <f>'R17'!E25</f>
        <v>10</v>
      </c>
      <c r="F98">
        <f>'R17'!F25</f>
        <v>14.5</v>
      </c>
      <c r="G98" s="7">
        <f t="shared" si="21"/>
        <v>13.5</v>
      </c>
      <c r="H98" s="7">
        <f t="shared" si="22"/>
        <v>-2.4499999999999993</v>
      </c>
      <c r="I98" s="7">
        <f t="shared" si="22"/>
        <v>-19.05</v>
      </c>
      <c r="J98" s="7">
        <f t="shared" si="22"/>
        <v>4.5</v>
      </c>
      <c r="K98" s="4">
        <f t="shared" si="23"/>
        <v>0</v>
      </c>
      <c r="L98">
        <f t="shared" si="24"/>
        <v>0</v>
      </c>
      <c r="M98">
        <f t="shared" si="25"/>
        <v>0</v>
      </c>
      <c r="N98">
        <f t="shared" si="25"/>
        <v>0</v>
      </c>
      <c r="P98">
        <f t="shared" si="26"/>
        <v>0</v>
      </c>
      <c r="Q98">
        <f t="shared" si="27"/>
        <v>0</v>
      </c>
      <c r="R98">
        <f t="shared" si="28"/>
        <v>0</v>
      </c>
      <c r="S98">
        <f t="shared" si="28"/>
        <v>0</v>
      </c>
      <c r="U98">
        <f t="shared" si="29"/>
        <v>18</v>
      </c>
      <c r="V98">
        <f t="shared" si="30"/>
        <v>31.5</v>
      </c>
      <c r="W98">
        <f t="shared" si="31"/>
        <v>29.05</v>
      </c>
      <c r="X98">
        <f>IF(A98="Hrúðurfléttur",E98,0)</f>
        <v>10</v>
      </c>
      <c r="Y98">
        <f>IF(A98="Hrúðurfléttur",F98,0)</f>
        <v>14.5</v>
      </c>
      <c r="Z98">
        <f t="shared" si="32"/>
        <v>0</v>
      </c>
      <c r="AA98">
        <f t="shared" si="33"/>
        <v>0</v>
      </c>
      <c r="AB98">
        <f t="shared" si="34"/>
        <v>0</v>
      </c>
      <c r="AC98">
        <f t="shared" si="34"/>
        <v>0</v>
      </c>
      <c r="AE98">
        <f t="shared" si="35"/>
        <v>0</v>
      </c>
      <c r="AF98">
        <f t="shared" si="36"/>
        <v>0</v>
      </c>
      <c r="AG98">
        <f t="shared" si="37"/>
        <v>0</v>
      </c>
      <c r="AH98">
        <f t="shared" si="37"/>
        <v>0</v>
      </c>
    </row>
    <row r="99" spans="1:35" x14ac:dyDescent="0.2">
      <c r="A99" t="str">
        <f>'R17'!A45</f>
        <v>Heildarþekja</v>
      </c>
      <c r="B99" s="2">
        <f>'R17'!B45</f>
        <v>67.5</v>
      </c>
      <c r="C99" s="2">
        <f>'R17'!C45</f>
        <v>89.5</v>
      </c>
      <c r="D99" s="2">
        <f>'R17'!D45</f>
        <v>79.099999999999994</v>
      </c>
      <c r="E99" s="2">
        <f>'R17'!E45</f>
        <v>79</v>
      </c>
      <c r="F99" s="2">
        <f>'R17'!F45</f>
        <v>74.5</v>
      </c>
      <c r="G99" s="7">
        <f t="shared" si="21"/>
        <v>22</v>
      </c>
      <c r="H99" s="7">
        <f t="shared" si="22"/>
        <v>-10.400000000000006</v>
      </c>
      <c r="I99" s="7">
        <f t="shared" si="22"/>
        <v>-9.9999999999994316E-2</v>
      </c>
      <c r="J99" s="7">
        <f t="shared" si="22"/>
        <v>-4.5</v>
      </c>
      <c r="K99" s="4">
        <f t="shared" si="23"/>
        <v>0</v>
      </c>
      <c r="L99">
        <f t="shared" si="24"/>
        <v>0</v>
      </c>
      <c r="M99">
        <f t="shared" si="25"/>
        <v>0</v>
      </c>
      <c r="N99">
        <f t="shared" si="25"/>
        <v>0</v>
      </c>
      <c r="P99">
        <f t="shared" si="26"/>
        <v>0</v>
      </c>
      <c r="Q99">
        <f t="shared" si="27"/>
        <v>0</v>
      </c>
      <c r="R99">
        <f t="shared" si="28"/>
        <v>0</v>
      </c>
      <c r="S99">
        <f t="shared" si="28"/>
        <v>0</v>
      </c>
      <c r="U99">
        <f t="shared" si="29"/>
        <v>0</v>
      </c>
      <c r="V99">
        <f t="shared" si="30"/>
        <v>0</v>
      </c>
      <c r="W99">
        <f t="shared" si="31"/>
        <v>0</v>
      </c>
      <c r="X99">
        <f t="shared" si="31"/>
        <v>0</v>
      </c>
      <c r="Z99">
        <f t="shared" si="32"/>
        <v>67.5</v>
      </c>
      <c r="AA99">
        <f t="shared" si="33"/>
        <v>89.5</v>
      </c>
      <c r="AB99">
        <f t="shared" si="34"/>
        <v>79.099999999999994</v>
      </c>
      <c r="AC99">
        <f>IF(A99="Heildarþekja",E99,0)</f>
        <v>79</v>
      </c>
      <c r="AD99">
        <f>IF(A99="Heildarþekja",F99,0)</f>
        <v>74.5</v>
      </c>
      <c r="AE99">
        <f t="shared" si="35"/>
        <v>0</v>
      </c>
      <c r="AF99">
        <f t="shared" si="36"/>
        <v>0</v>
      </c>
      <c r="AG99">
        <f t="shared" si="37"/>
        <v>0</v>
      </c>
      <c r="AH99">
        <f t="shared" si="37"/>
        <v>0</v>
      </c>
    </row>
    <row r="100" spans="1:35" x14ac:dyDescent="0.2">
      <c r="A100" t="str">
        <f>'R17'!A46</f>
        <v>Fjölbreytni</v>
      </c>
      <c r="B100">
        <f>'R17'!B46</f>
        <v>15</v>
      </c>
      <c r="C100">
        <f>'R17'!C46</f>
        <v>21</v>
      </c>
      <c r="D100">
        <f>'R17'!D46</f>
        <v>21</v>
      </c>
      <c r="E100">
        <f>'R17'!E46</f>
        <v>15</v>
      </c>
      <c r="F100">
        <f>'R17'!F46</f>
        <v>19</v>
      </c>
      <c r="G100" s="7">
        <f t="shared" si="21"/>
        <v>6</v>
      </c>
      <c r="H100" s="7">
        <f t="shared" si="22"/>
        <v>0</v>
      </c>
      <c r="I100" s="7">
        <f t="shared" si="22"/>
        <v>-6</v>
      </c>
      <c r="J100" s="7">
        <f t="shared" si="22"/>
        <v>4</v>
      </c>
      <c r="K100" s="4">
        <f t="shared" si="23"/>
        <v>0</v>
      </c>
      <c r="L100">
        <f t="shared" si="24"/>
        <v>0</v>
      </c>
      <c r="M100">
        <f t="shared" si="25"/>
        <v>0</v>
      </c>
      <c r="N100">
        <f t="shared" si="25"/>
        <v>0</v>
      </c>
      <c r="P100">
        <f t="shared" si="26"/>
        <v>0</v>
      </c>
      <c r="Q100">
        <f t="shared" si="27"/>
        <v>0</v>
      </c>
      <c r="R100">
        <f t="shared" si="28"/>
        <v>0</v>
      </c>
      <c r="S100">
        <f t="shared" si="28"/>
        <v>0</v>
      </c>
      <c r="U100">
        <f t="shared" si="29"/>
        <v>0</v>
      </c>
      <c r="V100">
        <f t="shared" si="30"/>
        <v>0</v>
      </c>
      <c r="W100">
        <f t="shared" si="31"/>
        <v>0</v>
      </c>
      <c r="X100">
        <f t="shared" si="31"/>
        <v>0</v>
      </c>
      <c r="Z100">
        <f t="shared" si="32"/>
        <v>0</v>
      </c>
      <c r="AA100">
        <f t="shared" si="33"/>
        <v>0</v>
      </c>
      <c r="AB100">
        <f t="shared" si="34"/>
        <v>0</v>
      </c>
      <c r="AC100">
        <f t="shared" si="34"/>
        <v>0</v>
      </c>
      <c r="AE100">
        <f t="shared" si="35"/>
        <v>15</v>
      </c>
      <c r="AF100">
        <f t="shared" si="36"/>
        <v>21</v>
      </c>
      <c r="AG100">
        <f t="shared" si="37"/>
        <v>21</v>
      </c>
      <c r="AH100">
        <f>IF(A100="Fjölbreytni",E100,0)</f>
        <v>15</v>
      </c>
      <c r="AI100">
        <f>IF(A100="Fjölbreytni",F100,0)</f>
        <v>19</v>
      </c>
    </row>
    <row r="101" spans="1:35" x14ac:dyDescent="0.2">
      <c r="A101" s="2" t="s">
        <v>46</v>
      </c>
      <c r="G101" s="7">
        <f t="shared" si="21"/>
        <v>0</v>
      </c>
      <c r="H101" s="7">
        <f t="shared" si="22"/>
        <v>0</v>
      </c>
      <c r="I101" s="7">
        <f t="shared" si="22"/>
        <v>0</v>
      </c>
      <c r="K101" s="4">
        <f t="shared" si="23"/>
        <v>0</v>
      </c>
      <c r="L101">
        <f t="shared" si="24"/>
        <v>0</v>
      </c>
      <c r="M101">
        <f t="shared" si="25"/>
        <v>0</v>
      </c>
      <c r="N101">
        <f t="shared" si="25"/>
        <v>0</v>
      </c>
      <c r="P101">
        <f t="shared" si="26"/>
        <v>0</v>
      </c>
      <c r="Q101">
        <f t="shared" si="27"/>
        <v>0</v>
      </c>
      <c r="R101">
        <f t="shared" si="28"/>
        <v>0</v>
      </c>
      <c r="S101">
        <f t="shared" si="28"/>
        <v>0</v>
      </c>
      <c r="U101">
        <f t="shared" si="29"/>
        <v>0</v>
      </c>
      <c r="V101">
        <f t="shared" si="30"/>
        <v>0</v>
      </c>
      <c r="W101">
        <f t="shared" si="31"/>
        <v>0</v>
      </c>
      <c r="X101">
        <f t="shared" si="31"/>
        <v>0</v>
      </c>
      <c r="Z101">
        <f t="shared" si="32"/>
        <v>0</v>
      </c>
      <c r="AA101">
        <f t="shared" si="33"/>
        <v>0</v>
      </c>
      <c r="AB101">
        <f t="shared" si="34"/>
        <v>0</v>
      </c>
      <c r="AC101">
        <f t="shared" si="34"/>
        <v>0</v>
      </c>
      <c r="AE101">
        <f t="shared" si="35"/>
        <v>0</v>
      </c>
      <c r="AF101">
        <f t="shared" si="36"/>
        <v>0</v>
      </c>
      <c r="AG101">
        <f t="shared" si="37"/>
        <v>0</v>
      </c>
      <c r="AH101">
        <f t="shared" si="37"/>
        <v>0</v>
      </c>
    </row>
    <row r="102" spans="1:35" x14ac:dyDescent="0.2">
      <c r="A102" t="str">
        <f>'R18'!A5</f>
        <v>Háplöntur</v>
      </c>
      <c r="B102">
        <f>'R18'!B5</f>
        <v>6</v>
      </c>
      <c r="C102">
        <f>'R18'!C5</f>
        <v>5</v>
      </c>
      <c r="D102">
        <f>'R18'!D5</f>
        <v>4.5</v>
      </c>
      <c r="E102">
        <f>'R18'!E5</f>
        <v>5</v>
      </c>
      <c r="F102">
        <f>'R18'!F5</f>
        <v>5.5</v>
      </c>
      <c r="G102" s="7">
        <f t="shared" si="21"/>
        <v>-1</v>
      </c>
      <c r="H102" s="7">
        <f t="shared" si="22"/>
        <v>-0.5</v>
      </c>
      <c r="I102" s="7">
        <f t="shared" si="22"/>
        <v>0.5</v>
      </c>
      <c r="J102" s="7">
        <f t="shared" si="22"/>
        <v>0.5</v>
      </c>
      <c r="K102" s="4">
        <f t="shared" si="23"/>
        <v>0</v>
      </c>
      <c r="L102">
        <f t="shared" si="24"/>
        <v>0</v>
      </c>
      <c r="M102">
        <f t="shared" si="25"/>
        <v>0</v>
      </c>
      <c r="N102">
        <f t="shared" si="25"/>
        <v>0</v>
      </c>
      <c r="P102">
        <f t="shared" si="26"/>
        <v>0</v>
      </c>
      <c r="Q102">
        <f t="shared" si="27"/>
        <v>0</v>
      </c>
      <c r="R102">
        <f t="shared" si="28"/>
        <v>0</v>
      </c>
      <c r="S102">
        <f t="shared" si="28"/>
        <v>0</v>
      </c>
      <c r="U102">
        <f t="shared" si="29"/>
        <v>0</v>
      </c>
      <c r="V102">
        <f t="shared" si="30"/>
        <v>0</v>
      </c>
      <c r="W102">
        <f t="shared" si="31"/>
        <v>0</v>
      </c>
      <c r="X102">
        <f t="shared" si="31"/>
        <v>0</v>
      </c>
      <c r="Z102">
        <f t="shared" si="32"/>
        <v>0</v>
      </c>
      <c r="AA102">
        <f t="shared" si="33"/>
        <v>0</v>
      </c>
      <c r="AB102">
        <f t="shared" si="34"/>
        <v>0</v>
      </c>
      <c r="AC102">
        <f t="shared" si="34"/>
        <v>0</v>
      </c>
      <c r="AE102">
        <f t="shared" si="35"/>
        <v>0</v>
      </c>
      <c r="AF102">
        <f t="shared" si="36"/>
        <v>0</v>
      </c>
      <c r="AG102">
        <f t="shared" si="37"/>
        <v>0</v>
      </c>
      <c r="AH102">
        <f t="shared" si="37"/>
        <v>0</v>
      </c>
    </row>
    <row r="103" spans="1:35" x14ac:dyDescent="0.2">
      <c r="A103" t="str">
        <f>'R18'!A13</f>
        <v>Mosar</v>
      </c>
      <c r="B103">
        <f>'R18'!B13</f>
        <v>15</v>
      </c>
      <c r="C103">
        <f>'R18'!C13</f>
        <v>19</v>
      </c>
      <c r="D103">
        <f>'R18'!D13</f>
        <v>25</v>
      </c>
      <c r="E103">
        <f>'R18'!E13</f>
        <v>23</v>
      </c>
      <c r="F103">
        <f>'R18'!F13</f>
        <v>20.5</v>
      </c>
      <c r="G103" s="7">
        <f t="shared" si="21"/>
        <v>4</v>
      </c>
      <c r="H103" s="7">
        <f t="shared" si="22"/>
        <v>6</v>
      </c>
      <c r="I103" s="7">
        <f t="shared" si="22"/>
        <v>-2</v>
      </c>
      <c r="J103" s="7">
        <f t="shared" si="22"/>
        <v>-2.5</v>
      </c>
      <c r="K103" s="4">
        <f t="shared" si="23"/>
        <v>15</v>
      </c>
      <c r="L103">
        <f t="shared" si="24"/>
        <v>19</v>
      </c>
      <c r="M103">
        <f t="shared" si="25"/>
        <v>25</v>
      </c>
      <c r="N103">
        <f>IF(A103="Mosar",E103,0)</f>
        <v>23</v>
      </c>
      <c r="O103">
        <f>IF(A103="Mosar",F103,0)</f>
        <v>20.5</v>
      </c>
      <c r="P103">
        <f t="shared" si="26"/>
        <v>0</v>
      </c>
      <c r="Q103">
        <f t="shared" si="27"/>
        <v>0</v>
      </c>
      <c r="R103">
        <f t="shared" si="28"/>
        <v>0</v>
      </c>
      <c r="S103">
        <f t="shared" si="28"/>
        <v>0</v>
      </c>
      <c r="U103">
        <f t="shared" si="29"/>
        <v>0</v>
      </c>
      <c r="V103">
        <f t="shared" si="30"/>
        <v>0</v>
      </c>
      <c r="W103">
        <f t="shared" si="31"/>
        <v>0</v>
      </c>
      <c r="X103">
        <f t="shared" si="31"/>
        <v>0</v>
      </c>
      <c r="Z103">
        <f t="shared" si="32"/>
        <v>0</v>
      </c>
      <c r="AA103">
        <f t="shared" si="33"/>
        <v>0</v>
      </c>
      <c r="AB103">
        <f t="shared" si="34"/>
        <v>0</v>
      </c>
      <c r="AC103">
        <f t="shared" si="34"/>
        <v>0</v>
      </c>
      <c r="AE103">
        <f t="shared" si="35"/>
        <v>0</v>
      </c>
      <c r="AF103">
        <f t="shared" si="36"/>
        <v>0</v>
      </c>
      <c r="AG103">
        <f t="shared" si="37"/>
        <v>0</v>
      </c>
      <c r="AH103">
        <f t="shared" si="37"/>
        <v>0</v>
      </c>
    </row>
    <row r="104" spans="1:35" x14ac:dyDescent="0.2">
      <c r="A104" t="str">
        <f>'R18'!A30</f>
        <v>Blað- og runnfléttur</v>
      </c>
      <c r="B104">
        <f>'R18'!B30</f>
        <v>3.5</v>
      </c>
      <c r="C104">
        <f>'R18'!C30</f>
        <v>10.5</v>
      </c>
      <c r="D104">
        <f>'R18'!D30</f>
        <v>9</v>
      </c>
      <c r="E104">
        <f>'R18'!E30</f>
        <v>12</v>
      </c>
      <c r="F104">
        <f>'R18'!F30</f>
        <v>12</v>
      </c>
      <c r="G104" s="7">
        <f t="shared" si="21"/>
        <v>7</v>
      </c>
      <c r="H104" s="7">
        <f t="shared" si="22"/>
        <v>-1.5</v>
      </c>
      <c r="I104" s="7">
        <f t="shared" si="22"/>
        <v>3</v>
      </c>
      <c r="J104" s="7">
        <f t="shared" si="22"/>
        <v>0</v>
      </c>
      <c r="L104">
        <f t="shared" si="24"/>
        <v>0</v>
      </c>
      <c r="M104">
        <f t="shared" si="25"/>
        <v>0</v>
      </c>
      <c r="N104">
        <f t="shared" si="25"/>
        <v>0</v>
      </c>
      <c r="P104">
        <f t="shared" si="26"/>
        <v>3.5</v>
      </c>
      <c r="Q104">
        <f t="shared" si="27"/>
        <v>10.5</v>
      </c>
      <c r="R104">
        <f t="shared" si="28"/>
        <v>9</v>
      </c>
      <c r="S104">
        <f>IF(A104="Blað- og runnfléttur",E104,0)</f>
        <v>12</v>
      </c>
      <c r="T104">
        <f>IF(A104="Blað- og runnfléttur",F104,0)</f>
        <v>12</v>
      </c>
      <c r="U104">
        <f t="shared" si="29"/>
        <v>0</v>
      </c>
      <c r="V104">
        <f t="shared" si="30"/>
        <v>0</v>
      </c>
      <c r="W104">
        <f t="shared" si="31"/>
        <v>0</v>
      </c>
      <c r="X104">
        <f t="shared" si="31"/>
        <v>0</v>
      </c>
      <c r="Z104">
        <f t="shared" si="32"/>
        <v>0</v>
      </c>
      <c r="AA104">
        <f t="shared" si="33"/>
        <v>0</v>
      </c>
      <c r="AB104">
        <f t="shared" si="34"/>
        <v>0</v>
      </c>
      <c r="AC104">
        <f t="shared" si="34"/>
        <v>0</v>
      </c>
      <c r="AE104">
        <f t="shared" si="35"/>
        <v>0</v>
      </c>
      <c r="AF104">
        <f t="shared" si="36"/>
        <v>0</v>
      </c>
      <c r="AG104">
        <f t="shared" si="37"/>
        <v>0</v>
      </c>
      <c r="AH104">
        <f t="shared" si="37"/>
        <v>0</v>
      </c>
    </row>
    <row r="105" spans="1:35" x14ac:dyDescent="0.2">
      <c r="A105" t="str">
        <f>'R18'!A42</f>
        <v>Hrúðurfléttur</v>
      </c>
      <c r="B105">
        <f>'R18'!B42</f>
        <v>25.5</v>
      </c>
      <c r="C105">
        <f>'R18'!C42</f>
        <v>37</v>
      </c>
      <c r="D105">
        <f>'R18'!D42</f>
        <v>25</v>
      </c>
      <c r="E105">
        <f>'R18'!E42</f>
        <v>26.5</v>
      </c>
      <c r="F105">
        <f>'R18'!F42</f>
        <v>27</v>
      </c>
      <c r="G105" s="7">
        <f t="shared" si="21"/>
        <v>11.5</v>
      </c>
      <c r="H105" s="7">
        <f t="shared" si="22"/>
        <v>-12</v>
      </c>
      <c r="I105" s="7">
        <f t="shared" si="22"/>
        <v>1.5</v>
      </c>
      <c r="J105" s="7">
        <f t="shared" si="22"/>
        <v>0.5</v>
      </c>
      <c r="L105">
        <f t="shared" si="24"/>
        <v>0</v>
      </c>
      <c r="M105">
        <f t="shared" si="25"/>
        <v>0</v>
      </c>
      <c r="N105">
        <f t="shared" si="25"/>
        <v>0</v>
      </c>
      <c r="P105">
        <f t="shared" si="26"/>
        <v>0</v>
      </c>
      <c r="Q105">
        <f t="shared" si="27"/>
        <v>0</v>
      </c>
      <c r="R105">
        <f t="shared" si="28"/>
        <v>0</v>
      </c>
      <c r="S105">
        <f t="shared" si="28"/>
        <v>0</v>
      </c>
      <c r="U105">
        <f t="shared" si="29"/>
        <v>25.5</v>
      </c>
      <c r="V105">
        <f t="shared" si="30"/>
        <v>37</v>
      </c>
      <c r="W105">
        <f t="shared" si="31"/>
        <v>25</v>
      </c>
      <c r="X105">
        <f>IF(A105="Hrúðurfléttur",E105,0)</f>
        <v>26.5</v>
      </c>
      <c r="Y105">
        <f>IF(A105="Hrúðurfléttur",F105,0)</f>
        <v>27</v>
      </c>
      <c r="Z105">
        <f t="shared" si="32"/>
        <v>0</v>
      </c>
      <c r="AA105">
        <f t="shared" si="33"/>
        <v>0</v>
      </c>
      <c r="AB105">
        <f t="shared" si="34"/>
        <v>0</v>
      </c>
      <c r="AC105">
        <f t="shared" si="34"/>
        <v>0</v>
      </c>
      <c r="AE105">
        <f t="shared" si="35"/>
        <v>0</v>
      </c>
      <c r="AF105">
        <f t="shared" si="36"/>
        <v>0</v>
      </c>
      <c r="AG105">
        <f t="shared" si="37"/>
        <v>0</v>
      </c>
      <c r="AH105">
        <f t="shared" si="37"/>
        <v>0</v>
      </c>
    </row>
    <row r="106" spans="1:35" x14ac:dyDescent="0.2">
      <c r="A106" t="str">
        <f>'R18'!A62</f>
        <v>Heildarþekja</v>
      </c>
      <c r="B106" s="2">
        <f>'R18'!B62</f>
        <v>50</v>
      </c>
      <c r="C106" s="2">
        <f>'R18'!C62</f>
        <v>71.5</v>
      </c>
      <c r="D106" s="2">
        <f>'R18'!D62</f>
        <v>63.5</v>
      </c>
      <c r="E106" s="2">
        <f>'R18'!E62</f>
        <v>66.5</v>
      </c>
      <c r="F106" s="2">
        <f>'R18'!F62</f>
        <v>65</v>
      </c>
      <c r="G106" s="7">
        <f t="shared" si="21"/>
        <v>21.5</v>
      </c>
      <c r="H106" s="7">
        <f t="shared" si="22"/>
        <v>-8</v>
      </c>
      <c r="I106" s="7">
        <f t="shared" si="22"/>
        <v>3</v>
      </c>
      <c r="J106" s="7">
        <f t="shared" si="22"/>
        <v>-1.5</v>
      </c>
      <c r="L106">
        <f t="shared" si="24"/>
        <v>0</v>
      </c>
      <c r="M106">
        <f t="shared" si="25"/>
        <v>0</v>
      </c>
      <c r="N106">
        <f t="shared" si="25"/>
        <v>0</v>
      </c>
      <c r="P106">
        <f t="shared" si="26"/>
        <v>0</v>
      </c>
      <c r="Q106">
        <f t="shared" si="27"/>
        <v>0</v>
      </c>
      <c r="R106">
        <f t="shared" si="28"/>
        <v>0</v>
      </c>
      <c r="S106">
        <f t="shared" si="28"/>
        <v>0</v>
      </c>
      <c r="U106">
        <f t="shared" si="29"/>
        <v>0</v>
      </c>
      <c r="V106">
        <f t="shared" si="30"/>
        <v>0</v>
      </c>
      <c r="W106">
        <f t="shared" si="31"/>
        <v>0</v>
      </c>
      <c r="X106">
        <f t="shared" si="31"/>
        <v>0</v>
      </c>
      <c r="Z106">
        <f t="shared" si="32"/>
        <v>50</v>
      </c>
      <c r="AA106">
        <f t="shared" si="33"/>
        <v>71.5</v>
      </c>
      <c r="AB106">
        <f t="shared" si="34"/>
        <v>63.5</v>
      </c>
      <c r="AC106">
        <f>IF(A106="Heildarþekja",E106,0)</f>
        <v>66.5</v>
      </c>
      <c r="AD106">
        <f>IF(A106="Heildarþekja",F106,0)</f>
        <v>65</v>
      </c>
      <c r="AE106">
        <f t="shared" si="35"/>
        <v>0</v>
      </c>
      <c r="AF106">
        <f t="shared" si="36"/>
        <v>0</v>
      </c>
      <c r="AG106">
        <f t="shared" si="37"/>
        <v>0</v>
      </c>
      <c r="AH106">
        <f t="shared" si="37"/>
        <v>0</v>
      </c>
    </row>
    <row r="107" spans="1:35" x14ac:dyDescent="0.2">
      <c r="A107" t="str">
        <f>'R18'!A63</f>
        <v>Fjölbreytni</v>
      </c>
      <c r="B107">
        <f>'R18'!B63</f>
        <v>27</v>
      </c>
      <c r="C107">
        <f>'R18'!C63</f>
        <v>31</v>
      </c>
      <c r="D107">
        <f>'R18'!D63</f>
        <v>31</v>
      </c>
      <c r="E107">
        <f>'R18'!E63</f>
        <v>27</v>
      </c>
      <c r="F107">
        <f>'R18'!F63</f>
        <v>25</v>
      </c>
      <c r="G107" s="7">
        <f t="shared" si="21"/>
        <v>4</v>
      </c>
      <c r="H107" s="7">
        <f t="shared" si="22"/>
        <v>0</v>
      </c>
      <c r="I107" s="7">
        <f t="shared" si="22"/>
        <v>-4</v>
      </c>
      <c r="J107" s="7">
        <f t="shared" si="22"/>
        <v>-2</v>
      </c>
      <c r="L107">
        <f t="shared" si="24"/>
        <v>0</v>
      </c>
      <c r="M107">
        <f t="shared" si="25"/>
        <v>0</v>
      </c>
      <c r="N107">
        <f t="shared" si="25"/>
        <v>0</v>
      </c>
      <c r="P107">
        <f t="shared" si="26"/>
        <v>0</v>
      </c>
      <c r="Q107">
        <f t="shared" si="27"/>
        <v>0</v>
      </c>
      <c r="R107">
        <f t="shared" si="28"/>
        <v>0</v>
      </c>
      <c r="S107">
        <f t="shared" si="28"/>
        <v>0</v>
      </c>
      <c r="U107">
        <f t="shared" si="29"/>
        <v>0</v>
      </c>
      <c r="V107">
        <f t="shared" si="30"/>
        <v>0</v>
      </c>
      <c r="W107">
        <f t="shared" si="31"/>
        <v>0</v>
      </c>
      <c r="X107">
        <f t="shared" si="31"/>
        <v>0</v>
      </c>
      <c r="Z107">
        <f t="shared" si="32"/>
        <v>0</v>
      </c>
      <c r="AA107">
        <f t="shared" si="33"/>
        <v>0</v>
      </c>
      <c r="AB107">
        <f t="shared" si="34"/>
        <v>0</v>
      </c>
      <c r="AC107">
        <f t="shared" si="34"/>
        <v>0</v>
      </c>
      <c r="AE107">
        <f t="shared" si="35"/>
        <v>27</v>
      </c>
      <c r="AF107">
        <f t="shared" si="36"/>
        <v>31</v>
      </c>
      <c r="AG107">
        <f t="shared" si="37"/>
        <v>31</v>
      </c>
      <c r="AH107">
        <f>IF(A107="Fjölbreytni",E107,0)</f>
        <v>27</v>
      </c>
      <c r="AI107">
        <f>IF(A107="Fjölbreytni",F107,0)</f>
        <v>25</v>
      </c>
    </row>
    <row r="108" spans="1:35" x14ac:dyDescent="0.2">
      <c r="A108" s="2" t="s">
        <v>47</v>
      </c>
      <c r="G108" s="7">
        <f t="shared" si="21"/>
        <v>0</v>
      </c>
      <c r="H108" s="7">
        <f t="shared" si="22"/>
        <v>0</v>
      </c>
      <c r="I108" s="7">
        <f t="shared" si="22"/>
        <v>0</v>
      </c>
      <c r="L108">
        <f t="shared" si="24"/>
        <v>0</v>
      </c>
      <c r="M108">
        <f t="shared" si="25"/>
        <v>0</v>
      </c>
      <c r="N108">
        <f t="shared" si="25"/>
        <v>0</v>
      </c>
      <c r="P108">
        <f t="shared" si="26"/>
        <v>0</v>
      </c>
      <c r="Q108">
        <f t="shared" si="27"/>
        <v>0</v>
      </c>
      <c r="R108">
        <f t="shared" si="28"/>
        <v>0</v>
      </c>
      <c r="S108">
        <f t="shared" si="28"/>
        <v>0</v>
      </c>
      <c r="U108">
        <f t="shared" si="29"/>
        <v>0</v>
      </c>
      <c r="V108">
        <f t="shared" si="30"/>
        <v>0</v>
      </c>
      <c r="W108">
        <f t="shared" si="31"/>
        <v>0</v>
      </c>
      <c r="X108">
        <f t="shared" si="31"/>
        <v>0</v>
      </c>
      <c r="Z108">
        <f t="shared" si="32"/>
        <v>0</v>
      </c>
      <c r="AA108">
        <f t="shared" si="33"/>
        <v>0</v>
      </c>
      <c r="AB108">
        <f t="shared" si="34"/>
        <v>0</v>
      </c>
      <c r="AC108">
        <f t="shared" si="34"/>
        <v>0</v>
      </c>
      <c r="AE108">
        <f t="shared" si="35"/>
        <v>0</v>
      </c>
      <c r="AF108">
        <f t="shared" si="36"/>
        <v>0</v>
      </c>
      <c r="AG108">
        <f t="shared" si="37"/>
        <v>0</v>
      </c>
      <c r="AH108">
        <f t="shared" si="37"/>
        <v>0</v>
      </c>
    </row>
    <row r="109" spans="1:35" x14ac:dyDescent="0.2">
      <c r="A109" s="30" t="s">
        <v>48</v>
      </c>
      <c r="B109">
        <v>0.01</v>
      </c>
      <c r="C109">
        <v>0.01</v>
      </c>
      <c r="D109">
        <v>0.01</v>
      </c>
      <c r="E109">
        <v>0.01</v>
      </c>
      <c r="F109">
        <v>0.01</v>
      </c>
      <c r="K109" s="4">
        <f t="shared" si="23"/>
        <v>0.01</v>
      </c>
      <c r="L109" s="4">
        <f>IF(A109="Mosar",C109,0)</f>
        <v>0.01</v>
      </c>
      <c r="M109" s="4">
        <f>IF(A109="Mosar",D109,0)</f>
        <v>0.01</v>
      </c>
      <c r="N109" s="4">
        <f>IF(A109="Mosar",E109,0)</f>
        <v>0.01</v>
      </c>
      <c r="O109" s="4">
        <f>IF(A109="Mosar",F109,0)</f>
        <v>0.01</v>
      </c>
    </row>
    <row r="110" spans="1:35" x14ac:dyDescent="0.2">
      <c r="A110" s="30" t="s">
        <v>49</v>
      </c>
      <c r="B110">
        <v>0.01</v>
      </c>
      <c r="C110">
        <v>0.01</v>
      </c>
      <c r="D110">
        <v>0.01</v>
      </c>
      <c r="E110">
        <v>0.01</v>
      </c>
      <c r="F110">
        <v>0.01</v>
      </c>
      <c r="L110" s="4"/>
      <c r="M110" s="4"/>
      <c r="N110" s="4"/>
      <c r="O110" s="4"/>
      <c r="P110" s="4">
        <f>IF(A110="Blað- og runnfléttur",B110,0)</f>
        <v>0.01</v>
      </c>
      <c r="Q110" s="4">
        <f>IF(A110="Blað- og runnfléttur",C110,0)</f>
        <v>0.01</v>
      </c>
      <c r="R110" s="4">
        <f>IF(A110="Blað- og runnfléttur",D110,0)</f>
        <v>0.01</v>
      </c>
      <c r="S110" s="4">
        <f>IF(A110="Blað- og runnfléttur",E110,0)</f>
        <v>0.01</v>
      </c>
      <c r="T110" s="4">
        <f>IF(A110="Blað- og runnfléttur",F110,0)</f>
        <v>0.01</v>
      </c>
    </row>
    <row r="111" spans="1:35" x14ac:dyDescent="0.2">
      <c r="A111" t="str">
        <f>'R19'!A9</f>
        <v>Hrúðurfléttur</v>
      </c>
      <c r="B111">
        <f>'R19'!B9</f>
        <v>39.5</v>
      </c>
      <c r="C111">
        <f>'R19'!C9</f>
        <v>53.5</v>
      </c>
      <c r="D111">
        <f>'R19'!D9</f>
        <v>43.5</v>
      </c>
      <c r="E111">
        <f>'R19'!E9</f>
        <v>47</v>
      </c>
      <c r="F111">
        <f>'R19'!F9</f>
        <v>48.5</v>
      </c>
      <c r="G111" s="7">
        <f t="shared" si="21"/>
        <v>14</v>
      </c>
      <c r="H111" s="7">
        <f t="shared" si="22"/>
        <v>-10</v>
      </c>
      <c r="I111" s="7">
        <f t="shared" si="22"/>
        <v>3.5</v>
      </c>
      <c r="J111" s="7">
        <f t="shared" si="22"/>
        <v>1.5</v>
      </c>
      <c r="K111" s="4">
        <f t="shared" si="23"/>
        <v>0</v>
      </c>
      <c r="L111">
        <f t="shared" si="24"/>
        <v>0</v>
      </c>
      <c r="M111">
        <f t="shared" si="25"/>
        <v>0</v>
      </c>
      <c r="N111">
        <f t="shared" si="25"/>
        <v>0</v>
      </c>
      <c r="P111">
        <f t="shared" si="26"/>
        <v>0</v>
      </c>
      <c r="Q111">
        <f t="shared" si="27"/>
        <v>0</v>
      </c>
      <c r="R111">
        <f t="shared" si="28"/>
        <v>0</v>
      </c>
      <c r="S111">
        <f t="shared" si="28"/>
        <v>0</v>
      </c>
      <c r="U111">
        <f t="shared" si="29"/>
        <v>39.5</v>
      </c>
      <c r="V111">
        <f t="shared" si="30"/>
        <v>53.5</v>
      </c>
      <c r="W111">
        <f t="shared" si="31"/>
        <v>43.5</v>
      </c>
      <c r="X111">
        <f>IF(A111="Hrúðurfléttur",E111,0)</f>
        <v>47</v>
      </c>
      <c r="Y111">
        <f>IF(A111="Hrúðurfléttur",F111,0)</f>
        <v>48.5</v>
      </c>
      <c r="Z111">
        <f t="shared" si="32"/>
        <v>0</v>
      </c>
      <c r="AA111">
        <f t="shared" si="33"/>
        <v>0</v>
      </c>
      <c r="AB111">
        <f t="shared" si="34"/>
        <v>0</v>
      </c>
      <c r="AC111">
        <f t="shared" si="34"/>
        <v>0</v>
      </c>
      <c r="AE111">
        <f t="shared" si="35"/>
        <v>0</v>
      </c>
      <c r="AF111">
        <f t="shared" si="36"/>
        <v>0</v>
      </c>
      <c r="AG111">
        <f t="shared" si="37"/>
        <v>0</v>
      </c>
      <c r="AH111">
        <f t="shared" si="37"/>
        <v>0</v>
      </c>
    </row>
    <row r="112" spans="1:35" x14ac:dyDescent="0.2">
      <c r="A112" t="str">
        <f>'R19'!A26</f>
        <v>Heildarþekja</v>
      </c>
      <c r="B112">
        <f>'R19'!B26</f>
        <v>39.5</v>
      </c>
      <c r="C112">
        <f>'R19'!C26</f>
        <v>53.5</v>
      </c>
      <c r="D112">
        <f>'R19'!D26</f>
        <v>43.5</v>
      </c>
      <c r="E112">
        <f>'R19'!E26</f>
        <v>47</v>
      </c>
      <c r="F112">
        <f>'R19'!F26</f>
        <v>48.5</v>
      </c>
      <c r="G112" s="7">
        <f t="shared" si="21"/>
        <v>14</v>
      </c>
      <c r="H112" s="7">
        <f t="shared" si="22"/>
        <v>-10</v>
      </c>
      <c r="I112" s="7">
        <f t="shared" si="22"/>
        <v>3.5</v>
      </c>
      <c r="J112" s="7">
        <f t="shared" si="22"/>
        <v>1.5</v>
      </c>
      <c r="K112" s="4">
        <f t="shared" si="23"/>
        <v>0</v>
      </c>
      <c r="L112">
        <f t="shared" si="24"/>
        <v>0</v>
      </c>
      <c r="M112">
        <f t="shared" si="25"/>
        <v>0</v>
      </c>
      <c r="N112">
        <f t="shared" si="25"/>
        <v>0</v>
      </c>
      <c r="P112">
        <f t="shared" si="26"/>
        <v>0</v>
      </c>
      <c r="Q112">
        <f t="shared" si="27"/>
        <v>0</v>
      </c>
      <c r="R112">
        <f t="shared" si="28"/>
        <v>0</v>
      </c>
      <c r="S112">
        <f t="shared" si="28"/>
        <v>0</v>
      </c>
      <c r="U112">
        <f t="shared" si="29"/>
        <v>0</v>
      </c>
      <c r="V112">
        <f t="shared" si="30"/>
        <v>0</v>
      </c>
      <c r="W112">
        <f t="shared" si="31"/>
        <v>0</v>
      </c>
      <c r="X112">
        <f t="shared" si="31"/>
        <v>0</v>
      </c>
      <c r="Z112">
        <f t="shared" si="32"/>
        <v>39.5</v>
      </c>
      <c r="AA112">
        <f t="shared" si="33"/>
        <v>53.5</v>
      </c>
      <c r="AB112">
        <f t="shared" si="34"/>
        <v>43.5</v>
      </c>
      <c r="AC112">
        <f>IF(A112="Heildarþekja",E112,0)</f>
        <v>47</v>
      </c>
      <c r="AD112">
        <f>IF(A112="Heildarþekja",F112,0)</f>
        <v>48.5</v>
      </c>
      <c r="AE112">
        <f t="shared" si="35"/>
        <v>0</v>
      </c>
      <c r="AF112">
        <f t="shared" si="36"/>
        <v>0</v>
      </c>
      <c r="AG112">
        <f t="shared" si="37"/>
        <v>0</v>
      </c>
      <c r="AH112">
        <f t="shared" si="37"/>
        <v>0</v>
      </c>
    </row>
    <row r="113" spans="1:35" x14ac:dyDescent="0.2">
      <c r="A113" t="str">
        <f>'R19'!A27</f>
        <v>Fjölbreytni</v>
      </c>
      <c r="B113">
        <f>'R19'!B27</f>
        <v>8</v>
      </c>
      <c r="C113">
        <f>'R19'!C27</f>
        <v>8</v>
      </c>
      <c r="D113">
        <f>'R19'!D27</f>
        <v>10</v>
      </c>
      <c r="E113">
        <f>'R19'!E27</f>
        <v>11</v>
      </c>
      <c r="F113">
        <f>'R19'!F27</f>
        <v>11</v>
      </c>
      <c r="G113" s="7">
        <f t="shared" si="21"/>
        <v>0</v>
      </c>
      <c r="H113" s="7">
        <f t="shared" si="22"/>
        <v>2</v>
      </c>
      <c r="I113" s="7">
        <f t="shared" si="22"/>
        <v>1</v>
      </c>
      <c r="J113" s="7">
        <f t="shared" si="22"/>
        <v>0</v>
      </c>
      <c r="K113" s="4">
        <f t="shared" si="23"/>
        <v>0</v>
      </c>
      <c r="L113">
        <f t="shared" si="24"/>
        <v>0</v>
      </c>
      <c r="M113">
        <f t="shared" si="25"/>
        <v>0</v>
      </c>
      <c r="N113">
        <f t="shared" si="25"/>
        <v>0</v>
      </c>
      <c r="P113">
        <f t="shared" si="26"/>
        <v>0</v>
      </c>
      <c r="Q113">
        <f t="shared" si="27"/>
        <v>0</v>
      </c>
      <c r="R113">
        <f t="shared" si="28"/>
        <v>0</v>
      </c>
      <c r="S113">
        <f t="shared" si="28"/>
        <v>0</v>
      </c>
      <c r="U113">
        <f t="shared" si="29"/>
        <v>0</v>
      </c>
      <c r="V113">
        <f t="shared" si="30"/>
        <v>0</v>
      </c>
      <c r="W113">
        <f t="shared" si="31"/>
        <v>0</v>
      </c>
      <c r="X113">
        <f t="shared" si="31"/>
        <v>0</v>
      </c>
      <c r="Z113">
        <f t="shared" si="32"/>
        <v>0</v>
      </c>
      <c r="AA113">
        <f t="shared" si="33"/>
        <v>0</v>
      </c>
      <c r="AB113">
        <f t="shared" si="34"/>
        <v>0</v>
      </c>
      <c r="AC113">
        <f t="shared" si="34"/>
        <v>0</v>
      </c>
      <c r="AE113">
        <f t="shared" si="35"/>
        <v>8</v>
      </c>
      <c r="AF113">
        <f t="shared" si="36"/>
        <v>8</v>
      </c>
      <c r="AG113">
        <f t="shared" si="37"/>
        <v>10</v>
      </c>
      <c r="AH113">
        <f>IF(A113="Fjölbreytni",E113,0)</f>
        <v>11</v>
      </c>
      <c r="AI113">
        <f>IF(A113="Fjölbreytni",F113,0)</f>
        <v>11</v>
      </c>
    </row>
    <row r="114" spans="1:35" x14ac:dyDescent="0.2">
      <c r="A114" s="2" t="s">
        <v>50</v>
      </c>
      <c r="G114" s="7">
        <f t="shared" si="21"/>
        <v>0</v>
      </c>
      <c r="H114" s="7">
        <f t="shared" si="22"/>
        <v>0</v>
      </c>
      <c r="I114" s="7">
        <f t="shared" si="22"/>
        <v>0</v>
      </c>
      <c r="K114" s="4">
        <f t="shared" si="23"/>
        <v>0</v>
      </c>
      <c r="L114">
        <f t="shared" si="24"/>
        <v>0</v>
      </c>
      <c r="M114">
        <f t="shared" si="25"/>
        <v>0</v>
      </c>
      <c r="N114">
        <f t="shared" si="25"/>
        <v>0</v>
      </c>
      <c r="P114">
        <f t="shared" si="26"/>
        <v>0</v>
      </c>
      <c r="Q114">
        <f t="shared" si="27"/>
        <v>0</v>
      </c>
      <c r="R114">
        <f t="shared" si="28"/>
        <v>0</v>
      </c>
      <c r="S114">
        <f t="shared" si="28"/>
        <v>0</v>
      </c>
      <c r="U114">
        <f t="shared" si="29"/>
        <v>0</v>
      </c>
      <c r="V114">
        <f t="shared" si="30"/>
        <v>0</v>
      </c>
      <c r="W114">
        <f t="shared" si="31"/>
        <v>0</v>
      </c>
      <c r="X114">
        <f t="shared" si="31"/>
        <v>0</v>
      </c>
      <c r="Z114">
        <f t="shared" si="32"/>
        <v>0</v>
      </c>
      <c r="AA114">
        <f t="shared" si="33"/>
        <v>0</v>
      </c>
      <c r="AB114">
        <f t="shared" si="34"/>
        <v>0</v>
      </c>
      <c r="AC114">
        <f t="shared" si="34"/>
        <v>0</v>
      </c>
      <c r="AE114">
        <f t="shared" si="35"/>
        <v>0</v>
      </c>
      <c r="AF114">
        <f t="shared" si="36"/>
        <v>0</v>
      </c>
      <c r="AG114">
        <f t="shared" si="37"/>
        <v>0</v>
      </c>
      <c r="AH114">
        <f t="shared" si="37"/>
        <v>0</v>
      </c>
    </row>
    <row r="115" spans="1:35" x14ac:dyDescent="0.2">
      <c r="A115" t="str">
        <f>'R20'!A5</f>
        <v>Mosar</v>
      </c>
      <c r="B115">
        <f>'R20'!B5</f>
        <v>2</v>
      </c>
      <c r="C115">
        <f>'R20'!C5</f>
        <v>9.5</v>
      </c>
      <c r="D115">
        <f>'R20'!D5</f>
        <v>3</v>
      </c>
      <c r="E115">
        <f>'R20'!E5</f>
        <v>5</v>
      </c>
      <c r="F115">
        <f>'R20'!F5</f>
        <v>4.5</v>
      </c>
      <c r="G115" s="7">
        <f t="shared" si="21"/>
        <v>7.5</v>
      </c>
      <c r="H115" s="7">
        <f t="shared" si="22"/>
        <v>-6.5</v>
      </c>
      <c r="I115" s="7">
        <f t="shared" si="22"/>
        <v>2</v>
      </c>
      <c r="J115" s="7">
        <f t="shared" si="22"/>
        <v>-0.5</v>
      </c>
      <c r="K115" s="4">
        <f t="shared" si="23"/>
        <v>2</v>
      </c>
      <c r="L115">
        <f t="shared" si="24"/>
        <v>9.5</v>
      </c>
      <c r="M115">
        <f t="shared" si="25"/>
        <v>3</v>
      </c>
      <c r="N115">
        <f>IF(A115="Mosar",E115,0)</f>
        <v>5</v>
      </c>
      <c r="O115">
        <f>IF(A115="Mosar",F115,0)</f>
        <v>4.5</v>
      </c>
      <c r="P115">
        <f t="shared" si="26"/>
        <v>0</v>
      </c>
      <c r="Q115">
        <f t="shared" si="27"/>
        <v>0</v>
      </c>
      <c r="R115">
        <f t="shared" si="28"/>
        <v>0</v>
      </c>
      <c r="S115">
        <f t="shared" si="28"/>
        <v>0</v>
      </c>
      <c r="U115">
        <f t="shared" si="29"/>
        <v>0</v>
      </c>
      <c r="V115">
        <f t="shared" si="30"/>
        <v>0</v>
      </c>
      <c r="W115">
        <f t="shared" si="31"/>
        <v>0</v>
      </c>
      <c r="X115">
        <f t="shared" si="31"/>
        <v>0</v>
      </c>
      <c r="Z115">
        <f t="shared" si="32"/>
        <v>0</v>
      </c>
      <c r="AA115">
        <f t="shared" si="33"/>
        <v>0</v>
      </c>
      <c r="AB115">
        <f t="shared" si="34"/>
        <v>0</v>
      </c>
      <c r="AC115">
        <f t="shared" si="34"/>
        <v>0</v>
      </c>
      <c r="AE115">
        <f t="shared" si="35"/>
        <v>0</v>
      </c>
      <c r="AF115">
        <f t="shared" si="36"/>
        <v>0</v>
      </c>
      <c r="AG115">
        <f t="shared" si="37"/>
        <v>0</v>
      </c>
      <c r="AH115">
        <f t="shared" si="37"/>
        <v>0</v>
      </c>
    </row>
    <row r="116" spans="1:35" x14ac:dyDescent="0.2">
      <c r="A116" t="str">
        <f>'R20'!A12</f>
        <v>Blað- og runnfléttur</v>
      </c>
      <c r="B116">
        <f>'R20'!B12</f>
        <v>1.5</v>
      </c>
      <c r="C116">
        <f>'R20'!C12</f>
        <v>2</v>
      </c>
      <c r="D116">
        <f>'R20'!D12</f>
        <v>1.5</v>
      </c>
      <c r="E116">
        <f>'R20'!E12</f>
        <v>1</v>
      </c>
      <c r="F116">
        <f>'R20'!F12</f>
        <v>0.5</v>
      </c>
      <c r="G116" s="7">
        <f t="shared" si="21"/>
        <v>0.5</v>
      </c>
      <c r="H116" s="7">
        <f t="shared" si="22"/>
        <v>-0.5</v>
      </c>
      <c r="I116" s="7">
        <f t="shared" si="22"/>
        <v>-0.5</v>
      </c>
      <c r="J116" s="7">
        <f t="shared" si="22"/>
        <v>-0.5</v>
      </c>
      <c r="K116" s="4">
        <f t="shared" si="23"/>
        <v>0</v>
      </c>
      <c r="L116">
        <f t="shared" si="24"/>
        <v>0</v>
      </c>
      <c r="M116">
        <f t="shared" si="25"/>
        <v>0</v>
      </c>
      <c r="N116">
        <f t="shared" si="25"/>
        <v>0</v>
      </c>
      <c r="P116">
        <f t="shared" si="26"/>
        <v>1.5</v>
      </c>
      <c r="Q116">
        <f t="shared" si="27"/>
        <v>2</v>
      </c>
      <c r="R116">
        <f t="shared" si="28"/>
        <v>1.5</v>
      </c>
      <c r="S116">
        <f>IF(A116="Blað- og runnfléttur",E116,0)</f>
        <v>1</v>
      </c>
      <c r="T116">
        <f>IF(A116="Blað- og runnfléttur",F116,0)</f>
        <v>0.5</v>
      </c>
      <c r="U116">
        <f t="shared" si="29"/>
        <v>0</v>
      </c>
      <c r="V116">
        <f t="shared" si="30"/>
        <v>0</v>
      </c>
      <c r="W116">
        <f t="shared" si="31"/>
        <v>0</v>
      </c>
      <c r="X116">
        <f t="shared" si="31"/>
        <v>0</v>
      </c>
      <c r="Z116">
        <f t="shared" si="32"/>
        <v>0</v>
      </c>
      <c r="AA116">
        <f t="shared" si="33"/>
        <v>0</v>
      </c>
      <c r="AB116">
        <f t="shared" si="34"/>
        <v>0</v>
      </c>
      <c r="AC116">
        <f t="shared" si="34"/>
        <v>0</v>
      </c>
      <c r="AE116">
        <f t="shared" si="35"/>
        <v>0</v>
      </c>
      <c r="AF116">
        <f t="shared" si="36"/>
        <v>0</v>
      </c>
      <c r="AG116">
        <f t="shared" si="37"/>
        <v>0</v>
      </c>
      <c r="AH116">
        <f t="shared" si="37"/>
        <v>0</v>
      </c>
    </row>
    <row r="117" spans="1:35" x14ac:dyDescent="0.2">
      <c r="A117" t="str">
        <f>'R20'!A19</f>
        <v>Hrúðurfléttur</v>
      </c>
      <c r="B117">
        <f>'R20'!B19</f>
        <v>52</v>
      </c>
      <c r="C117">
        <f>'R20'!C19</f>
        <v>60.5</v>
      </c>
      <c r="D117">
        <f>'R20'!D19</f>
        <v>38</v>
      </c>
      <c r="E117">
        <f>'R20'!E19</f>
        <v>51.5</v>
      </c>
      <c r="F117">
        <f>'R20'!F19</f>
        <v>50.5</v>
      </c>
      <c r="G117" s="7">
        <f t="shared" si="21"/>
        <v>8.5</v>
      </c>
      <c r="H117" s="7">
        <f t="shared" si="22"/>
        <v>-22.5</v>
      </c>
      <c r="I117" s="7">
        <f t="shared" si="22"/>
        <v>13.5</v>
      </c>
      <c r="J117" s="7">
        <f t="shared" si="22"/>
        <v>-1</v>
      </c>
      <c r="K117" s="4">
        <f t="shared" si="23"/>
        <v>0</v>
      </c>
      <c r="L117">
        <f t="shared" si="24"/>
        <v>0</v>
      </c>
      <c r="M117">
        <f t="shared" si="25"/>
        <v>0</v>
      </c>
      <c r="N117">
        <f t="shared" si="25"/>
        <v>0</v>
      </c>
      <c r="P117">
        <f t="shared" si="26"/>
        <v>0</v>
      </c>
      <c r="Q117">
        <f t="shared" si="27"/>
        <v>0</v>
      </c>
      <c r="R117">
        <f t="shared" si="28"/>
        <v>0</v>
      </c>
      <c r="S117">
        <f t="shared" si="28"/>
        <v>0</v>
      </c>
      <c r="U117">
        <f t="shared" si="29"/>
        <v>52</v>
      </c>
      <c r="V117">
        <f t="shared" si="30"/>
        <v>60.5</v>
      </c>
      <c r="W117">
        <f t="shared" si="31"/>
        <v>38</v>
      </c>
      <c r="X117">
        <f>IF(A117="Hrúðurfléttur",E117,0)</f>
        <v>51.5</v>
      </c>
      <c r="Y117">
        <f>IF(A117="Hrúðurfléttur",F117,0)</f>
        <v>50.5</v>
      </c>
      <c r="Z117">
        <f t="shared" si="32"/>
        <v>0</v>
      </c>
      <c r="AA117">
        <f t="shared" si="33"/>
        <v>0</v>
      </c>
      <c r="AB117">
        <f t="shared" si="34"/>
        <v>0</v>
      </c>
      <c r="AC117">
        <f t="shared" si="34"/>
        <v>0</v>
      </c>
      <c r="AE117">
        <f t="shared" si="35"/>
        <v>0</v>
      </c>
      <c r="AF117">
        <f t="shared" si="36"/>
        <v>0</v>
      </c>
      <c r="AG117">
        <f t="shared" si="37"/>
        <v>0</v>
      </c>
      <c r="AH117">
        <f t="shared" si="37"/>
        <v>0</v>
      </c>
    </row>
    <row r="118" spans="1:35" x14ac:dyDescent="0.2">
      <c r="A118" t="str">
        <f>'R20'!A38</f>
        <v>Heildarþekja</v>
      </c>
      <c r="B118">
        <f>'R20'!B38</f>
        <v>55.5</v>
      </c>
      <c r="C118">
        <f>'R20'!C38</f>
        <v>72</v>
      </c>
      <c r="D118">
        <f>'R20'!D38</f>
        <v>42.5</v>
      </c>
      <c r="E118">
        <f>'R20'!E38</f>
        <v>57.5</v>
      </c>
      <c r="F118">
        <f>'R20'!F38</f>
        <v>55.5</v>
      </c>
      <c r="G118" s="7">
        <f t="shared" si="21"/>
        <v>16.5</v>
      </c>
      <c r="H118" s="7">
        <f t="shared" si="22"/>
        <v>-29.5</v>
      </c>
      <c r="I118" s="7">
        <f t="shared" si="22"/>
        <v>15</v>
      </c>
      <c r="J118" s="7">
        <f t="shared" si="22"/>
        <v>-2</v>
      </c>
      <c r="K118" s="4">
        <f t="shared" si="23"/>
        <v>0</v>
      </c>
      <c r="L118">
        <f t="shared" si="24"/>
        <v>0</v>
      </c>
      <c r="M118">
        <f t="shared" si="25"/>
        <v>0</v>
      </c>
      <c r="N118">
        <f t="shared" si="25"/>
        <v>0</v>
      </c>
      <c r="P118">
        <f t="shared" si="26"/>
        <v>0</v>
      </c>
      <c r="Q118">
        <f t="shared" si="27"/>
        <v>0</v>
      </c>
      <c r="R118">
        <f t="shared" si="28"/>
        <v>0</v>
      </c>
      <c r="S118">
        <f t="shared" si="28"/>
        <v>0</v>
      </c>
      <c r="U118">
        <f t="shared" si="29"/>
        <v>0</v>
      </c>
      <c r="V118">
        <f t="shared" si="30"/>
        <v>0</v>
      </c>
      <c r="W118">
        <f t="shared" si="31"/>
        <v>0</v>
      </c>
      <c r="X118">
        <f t="shared" si="31"/>
        <v>0</v>
      </c>
      <c r="Z118">
        <f t="shared" si="32"/>
        <v>55.5</v>
      </c>
      <c r="AA118">
        <f t="shared" si="33"/>
        <v>72</v>
      </c>
      <c r="AB118">
        <f t="shared" si="34"/>
        <v>42.5</v>
      </c>
      <c r="AC118">
        <f>IF(A118="Heildarþekja",E118,0)</f>
        <v>57.5</v>
      </c>
      <c r="AD118">
        <f>IF(A118="Heildarþekja",F118,0)</f>
        <v>55.5</v>
      </c>
      <c r="AE118">
        <f t="shared" si="35"/>
        <v>0</v>
      </c>
      <c r="AF118">
        <f t="shared" si="36"/>
        <v>0</v>
      </c>
      <c r="AG118">
        <f t="shared" si="37"/>
        <v>0</v>
      </c>
      <c r="AH118">
        <f t="shared" si="37"/>
        <v>0</v>
      </c>
    </row>
    <row r="119" spans="1:35" x14ac:dyDescent="0.2">
      <c r="A119" t="str">
        <f>'R20'!A39</f>
        <v>Fjölbreytni</v>
      </c>
      <c r="B119">
        <f>'R20'!B39</f>
        <v>13</v>
      </c>
      <c r="C119">
        <f>'R20'!C39</f>
        <v>19</v>
      </c>
      <c r="D119">
        <f>'R20'!D39</f>
        <v>15</v>
      </c>
      <c r="E119">
        <f>'R20'!E39</f>
        <v>11</v>
      </c>
      <c r="F119">
        <f>'R20'!F39</f>
        <v>13</v>
      </c>
      <c r="G119" s="7">
        <f t="shared" si="21"/>
        <v>6</v>
      </c>
      <c r="H119" s="7">
        <f t="shared" si="22"/>
        <v>-4</v>
      </c>
      <c r="I119" s="7">
        <f t="shared" si="22"/>
        <v>-4</v>
      </c>
      <c r="J119" s="7">
        <f t="shared" si="22"/>
        <v>2</v>
      </c>
      <c r="K119" s="4">
        <f t="shared" si="23"/>
        <v>0</v>
      </c>
      <c r="L119">
        <f t="shared" si="24"/>
        <v>0</v>
      </c>
      <c r="M119">
        <f t="shared" si="25"/>
        <v>0</v>
      </c>
      <c r="N119">
        <f t="shared" si="25"/>
        <v>0</v>
      </c>
      <c r="P119">
        <f t="shared" si="26"/>
        <v>0</v>
      </c>
      <c r="Q119">
        <f t="shared" si="27"/>
        <v>0</v>
      </c>
      <c r="R119">
        <f t="shared" si="28"/>
        <v>0</v>
      </c>
      <c r="S119">
        <f t="shared" si="28"/>
        <v>0</v>
      </c>
      <c r="U119">
        <f t="shared" si="29"/>
        <v>0</v>
      </c>
      <c r="V119">
        <f t="shared" si="30"/>
        <v>0</v>
      </c>
      <c r="W119">
        <f t="shared" si="31"/>
        <v>0</v>
      </c>
      <c r="X119">
        <f t="shared" si="31"/>
        <v>0</v>
      </c>
      <c r="Z119">
        <f t="shared" si="32"/>
        <v>0</v>
      </c>
      <c r="AA119">
        <f t="shared" si="33"/>
        <v>0</v>
      </c>
      <c r="AB119">
        <f t="shared" si="34"/>
        <v>0</v>
      </c>
      <c r="AC119">
        <f t="shared" si="34"/>
        <v>0</v>
      </c>
      <c r="AE119">
        <f t="shared" si="35"/>
        <v>13</v>
      </c>
      <c r="AF119">
        <f t="shared" si="36"/>
        <v>19</v>
      </c>
      <c r="AG119">
        <f t="shared" si="37"/>
        <v>15</v>
      </c>
      <c r="AH119">
        <f>IF(A119="Fjölbreytni",E119,0)</f>
        <v>11</v>
      </c>
      <c r="AI119">
        <f>IF(A119="Fjölbreytni",F119,0)</f>
        <v>13</v>
      </c>
    </row>
    <row r="120" spans="1:35" x14ac:dyDescent="0.2">
      <c r="A120" s="2" t="s">
        <v>51</v>
      </c>
      <c r="G120" s="7">
        <f t="shared" si="21"/>
        <v>0</v>
      </c>
      <c r="H120" s="7">
        <f t="shared" si="22"/>
        <v>0</v>
      </c>
      <c r="I120" s="7">
        <f t="shared" si="22"/>
        <v>0</v>
      </c>
      <c r="K120" s="4">
        <f t="shared" si="23"/>
        <v>0</v>
      </c>
      <c r="L120">
        <f t="shared" si="24"/>
        <v>0</v>
      </c>
      <c r="M120">
        <f t="shared" si="25"/>
        <v>0</v>
      </c>
      <c r="N120">
        <f t="shared" si="25"/>
        <v>0</v>
      </c>
      <c r="P120">
        <f t="shared" si="26"/>
        <v>0</v>
      </c>
      <c r="Q120">
        <f t="shared" si="27"/>
        <v>0</v>
      </c>
      <c r="R120">
        <f t="shared" si="28"/>
        <v>0</v>
      </c>
      <c r="S120">
        <f t="shared" si="28"/>
        <v>0</v>
      </c>
      <c r="U120">
        <f t="shared" si="29"/>
        <v>0</v>
      </c>
      <c r="V120">
        <f t="shared" si="30"/>
        <v>0</v>
      </c>
      <c r="W120">
        <f t="shared" si="31"/>
        <v>0</v>
      </c>
      <c r="X120">
        <f t="shared" si="31"/>
        <v>0</v>
      </c>
      <c r="Z120">
        <f t="shared" si="32"/>
        <v>0</v>
      </c>
      <c r="AA120">
        <f t="shared" si="33"/>
        <v>0</v>
      </c>
      <c r="AB120">
        <f t="shared" si="34"/>
        <v>0</v>
      </c>
      <c r="AC120">
        <f t="shared" si="34"/>
        <v>0</v>
      </c>
      <c r="AE120">
        <f t="shared" si="35"/>
        <v>0</v>
      </c>
      <c r="AF120">
        <f t="shared" si="36"/>
        <v>0</v>
      </c>
      <c r="AG120">
        <f t="shared" si="37"/>
        <v>0</v>
      </c>
      <c r="AH120">
        <f t="shared" si="37"/>
        <v>0</v>
      </c>
    </row>
    <row r="121" spans="1:35" x14ac:dyDescent="0.2">
      <c r="A121" t="str">
        <f>'R21'!A5</f>
        <v>Mosar</v>
      </c>
      <c r="B121">
        <f>'R21'!B5</f>
        <v>12.5</v>
      </c>
      <c r="C121">
        <f>'R21'!C5</f>
        <v>11.5</v>
      </c>
      <c r="D121">
        <f>'R21'!D5</f>
        <v>15.55</v>
      </c>
      <c r="E121">
        <f>'R21'!E5</f>
        <v>13.5</v>
      </c>
      <c r="F121">
        <f>'R21'!F5</f>
        <v>13</v>
      </c>
      <c r="G121" s="7">
        <f t="shared" si="21"/>
        <v>-1</v>
      </c>
      <c r="H121" s="7">
        <f t="shared" si="22"/>
        <v>4.0500000000000007</v>
      </c>
      <c r="I121" s="7">
        <f t="shared" si="22"/>
        <v>-2.0500000000000007</v>
      </c>
      <c r="J121" s="7">
        <f t="shared" si="22"/>
        <v>-0.5</v>
      </c>
      <c r="K121" s="4">
        <f t="shared" si="23"/>
        <v>12.5</v>
      </c>
      <c r="L121">
        <f t="shared" si="24"/>
        <v>11.5</v>
      </c>
      <c r="M121">
        <f t="shared" si="25"/>
        <v>15.55</v>
      </c>
      <c r="N121">
        <f>IF(A121="Mosar",E121,0)</f>
        <v>13.5</v>
      </c>
      <c r="O121">
        <f>IF(A121="Mosar",F121,0)</f>
        <v>13</v>
      </c>
      <c r="P121">
        <f t="shared" si="26"/>
        <v>0</v>
      </c>
      <c r="Q121">
        <f t="shared" si="27"/>
        <v>0</v>
      </c>
      <c r="R121">
        <f t="shared" si="28"/>
        <v>0</v>
      </c>
      <c r="S121">
        <f t="shared" si="28"/>
        <v>0</v>
      </c>
      <c r="U121">
        <f t="shared" si="29"/>
        <v>0</v>
      </c>
      <c r="V121">
        <f t="shared" si="30"/>
        <v>0</v>
      </c>
      <c r="W121">
        <f t="shared" si="31"/>
        <v>0</v>
      </c>
      <c r="X121">
        <f t="shared" si="31"/>
        <v>0</v>
      </c>
      <c r="Z121">
        <f t="shared" si="32"/>
        <v>0</v>
      </c>
      <c r="AA121">
        <f t="shared" si="33"/>
        <v>0</v>
      </c>
      <c r="AB121">
        <f t="shared" si="34"/>
        <v>0</v>
      </c>
      <c r="AC121">
        <f t="shared" si="34"/>
        <v>0</v>
      </c>
      <c r="AE121">
        <f t="shared" si="35"/>
        <v>0</v>
      </c>
      <c r="AF121">
        <f t="shared" si="36"/>
        <v>0</v>
      </c>
      <c r="AG121">
        <f t="shared" si="37"/>
        <v>0</v>
      </c>
      <c r="AH121">
        <f t="shared" si="37"/>
        <v>0</v>
      </c>
    </row>
    <row r="122" spans="1:35" x14ac:dyDescent="0.2">
      <c r="A122" t="str">
        <f>'R21'!A14</f>
        <v>Blað- og runnfléttur</v>
      </c>
      <c r="B122">
        <f>'R21'!B14</f>
        <v>1.5</v>
      </c>
      <c r="C122">
        <f>'R21'!C14</f>
        <v>6</v>
      </c>
      <c r="D122">
        <f>'R21'!D14</f>
        <v>8.5</v>
      </c>
      <c r="E122">
        <f>'R21'!E14</f>
        <v>8</v>
      </c>
      <c r="F122">
        <f>'R21'!F14</f>
        <v>11</v>
      </c>
      <c r="G122" s="7">
        <f t="shared" si="21"/>
        <v>4.5</v>
      </c>
      <c r="H122" s="7">
        <f t="shared" si="22"/>
        <v>2.5</v>
      </c>
      <c r="I122" s="7">
        <f t="shared" si="22"/>
        <v>-0.5</v>
      </c>
      <c r="J122" s="7">
        <f t="shared" si="22"/>
        <v>3</v>
      </c>
      <c r="K122" s="4">
        <f t="shared" si="23"/>
        <v>0</v>
      </c>
      <c r="L122">
        <f t="shared" si="24"/>
        <v>0</v>
      </c>
      <c r="M122">
        <f t="shared" si="25"/>
        <v>0</v>
      </c>
      <c r="N122">
        <f t="shared" si="25"/>
        <v>0</v>
      </c>
      <c r="P122">
        <f t="shared" si="26"/>
        <v>1.5</v>
      </c>
      <c r="Q122">
        <f t="shared" si="27"/>
        <v>6</v>
      </c>
      <c r="R122">
        <f t="shared" si="28"/>
        <v>8.5</v>
      </c>
      <c r="S122">
        <f>IF(A122="Blað- og runnfléttur",E122,0)</f>
        <v>8</v>
      </c>
      <c r="T122">
        <f>IF(A122="Blað- og runnfléttur",F122,0)</f>
        <v>11</v>
      </c>
      <c r="U122">
        <f t="shared" si="29"/>
        <v>0</v>
      </c>
      <c r="V122">
        <f t="shared" si="30"/>
        <v>0</v>
      </c>
      <c r="W122">
        <f t="shared" si="31"/>
        <v>0</v>
      </c>
      <c r="X122">
        <f t="shared" si="31"/>
        <v>0</v>
      </c>
      <c r="Z122">
        <f t="shared" si="32"/>
        <v>0</v>
      </c>
      <c r="AA122">
        <f t="shared" si="33"/>
        <v>0</v>
      </c>
      <c r="AB122">
        <f t="shared" si="34"/>
        <v>0</v>
      </c>
      <c r="AC122">
        <f t="shared" si="34"/>
        <v>0</v>
      </c>
      <c r="AE122">
        <f t="shared" si="35"/>
        <v>0</v>
      </c>
      <c r="AF122">
        <f t="shared" si="36"/>
        <v>0</v>
      </c>
      <c r="AG122">
        <f t="shared" si="37"/>
        <v>0</v>
      </c>
      <c r="AH122">
        <f t="shared" si="37"/>
        <v>0</v>
      </c>
    </row>
    <row r="123" spans="1:35" x14ac:dyDescent="0.2">
      <c r="A123" t="str">
        <f>'R21'!A19</f>
        <v>Hrúðurfléttur</v>
      </c>
      <c r="B123">
        <f>'R21'!B19</f>
        <v>50</v>
      </c>
      <c r="C123">
        <f>'R21'!C19</f>
        <v>62.5</v>
      </c>
      <c r="D123">
        <f>'R21'!D19</f>
        <v>16</v>
      </c>
      <c r="E123">
        <f>'R21'!E19</f>
        <v>15</v>
      </c>
      <c r="F123">
        <f>'R21'!F19</f>
        <v>18</v>
      </c>
      <c r="G123" s="7">
        <f t="shared" si="21"/>
        <v>12.5</v>
      </c>
      <c r="H123" s="7">
        <f t="shared" si="22"/>
        <v>-46.5</v>
      </c>
      <c r="I123" s="7">
        <f t="shared" si="22"/>
        <v>-1</v>
      </c>
      <c r="J123" s="7">
        <f t="shared" si="22"/>
        <v>3</v>
      </c>
      <c r="K123" s="4">
        <f t="shared" si="23"/>
        <v>0</v>
      </c>
      <c r="L123">
        <f t="shared" si="24"/>
        <v>0</v>
      </c>
      <c r="M123">
        <f t="shared" si="25"/>
        <v>0</v>
      </c>
      <c r="N123">
        <f t="shared" si="25"/>
        <v>0</v>
      </c>
      <c r="P123">
        <f t="shared" si="26"/>
        <v>0</v>
      </c>
      <c r="Q123">
        <f t="shared" si="27"/>
        <v>0</v>
      </c>
      <c r="R123">
        <f t="shared" si="28"/>
        <v>0</v>
      </c>
      <c r="S123">
        <f t="shared" si="28"/>
        <v>0</v>
      </c>
      <c r="U123">
        <f t="shared" si="29"/>
        <v>50</v>
      </c>
      <c r="V123">
        <f t="shared" si="30"/>
        <v>62.5</v>
      </c>
      <c r="W123">
        <f t="shared" si="31"/>
        <v>16</v>
      </c>
      <c r="X123">
        <f>IF(A123="Hrúðurfléttur",E123,0)</f>
        <v>15</v>
      </c>
      <c r="Y123">
        <f>IF(A123="Hrúðurfléttur",F123,0)</f>
        <v>18</v>
      </c>
      <c r="Z123">
        <f t="shared" si="32"/>
        <v>0</v>
      </c>
      <c r="AA123">
        <f t="shared" si="33"/>
        <v>0</v>
      </c>
      <c r="AB123">
        <f t="shared" si="34"/>
        <v>0</v>
      </c>
      <c r="AC123">
        <f t="shared" si="34"/>
        <v>0</v>
      </c>
      <c r="AE123">
        <f t="shared" si="35"/>
        <v>0</v>
      </c>
      <c r="AF123">
        <f t="shared" si="36"/>
        <v>0</v>
      </c>
      <c r="AG123">
        <f t="shared" si="37"/>
        <v>0</v>
      </c>
      <c r="AH123">
        <f t="shared" si="37"/>
        <v>0</v>
      </c>
    </row>
    <row r="124" spans="1:35" x14ac:dyDescent="0.2">
      <c r="A124" t="str">
        <f>'R21'!A38</f>
        <v>Heildarþekja</v>
      </c>
      <c r="B124">
        <f>'R21'!B38</f>
        <v>64</v>
      </c>
      <c r="C124">
        <f>'R21'!C38</f>
        <v>80</v>
      </c>
      <c r="D124">
        <f>'R21'!D38</f>
        <v>40.049999999999997</v>
      </c>
      <c r="E124">
        <f>'R21'!E38</f>
        <v>36.5</v>
      </c>
      <c r="F124">
        <f>'R21'!F38</f>
        <v>42</v>
      </c>
      <c r="G124" s="7">
        <f t="shared" si="21"/>
        <v>16</v>
      </c>
      <c r="H124" s="7">
        <f t="shared" si="22"/>
        <v>-39.950000000000003</v>
      </c>
      <c r="I124" s="7">
        <f t="shared" si="22"/>
        <v>-3.5499999999999972</v>
      </c>
      <c r="J124" s="7">
        <f t="shared" si="22"/>
        <v>5.5</v>
      </c>
      <c r="K124" s="4">
        <f t="shared" si="23"/>
        <v>0</v>
      </c>
      <c r="L124">
        <f t="shared" si="24"/>
        <v>0</v>
      </c>
      <c r="M124">
        <f t="shared" si="25"/>
        <v>0</v>
      </c>
      <c r="N124">
        <f t="shared" si="25"/>
        <v>0</v>
      </c>
      <c r="P124">
        <f t="shared" si="26"/>
        <v>0</v>
      </c>
      <c r="Q124">
        <f t="shared" si="27"/>
        <v>0</v>
      </c>
      <c r="R124">
        <f t="shared" si="28"/>
        <v>0</v>
      </c>
      <c r="S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X124">
        <f t="shared" si="31"/>
        <v>0</v>
      </c>
      <c r="Z124">
        <f t="shared" si="32"/>
        <v>64</v>
      </c>
      <c r="AA124">
        <f t="shared" si="33"/>
        <v>80</v>
      </c>
      <c r="AB124">
        <f t="shared" si="34"/>
        <v>40.049999999999997</v>
      </c>
      <c r="AC124">
        <f>IF(A124="Heildarþekja",E124,0)</f>
        <v>36.5</v>
      </c>
      <c r="AD124">
        <f>IF(A124="Heildarþekja",F124,0)</f>
        <v>42</v>
      </c>
      <c r="AE124">
        <f t="shared" si="35"/>
        <v>0</v>
      </c>
      <c r="AF124">
        <f t="shared" si="36"/>
        <v>0</v>
      </c>
      <c r="AG124">
        <f t="shared" si="37"/>
        <v>0</v>
      </c>
      <c r="AH124">
        <f t="shared" si="37"/>
        <v>0</v>
      </c>
    </row>
    <row r="125" spans="1:35" x14ac:dyDescent="0.2">
      <c r="A125" t="str">
        <f>'R21'!A39</f>
        <v>Fjölbreytni</v>
      </c>
      <c r="B125">
        <f>'R21'!B39</f>
        <v>11</v>
      </c>
      <c r="C125">
        <f>'R21'!C39</f>
        <v>11</v>
      </c>
      <c r="D125">
        <f>'R21'!D39</f>
        <v>14</v>
      </c>
      <c r="E125">
        <f>'R21'!E39</f>
        <v>12</v>
      </c>
      <c r="F125">
        <f>'R21'!F39</f>
        <v>14</v>
      </c>
      <c r="G125" s="7">
        <f t="shared" si="21"/>
        <v>0</v>
      </c>
      <c r="H125" s="7">
        <f t="shared" si="22"/>
        <v>3</v>
      </c>
      <c r="I125" s="7">
        <f t="shared" si="22"/>
        <v>-2</v>
      </c>
      <c r="J125" s="7">
        <f t="shared" si="22"/>
        <v>2</v>
      </c>
      <c r="K125" s="4">
        <f t="shared" si="23"/>
        <v>0</v>
      </c>
      <c r="L125">
        <f t="shared" si="24"/>
        <v>0</v>
      </c>
      <c r="M125">
        <f t="shared" si="25"/>
        <v>0</v>
      </c>
      <c r="N125">
        <f t="shared" si="25"/>
        <v>0</v>
      </c>
      <c r="P125">
        <f t="shared" si="26"/>
        <v>0</v>
      </c>
      <c r="Q125">
        <f t="shared" si="27"/>
        <v>0</v>
      </c>
      <c r="R125">
        <f t="shared" si="28"/>
        <v>0</v>
      </c>
      <c r="S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X125">
        <f t="shared" si="31"/>
        <v>0</v>
      </c>
      <c r="Z125">
        <f t="shared" si="32"/>
        <v>0</v>
      </c>
      <c r="AA125">
        <f t="shared" si="33"/>
        <v>0</v>
      </c>
      <c r="AB125">
        <f t="shared" si="34"/>
        <v>0</v>
      </c>
      <c r="AC125">
        <f t="shared" si="34"/>
        <v>0</v>
      </c>
      <c r="AE125">
        <f t="shared" si="35"/>
        <v>11</v>
      </c>
      <c r="AF125">
        <f t="shared" si="36"/>
        <v>11</v>
      </c>
      <c r="AG125">
        <f t="shared" si="37"/>
        <v>14</v>
      </c>
      <c r="AH125">
        <f>IF(A125="Fjölbreytni",E125,0)</f>
        <v>12</v>
      </c>
      <c r="AI125">
        <f>IF(A125="Fjölbreytni",F125,0)</f>
        <v>14</v>
      </c>
    </row>
    <row r="126" spans="1:35" x14ac:dyDescent="0.2">
      <c r="A126" s="2" t="s">
        <v>52</v>
      </c>
      <c r="G126" s="7">
        <f t="shared" si="21"/>
        <v>0</v>
      </c>
      <c r="H126" s="7">
        <f t="shared" si="22"/>
        <v>0</v>
      </c>
      <c r="I126" s="7">
        <f t="shared" si="22"/>
        <v>0</v>
      </c>
      <c r="K126" s="4">
        <f t="shared" si="23"/>
        <v>0</v>
      </c>
      <c r="L126">
        <f t="shared" si="24"/>
        <v>0</v>
      </c>
      <c r="M126">
        <f t="shared" si="25"/>
        <v>0</v>
      </c>
      <c r="N126">
        <f t="shared" si="25"/>
        <v>0</v>
      </c>
      <c r="P126">
        <f t="shared" si="26"/>
        <v>0</v>
      </c>
      <c r="Q126">
        <f t="shared" si="27"/>
        <v>0</v>
      </c>
      <c r="R126">
        <f t="shared" si="28"/>
        <v>0</v>
      </c>
      <c r="S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X126">
        <f t="shared" si="31"/>
        <v>0</v>
      </c>
      <c r="Z126">
        <f t="shared" si="32"/>
        <v>0</v>
      </c>
      <c r="AA126">
        <f t="shared" si="33"/>
        <v>0</v>
      </c>
      <c r="AB126">
        <f t="shared" si="34"/>
        <v>0</v>
      </c>
      <c r="AC126">
        <f t="shared" si="34"/>
        <v>0</v>
      </c>
      <c r="AE126">
        <f t="shared" si="35"/>
        <v>0</v>
      </c>
      <c r="AF126">
        <f t="shared" si="36"/>
        <v>0</v>
      </c>
      <c r="AG126">
        <f t="shared" si="37"/>
        <v>0</v>
      </c>
      <c r="AH126">
        <f t="shared" si="37"/>
        <v>0</v>
      </c>
    </row>
    <row r="127" spans="1:35" x14ac:dyDescent="0.2">
      <c r="A127" t="str">
        <f>'R22'!A5</f>
        <v>Háplöntur</v>
      </c>
      <c r="B127">
        <f>'R22'!B5</f>
        <v>0.5</v>
      </c>
      <c r="C127">
        <f>'R22'!C5</f>
        <v>0.5</v>
      </c>
      <c r="D127">
        <f>'R22'!D5</f>
        <v>2</v>
      </c>
      <c r="E127">
        <f>'R22'!E5</f>
        <v>2</v>
      </c>
      <c r="F127">
        <f>'R22'!F5</f>
        <v>2</v>
      </c>
      <c r="G127" s="7">
        <f t="shared" si="21"/>
        <v>0</v>
      </c>
      <c r="H127" s="7">
        <f t="shared" si="22"/>
        <v>1.5</v>
      </c>
      <c r="I127" s="7">
        <f t="shared" si="22"/>
        <v>0</v>
      </c>
      <c r="J127" s="7">
        <f t="shared" si="22"/>
        <v>0</v>
      </c>
      <c r="K127" s="4">
        <f t="shared" si="23"/>
        <v>0</v>
      </c>
      <c r="L127">
        <f t="shared" si="24"/>
        <v>0</v>
      </c>
      <c r="M127">
        <f t="shared" si="25"/>
        <v>0</v>
      </c>
      <c r="N127">
        <f t="shared" si="25"/>
        <v>0</v>
      </c>
      <c r="P127">
        <f t="shared" si="26"/>
        <v>0</v>
      </c>
      <c r="Q127">
        <f t="shared" si="27"/>
        <v>0</v>
      </c>
      <c r="R127">
        <f t="shared" si="28"/>
        <v>0</v>
      </c>
      <c r="S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X127">
        <f t="shared" si="31"/>
        <v>0</v>
      </c>
      <c r="Z127">
        <f t="shared" si="32"/>
        <v>0</v>
      </c>
      <c r="AA127">
        <f t="shared" si="33"/>
        <v>0</v>
      </c>
      <c r="AB127">
        <f t="shared" si="34"/>
        <v>0</v>
      </c>
      <c r="AC127">
        <f t="shared" si="34"/>
        <v>0</v>
      </c>
      <c r="AE127">
        <f t="shared" si="35"/>
        <v>0</v>
      </c>
      <c r="AF127">
        <f t="shared" si="36"/>
        <v>0</v>
      </c>
      <c r="AG127">
        <f t="shared" si="37"/>
        <v>0</v>
      </c>
      <c r="AH127">
        <f t="shared" si="37"/>
        <v>0</v>
      </c>
    </row>
    <row r="128" spans="1:35" x14ac:dyDescent="0.2">
      <c r="A128" t="str">
        <f>'R22'!A11</f>
        <v>Mosar</v>
      </c>
      <c r="B128">
        <f>'R22'!B11</f>
        <v>10</v>
      </c>
      <c r="C128">
        <f>'R22'!C11</f>
        <v>27.5</v>
      </c>
      <c r="D128">
        <f>'R22'!D11</f>
        <v>44.5</v>
      </c>
      <c r="E128">
        <f>'R22'!E11</f>
        <v>16.5</v>
      </c>
      <c r="F128">
        <f>'R22'!F11</f>
        <v>13.5</v>
      </c>
      <c r="G128" s="7">
        <f t="shared" si="21"/>
        <v>17.5</v>
      </c>
      <c r="H128" s="7">
        <f t="shared" si="22"/>
        <v>17</v>
      </c>
      <c r="I128" s="7">
        <f t="shared" si="22"/>
        <v>-28</v>
      </c>
      <c r="J128" s="7">
        <f t="shared" si="22"/>
        <v>-3</v>
      </c>
      <c r="K128" s="4">
        <f t="shared" si="23"/>
        <v>10</v>
      </c>
      <c r="L128">
        <f t="shared" si="24"/>
        <v>27.5</v>
      </c>
      <c r="M128">
        <f t="shared" si="25"/>
        <v>44.5</v>
      </c>
      <c r="N128">
        <f>IF(A128="Mosar",E128,0)</f>
        <v>16.5</v>
      </c>
      <c r="O128">
        <f>IF(A128="Mosar",F128,0)</f>
        <v>13.5</v>
      </c>
      <c r="P128">
        <f t="shared" si="26"/>
        <v>0</v>
      </c>
      <c r="Q128">
        <f t="shared" si="27"/>
        <v>0</v>
      </c>
      <c r="R128">
        <f t="shared" si="28"/>
        <v>0</v>
      </c>
      <c r="S128">
        <f t="shared" si="28"/>
        <v>0</v>
      </c>
      <c r="U128">
        <f t="shared" si="29"/>
        <v>0</v>
      </c>
      <c r="V128">
        <f t="shared" si="30"/>
        <v>0</v>
      </c>
      <c r="W128">
        <f t="shared" si="31"/>
        <v>0</v>
      </c>
      <c r="X128">
        <f t="shared" si="31"/>
        <v>0</v>
      </c>
      <c r="Z128">
        <f t="shared" si="32"/>
        <v>0</v>
      </c>
      <c r="AA128">
        <f t="shared" si="33"/>
        <v>0</v>
      </c>
      <c r="AB128">
        <f t="shared" si="34"/>
        <v>0</v>
      </c>
      <c r="AC128">
        <f t="shared" si="34"/>
        <v>0</v>
      </c>
      <c r="AE128">
        <f t="shared" si="35"/>
        <v>0</v>
      </c>
      <c r="AF128">
        <f t="shared" si="36"/>
        <v>0</v>
      </c>
      <c r="AG128">
        <f t="shared" si="37"/>
        <v>0</v>
      </c>
      <c r="AH128">
        <f t="shared" si="37"/>
        <v>0</v>
      </c>
    </row>
    <row r="129" spans="1:35" x14ac:dyDescent="0.2">
      <c r="A129" t="str">
        <f>'R22'!A19</f>
        <v>Blað- og runnfléttur</v>
      </c>
      <c r="B129">
        <f>'R22'!B19</f>
        <v>0.5</v>
      </c>
      <c r="C129">
        <v>0.01</v>
      </c>
      <c r="D129">
        <v>0.01</v>
      </c>
      <c r="E129">
        <v>0.01</v>
      </c>
      <c r="F129">
        <v>0.01</v>
      </c>
      <c r="G129" s="7">
        <f t="shared" si="21"/>
        <v>-0.49</v>
      </c>
      <c r="H129" s="7">
        <f t="shared" si="22"/>
        <v>0</v>
      </c>
      <c r="I129" s="7">
        <f t="shared" si="22"/>
        <v>0</v>
      </c>
      <c r="J129" s="7">
        <f t="shared" si="22"/>
        <v>0</v>
      </c>
      <c r="K129" s="4">
        <f t="shared" si="23"/>
        <v>0</v>
      </c>
      <c r="L129">
        <f t="shared" si="24"/>
        <v>0</v>
      </c>
      <c r="M129">
        <f t="shared" si="25"/>
        <v>0</v>
      </c>
      <c r="N129">
        <f t="shared" si="25"/>
        <v>0</v>
      </c>
      <c r="P129">
        <f t="shared" si="26"/>
        <v>0.5</v>
      </c>
      <c r="Q129">
        <f t="shared" si="27"/>
        <v>0.01</v>
      </c>
      <c r="R129">
        <f t="shared" si="28"/>
        <v>0.01</v>
      </c>
      <c r="S129">
        <f>IF(A129="Blað- og runnfléttur",E129,0)</f>
        <v>0.01</v>
      </c>
      <c r="T129">
        <f>IF(A129="Blað- og runnfléttur",F129,0)</f>
        <v>0.01</v>
      </c>
      <c r="U129">
        <f t="shared" si="29"/>
        <v>0</v>
      </c>
      <c r="V129">
        <f t="shared" si="30"/>
        <v>0</v>
      </c>
      <c r="W129">
        <f t="shared" si="31"/>
        <v>0</v>
      </c>
      <c r="X129">
        <f t="shared" si="31"/>
        <v>0</v>
      </c>
      <c r="Z129">
        <f t="shared" si="32"/>
        <v>0</v>
      </c>
      <c r="AA129">
        <f t="shared" si="33"/>
        <v>0</v>
      </c>
      <c r="AB129">
        <f t="shared" si="34"/>
        <v>0</v>
      </c>
      <c r="AC129">
        <f t="shared" si="34"/>
        <v>0</v>
      </c>
      <c r="AE129">
        <f t="shared" si="35"/>
        <v>0</v>
      </c>
      <c r="AF129">
        <f t="shared" si="36"/>
        <v>0</v>
      </c>
      <c r="AG129">
        <f t="shared" si="37"/>
        <v>0</v>
      </c>
      <c r="AH129">
        <f t="shared" si="37"/>
        <v>0</v>
      </c>
    </row>
    <row r="130" spans="1:35" x14ac:dyDescent="0.2">
      <c r="A130" t="str">
        <f>'R22'!A24</f>
        <v>Hrúðurfléttur</v>
      </c>
      <c r="B130">
        <f>'R22'!B24</f>
        <v>17.5</v>
      </c>
      <c r="C130">
        <f>'R22'!C24</f>
        <v>33</v>
      </c>
      <c r="D130">
        <f>'R22'!D24</f>
        <v>15.5</v>
      </c>
      <c r="E130">
        <f>'R22'!E24</f>
        <v>18.5</v>
      </c>
      <c r="F130">
        <f>'R22'!F24</f>
        <v>34.5</v>
      </c>
      <c r="G130" s="7">
        <f t="shared" si="21"/>
        <v>15.5</v>
      </c>
      <c r="H130" s="7">
        <f t="shared" si="22"/>
        <v>-17.5</v>
      </c>
      <c r="I130" s="7">
        <f t="shared" si="22"/>
        <v>3</v>
      </c>
      <c r="J130" s="7">
        <f t="shared" si="22"/>
        <v>16</v>
      </c>
      <c r="K130" s="4">
        <f t="shared" si="23"/>
        <v>0</v>
      </c>
      <c r="L130">
        <f t="shared" si="24"/>
        <v>0</v>
      </c>
      <c r="M130">
        <f t="shared" si="25"/>
        <v>0</v>
      </c>
      <c r="N130">
        <f t="shared" si="25"/>
        <v>0</v>
      </c>
      <c r="P130">
        <f t="shared" si="26"/>
        <v>0</v>
      </c>
      <c r="Q130">
        <f t="shared" si="27"/>
        <v>0</v>
      </c>
      <c r="R130">
        <f t="shared" si="28"/>
        <v>0</v>
      </c>
      <c r="S130">
        <f t="shared" si="28"/>
        <v>0</v>
      </c>
      <c r="U130">
        <f t="shared" si="29"/>
        <v>17.5</v>
      </c>
      <c r="V130">
        <f t="shared" si="30"/>
        <v>33</v>
      </c>
      <c r="W130">
        <f t="shared" si="31"/>
        <v>15.5</v>
      </c>
      <c r="X130">
        <f>IF(A130="Hrúðurfléttur",E130,0)</f>
        <v>18.5</v>
      </c>
      <c r="Y130">
        <f>IF(A130="Hrúðurfléttur",F130,0)</f>
        <v>34.5</v>
      </c>
      <c r="Z130">
        <f t="shared" si="32"/>
        <v>0</v>
      </c>
      <c r="AA130">
        <f t="shared" si="33"/>
        <v>0</v>
      </c>
      <c r="AB130">
        <f t="shared" si="34"/>
        <v>0</v>
      </c>
      <c r="AC130">
        <f t="shared" si="34"/>
        <v>0</v>
      </c>
      <c r="AE130">
        <f t="shared" si="35"/>
        <v>0</v>
      </c>
      <c r="AF130">
        <f t="shared" si="36"/>
        <v>0</v>
      </c>
      <c r="AG130">
        <f t="shared" si="37"/>
        <v>0</v>
      </c>
      <c r="AH130">
        <f t="shared" si="37"/>
        <v>0</v>
      </c>
    </row>
    <row r="131" spans="1:35" x14ac:dyDescent="0.2">
      <c r="A131" t="str">
        <f>'R22'!A40</f>
        <v>Heildarþekja</v>
      </c>
      <c r="B131">
        <f>'R22'!B40</f>
        <v>28.5</v>
      </c>
      <c r="C131">
        <f>'R22'!C40</f>
        <v>61</v>
      </c>
      <c r="D131">
        <f>'R22'!D40</f>
        <v>62</v>
      </c>
      <c r="E131">
        <f>'R22'!E40</f>
        <v>37.5</v>
      </c>
      <c r="F131">
        <f>'R22'!F40</f>
        <v>50</v>
      </c>
      <c r="G131" s="7">
        <f t="shared" si="21"/>
        <v>32.5</v>
      </c>
      <c r="H131" s="7">
        <f t="shared" si="22"/>
        <v>1</v>
      </c>
      <c r="I131" s="7">
        <f t="shared" si="22"/>
        <v>-24.5</v>
      </c>
      <c r="J131" s="7">
        <f t="shared" si="22"/>
        <v>12.5</v>
      </c>
      <c r="K131" s="4">
        <f t="shared" si="23"/>
        <v>0</v>
      </c>
      <c r="L131">
        <f t="shared" si="24"/>
        <v>0</v>
      </c>
      <c r="M131">
        <f t="shared" si="25"/>
        <v>0</v>
      </c>
      <c r="N131">
        <f t="shared" si="25"/>
        <v>0</v>
      </c>
      <c r="P131">
        <f t="shared" si="26"/>
        <v>0</v>
      </c>
      <c r="Q131">
        <f t="shared" si="27"/>
        <v>0</v>
      </c>
      <c r="R131">
        <f t="shared" si="28"/>
        <v>0</v>
      </c>
      <c r="S131">
        <f t="shared" si="28"/>
        <v>0</v>
      </c>
      <c r="U131">
        <f t="shared" si="29"/>
        <v>0</v>
      </c>
      <c r="V131">
        <f t="shared" si="30"/>
        <v>0</v>
      </c>
      <c r="W131">
        <f t="shared" si="31"/>
        <v>0</v>
      </c>
      <c r="X131">
        <f t="shared" si="31"/>
        <v>0</v>
      </c>
      <c r="Z131">
        <f t="shared" si="32"/>
        <v>28.5</v>
      </c>
      <c r="AA131">
        <f t="shared" si="33"/>
        <v>61</v>
      </c>
      <c r="AB131">
        <f t="shared" si="34"/>
        <v>62</v>
      </c>
      <c r="AC131">
        <f>IF(A131="Heildarþekja",E131,0)</f>
        <v>37.5</v>
      </c>
      <c r="AD131">
        <f>IF(A131="Heildarþekja",F131,0)</f>
        <v>50</v>
      </c>
      <c r="AE131">
        <f t="shared" si="35"/>
        <v>0</v>
      </c>
      <c r="AF131">
        <f t="shared" si="36"/>
        <v>0</v>
      </c>
      <c r="AG131">
        <f t="shared" si="37"/>
        <v>0</v>
      </c>
      <c r="AH131">
        <f t="shared" si="37"/>
        <v>0</v>
      </c>
    </row>
    <row r="132" spans="1:35" x14ac:dyDescent="0.2">
      <c r="A132" t="str">
        <f>'R22'!A41</f>
        <v>Fjölbreytni</v>
      </c>
      <c r="B132">
        <f>'R22'!B41</f>
        <v>12</v>
      </c>
      <c r="C132">
        <f>'R22'!C41</f>
        <v>15</v>
      </c>
      <c r="D132">
        <f>'R22'!D41</f>
        <v>16</v>
      </c>
      <c r="E132">
        <f>'R22'!E41</f>
        <v>16</v>
      </c>
      <c r="F132">
        <f>'R22'!F41</f>
        <v>15</v>
      </c>
      <c r="G132" s="7">
        <f t="shared" si="21"/>
        <v>3</v>
      </c>
      <c r="H132" s="7">
        <f t="shared" si="22"/>
        <v>1</v>
      </c>
      <c r="I132" s="7">
        <f t="shared" si="22"/>
        <v>0</v>
      </c>
      <c r="J132" s="7">
        <f t="shared" si="22"/>
        <v>-1</v>
      </c>
      <c r="K132" s="4">
        <f t="shared" si="23"/>
        <v>0</v>
      </c>
      <c r="L132">
        <f t="shared" si="24"/>
        <v>0</v>
      </c>
      <c r="M132">
        <f t="shared" si="25"/>
        <v>0</v>
      </c>
      <c r="N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0</v>
      </c>
      <c r="S132">
        <f t="shared" si="28"/>
        <v>0</v>
      </c>
      <c r="U132">
        <f t="shared" si="29"/>
        <v>0</v>
      </c>
      <c r="V132">
        <f t="shared" si="30"/>
        <v>0</v>
      </c>
      <c r="W132">
        <f t="shared" si="31"/>
        <v>0</v>
      </c>
      <c r="X132">
        <f t="shared" si="31"/>
        <v>0</v>
      </c>
      <c r="Z132">
        <f t="shared" si="32"/>
        <v>0</v>
      </c>
      <c r="AA132">
        <f t="shared" si="33"/>
        <v>0</v>
      </c>
      <c r="AB132">
        <f t="shared" si="34"/>
        <v>0</v>
      </c>
      <c r="AC132">
        <f t="shared" si="34"/>
        <v>0</v>
      </c>
      <c r="AE132">
        <f t="shared" si="35"/>
        <v>12</v>
      </c>
      <c r="AF132">
        <f t="shared" si="36"/>
        <v>15</v>
      </c>
      <c r="AG132">
        <f t="shared" si="37"/>
        <v>16</v>
      </c>
      <c r="AH132">
        <f>IF(A132="Fjölbreytni",E132,0)</f>
        <v>16</v>
      </c>
      <c r="AI132">
        <f>IF(A132="Fjölbreytni",F132,0)</f>
        <v>15</v>
      </c>
    </row>
    <row r="133" spans="1:35" x14ac:dyDescent="0.2">
      <c r="A133" s="2" t="s">
        <v>53</v>
      </c>
      <c r="G133" s="7">
        <f t="shared" si="21"/>
        <v>0</v>
      </c>
      <c r="H133" s="7">
        <f t="shared" si="22"/>
        <v>0</v>
      </c>
      <c r="I133" s="7">
        <f t="shared" si="22"/>
        <v>0</v>
      </c>
      <c r="K133" s="4">
        <f t="shared" si="23"/>
        <v>0</v>
      </c>
      <c r="L133">
        <f t="shared" si="24"/>
        <v>0</v>
      </c>
      <c r="M133">
        <f t="shared" si="25"/>
        <v>0</v>
      </c>
      <c r="N133">
        <f t="shared" si="25"/>
        <v>0</v>
      </c>
      <c r="P133">
        <f t="shared" si="26"/>
        <v>0</v>
      </c>
      <c r="Q133">
        <f t="shared" si="27"/>
        <v>0</v>
      </c>
      <c r="R133">
        <f t="shared" si="28"/>
        <v>0</v>
      </c>
      <c r="S133">
        <f t="shared" si="28"/>
        <v>0</v>
      </c>
      <c r="U133">
        <f t="shared" si="29"/>
        <v>0</v>
      </c>
      <c r="V133">
        <f t="shared" si="30"/>
        <v>0</v>
      </c>
      <c r="W133">
        <f t="shared" si="31"/>
        <v>0</v>
      </c>
      <c r="X133">
        <f t="shared" si="31"/>
        <v>0</v>
      </c>
      <c r="Z133">
        <f t="shared" si="32"/>
        <v>0</v>
      </c>
      <c r="AA133">
        <f t="shared" si="33"/>
        <v>0</v>
      </c>
      <c r="AB133">
        <f t="shared" si="34"/>
        <v>0</v>
      </c>
      <c r="AC133">
        <f t="shared" si="34"/>
        <v>0</v>
      </c>
      <c r="AE133">
        <f t="shared" si="35"/>
        <v>0</v>
      </c>
      <c r="AF133">
        <f t="shared" si="36"/>
        <v>0</v>
      </c>
      <c r="AG133">
        <f t="shared" si="37"/>
        <v>0</v>
      </c>
      <c r="AH133">
        <f t="shared" si="37"/>
        <v>0</v>
      </c>
    </row>
    <row r="134" spans="1:35" x14ac:dyDescent="0.2">
      <c r="A134" t="str">
        <f>'R23'!A5</f>
        <v>Háplöntur</v>
      </c>
      <c r="B134">
        <f>'R23'!B5</f>
        <v>0.5</v>
      </c>
      <c r="C134">
        <f>'R23'!C5</f>
        <v>1.5</v>
      </c>
      <c r="D134">
        <f>'R23'!D5</f>
        <v>4</v>
      </c>
      <c r="E134">
        <f>'R23'!E5</f>
        <v>2.5</v>
      </c>
      <c r="F134">
        <f>'R23'!F5</f>
        <v>2.5</v>
      </c>
      <c r="G134" s="7">
        <f t="shared" si="21"/>
        <v>1</v>
      </c>
      <c r="H134" s="7">
        <f t="shared" si="22"/>
        <v>2.5</v>
      </c>
      <c r="I134" s="7">
        <f t="shared" si="22"/>
        <v>-1.5</v>
      </c>
      <c r="J134" s="7">
        <f t="shared" si="22"/>
        <v>0</v>
      </c>
      <c r="K134" s="4">
        <f t="shared" si="23"/>
        <v>0</v>
      </c>
      <c r="L134">
        <f t="shared" si="24"/>
        <v>0</v>
      </c>
      <c r="M134">
        <f t="shared" si="25"/>
        <v>0</v>
      </c>
      <c r="N134">
        <f t="shared" si="25"/>
        <v>0</v>
      </c>
      <c r="P134">
        <f t="shared" si="26"/>
        <v>0</v>
      </c>
      <c r="Q134">
        <f t="shared" si="27"/>
        <v>0</v>
      </c>
      <c r="R134">
        <f t="shared" si="28"/>
        <v>0</v>
      </c>
      <c r="S134">
        <f t="shared" si="28"/>
        <v>0</v>
      </c>
      <c r="U134">
        <f t="shared" si="29"/>
        <v>0</v>
      </c>
      <c r="V134">
        <f t="shared" si="30"/>
        <v>0</v>
      </c>
      <c r="W134">
        <f t="shared" si="31"/>
        <v>0</v>
      </c>
      <c r="X134">
        <f t="shared" si="31"/>
        <v>0</v>
      </c>
      <c r="Z134">
        <f t="shared" si="32"/>
        <v>0</v>
      </c>
      <c r="AA134">
        <f t="shared" si="33"/>
        <v>0</v>
      </c>
      <c r="AB134">
        <f t="shared" si="34"/>
        <v>0</v>
      </c>
      <c r="AC134">
        <f t="shared" si="34"/>
        <v>0</v>
      </c>
      <c r="AE134">
        <f t="shared" si="35"/>
        <v>0</v>
      </c>
      <c r="AF134">
        <f t="shared" si="36"/>
        <v>0</v>
      </c>
      <c r="AG134">
        <f t="shared" si="37"/>
        <v>0</v>
      </c>
      <c r="AH134">
        <f t="shared" si="37"/>
        <v>0</v>
      </c>
    </row>
    <row r="135" spans="1:35" x14ac:dyDescent="0.2">
      <c r="A135" t="str">
        <f>'R23'!A13</f>
        <v>Mosar</v>
      </c>
      <c r="B135">
        <f>'R23'!B13</f>
        <v>14.5</v>
      </c>
      <c r="C135">
        <f>'R23'!C13</f>
        <v>19.5</v>
      </c>
      <c r="D135">
        <f>'R23'!D13</f>
        <v>26</v>
      </c>
      <c r="E135">
        <f>'R23'!E13</f>
        <v>24</v>
      </c>
      <c r="F135">
        <f>'R23'!F13</f>
        <v>26.5</v>
      </c>
      <c r="G135" s="7">
        <f t="shared" si="21"/>
        <v>5</v>
      </c>
      <c r="H135" s="7">
        <f t="shared" si="22"/>
        <v>6.5</v>
      </c>
      <c r="I135" s="7">
        <f t="shared" si="22"/>
        <v>-2</v>
      </c>
      <c r="J135" s="7">
        <f t="shared" si="22"/>
        <v>2.5</v>
      </c>
      <c r="K135" s="4">
        <f>IF(A135="Mosar",B135,0)</f>
        <v>14.5</v>
      </c>
      <c r="L135">
        <f t="shared" si="24"/>
        <v>19.5</v>
      </c>
      <c r="M135">
        <f t="shared" si="25"/>
        <v>26</v>
      </c>
      <c r="N135">
        <f>IF(A135="Mosar",E135,0)</f>
        <v>24</v>
      </c>
      <c r="O135">
        <f>IF(A135="Mosar",F135,0)</f>
        <v>26.5</v>
      </c>
      <c r="P135">
        <f t="shared" si="26"/>
        <v>0</v>
      </c>
      <c r="Q135">
        <f t="shared" si="27"/>
        <v>0</v>
      </c>
      <c r="R135">
        <f t="shared" si="28"/>
        <v>0</v>
      </c>
      <c r="S135">
        <f t="shared" si="28"/>
        <v>0</v>
      </c>
      <c r="U135">
        <f t="shared" si="29"/>
        <v>0</v>
      </c>
      <c r="V135">
        <f t="shared" si="30"/>
        <v>0</v>
      </c>
      <c r="W135">
        <f t="shared" si="31"/>
        <v>0</v>
      </c>
      <c r="X135">
        <f t="shared" si="31"/>
        <v>0</v>
      </c>
      <c r="Z135">
        <f t="shared" si="32"/>
        <v>0</v>
      </c>
      <c r="AA135">
        <f t="shared" si="33"/>
        <v>0</v>
      </c>
      <c r="AB135">
        <f t="shared" si="34"/>
        <v>0</v>
      </c>
      <c r="AC135">
        <f t="shared" si="34"/>
        <v>0</v>
      </c>
      <c r="AE135">
        <f t="shared" si="35"/>
        <v>0</v>
      </c>
      <c r="AF135">
        <f t="shared" si="36"/>
        <v>0</v>
      </c>
      <c r="AG135">
        <f t="shared" si="37"/>
        <v>0</v>
      </c>
      <c r="AH135">
        <f t="shared" si="37"/>
        <v>0</v>
      </c>
    </row>
    <row r="136" spans="1:35" x14ac:dyDescent="0.2">
      <c r="A136" t="str">
        <f>'R23'!A23</f>
        <v>Blað- og runnfléttur</v>
      </c>
      <c r="B136">
        <f>'R23'!B23</f>
        <v>12.5</v>
      </c>
      <c r="C136">
        <f>'R23'!C23</f>
        <v>13</v>
      </c>
      <c r="D136">
        <f>'R23'!D23</f>
        <v>13</v>
      </c>
      <c r="E136">
        <f>'R23'!E23</f>
        <v>10.5</v>
      </c>
      <c r="F136">
        <f>'R23'!F23</f>
        <v>8.5</v>
      </c>
      <c r="G136" s="7">
        <f t="shared" si="21"/>
        <v>0.5</v>
      </c>
      <c r="H136" s="7">
        <f t="shared" si="22"/>
        <v>0</v>
      </c>
      <c r="I136" s="7">
        <f t="shared" si="22"/>
        <v>-2.5</v>
      </c>
      <c r="J136" s="7">
        <f t="shared" si="22"/>
        <v>-2</v>
      </c>
      <c r="K136" s="4">
        <f t="shared" si="23"/>
        <v>0</v>
      </c>
      <c r="L136">
        <f t="shared" si="24"/>
        <v>0</v>
      </c>
      <c r="M136">
        <f t="shared" si="25"/>
        <v>0</v>
      </c>
      <c r="N136">
        <f t="shared" si="25"/>
        <v>0</v>
      </c>
      <c r="P136">
        <f t="shared" si="26"/>
        <v>12.5</v>
      </c>
      <c r="Q136">
        <f t="shared" si="27"/>
        <v>13</v>
      </c>
      <c r="R136">
        <f t="shared" si="28"/>
        <v>13</v>
      </c>
      <c r="S136">
        <f>IF(A136="Blað- og runnfléttur",E136,0)</f>
        <v>10.5</v>
      </c>
      <c r="T136">
        <f>IF(A136="Blað- og runnfléttur",F136,0)</f>
        <v>8.5</v>
      </c>
      <c r="U136">
        <f t="shared" si="29"/>
        <v>0</v>
      </c>
      <c r="V136">
        <f t="shared" si="30"/>
        <v>0</v>
      </c>
      <c r="W136">
        <f t="shared" si="31"/>
        <v>0</v>
      </c>
      <c r="X136">
        <f t="shared" si="31"/>
        <v>0</v>
      </c>
      <c r="Z136">
        <f t="shared" si="32"/>
        <v>0</v>
      </c>
      <c r="AA136">
        <f t="shared" si="33"/>
        <v>0</v>
      </c>
      <c r="AB136">
        <f t="shared" si="34"/>
        <v>0</v>
      </c>
      <c r="AC136">
        <f t="shared" si="34"/>
        <v>0</v>
      </c>
      <c r="AE136">
        <f t="shared" si="35"/>
        <v>0</v>
      </c>
      <c r="AF136">
        <f t="shared" si="36"/>
        <v>0</v>
      </c>
      <c r="AG136">
        <f t="shared" si="37"/>
        <v>0</v>
      </c>
      <c r="AH136">
        <f t="shared" si="37"/>
        <v>0</v>
      </c>
    </row>
    <row r="137" spans="1:35" x14ac:dyDescent="0.2">
      <c r="A137" t="str">
        <f>'R23'!A31</f>
        <v>Hrúðurfléttur</v>
      </c>
      <c r="B137">
        <f>'R23'!B31</f>
        <v>29.5</v>
      </c>
      <c r="C137">
        <f>'R23'!C31</f>
        <v>34.5</v>
      </c>
      <c r="D137">
        <f>'R23'!D31</f>
        <v>19</v>
      </c>
      <c r="E137">
        <f>'R23'!E31</f>
        <v>9</v>
      </c>
      <c r="F137">
        <f>'R23'!F31</f>
        <v>32.5</v>
      </c>
      <c r="G137" s="7">
        <f t="shared" si="21"/>
        <v>5</v>
      </c>
      <c r="H137" s="7">
        <f t="shared" si="22"/>
        <v>-15.5</v>
      </c>
      <c r="I137" s="7">
        <f t="shared" si="22"/>
        <v>-10</v>
      </c>
      <c r="J137" s="7">
        <f t="shared" si="22"/>
        <v>23.5</v>
      </c>
      <c r="K137" s="4">
        <f t="shared" si="23"/>
        <v>0</v>
      </c>
      <c r="L137">
        <f t="shared" si="24"/>
        <v>0</v>
      </c>
      <c r="M137">
        <f t="shared" si="25"/>
        <v>0</v>
      </c>
      <c r="N137">
        <f t="shared" si="25"/>
        <v>0</v>
      </c>
      <c r="Q137">
        <f t="shared" si="27"/>
        <v>0</v>
      </c>
      <c r="R137">
        <f t="shared" si="28"/>
        <v>0</v>
      </c>
      <c r="S137">
        <f t="shared" si="28"/>
        <v>0</v>
      </c>
      <c r="U137">
        <f>IF(A137="Hrúðurfléttur",B137,0)</f>
        <v>29.5</v>
      </c>
      <c r="V137">
        <f t="shared" si="30"/>
        <v>34.5</v>
      </c>
      <c r="W137">
        <f t="shared" si="31"/>
        <v>19</v>
      </c>
      <c r="X137">
        <f>IF(A137="Hrúðurfléttur",E137,0)</f>
        <v>9</v>
      </c>
      <c r="Y137">
        <f>IF(A137="Hrúðurfléttur",F137,0)</f>
        <v>32.5</v>
      </c>
      <c r="Z137">
        <f t="shared" si="32"/>
        <v>0</v>
      </c>
      <c r="AA137">
        <f t="shared" si="33"/>
        <v>0</v>
      </c>
      <c r="AB137">
        <f t="shared" si="34"/>
        <v>0</v>
      </c>
      <c r="AC137">
        <f t="shared" si="34"/>
        <v>0</v>
      </c>
      <c r="AE137">
        <f t="shared" si="35"/>
        <v>0</v>
      </c>
      <c r="AF137">
        <f t="shared" si="36"/>
        <v>0</v>
      </c>
      <c r="AG137">
        <f t="shared" si="37"/>
        <v>0</v>
      </c>
      <c r="AH137">
        <f t="shared" si="37"/>
        <v>0</v>
      </c>
    </row>
    <row r="138" spans="1:35" x14ac:dyDescent="0.2">
      <c r="A138" t="str">
        <f>'R23'!A51</f>
        <v>Heildarþekja</v>
      </c>
      <c r="B138">
        <f>'R23'!B51</f>
        <v>57</v>
      </c>
      <c r="C138">
        <f>'R23'!C51</f>
        <v>68.5</v>
      </c>
      <c r="D138">
        <f>'R23'!D51</f>
        <v>62</v>
      </c>
      <c r="E138">
        <f>'R23'!E51</f>
        <v>46</v>
      </c>
      <c r="F138">
        <f>'R23'!F51</f>
        <v>70</v>
      </c>
      <c r="G138" s="7">
        <f t="shared" si="21"/>
        <v>11.5</v>
      </c>
      <c r="H138" s="7">
        <f t="shared" si="22"/>
        <v>-6.5</v>
      </c>
      <c r="I138" s="7">
        <f t="shared" si="22"/>
        <v>-16</v>
      </c>
      <c r="J138" s="7">
        <f t="shared" si="22"/>
        <v>24</v>
      </c>
      <c r="K138" s="4">
        <f t="shared" si="23"/>
        <v>0</v>
      </c>
      <c r="L138">
        <f t="shared" si="24"/>
        <v>0</v>
      </c>
      <c r="M138">
        <f t="shared" si="25"/>
        <v>0</v>
      </c>
      <c r="N138">
        <f t="shared" si="25"/>
        <v>0</v>
      </c>
      <c r="Q138">
        <f t="shared" si="27"/>
        <v>0</v>
      </c>
      <c r="R138">
        <f t="shared" si="28"/>
        <v>0</v>
      </c>
      <c r="S138">
        <f t="shared" si="28"/>
        <v>0</v>
      </c>
      <c r="U138">
        <f t="shared" si="29"/>
        <v>0</v>
      </c>
      <c r="V138">
        <f t="shared" si="30"/>
        <v>0</v>
      </c>
      <c r="W138">
        <f t="shared" si="31"/>
        <v>0</v>
      </c>
      <c r="X138">
        <f t="shared" si="31"/>
        <v>0</v>
      </c>
      <c r="Z138">
        <f>IF(A138="Heildarþekja",B138,0)</f>
        <v>57</v>
      </c>
      <c r="AA138">
        <f t="shared" si="33"/>
        <v>68.5</v>
      </c>
      <c r="AB138">
        <f t="shared" si="34"/>
        <v>62</v>
      </c>
      <c r="AC138">
        <f>IF(A138="Heildarþekja",E138,0)</f>
        <v>46</v>
      </c>
      <c r="AD138">
        <f>IF(A138="Heildarþekja",F138,0)</f>
        <v>70</v>
      </c>
      <c r="AE138">
        <f t="shared" si="35"/>
        <v>0</v>
      </c>
      <c r="AF138">
        <f t="shared" si="36"/>
        <v>0</v>
      </c>
      <c r="AG138">
        <f t="shared" si="37"/>
        <v>0</v>
      </c>
      <c r="AH138">
        <f t="shared" si="37"/>
        <v>0</v>
      </c>
    </row>
    <row r="139" spans="1:35" x14ac:dyDescent="0.2">
      <c r="A139" t="str">
        <f>'R23'!A52</f>
        <v>Fjölbreytni</v>
      </c>
      <c r="B139">
        <f>'R23'!B52</f>
        <v>18</v>
      </c>
      <c r="C139">
        <f>'R23'!C52</f>
        <v>22</v>
      </c>
      <c r="D139">
        <f>'R23'!D52</f>
        <v>22</v>
      </c>
      <c r="E139">
        <f>'R23'!E52</f>
        <v>21</v>
      </c>
      <c r="F139">
        <f>'R23'!F52</f>
        <v>21</v>
      </c>
      <c r="G139" s="7">
        <f t="shared" si="21"/>
        <v>4</v>
      </c>
      <c r="H139" s="7">
        <f t="shared" si="22"/>
        <v>0</v>
      </c>
      <c r="I139" s="7">
        <f t="shared" si="22"/>
        <v>-1</v>
      </c>
      <c r="J139" s="7">
        <f t="shared" si="22"/>
        <v>0</v>
      </c>
      <c r="K139" s="4">
        <f t="shared" si="23"/>
        <v>0</v>
      </c>
      <c r="L139">
        <f t="shared" si="24"/>
        <v>0</v>
      </c>
      <c r="M139">
        <f t="shared" si="25"/>
        <v>0</v>
      </c>
      <c r="N139">
        <f t="shared" si="25"/>
        <v>0</v>
      </c>
      <c r="Q139">
        <f t="shared" si="27"/>
        <v>0</v>
      </c>
      <c r="R139">
        <f t="shared" si="28"/>
        <v>0</v>
      </c>
      <c r="S139">
        <f t="shared" si="28"/>
        <v>0</v>
      </c>
      <c r="U139">
        <f t="shared" si="29"/>
        <v>0</v>
      </c>
      <c r="V139">
        <f t="shared" si="30"/>
        <v>0</v>
      </c>
      <c r="W139">
        <f t="shared" si="31"/>
        <v>0</v>
      </c>
      <c r="X139">
        <f t="shared" si="31"/>
        <v>0</v>
      </c>
      <c r="Z139">
        <f t="shared" si="32"/>
        <v>0</v>
      </c>
      <c r="AA139">
        <f t="shared" si="33"/>
        <v>0</v>
      </c>
      <c r="AB139">
        <f t="shared" si="34"/>
        <v>0</v>
      </c>
      <c r="AC139">
        <f t="shared" si="34"/>
        <v>0</v>
      </c>
      <c r="AE139">
        <f t="shared" si="35"/>
        <v>18</v>
      </c>
      <c r="AF139">
        <f t="shared" si="36"/>
        <v>22</v>
      </c>
      <c r="AG139">
        <f t="shared" si="37"/>
        <v>22</v>
      </c>
      <c r="AH139">
        <f>IF(A139="Fjölbreytni",E139,0)</f>
        <v>21</v>
      </c>
      <c r="AI139">
        <f>IF(A139="Fjölbreytni",F139,0)</f>
        <v>21</v>
      </c>
    </row>
    <row r="140" spans="1:35" x14ac:dyDescent="0.2">
      <c r="A140" s="2" t="s">
        <v>54</v>
      </c>
      <c r="I140" s="7">
        <f t="shared" si="22"/>
        <v>0</v>
      </c>
    </row>
    <row r="141" spans="1:35" x14ac:dyDescent="0.2">
      <c r="A141" t="s">
        <v>55</v>
      </c>
      <c r="B141">
        <f>'R24'!B6</f>
        <v>0</v>
      </c>
      <c r="C141">
        <f>'R24'!C6</f>
        <v>2</v>
      </c>
      <c r="D141">
        <f>'R24'!D6</f>
        <v>0</v>
      </c>
      <c r="E141">
        <f>'R24'!E6</f>
        <v>0</v>
      </c>
      <c r="I141" s="7">
        <f t="shared" si="22"/>
        <v>0</v>
      </c>
    </row>
    <row r="142" spans="1:35" x14ac:dyDescent="0.2">
      <c r="A142" t="s">
        <v>48</v>
      </c>
      <c r="B142">
        <f>'R24'!B12</f>
        <v>10</v>
      </c>
      <c r="C142">
        <f>'R24'!C12</f>
        <v>25.5</v>
      </c>
      <c r="E142">
        <f>'R24'!E12</f>
        <v>30</v>
      </c>
      <c r="F142">
        <f>'R24'!F12</f>
        <v>27</v>
      </c>
      <c r="I142" s="7">
        <f t="shared" si="22"/>
        <v>30</v>
      </c>
      <c r="J142" s="7">
        <f t="shared" si="22"/>
        <v>-3</v>
      </c>
      <c r="K142" s="4">
        <f>IF(A142="Mosar",B142,0)</f>
        <v>10</v>
      </c>
      <c r="L142">
        <f>IF(A142="Mosar",C142,0)</f>
        <v>25.5</v>
      </c>
      <c r="M142">
        <f>IF(A142="Mosar",D142,0)</f>
        <v>0</v>
      </c>
      <c r="N142">
        <f>IF(A142="Mosar",E142,0)</f>
        <v>30</v>
      </c>
      <c r="O142">
        <f>IF(A142="Mosar",F142,0)</f>
        <v>27</v>
      </c>
    </row>
    <row r="143" spans="1:35" x14ac:dyDescent="0.2">
      <c r="A143" s="30" t="s">
        <v>49</v>
      </c>
      <c r="B143">
        <v>0.01</v>
      </c>
      <c r="C143">
        <f>'R24'!C23</f>
        <v>1</v>
      </c>
      <c r="E143">
        <v>0.01</v>
      </c>
      <c r="F143">
        <v>0.01</v>
      </c>
      <c r="I143" s="7">
        <f t="shared" si="22"/>
        <v>0.01</v>
      </c>
      <c r="J143" s="7">
        <f t="shared" si="22"/>
        <v>0</v>
      </c>
      <c r="P143">
        <f t="shared" si="26"/>
        <v>0.01</v>
      </c>
      <c r="Q143">
        <f>IF(A143="Blað- og runnfléttur",C143,0)</f>
        <v>1</v>
      </c>
      <c r="R143">
        <f>IF(A143="Blað- og runnfléttur",D143,0)</f>
        <v>0</v>
      </c>
      <c r="S143">
        <f>IF(A143="Blað- og runnfléttur",E143,0)</f>
        <v>0.01</v>
      </c>
      <c r="T143">
        <f>IF(A143="Blað- og runnfléttur",F143,0)</f>
        <v>0.01</v>
      </c>
    </row>
    <row r="144" spans="1:35" x14ac:dyDescent="0.2">
      <c r="A144" t="s">
        <v>56</v>
      </c>
      <c r="B144">
        <f>'R24'!B29</f>
        <v>60</v>
      </c>
      <c r="C144">
        <f>'R24'!C29</f>
        <v>39.5</v>
      </c>
      <c r="D144">
        <f>'R24'!D29</f>
        <v>0</v>
      </c>
      <c r="E144">
        <f>'R24'!E29</f>
        <v>28</v>
      </c>
      <c r="F144">
        <f>'R24'!F29</f>
        <v>30.5</v>
      </c>
      <c r="I144" s="7">
        <f t="shared" si="22"/>
        <v>28</v>
      </c>
      <c r="J144" s="7">
        <f t="shared" si="22"/>
        <v>2.5</v>
      </c>
      <c r="U144">
        <f>IF(A144="Hrúðurfléttur",B144,0)</f>
        <v>60</v>
      </c>
      <c r="V144">
        <f>IF(A144="Hrúðurfléttur",C144,0)</f>
        <v>39.5</v>
      </c>
      <c r="W144">
        <f>IF(A144="Hrúðurfléttur",D144,0)</f>
        <v>0</v>
      </c>
      <c r="X144">
        <f>IF(A144="Hrúðurfléttur",E144,0)</f>
        <v>28</v>
      </c>
      <c r="Y144">
        <f>IF(A144="Hrúðurfléttur",F144,0)</f>
        <v>30.5</v>
      </c>
    </row>
    <row r="145" spans="1:35" x14ac:dyDescent="0.2">
      <c r="A145" t="s">
        <v>57</v>
      </c>
      <c r="B145">
        <f>'R24'!B47</f>
        <v>70</v>
      </c>
      <c r="C145">
        <f>'R24'!C47</f>
        <v>68</v>
      </c>
      <c r="D145">
        <f>'R24'!D47</f>
        <v>0</v>
      </c>
      <c r="E145">
        <f>'R24'!E47</f>
        <v>58</v>
      </c>
      <c r="F145">
        <f>'R24'!F47</f>
        <v>57.5</v>
      </c>
      <c r="I145" s="7">
        <f t="shared" si="22"/>
        <v>58</v>
      </c>
      <c r="J145" s="7">
        <f t="shared" si="22"/>
        <v>-0.5</v>
      </c>
      <c r="Z145">
        <f>IF(A145="Heildarþekja",B145,0)</f>
        <v>70</v>
      </c>
      <c r="AA145">
        <f>IF(A145="Heildarþekja",C145,0)</f>
        <v>68</v>
      </c>
      <c r="AB145">
        <f>IF(A145="Heildarþekja",D145,0)</f>
        <v>0</v>
      </c>
      <c r="AC145">
        <f>IF(A145="Heildarþekja",E145,0)</f>
        <v>58</v>
      </c>
      <c r="AD145">
        <f>IF(A145="Heildarþekja",F145,0)</f>
        <v>57.5</v>
      </c>
    </row>
    <row r="146" spans="1:35" x14ac:dyDescent="0.2">
      <c r="A146" t="s">
        <v>58</v>
      </c>
      <c r="B146">
        <f>'R24'!B48</f>
        <v>14</v>
      </c>
      <c r="C146">
        <f>'R24'!C48</f>
        <v>21</v>
      </c>
      <c r="D146">
        <f>'R24'!D48</f>
        <v>0</v>
      </c>
      <c r="E146">
        <f>'R24'!E48</f>
        <v>12</v>
      </c>
      <c r="F146">
        <f>'R24'!F48</f>
        <v>11</v>
      </c>
      <c r="I146" s="7">
        <f t="shared" si="22"/>
        <v>12</v>
      </c>
      <c r="J146" s="7">
        <f t="shared" si="22"/>
        <v>-1</v>
      </c>
      <c r="AE146">
        <f t="shared" si="35"/>
        <v>14</v>
      </c>
      <c r="AF146">
        <f>IF(A146="Fjölbreytni",C146,0)</f>
        <v>21</v>
      </c>
      <c r="AG146">
        <f>IF(A146="Fjölbreytni",D146,0)</f>
        <v>0</v>
      </c>
      <c r="AH146">
        <f>IF(A146="Fjölbreytni",E146,0)</f>
        <v>12</v>
      </c>
      <c r="AI146">
        <f>IF(A146="Fjölbreytni",F146,0)</f>
        <v>11</v>
      </c>
    </row>
    <row r="147" spans="1:35" x14ac:dyDescent="0.2">
      <c r="A147" s="2" t="s">
        <v>59</v>
      </c>
      <c r="G147" s="7">
        <f t="shared" si="21"/>
        <v>0</v>
      </c>
      <c r="H147" s="7">
        <f t="shared" si="22"/>
        <v>0</v>
      </c>
      <c r="I147" s="7">
        <f t="shared" si="22"/>
        <v>0</v>
      </c>
      <c r="K147" s="4">
        <f t="shared" si="23"/>
        <v>0</v>
      </c>
      <c r="L147">
        <f t="shared" si="24"/>
        <v>0</v>
      </c>
      <c r="M147">
        <f t="shared" si="25"/>
        <v>0</v>
      </c>
      <c r="N147">
        <f t="shared" si="25"/>
        <v>0</v>
      </c>
      <c r="Q147">
        <f t="shared" si="27"/>
        <v>0</v>
      </c>
      <c r="R147">
        <f t="shared" si="28"/>
        <v>0</v>
      </c>
      <c r="S147">
        <f t="shared" si="28"/>
        <v>0</v>
      </c>
      <c r="U147">
        <f t="shared" si="29"/>
        <v>0</v>
      </c>
      <c r="V147">
        <f t="shared" si="30"/>
        <v>0</v>
      </c>
      <c r="W147">
        <f t="shared" si="31"/>
        <v>0</v>
      </c>
      <c r="X147">
        <f t="shared" si="31"/>
        <v>0</v>
      </c>
      <c r="Z147">
        <f t="shared" si="32"/>
        <v>0</v>
      </c>
      <c r="AA147">
        <f t="shared" si="33"/>
        <v>0</v>
      </c>
      <c r="AB147">
        <f t="shared" si="34"/>
        <v>0</v>
      </c>
      <c r="AC147">
        <f t="shared" si="34"/>
        <v>0</v>
      </c>
      <c r="AE147">
        <f t="shared" si="35"/>
        <v>0</v>
      </c>
      <c r="AF147">
        <f t="shared" si="36"/>
        <v>0</v>
      </c>
      <c r="AG147">
        <f t="shared" si="37"/>
        <v>0</v>
      </c>
      <c r="AH147">
        <f t="shared" si="37"/>
        <v>0</v>
      </c>
    </row>
    <row r="148" spans="1:35" x14ac:dyDescent="0.2">
      <c r="A148" t="str">
        <f>'R25'!A5</f>
        <v>Mosar</v>
      </c>
      <c r="B148">
        <f>'R25'!B5</f>
        <v>2</v>
      </c>
      <c r="C148">
        <f>'R25'!C5</f>
        <v>1</v>
      </c>
      <c r="D148">
        <f>'R25'!D5</f>
        <v>2</v>
      </c>
      <c r="E148">
        <f>'R25'!E5</f>
        <v>2</v>
      </c>
      <c r="F148">
        <f>'R25'!F5</f>
        <v>2.5</v>
      </c>
      <c r="G148" s="7">
        <f t="shared" si="21"/>
        <v>-1</v>
      </c>
      <c r="H148" s="7">
        <f t="shared" si="22"/>
        <v>1</v>
      </c>
      <c r="I148" s="7">
        <f t="shared" si="22"/>
        <v>0</v>
      </c>
      <c r="J148" s="7">
        <f t="shared" si="22"/>
        <v>0.5</v>
      </c>
      <c r="K148" s="4">
        <f t="shared" si="23"/>
        <v>2</v>
      </c>
      <c r="L148">
        <f t="shared" si="24"/>
        <v>1</v>
      </c>
      <c r="M148">
        <f t="shared" si="25"/>
        <v>2</v>
      </c>
      <c r="N148">
        <f>IF(A148="Mosar",E148,0)</f>
        <v>2</v>
      </c>
      <c r="O148">
        <f>IF(A148="Mosar",F148,0)</f>
        <v>2.5</v>
      </c>
      <c r="Q148">
        <f t="shared" si="27"/>
        <v>0</v>
      </c>
      <c r="R148">
        <f t="shared" si="28"/>
        <v>0</v>
      </c>
      <c r="S148">
        <f t="shared" si="28"/>
        <v>0</v>
      </c>
      <c r="U148">
        <f t="shared" si="29"/>
        <v>0</v>
      </c>
      <c r="V148">
        <f t="shared" si="30"/>
        <v>0</v>
      </c>
      <c r="W148">
        <f t="shared" si="31"/>
        <v>0</v>
      </c>
      <c r="X148">
        <f t="shared" si="31"/>
        <v>0</v>
      </c>
      <c r="Z148">
        <f t="shared" si="32"/>
        <v>0</v>
      </c>
      <c r="AA148">
        <f t="shared" si="33"/>
        <v>0</v>
      </c>
      <c r="AB148">
        <f t="shared" si="34"/>
        <v>0</v>
      </c>
      <c r="AC148">
        <f t="shared" si="34"/>
        <v>0</v>
      </c>
      <c r="AE148">
        <f t="shared" si="35"/>
        <v>0</v>
      </c>
      <c r="AF148">
        <f t="shared" si="36"/>
        <v>0</v>
      </c>
      <c r="AG148">
        <f t="shared" si="37"/>
        <v>0</v>
      </c>
      <c r="AH148">
        <f t="shared" si="37"/>
        <v>0</v>
      </c>
    </row>
    <row r="149" spans="1:35" x14ac:dyDescent="0.2">
      <c r="A149" t="s">
        <v>49</v>
      </c>
      <c r="B149">
        <v>0.01</v>
      </c>
      <c r="C149">
        <v>0.01</v>
      </c>
      <c r="D149">
        <v>0.01</v>
      </c>
      <c r="E149">
        <v>0.01</v>
      </c>
      <c r="F149">
        <v>0.01</v>
      </c>
      <c r="P149">
        <f t="shared" si="26"/>
        <v>0.01</v>
      </c>
      <c r="Q149">
        <f>IF(A149="Blað- og runnfléttur",C149,0)</f>
        <v>0.01</v>
      </c>
      <c r="R149">
        <f>IF(A149="Blað- og runnfléttur",D149,0)</f>
        <v>0.01</v>
      </c>
      <c r="S149">
        <f>IF(A149="Blað- og runnfléttur",E149,0)</f>
        <v>0.01</v>
      </c>
      <c r="T149">
        <f>IF(A149="Blað- og runnfléttur",F149,0)</f>
        <v>0.01</v>
      </c>
    </row>
    <row r="150" spans="1:35" x14ac:dyDescent="0.2">
      <c r="A150" t="str">
        <f>'R25'!A12</f>
        <v>Hrúðurfléttur</v>
      </c>
      <c r="B150">
        <f>'R25'!B12</f>
        <v>55.5</v>
      </c>
      <c r="C150">
        <f>'R25'!C12</f>
        <v>41.5</v>
      </c>
      <c r="D150">
        <f>'R25'!D12</f>
        <v>61.5</v>
      </c>
      <c r="E150">
        <f>'R25'!E12</f>
        <v>63.6</v>
      </c>
      <c r="F150">
        <f>'R25'!F12</f>
        <v>66</v>
      </c>
      <c r="G150" s="7">
        <f t="shared" si="21"/>
        <v>-14</v>
      </c>
      <c r="H150" s="7">
        <f t="shared" si="22"/>
        <v>20</v>
      </c>
      <c r="I150" s="7">
        <f t="shared" si="22"/>
        <v>2.1000000000000014</v>
      </c>
      <c r="J150" s="7">
        <f t="shared" si="22"/>
        <v>2.3999999999999986</v>
      </c>
      <c r="K150" s="4">
        <f t="shared" si="23"/>
        <v>0</v>
      </c>
      <c r="L150">
        <f t="shared" si="24"/>
        <v>0</v>
      </c>
      <c r="M150">
        <f t="shared" si="25"/>
        <v>0</v>
      </c>
      <c r="N150">
        <f t="shared" si="25"/>
        <v>0</v>
      </c>
      <c r="Q150">
        <f t="shared" si="27"/>
        <v>0</v>
      </c>
      <c r="R150">
        <f t="shared" si="28"/>
        <v>0</v>
      </c>
      <c r="S150">
        <f t="shared" si="28"/>
        <v>0</v>
      </c>
      <c r="U150">
        <f t="shared" si="29"/>
        <v>55.5</v>
      </c>
      <c r="V150">
        <f t="shared" si="30"/>
        <v>41.5</v>
      </c>
      <c r="W150">
        <f t="shared" si="31"/>
        <v>61.5</v>
      </c>
      <c r="X150">
        <f>IF(A150="Hrúðurfléttur",E150,0)</f>
        <v>63.6</v>
      </c>
      <c r="Y150">
        <f>IF(A150="Hrúðurfléttur",F150,0)</f>
        <v>66</v>
      </c>
      <c r="Z150">
        <f t="shared" si="32"/>
        <v>0</v>
      </c>
      <c r="AA150">
        <f t="shared" si="33"/>
        <v>0</v>
      </c>
      <c r="AB150">
        <f t="shared" si="34"/>
        <v>0</v>
      </c>
      <c r="AC150">
        <f t="shared" si="34"/>
        <v>0</v>
      </c>
      <c r="AE150">
        <f t="shared" si="35"/>
        <v>0</v>
      </c>
      <c r="AF150">
        <f t="shared" si="36"/>
        <v>0</v>
      </c>
      <c r="AG150">
        <f t="shared" si="37"/>
        <v>0</v>
      </c>
      <c r="AH150">
        <f t="shared" si="37"/>
        <v>0</v>
      </c>
    </row>
    <row r="151" spans="1:35" x14ac:dyDescent="0.2">
      <c r="A151" t="str">
        <f>'R25'!A30</f>
        <v>Heildarþekja</v>
      </c>
      <c r="B151">
        <f>'R25'!B30</f>
        <v>57.5</v>
      </c>
      <c r="C151">
        <f>'R25'!C30</f>
        <v>42.5</v>
      </c>
      <c r="D151">
        <f>'R25'!D30</f>
        <v>63.5</v>
      </c>
      <c r="E151">
        <f>'R25'!E30</f>
        <v>65.599999999999994</v>
      </c>
      <c r="F151">
        <f>'R25'!F30</f>
        <v>68.5</v>
      </c>
      <c r="G151" s="7">
        <f t="shared" si="21"/>
        <v>-15</v>
      </c>
      <c r="H151" s="7">
        <f t="shared" si="22"/>
        <v>21</v>
      </c>
      <c r="I151" s="7">
        <f t="shared" si="22"/>
        <v>2.0999999999999943</v>
      </c>
      <c r="J151" s="7">
        <f t="shared" si="22"/>
        <v>2.9000000000000057</v>
      </c>
      <c r="K151" s="4">
        <f t="shared" si="23"/>
        <v>0</v>
      </c>
      <c r="L151">
        <f t="shared" si="24"/>
        <v>0</v>
      </c>
      <c r="M151">
        <f t="shared" si="25"/>
        <v>0</v>
      </c>
      <c r="N151">
        <f t="shared" si="25"/>
        <v>0</v>
      </c>
      <c r="Q151">
        <f t="shared" si="27"/>
        <v>0</v>
      </c>
      <c r="R151">
        <f t="shared" si="28"/>
        <v>0</v>
      </c>
      <c r="S151">
        <f t="shared" si="28"/>
        <v>0</v>
      </c>
      <c r="U151">
        <f t="shared" si="29"/>
        <v>0</v>
      </c>
      <c r="V151">
        <f t="shared" si="30"/>
        <v>0</v>
      </c>
      <c r="W151">
        <f t="shared" si="31"/>
        <v>0</v>
      </c>
      <c r="X151">
        <f t="shared" si="31"/>
        <v>0</v>
      </c>
      <c r="Z151">
        <f t="shared" si="32"/>
        <v>57.5</v>
      </c>
      <c r="AA151">
        <f t="shared" si="33"/>
        <v>42.5</v>
      </c>
      <c r="AB151">
        <f t="shared" si="34"/>
        <v>63.5</v>
      </c>
      <c r="AC151">
        <f>IF(A151="Heildarþekja",E151,0)</f>
        <v>65.599999999999994</v>
      </c>
      <c r="AD151">
        <f>IF(A151="Heildarþekja",F151,0)</f>
        <v>68.5</v>
      </c>
      <c r="AE151">
        <f t="shared" si="35"/>
        <v>0</v>
      </c>
      <c r="AF151">
        <f t="shared" si="36"/>
        <v>0</v>
      </c>
      <c r="AG151">
        <f t="shared" si="37"/>
        <v>0</v>
      </c>
      <c r="AH151">
        <f t="shared" si="37"/>
        <v>0</v>
      </c>
    </row>
    <row r="152" spans="1:35" x14ac:dyDescent="0.2">
      <c r="A152" t="str">
        <f>'R25'!A31</f>
        <v>Fjölbreytni</v>
      </c>
      <c r="B152">
        <f>'R25'!B31</f>
        <v>10</v>
      </c>
      <c r="C152">
        <f>'R25'!C31</f>
        <v>9</v>
      </c>
      <c r="D152">
        <f>'R25'!D31</f>
        <v>14</v>
      </c>
      <c r="E152">
        <f>'R25'!E31</f>
        <v>14</v>
      </c>
      <c r="F152">
        <f>'R25'!F31</f>
        <v>11</v>
      </c>
      <c r="G152" s="7">
        <f t="shared" si="21"/>
        <v>-1</v>
      </c>
      <c r="H152" s="7">
        <f t="shared" si="22"/>
        <v>5</v>
      </c>
      <c r="I152" s="7">
        <f t="shared" si="22"/>
        <v>0</v>
      </c>
      <c r="J152" s="7">
        <f t="shared" si="22"/>
        <v>-3</v>
      </c>
      <c r="K152" s="4">
        <f t="shared" si="23"/>
        <v>0</v>
      </c>
      <c r="L152">
        <f t="shared" si="24"/>
        <v>0</v>
      </c>
      <c r="M152">
        <f t="shared" si="25"/>
        <v>0</v>
      </c>
      <c r="N152">
        <f t="shared" si="25"/>
        <v>0</v>
      </c>
      <c r="Q152">
        <f t="shared" si="27"/>
        <v>0</v>
      </c>
      <c r="R152">
        <f t="shared" si="28"/>
        <v>0</v>
      </c>
      <c r="S152">
        <f t="shared" si="28"/>
        <v>0</v>
      </c>
      <c r="U152">
        <f t="shared" si="29"/>
        <v>0</v>
      </c>
      <c r="V152">
        <f t="shared" si="30"/>
        <v>0</v>
      </c>
      <c r="W152">
        <f t="shared" si="31"/>
        <v>0</v>
      </c>
      <c r="X152">
        <f t="shared" si="31"/>
        <v>0</v>
      </c>
      <c r="Z152">
        <f t="shared" si="32"/>
        <v>0</v>
      </c>
      <c r="AA152">
        <f t="shared" si="33"/>
        <v>0</v>
      </c>
      <c r="AB152">
        <f t="shared" si="34"/>
        <v>0</v>
      </c>
      <c r="AC152">
        <f t="shared" si="34"/>
        <v>0</v>
      </c>
      <c r="AE152">
        <f t="shared" si="35"/>
        <v>10</v>
      </c>
      <c r="AF152">
        <f t="shared" si="36"/>
        <v>9</v>
      </c>
      <c r="AG152">
        <f t="shared" si="37"/>
        <v>14</v>
      </c>
      <c r="AH152">
        <f>IF(A152="Fjölbreytni",E152,0)</f>
        <v>14</v>
      </c>
      <c r="AI152">
        <f>IF(A152="Fjölbreytni",F152,0)</f>
        <v>11</v>
      </c>
    </row>
    <row r="153" spans="1:35" x14ac:dyDescent="0.2">
      <c r="A153" s="2" t="s">
        <v>60</v>
      </c>
      <c r="G153" s="7">
        <f t="shared" si="21"/>
        <v>0</v>
      </c>
      <c r="H153" s="7">
        <f t="shared" si="22"/>
        <v>0</v>
      </c>
      <c r="I153" s="7">
        <f t="shared" si="22"/>
        <v>0</v>
      </c>
      <c r="K153" s="4">
        <f t="shared" si="23"/>
        <v>0</v>
      </c>
      <c r="L153">
        <f t="shared" si="24"/>
        <v>0</v>
      </c>
      <c r="M153">
        <f t="shared" si="25"/>
        <v>0</v>
      </c>
      <c r="N153">
        <f t="shared" si="25"/>
        <v>0</v>
      </c>
      <c r="Q153">
        <f t="shared" si="27"/>
        <v>0</v>
      </c>
      <c r="R153">
        <f t="shared" si="28"/>
        <v>0</v>
      </c>
      <c r="S153">
        <f t="shared" si="28"/>
        <v>0</v>
      </c>
      <c r="U153">
        <f t="shared" si="29"/>
        <v>0</v>
      </c>
      <c r="V153">
        <f t="shared" si="30"/>
        <v>0</v>
      </c>
      <c r="W153">
        <f t="shared" si="31"/>
        <v>0</v>
      </c>
      <c r="X153">
        <f t="shared" si="31"/>
        <v>0</v>
      </c>
      <c r="Z153">
        <f t="shared" si="32"/>
        <v>0</v>
      </c>
      <c r="AA153">
        <f t="shared" si="33"/>
        <v>0</v>
      </c>
      <c r="AB153">
        <f t="shared" si="34"/>
        <v>0</v>
      </c>
      <c r="AC153">
        <f t="shared" si="34"/>
        <v>0</v>
      </c>
      <c r="AE153">
        <f t="shared" si="35"/>
        <v>0</v>
      </c>
      <c r="AF153">
        <f t="shared" si="36"/>
        <v>0</v>
      </c>
      <c r="AG153">
        <f t="shared" si="37"/>
        <v>0</v>
      </c>
      <c r="AH153">
        <f t="shared" si="37"/>
        <v>0</v>
      </c>
    </row>
    <row r="154" spans="1:35" x14ac:dyDescent="0.2">
      <c r="A154" s="30" t="s">
        <v>55</v>
      </c>
      <c r="E154">
        <f>'R26'!E5</f>
        <v>0.5</v>
      </c>
      <c r="F154">
        <f>'R26'!F5</f>
        <v>5</v>
      </c>
      <c r="I154" s="7">
        <f t="shared" si="22"/>
        <v>0.5</v>
      </c>
      <c r="J154" s="7">
        <f t="shared" si="22"/>
        <v>4.5</v>
      </c>
    </row>
    <row r="155" spans="1:35" x14ac:dyDescent="0.2">
      <c r="A155" t="str">
        <f>'R26'!A10</f>
        <v>Mosar</v>
      </c>
      <c r="B155">
        <f>'R26'!B10</f>
        <v>15</v>
      </c>
      <c r="C155">
        <f>'R26'!C10</f>
        <v>23</v>
      </c>
      <c r="D155" s="38">
        <f>'R26'!D10</f>
        <v>33</v>
      </c>
      <c r="E155" s="38">
        <f>'R26'!E10</f>
        <v>30</v>
      </c>
      <c r="F155" s="38">
        <f>'R26'!F10</f>
        <v>33.5</v>
      </c>
      <c r="G155" s="7">
        <f t="shared" si="21"/>
        <v>8</v>
      </c>
      <c r="H155" s="7">
        <f t="shared" si="22"/>
        <v>10</v>
      </c>
      <c r="I155" s="7">
        <f t="shared" si="22"/>
        <v>-3</v>
      </c>
      <c r="J155" s="7">
        <f t="shared" si="22"/>
        <v>3.5</v>
      </c>
      <c r="K155" s="4">
        <f t="shared" si="23"/>
        <v>15</v>
      </c>
      <c r="L155">
        <f t="shared" si="24"/>
        <v>23</v>
      </c>
      <c r="M155">
        <f t="shared" si="25"/>
        <v>33</v>
      </c>
      <c r="N155">
        <f>IF(A155="Mosar",E155,0)</f>
        <v>30</v>
      </c>
      <c r="O155">
        <f>IF(A155="Mosar",F155,0)</f>
        <v>33.5</v>
      </c>
      <c r="Q155">
        <f t="shared" si="27"/>
        <v>0</v>
      </c>
      <c r="R155">
        <f t="shared" si="28"/>
        <v>0</v>
      </c>
      <c r="S155">
        <f t="shared" si="28"/>
        <v>0</v>
      </c>
      <c r="U155">
        <f t="shared" si="29"/>
        <v>0</v>
      </c>
      <c r="V155">
        <f t="shared" si="30"/>
        <v>0</v>
      </c>
      <c r="W155">
        <f t="shared" si="31"/>
        <v>0</v>
      </c>
      <c r="X155">
        <f t="shared" si="31"/>
        <v>0</v>
      </c>
      <c r="Z155">
        <f t="shared" si="32"/>
        <v>0</v>
      </c>
      <c r="AA155">
        <f t="shared" si="33"/>
        <v>0</v>
      </c>
      <c r="AB155">
        <f t="shared" si="34"/>
        <v>0</v>
      </c>
      <c r="AC155">
        <f t="shared" si="34"/>
        <v>0</v>
      </c>
      <c r="AE155">
        <f t="shared" si="35"/>
        <v>0</v>
      </c>
      <c r="AF155">
        <f t="shared" si="36"/>
        <v>0</v>
      </c>
      <c r="AG155">
        <f t="shared" si="37"/>
        <v>0</v>
      </c>
      <c r="AH155">
        <f t="shared" si="37"/>
        <v>0</v>
      </c>
    </row>
    <row r="156" spans="1:35" x14ac:dyDescent="0.2">
      <c r="A156" t="s">
        <v>43</v>
      </c>
      <c r="E156">
        <f>'R26'!E21</f>
        <v>11</v>
      </c>
      <c r="F156">
        <f>'R26'!F21</f>
        <v>0</v>
      </c>
      <c r="I156" s="7">
        <f t="shared" si="22"/>
        <v>11</v>
      </c>
      <c r="J156" s="7">
        <f t="shared" si="22"/>
        <v>-11</v>
      </c>
    </row>
    <row r="157" spans="1:35" x14ac:dyDescent="0.2">
      <c r="A157" t="s">
        <v>49</v>
      </c>
      <c r="B157">
        <v>0.01</v>
      </c>
      <c r="C157">
        <v>0.01</v>
      </c>
      <c r="D157">
        <v>0.01</v>
      </c>
      <c r="E157">
        <f>'R26'!E23</f>
        <v>0.5</v>
      </c>
      <c r="F157">
        <v>0.01</v>
      </c>
      <c r="I157" s="7">
        <f t="shared" si="22"/>
        <v>0.49</v>
      </c>
      <c r="J157" s="7">
        <f t="shared" si="22"/>
        <v>-0.49</v>
      </c>
      <c r="P157">
        <f t="shared" si="26"/>
        <v>0.01</v>
      </c>
      <c r="Q157">
        <f>IF(A157="Blað- og runnfléttur",C157,0)</f>
        <v>0.01</v>
      </c>
      <c r="R157">
        <f>IF(A157="Blað- og runnfléttur",D157,0)</f>
        <v>0.01</v>
      </c>
      <c r="S157">
        <f>IF(A157="Blað- og runnfléttur",E157,0)</f>
        <v>0.5</v>
      </c>
      <c r="T157">
        <f>IF(A157="Blað- og runnfléttur",F157,0)</f>
        <v>0.01</v>
      </c>
    </row>
    <row r="158" spans="1:35" x14ac:dyDescent="0.2">
      <c r="A158" t="str">
        <f>'R26'!A28</f>
        <v>Hrúðurfléttur</v>
      </c>
      <c r="B158">
        <f>'R26'!B28</f>
        <v>48.5</v>
      </c>
      <c r="C158">
        <f>'R26'!C28</f>
        <v>35</v>
      </c>
      <c r="D158">
        <f>'R26'!D28</f>
        <v>35</v>
      </c>
      <c r="E158">
        <f>'R26'!E28</f>
        <v>20.5</v>
      </c>
      <c r="F158">
        <f>'R26'!F28</f>
        <v>8</v>
      </c>
      <c r="G158" s="7">
        <f t="shared" si="21"/>
        <v>-13.5</v>
      </c>
      <c r="H158" s="7">
        <f t="shared" si="22"/>
        <v>0</v>
      </c>
      <c r="I158" s="7">
        <f t="shared" si="22"/>
        <v>-14.5</v>
      </c>
      <c r="J158" s="7">
        <f t="shared" si="22"/>
        <v>-12.5</v>
      </c>
      <c r="K158" s="4">
        <f t="shared" si="23"/>
        <v>0</v>
      </c>
      <c r="L158">
        <f t="shared" si="24"/>
        <v>0</v>
      </c>
      <c r="M158">
        <f t="shared" si="25"/>
        <v>0</v>
      </c>
      <c r="N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8"/>
        <v>0</v>
      </c>
      <c r="U158">
        <f t="shared" si="29"/>
        <v>48.5</v>
      </c>
      <c r="V158">
        <f t="shared" si="30"/>
        <v>35</v>
      </c>
      <c r="W158">
        <f t="shared" si="31"/>
        <v>35</v>
      </c>
      <c r="X158">
        <f>IF(A158="Hrúðurfléttur",E158,0)</f>
        <v>20.5</v>
      </c>
      <c r="Y158">
        <f>IF(A158="Hrúðurfléttur",F158,0)</f>
        <v>8</v>
      </c>
      <c r="Z158">
        <f t="shared" si="32"/>
        <v>0</v>
      </c>
      <c r="AA158">
        <f t="shared" si="33"/>
        <v>0</v>
      </c>
      <c r="AB158">
        <f t="shared" si="34"/>
        <v>0</v>
      </c>
      <c r="AC158">
        <f t="shared" si="34"/>
        <v>0</v>
      </c>
      <c r="AE158">
        <f t="shared" si="35"/>
        <v>0</v>
      </c>
      <c r="AF158">
        <f t="shared" si="36"/>
        <v>0</v>
      </c>
      <c r="AG158">
        <f t="shared" si="37"/>
        <v>0</v>
      </c>
      <c r="AH158">
        <f t="shared" si="37"/>
        <v>0</v>
      </c>
    </row>
    <row r="159" spans="1:35" x14ac:dyDescent="0.2">
      <c r="A159" t="str">
        <f>'R26'!A45</f>
        <v>Heildarþekja</v>
      </c>
      <c r="B159">
        <f>'R26'!B45</f>
        <v>63.5</v>
      </c>
      <c r="C159">
        <f>'R26'!C45</f>
        <v>58</v>
      </c>
      <c r="D159">
        <f>'R26'!D45</f>
        <v>68</v>
      </c>
      <c r="E159">
        <f>'R26'!E45</f>
        <v>51.5</v>
      </c>
      <c r="F159">
        <f>'R26'!F45</f>
        <v>46.5</v>
      </c>
      <c r="G159" s="7">
        <f t="shared" ref="G159:G223" si="38">C159-B159</f>
        <v>-5.5</v>
      </c>
      <c r="H159" s="7">
        <f t="shared" ref="H159:J223" si="39">D159-C159</f>
        <v>10</v>
      </c>
      <c r="I159" s="7">
        <f t="shared" si="39"/>
        <v>-16.5</v>
      </c>
      <c r="J159" s="7">
        <f t="shared" si="39"/>
        <v>-5</v>
      </c>
      <c r="K159" s="4">
        <f t="shared" ref="K159:K223" si="40">IF(A159="Mosar",B159,0)</f>
        <v>0</v>
      </c>
      <c r="L159">
        <f t="shared" ref="L159:L223" si="41">IF(A159="Mosar",C159,0)</f>
        <v>0</v>
      </c>
      <c r="M159">
        <f t="shared" ref="M159:N223" si="42">IF(A159="Mosar",D159,0)</f>
        <v>0</v>
      </c>
      <c r="N159">
        <f t="shared" si="42"/>
        <v>0</v>
      </c>
      <c r="P159">
        <f t="shared" ref="P159:P223" si="43">IF(A159="Blað- og runnfléttur",B159,0)</f>
        <v>0</v>
      </c>
      <c r="Q159">
        <f t="shared" ref="Q159:Q223" si="44">IF(A159="Blað- og runnfléttur",C159,0)</f>
        <v>0</v>
      </c>
      <c r="R159">
        <f t="shared" ref="R159:S223" si="45">IF(A159="Blað- og runnfléttur",D159,0)</f>
        <v>0</v>
      </c>
      <c r="S159">
        <f t="shared" si="45"/>
        <v>0</v>
      </c>
      <c r="U159">
        <f t="shared" ref="U159:U223" si="46">IF(A159="Hrúðurfléttur",B159,0)</f>
        <v>0</v>
      </c>
      <c r="V159">
        <f t="shared" ref="V159:V223" si="47">IF(A159="Hrúðurfléttur",C159,0)</f>
        <v>0</v>
      </c>
      <c r="W159">
        <f t="shared" ref="W159:X223" si="48">IF(A159="Hrúðurfléttur",D159,0)</f>
        <v>0</v>
      </c>
      <c r="X159">
        <f t="shared" si="48"/>
        <v>0</v>
      </c>
      <c r="Z159">
        <f t="shared" ref="Z159:Z223" si="49">IF(A159="Heildarþekja",B159,0)</f>
        <v>63.5</v>
      </c>
      <c r="AA159">
        <f t="shared" ref="AA159:AA223" si="50">IF(A159="Heildarþekja",C159,0)</f>
        <v>58</v>
      </c>
      <c r="AB159">
        <f t="shared" ref="AB159:AC223" si="51">IF(A159="Heildarþekja",D159,0)</f>
        <v>68</v>
      </c>
      <c r="AC159">
        <f>IF(A159="Heildarþekja",E159,0)</f>
        <v>51.5</v>
      </c>
      <c r="AD159">
        <f>IF(A159="Heildarþekja",F159,0)</f>
        <v>46.5</v>
      </c>
      <c r="AE159">
        <f t="shared" ref="AE159:AE223" si="52">IF(A159="Fjölbreytni",B159,0)</f>
        <v>0</v>
      </c>
      <c r="AF159">
        <f t="shared" ref="AF159:AF223" si="53">IF(A159="Fjölbreytni",C159,0)</f>
        <v>0</v>
      </c>
      <c r="AG159">
        <f t="shared" ref="AG159:AH223" si="54">IF(A159="Fjölbreytni",D159,0)</f>
        <v>0</v>
      </c>
      <c r="AH159">
        <f t="shared" si="54"/>
        <v>0</v>
      </c>
    </row>
    <row r="160" spans="1:35" x14ac:dyDescent="0.2">
      <c r="A160" t="str">
        <f>'R26'!A46</f>
        <v>Fjölbreytni</v>
      </c>
      <c r="B160">
        <f>'R26'!B46</f>
        <v>13</v>
      </c>
      <c r="C160">
        <f>'R26'!C46</f>
        <v>13</v>
      </c>
      <c r="D160">
        <f>'R26'!D46</f>
        <v>15</v>
      </c>
      <c r="E160">
        <f>'R26'!E46</f>
        <v>16</v>
      </c>
      <c r="F160">
        <f>'R26'!F46</f>
        <v>14</v>
      </c>
      <c r="G160" s="7">
        <f t="shared" si="38"/>
        <v>0</v>
      </c>
      <c r="H160" s="7">
        <f t="shared" si="39"/>
        <v>2</v>
      </c>
      <c r="I160" s="7">
        <f t="shared" si="39"/>
        <v>1</v>
      </c>
      <c r="J160" s="7">
        <f t="shared" si="39"/>
        <v>-2</v>
      </c>
      <c r="K160" s="4">
        <f t="shared" si="40"/>
        <v>0</v>
      </c>
      <c r="L160">
        <f t="shared" si="41"/>
        <v>0</v>
      </c>
      <c r="M160">
        <f t="shared" si="42"/>
        <v>0</v>
      </c>
      <c r="N160">
        <f t="shared" si="42"/>
        <v>0</v>
      </c>
      <c r="P160">
        <f t="shared" si="43"/>
        <v>0</v>
      </c>
      <c r="Q160">
        <f t="shared" si="44"/>
        <v>0</v>
      </c>
      <c r="R160">
        <f t="shared" si="45"/>
        <v>0</v>
      </c>
      <c r="S160">
        <f t="shared" si="45"/>
        <v>0</v>
      </c>
      <c r="U160">
        <f t="shared" si="46"/>
        <v>0</v>
      </c>
      <c r="V160">
        <f t="shared" si="47"/>
        <v>0</v>
      </c>
      <c r="W160">
        <f t="shared" si="48"/>
        <v>0</v>
      </c>
      <c r="X160">
        <f t="shared" si="48"/>
        <v>0</v>
      </c>
      <c r="Z160">
        <f t="shared" si="49"/>
        <v>0</v>
      </c>
      <c r="AA160">
        <f t="shared" si="50"/>
        <v>0</v>
      </c>
      <c r="AB160">
        <f t="shared" si="51"/>
        <v>0</v>
      </c>
      <c r="AC160">
        <f t="shared" si="51"/>
        <v>0</v>
      </c>
      <c r="AE160">
        <f t="shared" si="52"/>
        <v>13</v>
      </c>
      <c r="AF160">
        <f t="shared" si="53"/>
        <v>13</v>
      </c>
      <c r="AG160">
        <f t="shared" si="54"/>
        <v>15</v>
      </c>
      <c r="AH160">
        <f>IF(A160="Fjölbreytni",E160,0)</f>
        <v>16</v>
      </c>
      <c r="AI160">
        <f>IF(A160="Fjölbreytni",F160,0)</f>
        <v>14</v>
      </c>
    </row>
    <row r="161" spans="1:35" x14ac:dyDescent="0.2">
      <c r="A161" s="2" t="s">
        <v>61</v>
      </c>
      <c r="G161" s="7">
        <f t="shared" si="38"/>
        <v>0</v>
      </c>
      <c r="H161" s="7">
        <f t="shared" si="39"/>
        <v>0</v>
      </c>
      <c r="I161" s="7">
        <f t="shared" si="39"/>
        <v>0</v>
      </c>
      <c r="K161" s="4">
        <f t="shared" si="40"/>
        <v>0</v>
      </c>
      <c r="L161">
        <f t="shared" si="41"/>
        <v>0</v>
      </c>
      <c r="M161">
        <f t="shared" si="42"/>
        <v>0</v>
      </c>
      <c r="N161">
        <f t="shared" si="42"/>
        <v>0</v>
      </c>
      <c r="P161">
        <f t="shared" si="43"/>
        <v>0</v>
      </c>
      <c r="Q161">
        <f t="shared" si="44"/>
        <v>0</v>
      </c>
      <c r="R161">
        <f t="shared" si="45"/>
        <v>0</v>
      </c>
      <c r="S161">
        <f t="shared" si="45"/>
        <v>0</v>
      </c>
      <c r="U161">
        <f t="shared" si="46"/>
        <v>0</v>
      </c>
      <c r="V161">
        <f t="shared" si="47"/>
        <v>0</v>
      </c>
      <c r="W161">
        <f t="shared" si="48"/>
        <v>0</v>
      </c>
      <c r="X161">
        <f t="shared" si="48"/>
        <v>0</v>
      </c>
      <c r="Z161">
        <f t="shared" si="49"/>
        <v>0</v>
      </c>
      <c r="AA161">
        <f t="shared" si="50"/>
        <v>0</v>
      </c>
      <c r="AB161">
        <f t="shared" si="51"/>
        <v>0</v>
      </c>
      <c r="AC161">
        <f t="shared" si="51"/>
        <v>0</v>
      </c>
      <c r="AE161">
        <f t="shared" si="52"/>
        <v>0</v>
      </c>
      <c r="AF161">
        <f t="shared" si="53"/>
        <v>0</v>
      </c>
      <c r="AG161">
        <f t="shared" si="54"/>
        <v>0</v>
      </c>
      <c r="AH161">
        <f t="shared" si="54"/>
        <v>0</v>
      </c>
    </row>
    <row r="162" spans="1:35" x14ac:dyDescent="0.2">
      <c r="A162" t="str">
        <f>'R27'!A5</f>
        <v>Mosar</v>
      </c>
      <c r="B162">
        <f>'R27'!B5</f>
        <v>1</v>
      </c>
      <c r="C162">
        <f>'R27'!C5</f>
        <v>1</v>
      </c>
      <c r="D162">
        <f>'R27'!D5</f>
        <v>1.05</v>
      </c>
      <c r="E162">
        <f>'R27'!E5</f>
        <v>0.5</v>
      </c>
      <c r="F162">
        <f>'R27'!F5</f>
        <v>0.5</v>
      </c>
      <c r="G162" s="7">
        <f t="shared" si="38"/>
        <v>0</v>
      </c>
      <c r="H162" s="7">
        <f t="shared" si="39"/>
        <v>5.0000000000000044E-2</v>
      </c>
      <c r="I162" s="7">
        <f t="shared" si="39"/>
        <v>-0.55000000000000004</v>
      </c>
      <c r="J162" s="7">
        <f t="shared" si="39"/>
        <v>0</v>
      </c>
      <c r="K162" s="4">
        <f t="shared" si="40"/>
        <v>1</v>
      </c>
      <c r="L162">
        <f t="shared" si="41"/>
        <v>1</v>
      </c>
      <c r="M162">
        <f t="shared" si="42"/>
        <v>1.05</v>
      </c>
      <c r="N162">
        <f>IF(A162="Mosar",E162,0)</f>
        <v>0.5</v>
      </c>
      <c r="O162">
        <f>IF(A162="Mosar",F162,0)</f>
        <v>0.5</v>
      </c>
      <c r="P162">
        <f t="shared" si="43"/>
        <v>0</v>
      </c>
      <c r="Q162">
        <f t="shared" si="44"/>
        <v>0</v>
      </c>
      <c r="R162">
        <f t="shared" si="45"/>
        <v>0</v>
      </c>
      <c r="S162">
        <f t="shared" si="45"/>
        <v>0</v>
      </c>
      <c r="U162">
        <f t="shared" si="46"/>
        <v>0</v>
      </c>
      <c r="V162">
        <f t="shared" si="47"/>
        <v>0</v>
      </c>
      <c r="W162">
        <f t="shared" si="48"/>
        <v>0</v>
      </c>
      <c r="X162">
        <f t="shared" si="48"/>
        <v>0</v>
      </c>
      <c r="Z162">
        <f t="shared" si="49"/>
        <v>0</v>
      </c>
      <c r="AA162">
        <f t="shared" si="50"/>
        <v>0</v>
      </c>
      <c r="AB162">
        <f t="shared" si="51"/>
        <v>0</v>
      </c>
      <c r="AC162">
        <f t="shared" si="51"/>
        <v>0</v>
      </c>
      <c r="AE162">
        <f t="shared" si="52"/>
        <v>0</v>
      </c>
      <c r="AF162">
        <f t="shared" si="53"/>
        <v>0</v>
      </c>
      <c r="AG162">
        <f t="shared" si="54"/>
        <v>0</v>
      </c>
      <c r="AH162">
        <f t="shared" si="54"/>
        <v>0</v>
      </c>
    </row>
    <row r="163" spans="1:35" x14ac:dyDescent="0.2">
      <c r="A163" t="str">
        <f>'R27'!A9</f>
        <v>Blað- og runnfléttur</v>
      </c>
      <c r="B163">
        <f>'R27'!B9</f>
        <v>8.5</v>
      </c>
      <c r="C163">
        <f>'R27'!C9</f>
        <v>8.5</v>
      </c>
      <c r="D163">
        <f>'R27'!D9</f>
        <v>7.5</v>
      </c>
      <c r="E163">
        <f>'R27'!E9</f>
        <v>4</v>
      </c>
      <c r="F163">
        <f>'R27'!F9</f>
        <v>2.5</v>
      </c>
      <c r="G163" s="7">
        <f t="shared" si="38"/>
        <v>0</v>
      </c>
      <c r="H163" s="7">
        <f t="shared" si="39"/>
        <v>-1</v>
      </c>
      <c r="I163" s="7">
        <f t="shared" si="39"/>
        <v>-3.5</v>
      </c>
      <c r="J163" s="7">
        <f t="shared" si="39"/>
        <v>-1.5</v>
      </c>
      <c r="K163" s="4">
        <f t="shared" si="40"/>
        <v>0</v>
      </c>
      <c r="L163">
        <f t="shared" si="41"/>
        <v>0</v>
      </c>
      <c r="M163">
        <f t="shared" si="42"/>
        <v>0</v>
      </c>
      <c r="N163">
        <f t="shared" si="42"/>
        <v>0</v>
      </c>
      <c r="P163">
        <f t="shared" si="43"/>
        <v>8.5</v>
      </c>
      <c r="Q163">
        <f t="shared" si="44"/>
        <v>8.5</v>
      </c>
      <c r="R163">
        <f t="shared" si="45"/>
        <v>7.5</v>
      </c>
      <c r="S163">
        <f>IF(A163="Blað- og runnfléttur",E163,0)</f>
        <v>4</v>
      </c>
      <c r="T163">
        <f>IF(A163="Blað- og runnfléttur",F163,0)</f>
        <v>2.5</v>
      </c>
      <c r="U163">
        <f t="shared" si="46"/>
        <v>0</v>
      </c>
      <c r="V163">
        <f t="shared" si="47"/>
        <v>0</v>
      </c>
      <c r="W163">
        <f t="shared" si="48"/>
        <v>0</v>
      </c>
      <c r="X163">
        <f t="shared" si="48"/>
        <v>0</v>
      </c>
      <c r="Z163">
        <f t="shared" si="49"/>
        <v>0</v>
      </c>
      <c r="AA163">
        <f t="shared" si="50"/>
        <v>0</v>
      </c>
      <c r="AB163">
        <f t="shared" si="51"/>
        <v>0</v>
      </c>
      <c r="AC163">
        <f t="shared" si="51"/>
        <v>0</v>
      </c>
      <c r="AE163">
        <f t="shared" si="52"/>
        <v>0</v>
      </c>
      <c r="AF163">
        <f t="shared" si="53"/>
        <v>0</v>
      </c>
      <c r="AG163">
        <f t="shared" si="54"/>
        <v>0</v>
      </c>
      <c r="AH163">
        <f t="shared" si="54"/>
        <v>0</v>
      </c>
    </row>
    <row r="164" spans="1:35" x14ac:dyDescent="0.2">
      <c r="A164" t="str">
        <f>'R27'!A14</f>
        <v>Hrúðurfléttur</v>
      </c>
      <c r="B164">
        <f>'R27'!B14</f>
        <v>45.5</v>
      </c>
      <c r="C164">
        <f>'R27'!C14</f>
        <v>30.5</v>
      </c>
      <c r="D164">
        <f>'R27'!D14</f>
        <v>23</v>
      </c>
      <c r="E164">
        <f>'R27'!E14</f>
        <v>39</v>
      </c>
      <c r="F164">
        <f>'R27'!F14</f>
        <v>65.5</v>
      </c>
      <c r="G164" s="7">
        <f t="shared" si="38"/>
        <v>-15</v>
      </c>
      <c r="H164" s="7">
        <f t="shared" si="39"/>
        <v>-7.5</v>
      </c>
      <c r="I164" s="7">
        <f t="shared" si="39"/>
        <v>16</v>
      </c>
      <c r="J164" s="7">
        <f t="shared" si="39"/>
        <v>26.5</v>
      </c>
      <c r="K164" s="4">
        <f t="shared" si="40"/>
        <v>0</v>
      </c>
      <c r="L164">
        <f t="shared" si="41"/>
        <v>0</v>
      </c>
      <c r="M164">
        <f t="shared" si="42"/>
        <v>0</v>
      </c>
      <c r="N164">
        <f t="shared" si="42"/>
        <v>0</v>
      </c>
      <c r="P164">
        <f t="shared" si="43"/>
        <v>0</v>
      </c>
      <c r="Q164">
        <f t="shared" si="44"/>
        <v>0</v>
      </c>
      <c r="R164">
        <f t="shared" si="45"/>
        <v>0</v>
      </c>
      <c r="S164">
        <f t="shared" si="45"/>
        <v>0</v>
      </c>
      <c r="U164">
        <f t="shared" si="46"/>
        <v>45.5</v>
      </c>
      <c r="V164">
        <f t="shared" si="47"/>
        <v>30.5</v>
      </c>
      <c r="W164">
        <f t="shared" si="48"/>
        <v>23</v>
      </c>
      <c r="X164">
        <f>IF(A164="Hrúðurfléttur",E164,0)</f>
        <v>39</v>
      </c>
      <c r="Y164">
        <f>IF(A164="Hrúðurfléttur",F164,0)</f>
        <v>65.5</v>
      </c>
      <c r="Z164">
        <f t="shared" si="49"/>
        <v>0</v>
      </c>
      <c r="AA164">
        <f t="shared" si="50"/>
        <v>0</v>
      </c>
      <c r="AB164">
        <f t="shared" si="51"/>
        <v>0</v>
      </c>
      <c r="AC164">
        <f t="shared" si="51"/>
        <v>0</v>
      </c>
      <c r="AE164">
        <f t="shared" si="52"/>
        <v>0</v>
      </c>
      <c r="AF164">
        <f t="shared" si="53"/>
        <v>0</v>
      </c>
      <c r="AG164">
        <f t="shared" si="54"/>
        <v>0</v>
      </c>
      <c r="AH164">
        <f t="shared" si="54"/>
        <v>0</v>
      </c>
    </row>
    <row r="165" spans="1:35" x14ac:dyDescent="0.2">
      <c r="A165" t="str">
        <f>'R27'!A36</f>
        <v>Heildarþekja</v>
      </c>
      <c r="B165">
        <f>'R27'!B36</f>
        <v>55</v>
      </c>
      <c r="C165">
        <f>'R27'!C36</f>
        <v>40</v>
      </c>
      <c r="D165">
        <f>'R27'!D36</f>
        <v>31.55</v>
      </c>
      <c r="E165">
        <f>'R27'!E36</f>
        <v>43.5</v>
      </c>
      <c r="F165">
        <f>'R27'!F36</f>
        <v>68.5</v>
      </c>
      <c r="G165" s="7">
        <f t="shared" si="38"/>
        <v>-15</v>
      </c>
      <c r="H165" s="7">
        <f t="shared" si="39"/>
        <v>-8.4499999999999993</v>
      </c>
      <c r="I165" s="7">
        <f t="shared" si="39"/>
        <v>11.95</v>
      </c>
      <c r="J165" s="7">
        <f t="shared" si="39"/>
        <v>25</v>
      </c>
      <c r="K165" s="4">
        <f t="shared" si="40"/>
        <v>0</v>
      </c>
      <c r="L165">
        <f t="shared" si="41"/>
        <v>0</v>
      </c>
      <c r="M165">
        <f t="shared" si="42"/>
        <v>0</v>
      </c>
      <c r="N165">
        <f t="shared" si="42"/>
        <v>0</v>
      </c>
      <c r="P165">
        <f t="shared" si="43"/>
        <v>0</v>
      </c>
      <c r="Q165">
        <f t="shared" si="44"/>
        <v>0</v>
      </c>
      <c r="R165">
        <f t="shared" si="45"/>
        <v>0</v>
      </c>
      <c r="S165">
        <f t="shared" si="45"/>
        <v>0</v>
      </c>
      <c r="U165">
        <f t="shared" si="46"/>
        <v>0</v>
      </c>
      <c r="V165">
        <f t="shared" si="47"/>
        <v>0</v>
      </c>
      <c r="W165">
        <f t="shared" si="48"/>
        <v>0</v>
      </c>
      <c r="X165">
        <f t="shared" si="48"/>
        <v>0</v>
      </c>
      <c r="Z165">
        <f t="shared" si="49"/>
        <v>55</v>
      </c>
      <c r="AA165">
        <f t="shared" si="50"/>
        <v>40</v>
      </c>
      <c r="AB165">
        <f t="shared" si="51"/>
        <v>31.55</v>
      </c>
      <c r="AC165">
        <f>IF(A165="Heildarþekja",E165,0)</f>
        <v>43.5</v>
      </c>
      <c r="AD165">
        <f>IF(A165="Heildarþekja",F165,0)</f>
        <v>68.5</v>
      </c>
      <c r="AE165">
        <f t="shared" si="52"/>
        <v>0</v>
      </c>
      <c r="AF165">
        <f t="shared" si="53"/>
        <v>0</v>
      </c>
      <c r="AG165">
        <f t="shared" si="54"/>
        <v>0</v>
      </c>
      <c r="AH165">
        <f t="shared" si="54"/>
        <v>0</v>
      </c>
    </row>
    <row r="166" spans="1:35" x14ac:dyDescent="0.2">
      <c r="A166" t="str">
        <f>'R27'!A37</f>
        <v>Fjölbreytni</v>
      </c>
      <c r="B166">
        <f>'R27'!B37</f>
        <v>14</v>
      </c>
      <c r="C166">
        <f>'R27'!C37</f>
        <v>14</v>
      </c>
      <c r="D166">
        <f>'R27'!D37</f>
        <v>19</v>
      </c>
      <c r="E166">
        <f>'R27'!E37</f>
        <v>14</v>
      </c>
      <c r="F166">
        <f>'R27'!F37</f>
        <v>15</v>
      </c>
      <c r="G166" s="7">
        <f t="shared" si="38"/>
        <v>0</v>
      </c>
      <c r="H166" s="7">
        <f t="shared" si="39"/>
        <v>5</v>
      </c>
      <c r="I166" s="7">
        <f t="shared" si="39"/>
        <v>-5</v>
      </c>
      <c r="J166" s="7">
        <f t="shared" si="39"/>
        <v>1</v>
      </c>
      <c r="K166" s="4">
        <f t="shared" si="40"/>
        <v>0</v>
      </c>
      <c r="L166">
        <f t="shared" si="41"/>
        <v>0</v>
      </c>
      <c r="M166">
        <f t="shared" si="42"/>
        <v>0</v>
      </c>
      <c r="N166">
        <f t="shared" si="42"/>
        <v>0</v>
      </c>
      <c r="P166">
        <f t="shared" si="43"/>
        <v>0</v>
      </c>
      <c r="Q166">
        <f t="shared" si="44"/>
        <v>0</v>
      </c>
      <c r="R166">
        <f t="shared" si="45"/>
        <v>0</v>
      </c>
      <c r="S166">
        <f t="shared" si="45"/>
        <v>0</v>
      </c>
      <c r="U166">
        <f t="shared" si="46"/>
        <v>0</v>
      </c>
      <c r="V166">
        <f t="shared" si="47"/>
        <v>0</v>
      </c>
      <c r="W166">
        <f t="shared" si="48"/>
        <v>0</v>
      </c>
      <c r="X166">
        <f t="shared" si="48"/>
        <v>0</v>
      </c>
      <c r="Z166">
        <f t="shared" si="49"/>
        <v>0</v>
      </c>
      <c r="AA166">
        <f t="shared" si="50"/>
        <v>0</v>
      </c>
      <c r="AB166">
        <f t="shared" si="51"/>
        <v>0</v>
      </c>
      <c r="AC166">
        <f t="shared" si="51"/>
        <v>0</v>
      </c>
      <c r="AE166">
        <f t="shared" si="52"/>
        <v>14</v>
      </c>
      <c r="AF166">
        <f t="shared" si="53"/>
        <v>14</v>
      </c>
      <c r="AG166">
        <f t="shared" si="54"/>
        <v>19</v>
      </c>
      <c r="AH166">
        <f>IF(A166="Fjölbreytni",E166,0)</f>
        <v>14</v>
      </c>
      <c r="AI166">
        <f>IF(A166="Fjölbreytni",F166,0)</f>
        <v>15</v>
      </c>
    </row>
    <row r="167" spans="1:35" x14ac:dyDescent="0.2">
      <c r="A167" s="76" t="s">
        <v>62</v>
      </c>
      <c r="G167" s="7">
        <f t="shared" si="38"/>
        <v>0</v>
      </c>
      <c r="H167" s="7">
        <f t="shared" si="39"/>
        <v>0</v>
      </c>
      <c r="I167" s="7">
        <f t="shared" si="39"/>
        <v>0</v>
      </c>
      <c r="K167" s="4">
        <f t="shared" si="40"/>
        <v>0</v>
      </c>
      <c r="L167">
        <f t="shared" si="41"/>
        <v>0</v>
      </c>
      <c r="M167">
        <f t="shared" si="42"/>
        <v>0</v>
      </c>
      <c r="N167">
        <f t="shared" si="42"/>
        <v>0</v>
      </c>
      <c r="P167">
        <f t="shared" si="43"/>
        <v>0</v>
      </c>
      <c r="Q167">
        <f t="shared" si="44"/>
        <v>0</v>
      </c>
      <c r="R167">
        <f t="shared" si="45"/>
        <v>0</v>
      </c>
      <c r="S167">
        <f t="shared" si="45"/>
        <v>0</v>
      </c>
      <c r="U167">
        <f t="shared" si="46"/>
        <v>0</v>
      </c>
      <c r="V167">
        <f t="shared" si="47"/>
        <v>0</v>
      </c>
      <c r="W167">
        <f t="shared" si="48"/>
        <v>0</v>
      </c>
      <c r="X167">
        <f t="shared" si="48"/>
        <v>0</v>
      </c>
      <c r="Z167">
        <f t="shared" si="49"/>
        <v>0</v>
      </c>
      <c r="AA167">
        <f t="shared" si="50"/>
        <v>0</v>
      </c>
      <c r="AB167">
        <f t="shared" si="51"/>
        <v>0</v>
      </c>
      <c r="AC167">
        <f t="shared" si="51"/>
        <v>0</v>
      </c>
      <c r="AE167">
        <f t="shared" si="52"/>
        <v>0</v>
      </c>
      <c r="AF167">
        <f t="shared" si="53"/>
        <v>0</v>
      </c>
      <c r="AG167">
        <f t="shared" si="54"/>
        <v>0</v>
      </c>
      <c r="AH167">
        <f t="shared" si="54"/>
        <v>0</v>
      </c>
    </row>
    <row r="168" spans="1:35" x14ac:dyDescent="0.2">
      <c r="A168" t="str">
        <f>'R28'!A5</f>
        <v>Háplöntur</v>
      </c>
      <c r="B168">
        <f>'R28'!B5</f>
        <v>0</v>
      </c>
      <c r="C168">
        <f>'R28'!C5</f>
        <v>3</v>
      </c>
      <c r="D168">
        <f>'R28'!D5</f>
        <v>12</v>
      </c>
      <c r="E168">
        <f>'R28'!E5</f>
        <v>1.5</v>
      </c>
      <c r="G168" s="7">
        <f t="shared" si="38"/>
        <v>3</v>
      </c>
      <c r="H168" s="7">
        <f t="shared" si="39"/>
        <v>9</v>
      </c>
      <c r="I168" s="7">
        <f t="shared" si="39"/>
        <v>-10.5</v>
      </c>
      <c r="K168" s="4">
        <f t="shared" si="40"/>
        <v>0</v>
      </c>
      <c r="L168">
        <f t="shared" si="41"/>
        <v>0</v>
      </c>
      <c r="M168">
        <f t="shared" si="42"/>
        <v>0</v>
      </c>
      <c r="N168">
        <f t="shared" si="42"/>
        <v>0</v>
      </c>
      <c r="P168">
        <f t="shared" si="43"/>
        <v>0</v>
      </c>
      <c r="Q168">
        <f t="shared" si="44"/>
        <v>0</v>
      </c>
      <c r="R168">
        <f t="shared" si="45"/>
        <v>0</v>
      </c>
      <c r="S168">
        <f t="shared" si="45"/>
        <v>0</v>
      </c>
      <c r="U168">
        <f t="shared" si="46"/>
        <v>0</v>
      </c>
      <c r="V168">
        <f t="shared" si="47"/>
        <v>0</v>
      </c>
      <c r="W168">
        <f t="shared" si="48"/>
        <v>0</v>
      </c>
      <c r="X168">
        <f t="shared" si="48"/>
        <v>0</v>
      </c>
      <c r="Z168">
        <f t="shared" si="49"/>
        <v>0</v>
      </c>
      <c r="AA168">
        <f t="shared" si="50"/>
        <v>0</v>
      </c>
      <c r="AB168">
        <f t="shared" si="51"/>
        <v>0</v>
      </c>
      <c r="AC168">
        <f t="shared" si="51"/>
        <v>0</v>
      </c>
      <c r="AE168">
        <f t="shared" si="52"/>
        <v>0</v>
      </c>
      <c r="AF168">
        <f t="shared" si="53"/>
        <v>0</v>
      </c>
      <c r="AG168">
        <f t="shared" si="54"/>
        <v>0</v>
      </c>
      <c r="AH168">
        <f t="shared" si="54"/>
        <v>0</v>
      </c>
    </row>
    <row r="169" spans="1:35" x14ac:dyDescent="0.2">
      <c r="A169" t="str">
        <f>'R28'!A9</f>
        <v>Mosar</v>
      </c>
      <c r="B169">
        <f>'R28'!B9</f>
        <v>20</v>
      </c>
      <c r="C169">
        <f>'R28'!C9</f>
        <v>29.5</v>
      </c>
      <c r="D169">
        <f>'R28'!D9</f>
        <v>40.5</v>
      </c>
      <c r="E169">
        <f>'R28'!E9</f>
        <v>41</v>
      </c>
      <c r="G169" s="7">
        <f t="shared" si="38"/>
        <v>9.5</v>
      </c>
      <c r="H169" s="7">
        <f t="shared" si="39"/>
        <v>11</v>
      </c>
      <c r="I169" s="7">
        <f t="shared" si="39"/>
        <v>0.5</v>
      </c>
    </row>
    <row r="170" spans="1:35" x14ac:dyDescent="0.2">
      <c r="A170" t="str">
        <f>'R28'!A18</f>
        <v>Blað- og runnfléttur</v>
      </c>
      <c r="B170">
        <f>'R28'!B18</f>
        <v>8</v>
      </c>
      <c r="C170">
        <f>'R28'!C18</f>
        <v>9</v>
      </c>
      <c r="D170">
        <f>'R28'!D18</f>
        <v>6.55</v>
      </c>
      <c r="E170">
        <f>'R28'!E18</f>
        <v>4.5</v>
      </c>
      <c r="G170" s="7">
        <f t="shared" si="38"/>
        <v>1</v>
      </c>
      <c r="H170" s="7">
        <f t="shared" si="39"/>
        <v>-2.4500000000000002</v>
      </c>
      <c r="I170" s="7">
        <f t="shared" si="39"/>
        <v>-2.0499999999999998</v>
      </c>
    </row>
    <row r="171" spans="1:35" x14ac:dyDescent="0.2">
      <c r="A171" t="str">
        <f>'R28'!A24</f>
        <v>Hrúðurfléttur</v>
      </c>
      <c r="B171">
        <f>'R28'!B24</f>
        <v>39</v>
      </c>
      <c r="C171">
        <f>'R28'!C24</f>
        <v>46</v>
      </c>
      <c r="D171">
        <f>'R28'!D24</f>
        <v>18.5</v>
      </c>
      <c r="E171">
        <f>'R28'!E24</f>
        <v>24.5</v>
      </c>
      <c r="G171" s="7">
        <f t="shared" si="38"/>
        <v>7</v>
      </c>
      <c r="H171" s="7">
        <f t="shared" si="39"/>
        <v>-27.5</v>
      </c>
      <c r="I171" s="7">
        <f t="shared" si="39"/>
        <v>6</v>
      </c>
    </row>
    <row r="172" spans="1:35" x14ac:dyDescent="0.2">
      <c r="A172" t="str">
        <f>'R28'!A45</f>
        <v>Heildarþekja</v>
      </c>
      <c r="B172">
        <f>'R28'!B45</f>
        <v>67</v>
      </c>
      <c r="C172">
        <f>'R28'!C45</f>
        <v>87.5</v>
      </c>
      <c r="D172">
        <f>'R28'!D45</f>
        <v>77.55</v>
      </c>
      <c r="E172">
        <f>'R28'!E45</f>
        <v>71.5</v>
      </c>
      <c r="G172" s="7">
        <f t="shared" si="38"/>
        <v>20.5</v>
      </c>
      <c r="H172" s="7">
        <f t="shared" si="39"/>
        <v>-9.9500000000000028</v>
      </c>
      <c r="I172" s="7">
        <f t="shared" si="39"/>
        <v>-6.0499999999999972</v>
      </c>
    </row>
    <row r="173" spans="1:35" x14ac:dyDescent="0.2">
      <c r="A173" t="str">
        <f>'R28'!A46</f>
        <v>Fjölbreytni</v>
      </c>
      <c r="B173">
        <f>'R28'!B46</f>
        <v>15</v>
      </c>
      <c r="C173">
        <f>'R28'!C46</f>
        <v>21</v>
      </c>
      <c r="D173">
        <f>'R28'!D46</f>
        <v>20</v>
      </c>
      <c r="E173">
        <f>'R28'!E46</f>
        <v>18</v>
      </c>
      <c r="G173" s="7">
        <f t="shared" si="38"/>
        <v>6</v>
      </c>
      <c r="H173" s="7">
        <f t="shared" si="39"/>
        <v>-1</v>
      </c>
      <c r="I173" s="7">
        <f t="shared" si="39"/>
        <v>-2</v>
      </c>
    </row>
    <row r="174" spans="1:35" x14ac:dyDescent="0.2">
      <c r="A174" s="76" t="s">
        <v>63</v>
      </c>
      <c r="G174" s="7">
        <f t="shared" si="38"/>
        <v>0</v>
      </c>
      <c r="H174" s="7">
        <f t="shared" si="39"/>
        <v>0</v>
      </c>
      <c r="I174" s="7">
        <f t="shared" si="39"/>
        <v>0</v>
      </c>
    </row>
    <row r="175" spans="1:35" x14ac:dyDescent="0.2">
      <c r="A175" t="str">
        <f>'R29'!A5</f>
        <v>Mosar</v>
      </c>
      <c r="B175">
        <f>'R29'!B5</f>
        <v>16.5</v>
      </c>
      <c r="C175">
        <f>'R29'!C5</f>
        <v>16</v>
      </c>
      <c r="D175">
        <f>'R29'!D5</f>
        <v>21</v>
      </c>
      <c r="E175">
        <f>'R29'!E5</f>
        <v>22.5</v>
      </c>
      <c r="G175" s="7">
        <f t="shared" si="38"/>
        <v>-0.5</v>
      </c>
      <c r="H175" s="7">
        <f t="shared" si="39"/>
        <v>5</v>
      </c>
      <c r="I175" s="7">
        <f t="shared" si="39"/>
        <v>1.5</v>
      </c>
    </row>
    <row r="176" spans="1:35" x14ac:dyDescent="0.2">
      <c r="A176" t="str">
        <f>'R29'!A11</f>
        <v>Blað- og runnfléttur</v>
      </c>
      <c r="B176">
        <f>'R29'!B11</f>
        <v>20</v>
      </c>
      <c r="C176">
        <f>'R29'!C11</f>
        <v>22</v>
      </c>
      <c r="D176">
        <f>'R29'!D11</f>
        <v>23</v>
      </c>
      <c r="E176">
        <f>'R29'!E11</f>
        <v>13</v>
      </c>
      <c r="G176" s="7">
        <f t="shared" si="38"/>
        <v>2</v>
      </c>
      <c r="H176" s="7">
        <f t="shared" si="39"/>
        <v>1</v>
      </c>
      <c r="I176" s="7">
        <f t="shared" si="39"/>
        <v>-10</v>
      </c>
    </row>
    <row r="177" spans="1:35" x14ac:dyDescent="0.2">
      <c r="A177" t="str">
        <f>'R29'!A14</f>
        <v>Hrúðurfléttur</v>
      </c>
      <c r="B177">
        <f>'R29'!B14</f>
        <v>27</v>
      </c>
      <c r="C177">
        <f>'R29'!C14</f>
        <v>28.5</v>
      </c>
      <c r="D177">
        <f>'R29'!D14</f>
        <v>21</v>
      </c>
      <c r="E177">
        <f>'R29'!E14</f>
        <v>19</v>
      </c>
      <c r="G177" s="7">
        <f t="shared" si="38"/>
        <v>1.5</v>
      </c>
      <c r="H177" s="7">
        <f t="shared" si="39"/>
        <v>-7.5</v>
      </c>
      <c r="I177" s="7">
        <f t="shared" si="39"/>
        <v>-2</v>
      </c>
    </row>
    <row r="178" spans="1:35" x14ac:dyDescent="0.2">
      <c r="A178" t="str">
        <f>'R29'!A35</f>
        <v>Heildarþekja</v>
      </c>
      <c r="B178">
        <f>'R29'!B35</f>
        <v>63.5</v>
      </c>
      <c r="C178">
        <f>'R29'!C35</f>
        <v>66.5</v>
      </c>
      <c r="D178">
        <f>'R29'!D35</f>
        <v>65</v>
      </c>
      <c r="E178">
        <f>'R29'!E35</f>
        <v>54.5</v>
      </c>
      <c r="G178" s="7">
        <f t="shared" si="38"/>
        <v>3</v>
      </c>
      <c r="H178" s="7">
        <f t="shared" si="39"/>
        <v>-1.5</v>
      </c>
      <c r="I178" s="7">
        <f t="shared" si="39"/>
        <v>-10.5</v>
      </c>
    </row>
    <row r="179" spans="1:35" x14ac:dyDescent="0.2">
      <c r="A179" t="str">
        <f>'R29'!A36</f>
        <v>Fjölbreytni</v>
      </c>
      <c r="B179">
        <f>'R29'!B36</f>
        <v>16</v>
      </c>
      <c r="C179">
        <f>'R29'!C36</f>
        <v>14</v>
      </c>
      <c r="D179">
        <f>'R29'!D36</f>
        <v>16</v>
      </c>
      <c r="E179">
        <f>'R29'!E36</f>
        <v>15</v>
      </c>
      <c r="G179" s="7">
        <f t="shared" si="38"/>
        <v>-2</v>
      </c>
      <c r="H179" s="7">
        <f t="shared" si="39"/>
        <v>2</v>
      </c>
      <c r="I179" s="7">
        <f t="shared" si="39"/>
        <v>-1</v>
      </c>
    </row>
    <row r="180" spans="1:35" x14ac:dyDescent="0.2">
      <c r="A180" s="2" t="s">
        <v>64</v>
      </c>
      <c r="G180" s="7">
        <f t="shared" si="38"/>
        <v>0</v>
      </c>
      <c r="H180" s="7">
        <f t="shared" si="39"/>
        <v>0</v>
      </c>
      <c r="I180" s="7">
        <f t="shared" si="39"/>
        <v>0</v>
      </c>
    </row>
    <row r="181" spans="1:35" x14ac:dyDescent="0.2">
      <c r="A181" t="str">
        <f>'R30'!A9</f>
        <v>Mosar</v>
      </c>
      <c r="B181">
        <f>'R30'!B9</f>
        <v>2</v>
      </c>
      <c r="C181">
        <f>'R30'!C9</f>
        <v>2.5</v>
      </c>
      <c r="D181">
        <f>'R30'!D9</f>
        <v>3.5</v>
      </c>
      <c r="E181">
        <f>'R30'!E9</f>
        <v>3.5</v>
      </c>
      <c r="F181">
        <f>'R30'!F9</f>
        <v>3.5</v>
      </c>
      <c r="G181" s="7">
        <f t="shared" si="38"/>
        <v>0.5</v>
      </c>
      <c r="H181" s="7">
        <f t="shared" si="39"/>
        <v>1</v>
      </c>
      <c r="I181" s="7">
        <f t="shared" si="39"/>
        <v>0</v>
      </c>
      <c r="J181" s="7">
        <f t="shared" si="39"/>
        <v>0</v>
      </c>
      <c r="K181" s="4">
        <f t="shared" si="40"/>
        <v>2</v>
      </c>
      <c r="L181">
        <f t="shared" si="41"/>
        <v>2.5</v>
      </c>
      <c r="M181">
        <f t="shared" si="42"/>
        <v>3.5</v>
      </c>
      <c r="N181">
        <f>IF(A181="Mosar",E181,0)</f>
        <v>3.5</v>
      </c>
      <c r="O181">
        <f>IF(A181="Mosar",F181,0)</f>
        <v>3.5</v>
      </c>
      <c r="P181">
        <f t="shared" si="43"/>
        <v>0</v>
      </c>
      <c r="Q181">
        <f t="shared" si="44"/>
        <v>0</v>
      </c>
      <c r="R181">
        <f t="shared" si="45"/>
        <v>0</v>
      </c>
      <c r="S181">
        <f t="shared" si="45"/>
        <v>0</v>
      </c>
      <c r="U181">
        <f t="shared" si="46"/>
        <v>0</v>
      </c>
      <c r="V181">
        <f t="shared" si="47"/>
        <v>0</v>
      </c>
      <c r="W181">
        <f t="shared" si="48"/>
        <v>0</v>
      </c>
      <c r="X181">
        <f t="shared" si="48"/>
        <v>0</v>
      </c>
      <c r="Z181">
        <f t="shared" si="49"/>
        <v>0</v>
      </c>
      <c r="AA181">
        <f t="shared" si="50"/>
        <v>0</v>
      </c>
      <c r="AB181">
        <f t="shared" si="51"/>
        <v>0</v>
      </c>
      <c r="AC181">
        <f t="shared" si="51"/>
        <v>0</v>
      </c>
      <c r="AE181">
        <f t="shared" si="52"/>
        <v>0</v>
      </c>
      <c r="AF181">
        <f t="shared" si="53"/>
        <v>0</v>
      </c>
      <c r="AG181">
        <f t="shared" si="54"/>
        <v>0</v>
      </c>
      <c r="AH181">
        <f t="shared" si="54"/>
        <v>0</v>
      </c>
    </row>
    <row r="182" spans="1:35" x14ac:dyDescent="0.2">
      <c r="A182" t="str">
        <f>'R30'!A17</f>
        <v>Blað- og runnfléttur</v>
      </c>
      <c r="B182">
        <f>'R30'!B17</f>
        <v>7</v>
      </c>
      <c r="C182">
        <f>'R30'!C17</f>
        <v>10</v>
      </c>
      <c r="D182">
        <f>'R30'!D17</f>
        <v>15.5</v>
      </c>
      <c r="E182">
        <f>'R30'!E17</f>
        <v>11.5</v>
      </c>
      <c r="F182">
        <f>'R30'!F17</f>
        <v>4.5</v>
      </c>
      <c r="G182" s="7">
        <f t="shared" si="38"/>
        <v>3</v>
      </c>
      <c r="H182" s="7">
        <f t="shared" si="39"/>
        <v>5.5</v>
      </c>
      <c r="I182" s="7">
        <f t="shared" si="39"/>
        <v>-4</v>
      </c>
      <c r="J182" s="7">
        <f t="shared" si="39"/>
        <v>-7</v>
      </c>
      <c r="K182" s="4">
        <f t="shared" si="40"/>
        <v>0</v>
      </c>
      <c r="L182">
        <f t="shared" si="41"/>
        <v>0</v>
      </c>
      <c r="M182">
        <f t="shared" si="42"/>
        <v>0</v>
      </c>
      <c r="N182">
        <f t="shared" si="42"/>
        <v>0</v>
      </c>
      <c r="P182">
        <f t="shared" si="43"/>
        <v>7</v>
      </c>
      <c r="Q182">
        <f t="shared" si="44"/>
        <v>10</v>
      </c>
      <c r="R182">
        <f t="shared" si="45"/>
        <v>15.5</v>
      </c>
      <c r="S182">
        <f>IF(A182="Blað- og runnfléttur",E182,0)</f>
        <v>11.5</v>
      </c>
      <c r="T182">
        <f>IF(A182="Blað- og runnfléttur",F182,0)</f>
        <v>4.5</v>
      </c>
      <c r="U182">
        <f t="shared" si="46"/>
        <v>0</v>
      </c>
      <c r="V182">
        <f t="shared" si="47"/>
        <v>0</v>
      </c>
      <c r="W182">
        <f t="shared" si="48"/>
        <v>0</v>
      </c>
      <c r="X182">
        <f t="shared" si="48"/>
        <v>0</v>
      </c>
      <c r="Z182">
        <f t="shared" si="49"/>
        <v>0</v>
      </c>
      <c r="AA182">
        <f t="shared" si="50"/>
        <v>0</v>
      </c>
      <c r="AB182">
        <f t="shared" si="51"/>
        <v>0</v>
      </c>
      <c r="AC182">
        <f t="shared" si="51"/>
        <v>0</v>
      </c>
      <c r="AE182">
        <f t="shared" si="52"/>
        <v>0</v>
      </c>
      <c r="AF182">
        <f t="shared" si="53"/>
        <v>0</v>
      </c>
      <c r="AG182">
        <f t="shared" si="54"/>
        <v>0</v>
      </c>
      <c r="AH182">
        <f t="shared" si="54"/>
        <v>0</v>
      </c>
    </row>
    <row r="183" spans="1:35" x14ac:dyDescent="0.2">
      <c r="A183" t="str">
        <f>'R30'!A23</f>
        <v>Hrúðurfléttur</v>
      </c>
      <c r="B183">
        <f>'R30'!B23</f>
        <v>79.5</v>
      </c>
      <c r="C183">
        <f>'R30'!C23</f>
        <v>77.5</v>
      </c>
      <c r="D183">
        <f>'R30'!D23</f>
        <v>67</v>
      </c>
      <c r="E183">
        <f>'R30'!E23</f>
        <v>62.5</v>
      </c>
      <c r="F183">
        <f>'R30'!F23</f>
        <v>57.5</v>
      </c>
      <c r="G183" s="7">
        <f t="shared" si="38"/>
        <v>-2</v>
      </c>
      <c r="H183" s="7">
        <f t="shared" si="39"/>
        <v>-10.5</v>
      </c>
      <c r="I183" s="7">
        <f t="shared" si="39"/>
        <v>-4.5</v>
      </c>
      <c r="J183" s="7">
        <f t="shared" si="39"/>
        <v>-5</v>
      </c>
      <c r="K183" s="4">
        <f t="shared" si="40"/>
        <v>0</v>
      </c>
      <c r="L183">
        <f t="shared" si="41"/>
        <v>0</v>
      </c>
      <c r="M183">
        <f t="shared" si="42"/>
        <v>0</v>
      </c>
      <c r="N183">
        <f t="shared" si="42"/>
        <v>0</v>
      </c>
      <c r="P183">
        <f t="shared" si="43"/>
        <v>0</v>
      </c>
      <c r="Q183">
        <f t="shared" si="44"/>
        <v>0</v>
      </c>
      <c r="R183">
        <f t="shared" si="45"/>
        <v>0</v>
      </c>
      <c r="S183">
        <f t="shared" si="45"/>
        <v>0</v>
      </c>
      <c r="U183">
        <f t="shared" si="46"/>
        <v>79.5</v>
      </c>
      <c r="V183">
        <f t="shared" si="47"/>
        <v>77.5</v>
      </c>
      <c r="W183">
        <f t="shared" si="48"/>
        <v>67</v>
      </c>
      <c r="X183">
        <f>IF(A183="Hrúðurfléttur",E183,0)</f>
        <v>62.5</v>
      </c>
      <c r="Y183">
        <f>IF(A183="Hrúðurfléttur",F183,0)</f>
        <v>57.5</v>
      </c>
      <c r="Z183">
        <f t="shared" si="49"/>
        <v>0</v>
      </c>
      <c r="AA183">
        <f t="shared" si="50"/>
        <v>0</v>
      </c>
      <c r="AB183">
        <f t="shared" si="51"/>
        <v>0</v>
      </c>
      <c r="AC183">
        <f t="shared" si="51"/>
        <v>0</v>
      </c>
      <c r="AE183">
        <f t="shared" si="52"/>
        <v>0</v>
      </c>
      <c r="AF183">
        <f t="shared" si="53"/>
        <v>0</v>
      </c>
      <c r="AG183">
        <f t="shared" si="54"/>
        <v>0</v>
      </c>
      <c r="AH183">
        <f t="shared" si="54"/>
        <v>0</v>
      </c>
    </row>
    <row r="184" spans="1:35" x14ac:dyDescent="0.2">
      <c r="A184" t="str">
        <f>'R30'!A41</f>
        <v>Heildarþekja</v>
      </c>
      <c r="B184">
        <f>'R30'!B41</f>
        <v>88.5</v>
      </c>
      <c r="C184">
        <f>'R30'!C41</f>
        <v>90</v>
      </c>
      <c r="D184">
        <f>'R30'!D41</f>
        <v>86</v>
      </c>
      <c r="E184">
        <f>'R30'!E41</f>
        <v>77.5</v>
      </c>
      <c r="F184">
        <f>'R30'!F41</f>
        <v>65.5</v>
      </c>
      <c r="G184" s="7">
        <f t="shared" si="38"/>
        <v>1.5</v>
      </c>
      <c r="H184" s="7">
        <f t="shared" si="39"/>
        <v>-4</v>
      </c>
      <c r="I184" s="7">
        <f t="shared" si="39"/>
        <v>-8.5</v>
      </c>
      <c r="J184" s="7">
        <f t="shared" si="39"/>
        <v>-12</v>
      </c>
      <c r="K184" s="4">
        <f t="shared" si="40"/>
        <v>0</v>
      </c>
      <c r="L184">
        <f t="shared" si="41"/>
        <v>0</v>
      </c>
      <c r="M184">
        <f t="shared" si="42"/>
        <v>0</v>
      </c>
      <c r="N184">
        <f t="shared" si="42"/>
        <v>0</v>
      </c>
      <c r="P184">
        <f t="shared" si="43"/>
        <v>0</v>
      </c>
      <c r="Q184">
        <f t="shared" si="44"/>
        <v>0</v>
      </c>
      <c r="R184">
        <f t="shared" si="45"/>
        <v>0</v>
      </c>
      <c r="S184">
        <f t="shared" si="45"/>
        <v>0</v>
      </c>
      <c r="U184">
        <f t="shared" si="46"/>
        <v>0</v>
      </c>
      <c r="V184">
        <f t="shared" si="47"/>
        <v>0</v>
      </c>
      <c r="W184">
        <f t="shared" si="48"/>
        <v>0</v>
      </c>
      <c r="X184">
        <f t="shared" si="48"/>
        <v>0</v>
      </c>
      <c r="Z184">
        <f t="shared" si="49"/>
        <v>88.5</v>
      </c>
      <c r="AA184">
        <f t="shared" si="50"/>
        <v>90</v>
      </c>
      <c r="AB184">
        <f t="shared" si="51"/>
        <v>86</v>
      </c>
      <c r="AC184">
        <f>IF(A184="Heildarþekja",E184,0)</f>
        <v>77.5</v>
      </c>
      <c r="AD184">
        <f>IF(A184="Heildarþekja",F184,0)</f>
        <v>65.5</v>
      </c>
      <c r="AE184">
        <f t="shared" si="52"/>
        <v>0</v>
      </c>
      <c r="AF184">
        <f t="shared" si="53"/>
        <v>0</v>
      </c>
      <c r="AG184">
        <f t="shared" si="54"/>
        <v>0</v>
      </c>
      <c r="AH184">
        <f t="shared" si="54"/>
        <v>0</v>
      </c>
    </row>
    <row r="185" spans="1:35" x14ac:dyDescent="0.2">
      <c r="A185" t="str">
        <f>'R30'!A42</f>
        <v>Fjölbreytni</v>
      </c>
      <c r="B185">
        <f>'R30'!B42</f>
        <v>14</v>
      </c>
      <c r="C185">
        <f>'R30'!C42</f>
        <v>14</v>
      </c>
      <c r="D185">
        <f>'R30'!D42</f>
        <v>21</v>
      </c>
      <c r="E185">
        <f>'R30'!E42</f>
        <v>17</v>
      </c>
      <c r="F185">
        <f>'R30'!F42</f>
        <v>13</v>
      </c>
      <c r="G185" s="7">
        <f t="shared" si="38"/>
        <v>0</v>
      </c>
      <c r="H185" s="7">
        <f t="shared" si="39"/>
        <v>7</v>
      </c>
      <c r="I185" s="7">
        <f t="shared" si="39"/>
        <v>-4</v>
      </c>
      <c r="J185" s="7">
        <f t="shared" si="39"/>
        <v>-4</v>
      </c>
      <c r="K185" s="4">
        <f t="shared" si="40"/>
        <v>0</v>
      </c>
      <c r="L185">
        <f t="shared" si="41"/>
        <v>0</v>
      </c>
      <c r="M185">
        <f t="shared" si="42"/>
        <v>0</v>
      </c>
      <c r="N185">
        <f t="shared" si="42"/>
        <v>0</v>
      </c>
      <c r="P185">
        <f t="shared" si="43"/>
        <v>0</v>
      </c>
      <c r="Q185">
        <f t="shared" si="44"/>
        <v>0</v>
      </c>
      <c r="R185">
        <f t="shared" si="45"/>
        <v>0</v>
      </c>
      <c r="S185">
        <f t="shared" si="45"/>
        <v>0</v>
      </c>
      <c r="U185">
        <f t="shared" si="46"/>
        <v>0</v>
      </c>
      <c r="V185">
        <f t="shared" si="47"/>
        <v>0</v>
      </c>
      <c r="W185">
        <f t="shared" si="48"/>
        <v>0</v>
      </c>
      <c r="X185">
        <f t="shared" si="48"/>
        <v>0</v>
      </c>
      <c r="Z185">
        <f t="shared" si="49"/>
        <v>0</v>
      </c>
      <c r="AA185">
        <f t="shared" si="50"/>
        <v>0</v>
      </c>
      <c r="AB185">
        <f t="shared" si="51"/>
        <v>0</v>
      </c>
      <c r="AC185">
        <f t="shared" si="51"/>
        <v>0</v>
      </c>
      <c r="AE185">
        <f t="shared" si="52"/>
        <v>14</v>
      </c>
      <c r="AF185">
        <f t="shared" si="53"/>
        <v>14</v>
      </c>
      <c r="AG185">
        <f t="shared" si="54"/>
        <v>21</v>
      </c>
      <c r="AH185">
        <f>IF(A185="Fjölbreytni",E185,0)</f>
        <v>17</v>
      </c>
      <c r="AI185">
        <f>IF(A185="Fjölbreytni",F185,0)</f>
        <v>13</v>
      </c>
    </row>
    <row r="186" spans="1:35" x14ac:dyDescent="0.2">
      <c r="A186" s="2" t="s">
        <v>65</v>
      </c>
      <c r="G186" s="7">
        <f t="shared" si="38"/>
        <v>0</v>
      </c>
      <c r="H186" s="7">
        <f t="shared" si="39"/>
        <v>0</v>
      </c>
      <c r="I186" s="7">
        <f t="shared" si="39"/>
        <v>0</v>
      </c>
      <c r="K186" s="4">
        <f t="shared" si="40"/>
        <v>0</v>
      </c>
      <c r="L186">
        <f t="shared" si="41"/>
        <v>0</v>
      </c>
      <c r="M186">
        <f t="shared" si="42"/>
        <v>0</v>
      </c>
      <c r="N186">
        <f t="shared" si="42"/>
        <v>0</v>
      </c>
      <c r="P186">
        <f t="shared" si="43"/>
        <v>0</v>
      </c>
      <c r="Q186">
        <f t="shared" si="44"/>
        <v>0</v>
      </c>
      <c r="R186">
        <f t="shared" si="45"/>
        <v>0</v>
      </c>
      <c r="S186">
        <f t="shared" si="45"/>
        <v>0</v>
      </c>
      <c r="U186">
        <f t="shared" si="46"/>
        <v>0</v>
      </c>
      <c r="V186">
        <f t="shared" si="47"/>
        <v>0</v>
      </c>
      <c r="W186">
        <f t="shared" si="48"/>
        <v>0</v>
      </c>
      <c r="X186">
        <f t="shared" si="48"/>
        <v>0</v>
      </c>
      <c r="Z186">
        <f t="shared" si="49"/>
        <v>0</v>
      </c>
      <c r="AA186">
        <f t="shared" si="50"/>
        <v>0</v>
      </c>
      <c r="AB186">
        <f t="shared" si="51"/>
        <v>0</v>
      </c>
      <c r="AC186">
        <f t="shared" si="51"/>
        <v>0</v>
      </c>
      <c r="AE186">
        <f t="shared" si="52"/>
        <v>0</v>
      </c>
      <c r="AF186">
        <f t="shared" si="53"/>
        <v>0</v>
      </c>
      <c r="AG186">
        <f t="shared" si="54"/>
        <v>0</v>
      </c>
      <c r="AH186">
        <f t="shared" si="54"/>
        <v>0</v>
      </c>
    </row>
    <row r="187" spans="1:35" x14ac:dyDescent="0.2">
      <c r="A187" t="str">
        <f>'R31'!A5</f>
        <v>Háplöntur</v>
      </c>
      <c r="B187">
        <f>'R31'!B5</f>
        <v>0</v>
      </c>
      <c r="C187">
        <f>'R31'!C5</f>
        <v>0</v>
      </c>
      <c r="D187">
        <f>'R31'!D5</f>
        <v>1</v>
      </c>
      <c r="E187">
        <f>'R31'!E5</f>
        <v>1</v>
      </c>
      <c r="F187">
        <f>'R31'!G5</f>
        <v>1</v>
      </c>
      <c r="G187" s="7">
        <f t="shared" si="38"/>
        <v>0</v>
      </c>
      <c r="H187" s="7">
        <f t="shared" si="39"/>
        <v>1</v>
      </c>
      <c r="I187" s="7">
        <f t="shared" si="39"/>
        <v>0</v>
      </c>
      <c r="J187" s="7">
        <f t="shared" si="39"/>
        <v>0</v>
      </c>
      <c r="K187" s="4">
        <f t="shared" si="40"/>
        <v>0</v>
      </c>
      <c r="L187">
        <f t="shared" si="41"/>
        <v>0</v>
      </c>
      <c r="M187">
        <f t="shared" si="42"/>
        <v>0</v>
      </c>
      <c r="N187">
        <f t="shared" si="42"/>
        <v>0</v>
      </c>
      <c r="P187">
        <f t="shared" si="43"/>
        <v>0</v>
      </c>
      <c r="Q187">
        <f t="shared" si="44"/>
        <v>0</v>
      </c>
      <c r="R187">
        <f t="shared" si="45"/>
        <v>0</v>
      </c>
      <c r="S187">
        <f t="shared" si="45"/>
        <v>0</v>
      </c>
      <c r="U187">
        <f t="shared" si="46"/>
        <v>0</v>
      </c>
      <c r="V187">
        <f t="shared" si="47"/>
        <v>0</v>
      </c>
      <c r="W187">
        <f t="shared" si="48"/>
        <v>0</v>
      </c>
      <c r="X187">
        <f t="shared" si="48"/>
        <v>0</v>
      </c>
      <c r="Z187">
        <f t="shared" si="49"/>
        <v>0</v>
      </c>
      <c r="AA187">
        <f t="shared" si="50"/>
        <v>0</v>
      </c>
      <c r="AB187">
        <f t="shared" si="51"/>
        <v>0</v>
      </c>
      <c r="AC187">
        <f t="shared" si="51"/>
        <v>0</v>
      </c>
      <c r="AE187">
        <f t="shared" si="52"/>
        <v>0</v>
      </c>
      <c r="AF187">
        <f t="shared" si="53"/>
        <v>0</v>
      </c>
      <c r="AG187">
        <f t="shared" si="54"/>
        <v>0</v>
      </c>
      <c r="AH187">
        <f t="shared" si="54"/>
        <v>0</v>
      </c>
    </row>
    <row r="188" spans="1:35" x14ac:dyDescent="0.2">
      <c r="A188" t="str">
        <f>'R31'!A9</f>
        <v>Mosar</v>
      </c>
      <c r="B188">
        <f>'R31'!B9</f>
        <v>9</v>
      </c>
      <c r="C188">
        <f>'R31'!C9</f>
        <v>11.5</v>
      </c>
      <c r="D188">
        <f>'R31'!D9</f>
        <v>11</v>
      </c>
      <c r="E188">
        <f>'R31'!E9</f>
        <v>18</v>
      </c>
      <c r="F188">
        <f>'R31'!F9</f>
        <v>23</v>
      </c>
      <c r="G188" s="7">
        <f t="shared" si="38"/>
        <v>2.5</v>
      </c>
      <c r="H188" s="7">
        <f t="shared" si="39"/>
        <v>-0.5</v>
      </c>
      <c r="I188" s="7">
        <f t="shared" si="39"/>
        <v>7</v>
      </c>
      <c r="J188" s="7">
        <f t="shared" si="39"/>
        <v>5</v>
      </c>
      <c r="K188" s="4">
        <f t="shared" si="40"/>
        <v>9</v>
      </c>
      <c r="L188">
        <f t="shared" si="41"/>
        <v>11.5</v>
      </c>
      <c r="M188">
        <f t="shared" si="42"/>
        <v>11</v>
      </c>
      <c r="N188">
        <f>IF(A188="Mosar",E188,0)</f>
        <v>18</v>
      </c>
      <c r="O188">
        <f>IF(A188="Mosar",F188,0)</f>
        <v>23</v>
      </c>
      <c r="P188">
        <f t="shared" si="43"/>
        <v>0</v>
      </c>
      <c r="Q188">
        <f t="shared" si="44"/>
        <v>0</v>
      </c>
      <c r="R188">
        <f t="shared" si="45"/>
        <v>0</v>
      </c>
      <c r="S188">
        <f t="shared" si="45"/>
        <v>0</v>
      </c>
      <c r="U188">
        <f t="shared" si="46"/>
        <v>0</v>
      </c>
      <c r="V188">
        <f t="shared" si="47"/>
        <v>0</v>
      </c>
      <c r="W188">
        <f t="shared" si="48"/>
        <v>0</v>
      </c>
      <c r="X188">
        <f t="shared" si="48"/>
        <v>0</v>
      </c>
      <c r="Z188">
        <f t="shared" si="49"/>
        <v>0</v>
      </c>
      <c r="AA188">
        <f t="shared" si="50"/>
        <v>0</v>
      </c>
      <c r="AB188">
        <f t="shared" si="51"/>
        <v>0</v>
      </c>
      <c r="AC188">
        <f t="shared" si="51"/>
        <v>0</v>
      </c>
      <c r="AE188">
        <f t="shared" si="52"/>
        <v>0</v>
      </c>
      <c r="AF188">
        <f t="shared" si="53"/>
        <v>0</v>
      </c>
      <c r="AG188">
        <f t="shared" si="54"/>
        <v>0</v>
      </c>
      <c r="AH188">
        <f t="shared" si="54"/>
        <v>0</v>
      </c>
    </row>
    <row r="189" spans="1:35" x14ac:dyDescent="0.2">
      <c r="A189" t="str">
        <f>'R31'!A18</f>
        <v>Blað- og runnfléttur</v>
      </c>
      <c r="B189">
        <f>'R31'!B18</f>
        <v>1.5</v>
      </c>
      <c r="C189">
        <f>'R31'!C18</f>
        <v>0.5</v>
      </c>
      <c r="D189">
        <f>'R31'!D18</f>
        <v>1.5</v>
      </c>
      <c r="E189">
        <f>'R31'!E18</f>
        <v>2</v>
      </c>
      <c r="F189">
        <f>'R31'!F18</f>
        <v>1.5</v>
      </c>
      <c r="G189" s="7">
        <f t="shared" si="38"/>
        <v>-1</v>
      </c>
      <c r="H189" s="7">
        <f t="shared" si="39"/>
        <v>1</v>
      </c>
      <c r="I189" s="7">
        <f t="shared" si="39"/>
        <v>0.5</v>
      </c>
      <c r="J189" s="7">
        <f t="shared" si="39"/>
        <v>-0.5</v>
      </c>
      <c r="K189" s="4">
        <f t="shared" si="40"/>
        <v>0</v>
      </c>
      <c r="L189">
        <f t="shared" si="41"/>
        <v>0</v>
      </c>
      <c r="M189">
        <f t="shared" si="42"/>
        <v>0</v>
      </c>
      <c r="N189">
        <f t="shared" si="42"/>
        <v>0</v>
      </c>
      <c r="P189">
        <f t="shared" si="43"/>
        <v>1.5</v>
      </c>
      <c r="Q189">
        <f t="shared" si="44"/>
        <v>0.5</v>
      </c>
      <c r="R189">
        <f t="shared" si="45"/>
        <v>1.5</v>
      </c>
      <c r="S189">
        <f>IF(A189="Blað- og runnfléttur",E189,0)</f>
        <v>2</v>
      </c>
      <c r="T189">
        <f>IF(A189="Blað- og runnfléttur",F189,0)</f>
        <v>1.5</v>
      </c>
      <c r="U189">
        <f t="shared" si="46"/>
        <v>0</v>
      </c>
      <c r="V189">
        <f t="shared" si="47"/>
        <v>0</v>
      </c>
      <c r="W189">
        <f t="shared" si="48"/>
        <v>0</v>
      </c>
      <c r="X189">
        <f t="shared" si="48"/>
        <v>0</v>
      </c>
      <c r="Z189">
        <f t="shared" si="49"/>
        <v>0</v>
      </c>
      <c r="AA189">
        <f t="shared" si="50"/>
        <v>0</v>
      </c>
      <c r="AB189">
        <f t="shared" si="51"/>
        <v>0</v>
      </c>
      <c r="AC189">
        <f t="shared" si="51"/>
        <v>0</v>
      </c>
      <c r="AE189">
        <f t="shared" si="52"/>
        <v>0</v>
      </c>
      <c r="AF189">
        <f t="shared" si="53"/>
        <v>0</v>
      </c>
      <c r="AG189">
        <f t="shared" si="54"/>
        <v>0</v>
      </c>
      <c r="AH189">
        <f t="shared" si="54"/>
        <v>0</v>
      </c>
    </row>
    <row r="190" spans="1:35" x14ac:dyDescent="0.2">
      <c r="A190" t="str">
        <f>'R31'!A24</f>
        <v>Hrúðurfléttur</v>
      </c>
      <c r="B190">
        <f>'R31'!B24</f>
        <v>41.5</v>
      </c>
      <c r="C190">
        <f>'R31'!C24</f>
        <v>32</v>
      </c>
      <c r="D190">
        <f>'R31'!D24</f>
        <v>41</v>
      </c>
      <c r="E190">
        <f>'R31'!E24</f>
        <v>45.5</v>
      </c>
      <c r="F190">
        <f>'R31'!F24</f>
        <v>40.9</v>
      </c>
      <c r="G190" s="7">
        <f t="shared" si="38"/>
        <v>-9.5</v>
      </c>
      <c r="H190" s="7">
        <f t="shared" si="39"/>
        <v>9</v>
      </c>
      <c r="I190" s="7">
        <f t="shared" si="39"/>
        <v>4.5</v>
      </c>
      <c r="J190" s="7">
        <f t="shared" si="39"/>
        <v>-4.6000000000000014</v>
      </c>
      <c r="K190" s="4">
        <f t="shared" si="40"/>
        <v>0</v>
      </c>
      <c r="L190">
        <f t="shared" si="41"/>
        <v>0</v>
      </c>
      <c r="M190">
        <f t="shared" si="42"/>
        <v>0</v>
      </c>
      <c r="N190">
        <f t="shared" si="42"/>
        <v>0</v>
      </c>
      <c r="P190">
        <f t="shared" si="43"/>
        <v>0</v>
      </c>
      <c r="Q190">
        <f t="shared" si="44"/>
        <v>0</v>
      </c>
      <c r="R190">
        <f t="shared" si="45"/>
        <v>0</v>
      </c>
      <c r="S190">
        <f t="shared" si="45"/>
        <v>0</v>
      </c>
      <c r="U190">
        <f t="shared" si="46"/>
        <v>41.5</v>
      </c>
      <c r="V190">
        <f t="shared" si="47"/>
        <v>32</v>
      </c>
      <c r="W190">
        <f t="shared" si="48"/>
        <v>41</v>
      </c>
      <c r="X190">
        <f>IF(A190="Hrúðurfléttur",E190,0)</f>
        <v>45.5</v>
      </c>
      <c r="Y190">
        <f>IF(A190="Hrúðurfléttur",F190,0)</f>
        <v>40.9</v>
      </c>
      <c r="Z190">
        <f t="shared" si="49"/>
        <v>0</v>
      </c>
      <c r="AA190">
        <f t="shared" si="50"/>
        <v>0</v>
      </c>
      <c r="AB190">
        <f t="shared" si="51"/>
        <v>0</v>
      </c>
      <c r="AC190">
        <f t="shared" si="51"/>
        <v>0</v>
      </c>
      <c r="AE190">
        <f t="shared" si="52"/>
        <v>0</v>
      </c>
      <c r="AF190">
        <f t="shared" si="53"/>
        <v>0</v>
      </c>
      <c r="AG190">
        <f t="shared" si="54"/>
        <v>0</v>
      </c>
      <c r="AH190">
        <f t="shared" si="54"/>
        <v>0</v>
      </c>
    </row>
    <row r="191" spans="1:35" x14ac:dyDescent="0.2">
      <c r="A191" t="str">
        <f>'R31'!A49</f>
        <v>Heildarþekja</v>
      </c>
      <c r="B191">
        <f>'R31'!B49</f>
        <v>52</v>
      </c>
      <c r="C191">
        <f>'R31'!C49</f>
        <v>44</v>
      </c>
      <c r="D191">
        <f>'R31'!D49</f>
        <v>54.5</v>
      </c>
      <c r="E191">
        <f>'R31'!E49</f>
        <v>66.5</v>
      </c>
      <c r="F191">
        <f>'R31'!F49</f>
        <v>67.400000000000006</v>
      </c>
      <c r="G191" s="7">
        <f t="shared" si="38"/>
        <v>-8</v>
      </c>
      <c r="H191" s="7">
        <f t="shared" si="39"/>
        <v>10.5</v>
      </c>
      <c r="I191" s="7">
        <f t="shared" si="39"/>
        <v>12</v>
      </c>
      <c r="J191" s="7">
        <f t="shared" si="39"/>
        <v>0.90000000000000568</v>
      </c>
      <c r="K191" s="4">
        <f t="shared" si="40"/>
        <v>0</v>
      </c>
      <c r="L191">
        <f t="shared" si="41"/>
        <v>0</v>
      </c>
      <c r="M191">
        <f t="shared" si="42"/>
        <v>0</v>
      </c>
      <c r="N191">
        <f t="shared" si="42"/>
        <v>0</v>
      </c>
      <c r="P191">
        <f t="shared" si="43"/>
        <v>0</v>
      </c>
      <c r="Q191">
        <f t="shared" si="44"/>
        <v>0</v>
      </c>
      <c r="R191">
        <f t="shared" si="45"/>
        <v>0</v>
      </c>
      <c r="S191">
        <f t="shared" si="45"/>
        <v>0</v>
      </c>
      <c r="U191">
        <f t="shared" si="46"/>
        <v>0</v>
      </c>
      <c r="V191">
        <f t="shared" si="47"/>
        <v>0</v>
      </c>
      <c r="W191">
        <f t="shared" si="48"/>
        <v>0</v>
      </c>
      <c r="X191">
        <f t="shared" si="48"/>
        <v>0</v>
      </c>
      <c r="Z191">
        <f t="shared" si="49"/>
        <v>52</v>
      </c>
      <c r="AA191">
        <f t="shared" si="50"/>
        <v>44</v>
      </c>
      <c r="AB191">
        <f t="shared" si="51"/>
        <v>54.5</v>
      </c>
      <c r="AC191">
        <f>IF(A191="Heildarþekja",E191,0)</f>
        <v>66.5</v>
      </c>
      <c r="AD191">
        <f>IF(A191="Heildarþekja",F191,0)</f>
        <v>67.400000000000006</v>
      </c>
      <c r="AE191">
        <f t="shared" si="52"/>
        <v>0</v>
      </c>
      <c r="AF191">
        <f t="shared" si="53"/>
        <v>0</v>
      </c>
      <c r="AG191">
        <f t="shared" si="54"/>
        <v>0</v>
      </c>
      <c r="AH191">
        <f t="shared" si="54"/>
        <v>0</v>
      </c>
    </row>
    <row r="192" spans="1:35" x14ac:dyDescent="0.2">
      <c r="A192" t="str">
        <f>'R31'!A50</f>
        <v>Fjölbreytni</v>
      </c>
      <c r="B192">
        <f>'R31'!B50</f>
        <v>22</v>
      </c>
      <c r="C192">
        <f>'R31'!C50</f>
        <v>17</v>
      </c>
      <c r="D192">
        <f>'R31'!D50</f>
        <v>26</v>
      </c>
      <c r="E192">
        <f>'R31'!E50</f>
        <v>23</v>
      </c>
      <c r="F192">
        <f>'R31'!F50</f>
        <v>22</v>
      </c>
      <c r="G192" s="7">
        <f t="shared" si="38"/>
        <v>-5</v>
      </c>
      <c r="H192" s="7">
        <f t="shared" si="39"/>
        <v>9</v>
      </c>
      <c r="I192" s="7">
        <f t="shared" si="39"/>
        <v>-3</v>
      </c>
      <c r="J192" s="7">
        <f t="shared" si="39"/>
        <v>-1</v>
      </c>
      <c r="K192" s="4">
        <f t="shared" si="40"/>
        <v>0</v>
      </c>
      <c r="L192">
        <f t="shared" si="41"/>
        <v>0</v>
      </c>
      <c r="M192">
        <f t="shared" si="42"/>
        <v>0</v>
      </c>
      <c r="N192">
        <f t="shared" si="42"/>
        <v>0</v>
      </c>
      <c r="P192">
        <f t="shared" si="43"/>
        <v>0</v>
      </c>
      <c r="Q192">
        <f t="shared" si="44"/>
        <v>0</v>
      </c>
      <c r="R192">
        <f t="shared" si="45"/>
        <v>0</v>
      </c>
      <c r="S192">
        <f t="shared" si="45"/>
        <v>0</v>
      </c>
      <c r="U192">
        <f t="shared" si="46"/>
        <v>0</v>
      </c>
      <c r="V192">
        <f t="shared" si="47"/>
        <v>0</v>
      </c>
      <c r="W192">
        <f t="shared" si="48"/>
        <v>0</v>
      </c>
      <c r="X192">
        <f t="shared" si="48"/>
        <v>0</v>
      </c>
      <c r="Z192">
        <f t="shared" si="49"/>
        <v>0</v>
      </c>
      <c r="AA192">
        <f t="shared" si="50"/>
        <v>0</v>
      </c>
      <c r="AB192">
        <f t="shared" si="51"/>
        <v>0</v>
      </c>
      <c r="AC192">
        <f t="shared" si="51"/>
        <v>0</v>
      </c>
      <c r="AE192">
        <f t="shared" si="52"/>
        <v>22</v>
      </c>
      <c r="AF192">
        <f t="shared" si="53"/>
        <v>17</v>
      </c>
      <c r="AG192">
        <f t="shared" si="54"/>
        <v>26</v>
      </c>
      <c r="AH192">
        <f>IF(A192="Fjölbreytni",E192,0)</f>
        <v>23</v>
      </c>
      <c r="AI192">
        <f>IF(A192="Fjölbreytni",F192,0)</f>
        <v>22</v>
      </c>
    </row>
    <row r="193" spans="1:35" x14ac:dyDescent="0.2">
      <c r="A193" s="2" t="s">
        <v>66</v>
      </c>
      <c r="G193" s="7">
        <f t="shared" si="38"/>
        <v>0</v>
      </c>
      <c r="H193" s="7">
        <f t="shared" si="39"/>
        <v>0</v>
      </c>
      <c r="I193" s="7">
        <f t="shared" si="39"/>
        <v>0</v>
      </c>
      <c r="K193" s="4">
        <f t="shared" si="40"/>
        <v>0</v>
      </c>
      <c r="L193">
        <f t="shared" si="41"/>
        <v>0</v>
      </c>
      <c r="M193">
        <f t="shared" si="42"/>
        <v>0</v>
      </c>
      <c r="N193">
        <f t="shared" si="42"/>
        <v>0</v>
      </c>
      <c r="P193">
        <f t="shared" si="43"/>
        <v>0</v>
      </c>
      <c r="Q193">
        <f t="shared" si="44"/>
        <v>0</v>
      </c>
      <c r="R193">
        <f t="shared" si="45"/>
        <v>0</v>
      </c>
      <c r="S193">
        <f t="shared" si="45"/>
        <v>0</v>
      </c>
      <c r="U193">
        <f t="shared" si="46"/>
        <v>0</v>
      </c>
      <c r="V193">
        <f t="shared" si="47"/>
        <v>0</v>
      </c>
      <c r="W193">
        <f t="shared" si="48"/>
        <v>0</v>
      </c>
      <c r="X193">
        <f t="shared" si="48"/>
        <v>0</v>
      </c>
      <c r="Z193">
        <f t="shared" si="49"/>
        <v>0</v>
      </c>
      <c r="AA193">
        <f t="shared" si="50"/>
        <v>0</v>
      </c>
      <c r="AB193">
        <f t="shared" si="51"/>
        <v>0</v>
      </c>
      <c r="AC193">
        <f t="shared" si="51"/>
        <v>0</v>
      </c>
      <c r="AE193">
        <f t="shared" si="52"/>
        <v>0</v>
      </c>
      <c r="AF193">
        <f t="shared" si="53"/>
        <v>0</v>
      </c>
      <c r="AG193">
        <f t="shared" si="54"/>
        <v>0</v>
      </c>
      <c r="AH193">
        <f t="shared" si="54"/>
        <v>0</v>
      </c>
    </row>
    <row r="194" spans="1:35" x14ac:dyDescent="0.2">
      <c r="A194" t="str">
        <f>'R32'!A5</f>
        <v>Mosar</v>
      </c>
      <c r="B194">
        <f>'R32'!B5</f>
        <v>8.5</v>
      </c>
      <c r="C194">
        <f>'R32'!C5</f>
        <v>7</v>
      </c>
      <c r="D194">
        <f>'R32'!D5</f>
        <v>18.5</v>
      </c>
      <c r="E194">
        <f>'R32'!E5</f>
        <v>25.5</v>
      </c>
      <c r="F194">
        <f>'R32'!F5</f>
        <v>32</v>
      </c>
      <c r="G194" s="7">
        <f t="shared" si="38"/>
        <v>-1.5</v>
      </c>
      <c r="H194" s="7">
        <f t="shared" si="39"/>
        <v>11.5</v>
      </c>
      <c r="I194" s="7">
        <f t="shared" si="39"/>
        <v>7</v>
      </c>
      <c r="J194" s="7">
        <f t="shared" si="39"/>
        <v>6.5</v>
      </c>
      <c r="K194" s="4">
        <f t="shared" si="40"/>
        <v>8.5</v>
      </c>
      <c r="L194">
        <f t="shared" si="41"/>
        <v>7</v>
      </c>
      <c r="M194">
        <f t="shared" si="42"/>
        <v>18.5</v>
      </c>
      <c r="N194">
        <f>IF(A194="Mosar",E194,0)</f>
        <v>25.5</v>
      </c>
      <c r="O194">
        <f>IF(A194="Mosar",F194,0)</f>
        <v>32</v>
      </c>
      <c r="P194">
        <f t="shared" si="43"/>
        <v>0</v>
      </c>
      <c r="Q194">
        <f t="shared" si="44"/>
        <v>0</v>
      </c>
      <c r="R194">
        <f t="shared" si="45"/>
        <v>0</v>
      </c>
      <c r="S194">
        <f t="shared" si="45"/>
        <v>0</v>
      </c>
      <c r="U194">
        <f t="shared" si="46"/>
        <v>0</v>
      </c>
      <c r="V194">
        <f t="shared" si="47"/>
        <v>0</v>
      </c>
      <c r="W194">
        <f t="shared" si="48"/>
        <v>0</v>
      </c>
      <c r="X194">
        <f t="shared" si="48"/>
        <v>0</v>
      </c>
      <c r="Z194">
        <f t="shared" si="49"/>
        <v>0</v>
      </c>
      <c r="AA194">
        <f t="shared" si="50"/>
        <v>0</v>
      </c>
      <c r="AB194">
        <f t="shared" si="51"/>
        <v>0</v>
      </c>
      <c r="AC194">
        <f t="shared" si="51"/>
        <v>0</v>
      </c>
      <c r="AE194">
        <f t="shared" si="52"/>
        <v>0</v>
      </c>
      <c r="AF194">
        <f t="shared" si="53"/>
        <v>0</v>
      </c>
      <c r="AG194">
        <f t="shared" si="54"/>
        <v>0</v>
      </c>
      <c r="AH194">
        <f t="shared" si="54"/>
        <v>0</v>
      </c>
    </row>
    <row r="195" spans="1:35" x14ac:dyDescent="0.2">
      <c r="A195" t="str">
        <f>'R32'!A11</f>
        <v>Blað- og runnfléttur</v>
      </c>
      <c r="B195">
        <f>'R32'!B11</f>
        <v>35.5</v>
      </c>
      <c r="C195">
        <f>'R32'!C11</f>
        <v>2</v>
      </c>
      <c r="D195">
        <v>0.01</v>
      </c>
      <c r="E195">
        <v>0.01</v>
      </c>
      <c r="F195">
        <v>0.01</v>
      </c>
      <c r="G195" s="7">
        <f t="shared" si="38"/>
        <v>-33.5</v>
      </c>
      <c r="H195" s="7">
        <f t="shared" si="39"/>
        <v>-1.99</v>
      </c>
      <c r="I195" s="7">
        <f t="shared" si="39"/>
        <v>0</v>
      </c>
      <c r="J195" s="7">
        <f t="shared" si="39"/>
        <v>0</v>
      </c>
      <c r="K195" s="4">
        <f t="shared" si="40"/>
        <v>0</v>
      </c>
      <c r="L195">
        <f t="shared" si="41"/>
        <v>0</v>
      </c>
      <c r="M195">
        <f t="shared" si="42"/>
        <v>0</v>
      </c>
      <c r="N195">
        <f t="shared" si="42"/>
        <v>0</v>
      </c>
      <c r="P195">
        <f t="shared" si="43"/>
        <v>35.5</v>
      </c>
      <c r="Q195">
        <f t="shared" si="44"/>
        <v>2</v>
      </c>
      <c r="R195">
        <f t="shared" si="45"/>
        <v>0.01</v>
      </c>
      <c r="S195">
        <f>IF(A195="Blað- og runnfléttur",E195,0)</f>
        <v>0.01</v>
      </c>
      <c r="T195">
        <f>IF(A195="Blað- og runnfléttur",F195,0)</f>
        <v>0.01</v>
      </c>
      <c r="U195">
        <f t="shared" si="46"/>
        <v>0</v>
      </c>
      <c r="V195">
        <f t="shared" si="47"/>
        <v>0</v>
      </c>
      <c r="W195">
        <f t="shared" si="48"/>
        <v>0</v>
      </c>
      <c r="X195">
        <f t="shared" si="48"/>
        <v>0</v>
      </c>
      <c r="Z195">
        <f t="shared" si="49"/>
        <v>0</v>
      </c>
      <c r="AA195">
        <f t="shared" si="50"/>
        <v>0</v>
      </c>
      <c r="AB195">
        <f t="shared" si="51"/>
        <v>0</v>
      </c>
      <c r="AC195">
        <f t="shared" si="51"/>
        <v>0</v>
      </c>
      <c r="AE195">
        <f t="shared" si="52"/>
        <v>0</v>
      </c>
      <c r="AF195">
        <f t="shared" si="53"/>
        <v>0</v>
      </c>
      <c r="AG195">
        <f t="shared" si="54"/>
        <v>0</v>
      </c>
      <c r="AH195">
        <f t="shared" si="54"/>
        <v>0</v>
      </c>
    </row>
    <row r="196" spans="1:35" x14ac:dyDescent="0.2">
      <c r="A196" t="str">
        <f>'R32'!A15</f>
        <v>Hrúðurfléttur</v>
      </c>
      <c r="B196">
        <f>'R32'!B15</f>
        <v>21.5</v>
      </c>
      <c r="C196">
        <f>'R32'!C15</f>
        <v>9</v>
      </c>
      <c r="D196">
        <f>'R32'!D15</f>
        <v>13.5</v>
      </c>
      <c r="E196">
        <f>'R32'!E15</f>
        <v>9</v>
      </c>
      <c r="F196">
        <f>'R32'!F15</f>
        <v>5.5</v>
      </c>
      <c r="G196" s="7">
        <f t="shared" si="38"/>
        <v>-12.5</v>
      </c>
      <c r="H196" s="7">
        <f t="shared" si="39"/>
        <v>4.5</v>
      </c>
      <c r="I196" s="7">
        <f t="shared" si="39"/>
        <v>-4.5</v>
      </c>
      <c r="J196" s="7">
        <f t="shared" si="39"/>
        <v>-3.5</v>
      </c>
      <c r="K196" s="4">
        <f t="shared" si="40"/>
        <v>0</v>
      </c>
      <c r="L196">
        <f t="shared" si="41"/>
        <v>0</v>
      </c>
      <c r="M196">
        <f t="shared" si="42"/>
        <v>0</v>
      </c>
      <c r="N196">
        <f t="shared" si="42"/>
        <v>0</v>
      </c>
      <c r="P196">
        <f t="shared" si="43"/>
        <v>0</v>
      </c>
      <c r="Q196">
        <f t="shared" si="44"/>
        <v>0</v>
      </c>
      <c r="R196">
        <f t="shared" si="45"/>
        <v>0</v>
      </c>
      <c r="S196">
        <f t="shared" si="45"/>
        <v>0</v>
      </c>
      <c r="U196">
        <f t="shared" si="46"/>
        <v>21.5</v>
      </c>
      <c r="V196">
        <f t="shared" si="47"/>
        <v>9</v>
      </c>
      <c r="W196">
        <f t="shared" si="48"/>
        <v>13.5</v>
      </c>
      <c r="X196">
        <f>IF(A196="Hrúðurfléttur",E196,0)</f>
        <v>9</v>
      </c>
      <c r="Y196">
        <f>IF(A196="Hrúðurfléttur",F196,0)</f>
        <v>5.5</v>
      </c>
      <c r="Z196">
        <f t="shared" si="49"/>
        <v>0</v>
      </c>
      <c r="AA196">
        <f t="shared" si="50"/>
        <v>0</v>
      </c>
      <c r="AB196">
        <f t="shared" si="51"/>
        <v>0</v>
      </c>
      <c r="AC196">
        <f t="shared" si="51"/>
        <v>0</v>
      </c>
      <c r="AE196">
        <f t="shared" si="52"/>
        <v>0</v>
      </c>
      <c r="AF196">
        <f t="shared" si="53"/>
        <v>0</v>
      </c>
      <c r="AG196">
        <f t="shared" si="54"/>
        <v>0</v>
      </c>
      <c r="AH196">
        <f t="shared" si="54"/>
        <v>0</v>
      </c>
    </row>
    <row r="197" spans="1:35" x14ac:dyDescent="0.2">
      <c r="A197" t="str">
        <f>'R32'!A28</f>
        <v>Heildarþekja</v>
      </c>
      <c r="B197">
        <f>'R32'!B28</f>
        <v>65.5</v>
      </c>
      <c r="C197">
        <f>'R32'!C28</f>
        <v>18</v>
      </c>
      <c r="D197">
        <f>'R32'!D28</f>
        <v>32</v>
      </c>
      <c r="E197">
        <f>'R32'!E28</f>
        <v>34.5</v>
      </c>
      <c r="F197">
        <f>'R32'!F28</f>
        <v>37.5</v>
      </c>
      <c r="G197" s="7">
        <f t="shared" si="38"/>
        <v>-47.5</v>
      </c>
      <c r="H197" s="7">
        <f t="shared" si="39"/>
        <v>14</v>
      </c>
      <c r="I197" s="7">
        <f t="shared" si="39"/>
        <v>2.5</v>
      </c>
      <c r="J197" s="7">
        <f t="shared" si="39"/>
        <v>3</v>
      </c>
      <c r="K197" s="4">
        <f t="shared" si="40"/>
        <v>0</v>
      </c>
      <c r="L197">
        <f t="shared" si="41"/>
        <v>0</v>
      </c>
      <c r="M197">
        <f t="shared" si="42"/>
        <v>0</v>
      </c>
      <c r="N197">
        <f t="shared" si="42"/>
        <v>0</v>
      </c>
      <c r="P197">
        <f t="shared" si="43"/>
        <v>0</v>
      </c>
      <c r="Q197">
        <f t="shared" si="44"/>
        <v>0</v>
      </c>
      <c r="R197">
        <f t="shared" si="45"/>
        <v>0</v>
      </c>
      <c r="S197">
        <f t="shared" si="45"/>
        <v>0</v>
      </c>
      <c r="U197">
        <f t="shared" si="46"/>
        <v>0</v>
      </c>
      <c r="V197">
        <f t="shared" si="47"/>
        <v>0</v>
      </c>
      <c r="W197">
        <f t="shared" si="48"/>
        <v>0</v>
      </c>
      <c r="X197">
        <f t="shared" si="48"/>
        <v>0</v>
      </c>
      <c r="Z197">
        <f t="shared" si="49"/>
        <v>65.5</v>
      </c>
      <c r="AA197">
        <f t="shared" si="50"/>
        <v>18</v>
      </c>
      <c r="AB197">
        <f t="shared" si="51"/>
        <v>32</v>
      </c>
      <c r="AC197">
        <f>IF(A197="Heildarþekja",E197,0)</f>
        <v>34.5</v>
      </c>
      <c r="AD197">
        <f>IF(A197="Heildarþekja",F197,0)</f>
        <v>37.5</v>
      </c>
      <c r="AE197">
        <f t="shared" si="52"/>
        <v>0</v>
      </c>
      <c r="AF197">
        <f t="shared" si="53"/>
        <v>0</v>
      </c>
      <c r="AG197">
        <f t="shared" si="54"/>
        <v>0</v>
      </c>
      <c r="AH197">
        <f t="shared" si="54"/>
        <v>0</v>
      </c>
    </row>
    <row r="198" spans="1:35" x14ac:dyDescent="0.2">
      <c r="A198" t="str">
        <f>'R32'!A29</f>
        <v>Fjölbreytni</v>
      </c>
      <c r="B198">
        <f>'R32'!B29</f>
        <v>11</v>
      </c>
      <c r="C198">
        <f>'R32'!C29</f>
        <v>7</v>
      </c>
      <c r="D198">
        <f>'R32'!D29</f>
        <v>8</v>
      </c>
      <c r="E198">
        <f>'R32'!E29</f>
        <v>8</v>
      </c>
      <c r="F198">
        <f>'R32'!F29</f>
        <v>7</v>
      </c>
      <c r="G198" s="7">
        <f t="shared" si="38"/>
        <v>-4</v>
      </c>
      <c r="H198" s="7">
        <f t="shared" si="39"/>
        <v>1</v>
      </c>
      <c r="I198" s="7">
        <f t="shared" si="39"/>
        <v>0</v>
      </c>
      <c r="J198" s="7">
        <f t="shared" si="39"/>
        <v>-1</v>
      </c>
      <c r="K198" s="4">
        <f t="shared" si="40"/>
        <v>0</v>
      </c>
      <c r="L198">
        <f t="shared" si="41"/>
        <v>0</v>
      </c>
      <c r="M198">
        <f t="shared" si="42"/>
        <v>0</v>
      </c>
      <c r="N198">
        <f t="shared" si="42"/>
        <v>0</v>
      </c>
      <c r="P198">
        <f t="shared" si="43"/>
        <v>0</v>
      </c>
      <c r="Q198">
        <f t="shared" si="44"/>
        <v>0</v>
      </c>
      <c r="R198">
        <f t="shared" si="45"/>
        <v>0</v>
      </c>
      <c r="S198">
        <f t="shared" si="45"/>
        <v>0</v>
      </c>
      <c r="U198">
        <f t="shared" si="46"/>
        <v>0</v>
      </c>
      <c r="V198">
        <f t="shared" si="47"/>
        <v>0</v>
      </c>
      <c r="W198">
        <f t="shared" si="48"/>
        <v>0</v>
      </c>
      <c r="X198">
        <f t="shared" si="48"/>
        <v>0</v>
      </c>
      <c r="Z198">
        <f t="shared" si="49"/>
        <v>0</v>
      </c>
      <c r="AA198">
        <f t="shared" si="50"/>
        <v>0</v>
      </c>
      <c r="AB198">
        <f t="shared" si="51"/>
        <v>0</v>
      </c>
      <c r="AC198">
        <f t="shared" si="51"/>
        <v>0</v>
      </c>
      <c r="AE198">
        <f t="shared" si="52"/>
        <v>11</v>
      </c>
      <c r="AF198">
        <f t="shared" si="53"/>
        <v>7</v>
      </c>
      <c r="AG198">
        <f t="shared" si="54"/>
        <v>8</v>
      </c>
      <c r="AH198">
        <f>IF(A198="Fjölbreytni",E198,0)</f>
        <v>8</v>
      </c>
      <c r="AI198">
        <f>IF(A198="Fjölbreytni",F198,0)</f>
        <v>7</v>
      </c>
    </row>
    <row r="199" spans="1:35" x14ac:dyDescent="0.2">
      <c r="A199" s="2" t="s">
        <v>67</v>
      </c>
      <c r="G199" s="7">
        <f t="shared" si="38"/>
        <v>0</v>
      </c>
      <c r="H199" s="7">
        <f t="shared" si="39"/>
        <v>0</v>
      </c>
      <c r="I199" s="7">
        <f t="shared" si="39"/>
        <v>0</v>
      </c>
      <c r="K199" s="4">
        <f t="shared" si="40"/>
        <v>0</v>
      </c>
      <c r="L199">
        <f t="shared" si="41"/>
        <v>0</v>
      </c>
      <c r="M199">
        <f t="shared" si="42"/>
        <v>0</v>
      </c>
      <c r="N199">
        <f t="shared" si="42"/>
        <v>0</v>
      </c>
      <c r="P199">
        <f t="shared" si="43"/>
        <v>0</v>
      </c>
      <c r="Q199">
        <f t="shared" si="44"/>
        <v>0</v>
      </c>
      <c r="R199">
        <f t="shared" si="45"/>
        <v>0</v>
      </c>
      <c r="S199">
        <f t="shared" si="45"/>
        <v>0</v>
      </c>
      <c r="U199">
        <f t="shared" si="46"/>
        <v>0</v>
      </c>
      <c r="V199">
        <f t="shared" si="47"/>
        <v>0</v>
      </c>
      <c r="W199">
        <f t="shared" si="48"/>
        <v>0</v>
      </c>
      <c r="X199">
        <f t="shared" si="48"/>
        <v>0</v>
      </c>
      <c r="Z199">
        <f t="shared" si="49"/>
        <v>0</v>
      </c>
      <c r="AA199">
        <f t="shared" si="50"/>
        <v>0</v>
      </c>
      <c r="AB199">
        <f t="shared" si="51"/>
        <v>0</v>
      </c>
      <c r="AC199">
        <f t="shared" si="51"/>
        <v>0</v>
      </c>
      <c r="AE199">
        <f t="shared" si="52"/>
        <v>0</v>
      </c>
      <c r="AF199">
        <f t="shared" si="53"/>
        <v>0</v>
      </c>
      <c r="AG199">
        <f t="shared" si="54"/>
        <v>0</v>
      </c>
      <c r="AH199">
        <f t="shared" si="54"/>
        <v>0</v>
      </c>
    </row>
    <row r="200" spans="1:35" x14ac:dyDescent="0.2">
      <c r="A200" t="str">
        <f>'R33'!A5</f>
        <v>Mosar</v>
      </c>
      <c r="B200">
        <f>'R33'!B5</f>
        <v>2</v>
      </c>
      <c r="C200">
        <f>'R33'!C5</f>
        <v>1</v>
      </c>
      <c r="D200">
        <f>'R33'!D5</f>
        <v>1</v>
      </c>
      <c r="E200">
        <f>'R33'!E5</f>
        <v>0.5</v>
      </c>
      <c r="F200">
        <f>'R33'!F5</f>
        <v>0.5</v>
      </c>
      <c r="G200" s="7">
        <f t="shared" si="38"/>
        <v>-1</v>
      </c>
      <c r="H200" s="7">
        <f t="shared" si="39"/>
        <v>0</v>
      </c>
      <c r="I200" s="7">
        <f t="shared" si="39"/>
        <v>-0.5</v>
      </c>
      <c r="J200" s="7">
        <f t="shared" si="39"/>
        <v>0</v>
      </c>
      <c r="K200" s="4">
        <f t="shared" si="40"/>
        <v>2</v>
      </c>
      <c r="L200">
        <f t="shared" si="41"/>
        <v>1</v>
      </c>
      <c r="M200">
        <f t="shared" si="42"/>
        <v>1</v>
      </c>
      <c r="N200">
        <f>IF(A200="Mosar",E200,0)</f>
        <v>0.5</v>
      </c>
      <c r="O200">
        <f>IF(A200="Mosar",F200,0)</f>
        <v>0.5</v>
      </c>
      <c r="P200">
        <f t="shared" si="43"/>
        <v>0</v>
      </c>
      <c r="Q200">
        <f t="shared" si="44"/>
        <v>0</v>
      </c>
      <c r="R200">
        <f t="shared" si="45"/>
        <v>0</v>
      </c>
      <c r="S200">
        <f t="shared" si="45"/>
        <v>0</v>
      </c>
      <c r="U200">
        <f t="shared" si="46"/>
        <v>0</v>
      </c>
      <c r="V200">
        <f t="shared" si="47"/>
        <v>0</v>
      </c>
      <c r="W200">
        <f t="shared" si="48"/>
        <v>0</v>
      </c>
      <c r="X200">
        <f t="shared" si="48"/>
        <v>0</v>
      </c>
      <c r="Z200">
        <f t="shared" si="49"/>
        <v>0</v>
      </c>
      <c r="AA200">
        <f t="shared" si="50"/>
        <v>0</v>
      </c>
      <c r="AB200">
        <f t="shared" si="51"/>
        <v>0</v>
      </c>
      <c r="AC200">
        <f t="shared" si="51"/>
        <v>0</v>
      </c>
      <c r="AE200">
        <f t="shared" si="52"/>
        <v>0</v>
      </c>
      <c r="AF200">
        <f t="shared" si="53"/>
        <v>0</v>
      </c>
      <c r="AG200">
        <f t="shared" si="54"/>
        <v>0</v>
      </c>
      <c r="AH200">
        <f t="shared" si="54"/>
        <v>0</v>
      </c>
    </row>
    <row r="201" spans="1:35" x14ac:dyDescent="0.2">
      <c r="A201" t="str">
        <f>'R33'!A12</f>
        <v>Blað- og runnfléttur</v>
      </c>
      <c r="B201">
        <f>'R33'!B12</f>
        <v>60</v>
      </c>
      <c r="C201">
        <f>'R33'!C12</f>
        <v>11</v>
      </c>
      <c r="D201">
        <f>'R33'!D12</f>
        <v>19</v>
      </c>
      <c r="E201">
        <f>'R33'!E12</f>
        <v>24</v>
      </c>
      <c r="F201">
        <f>'R33'!F12</f>
        <v>29</v>
      </c>
      <c r="G201" s="7">
        <f t="shared" si="38"/>
        <v>-49</v>
      </c>
      <c r="H201" s="7">
        <f t="shared" si="39"/>
        <v>8</v>
      </c>
      <c r="I201" s="7">
        <f t="shared" si="39"/>
        <v>5</v>
      </c>
      <c r="J201" s="7">
        <f t="shared" si="39"/>
        <v>5</v>
      </c>
      <c r="K201" s="4">
        <f t="shared" si="40"/>
        <v>0</v>
      </c>
      <c r="L201">
        <f t="shared" si="41"/>
        <v>0</v>
      </c>
      <c r="M201">
        <f t="shared" si="42"/>
        <v>0</v>
      </c>
      <c r="N201">
        <f t="shared" si="42"/>
        <v>0</v>
      </c>
      <c r="P201">
        <f t="shared" si="43"/>
        <v>60</v>
      </c>
      <c r="Q201">
        <f t="shared" si="44"/>
        <v>11</v>
      </c>
      <c r="R201">
        <f t="shared" si="45"/>
        <v>19</v>
      </c>
      <c r="S201">
        <f>IF(A201="Blað- og runnfléttur",E201,0)</f>
        <v>24</v>
      </c>
      <c r="T201">
        <f>IF(A201="Blað- og runnfléttur",F201,0)</f>
        <v>29</v>
      </c>
      <c r="U201">
        <f t="shared" si="46"/>
        <v>0</v>
      </c>
      <c r="V201">
        <f t="shared" si="47"/>
        <v>0</v>
      </c>
      <c r="W201">
        <f t="shared" si="48"/>
        <v>0</v>
      </c>
      <c r="X201">
        <f t="shared" si="48"/>
        <v>0</v>
      </c>
      <c r="Z201">
        <f t="shared" si="49"/>
        <v>0</v>
      </c>
      <c r="AA201">
        <f t="shared" si="50"/>
        <v>0</v>
      </c>
      <c r="AB201">
        <f t="shared" si="51"/>
        <v>0</v>
      </c>
      <c r="AC201">
        <f t="shared" si="51"/>
        <v>0</v>
      </c>
      <c r="AE201">
        <f t="shared" si="52"/>
        <v>0</v>
      </c>
      <c r="AF201">
        <f t="shared" si="53"/>
        <v>0</v>
      </c>
      <c r="AG201">
        <f t="shared" si="54"/>
        <v>0</v>
      </c>
      <c r="AH201">
        <f t="shared" si="54"/>
        <v>0</v>
      </c>
    </row>
    <row r="202" spans="1:35" x14ac:dyDescent="0.2">
      <c r="A202" t="str">
        <f>'R33'!A16</f>
        <v>Hrúðurfléttur</v>
      </c>
      <c r="B202">
        <f>'R33'!B16</f>
        <v>15.5</v>
      </c>
      <c r="C202">
        <f>'R33'!C16</f>
        <v>14</v>
      </c>
      <c r="D202">
        <f>'R33'!D16</f>
        <v>45</v>
      </c>
      <c r="E202">
        <f>'R33'!E16</f>
        <v>46.5</v>
      </c>
      <c r="F202">
        <f>'R33'!F16</f>
        <v>42</v>
      </c>
      <c r="G202" s="7">
        <f t="shared" si="38"/>
        <v>-1.5</v>
      </c>
      <c r="H202" s="7">
        <f t="shared" si="39"/>
        <v>31</v>
      </c>
      <c r="I202" s="7">
        <f t="shared" si="39"/>
        <v>1.5</v>
      </c>
      <c r="J202" s="7">
        <f t="shared" si="39"/>
        <v>-4.5</v>
      </c>
      <c r="K202" s="4">
        <f t="shared" si="40"/>
        <v>0</v>
      </c>
      <c r="L202">
        <f t="shared" si="41"/>
        <v>0</v>
      </c>
      <c r="M202">
        <f t="shared" si="42"/>
        <v>0</v>
      </c>
      <c r="N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>
        <f t="shared" si="45"/>
        <v>0</v>
      </c>
      <c r="U202">
        <f t="shared" si="46"/>
        <v>15.5</v>
      </c>
      <c r="V202">
        <f t="shared" si="47"/>
        <v>14</v>
      </c>
      <c r="W202">
        <f t="shared" si="48"/>
        <v>45</v>
      </c>
      <c r="X202">
        <f>IF(A202="Hrúðurfléttur",E202,0)</f>
        <v>46.5</v>
      </c>
      <c r="Y202">
        <f>IF(A202="Hrúðurfléttur",F202,0)</f>
        <v>42</v>
      </c>
      <c r="Z202">
        <f t="shared" si="49"/>
        <v>0</v>
      </c>
      <c r="AA202">
        <f t="shared" si="50"/>
        <v>0</v>
      </c>
      <c r="AB202">
        <f t="shared" si="51"/>
        <v>0</v>
      </c>
      <c r="AC202">
        <f t="shared" si="51"/>
        <v>0</v>
      </c>
      <c r="AE202">
        <f t="shared" si="52"/>
        <v>0</v>
      </c>
      <c r="AF202">
        <f t="shared" si="53"/>
        <v>0</v>
      </c>
      <c r="AG202">
        <f t="shared" si="54"/>
        <v>0</v>
      </c>
      <c r="AH202">
        <f t="shared" si="54"/>
        <v>0</v>
      </c>
    </row>
    <row r="203" spans="1:35" x14ac:dyDescent="0.2">
      <c r="A203" t="str">
        <f>'R33'!A38</f>
        <v>Heildarþekja</v>
      </c>
      <c r="B203" s="2">
        <f>'R33'!B38</f>
        <v>77.5</v>
      </c>
      <c r="C203" s="2">
        <f>'R33'!C38</f>
        <v>26</v>
      </c>
      <c r="D203" s="2">
        <f>'R33'!D38</f>
        <v>65</v>
      </c>
      <c r="E203" s="2">
        <f>'R33'!E38</f>
        <v>71</v>
      </c>
      <c r="F203" s="2">
        <f>'R33'!F38</f>
        <v>71.5</v>
      </c>
      <c r="G203" s="7">
        <f t="shared" si="38"/>
        <v>-51.5</v>
      </c>
      <c r="H203" s="7">
        <f t="shared" si="39"/>
        <v>39</v>
      </c>
      <c r="I203" s="7">
        <f t="shared" si="39"/>
        <v>6</v>
      </c>
      <c r="J203" s="7">
        <f t="shared" si="39"/>
        <v>0.5</v>
      </c>
      <c r="K203" s="4">
        <f t="shared" si="40"/>
        <v>0</v>
      </c>
      <c r="L203">
        <f t="shared" si="41"/>
        <v>0</v>
      </c>
      <c r="M203">
        <f t="shared" si="42"/>
        <v>0</v>
      </c>
      <c r="N203">
        <f t="shared" si="42"/>
        <v>0</v>
      </c>
      <c r="P203">
        <f t="shared" si="43"/>
        <v>0</v>
      </c>
      <c r="Q203">
        <f t="shared" si="44"/>
        <v>0</v>
      </c>
      <c r="R203">
        <f t="shared" si="45"/>
        <v>0</v>
      </c>
      <c r="S203">
        <f t="shared" si="45"/>
        <v>0</v>
      </c>
      <c r="U203">
        <f t="shared" si="46"/>
        <v>0</v>
      </c>
      <c r="V203">
        <f t="shared" si="47"/>
        <v>0</v>
      </c>
      <c r="W203">
        <f t="shared" si="48"/>
        <v>0</v>
      </c>
      <c r="X203">
        <f t="shared" si="48"/>
        <v>0</v>
      </c>
      <c r="Z203">
        <f t="shared" si="49"/>
        <v>77.5</v>
      </c>
      <c r="AA203">
        <f t="shared" si="50"/>
        <v>26</v>
      </c>
      <c r="AB203">
        <f t="shared" si="51"/>
        <v>65</v>
      </c>
      <c r="AC203">
        <f>IF(A203="Heildarþekja",E203,0)</f>
        <v>71</v>
      </c>
      <c r="AD203">
        <f>IF(A203="Heildarþekja",F203,0)</f>
        <v>71.5</v>
      </c>
      <c r="AE203">
        <f t="shared" si="52"/>
        <v>0</v>
      </c>
      <c r="AF203">
        <f t="shared" si="53"/>
        <v>0</v>
      </c>
      <c r="AG203">
        <f t="shared" si="54"/>
        <v>0</v>
      </c>
      <c r="AH203">
        <f t="shared" si="54"/>
        <v>0</v>
      </c>
    </row>
    <row r="204" spans="1:35" x14ac:dyDescent="0.2">
      <c r="A204" t="str">
        <f>'R33'!A39</f>
        <v>Fjölbreytni</v>
      </c>
      <c r="B204">
        <f>'R33'!B39</f>
        <v>13</v>
      </c>
      <c r="C204">
        <f>'R33'!C39</f>
        <v>6</v>
      </c>
      <c r="D204">
        <f>'R33'!D39</f>
        <v>13</v>
      </c>
      <c r="E204">
        <f>'R33'!E39</f>
        <v>14</v>
      </c>
      <c r="F204">
        <f>'R33'!F39</f>
        <v>12</v>
      </c>
      <c r="G204" s="7">
        <f t="shared" si="38"/>
        <v>-7</v>
      </c>
      <c r="H204" s="7">
        <f t="shared" si="39"/>
        <v>7</v>
      </c>
      <c r="I204" s="7">
        <f t="shared" si="39"/>
        <v>1</v>
      </c>
      <c r="J204" s="7">
        <f t="shared" si="39"/>
        <v>-2</v>
      </c>
      <c r="K204" s="4">
        <f t="shared" si="40"/>
        <v>0</v>
      </c>
      <c r="L204">
        <f t="shared" si="41"/>
        <v>0</v>
      </c>
      <c r="M204">
        <f t="shared" si="42"/>
        <v>0</v>
      </c>
      <c r="N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>
        <f t="shared" si="45"/>
        <v>0</v>
      </c>
      <c r="U204">
        <f t="shared" si="46"/>
        <v>0</v>
      </c>
      <c r="V204">
        <f t="shared" si="47"/>
        <v>0</v>
      </c>
      <c r="W204">
        <f t="shared" si="48"/>
        <v>0</v>
      </c>
      <c r="X204">
        <f t="shared" si="48"/>
        <v>0</v>
      </c>
      <c r="Z204">
        <f t="shared" si="49"/>
        <v>0</v>
      </c>
      <c r="AA204">
        <f t="shared" si="50"/>
        <v>0</v>
      </c>
      <c r="AB204">
        <f t="shared" si="51"/>
        <v>0</v>
      </c>
      <c r="AC204">
        <f t="shared" si="51"/>
        <v>0</v>
      </c>
      <c r="AE204">
        <f t="shared" si="52"/>
        <v>13</v>
      </c>
      <c r="AF204">
        <f t="shared" si="53"/>
        <v>6</v>
      </c>
      <c r="AG204">
        <f t="shared" si="54"/>
        <v>13</v>
      </c>
      <c r="AH204">
        <f>IF(A204="Fjölbreytni",E204,0)</f>
        <v>14</v>
      </c>
      <c r="AI204">
        <f>IF(A204="Fjölbreytni",F204,0)</f>
        <v>12</v>
      </c>
    </row>
    <row r="205" spans="1:35" x14ac:dyDescent="0.2">
      <c r="A205" s="2" t="s">
        <v>68</v>
      </c>
      <c r="G205" s="7">
        <f t="shared" si="38"/>
        <v>0</v>
      </c>
      <c r="H205" s="7">
        <f t="shared" si="39"/>
        <v>0</v>
      </c>
      <c r="I205" s="7">
        <f t="shared" si="39"/>
        <v>0</v>
      </c>
      <c r="K205" s="4">
        <f t="shared" si="40"/>
        <v>0</v>
      </c>
      <c r="L205">
        <f t="shared" si="41"/>
        <v>0</v>
      </c>
      <c r="M205">
        <f t="shared" si="42"/>
        <v>0</v>
      </c>
      <c r="N205">
        <f t="shared" si="42"/>
        <v>0</v>
      </c>
      <c r="P205">
        <f t="shared" si="43"/>
        <v>0</v>
      </c>
      <c r="Q205">
        <f t="shared" si="44"/>
        <v>0</v>
      </c>
      <c r="R205">
        <f t="shared" si="45"/>
        <v>0</v>
      </c>
      <c r="S205">
        <f t="shared" si="45"/>
        <v>0</v>
      </c>
      <c r="U205">
        <f t="shared" si="46"/>
        <v>0</v>
      </c>
      <c r="V205">
        <f t="shared" si="47"/>
        <v>0</v>
      </c>
      <c r="W205">
        <f t="shared" si="48"/>
        <v>0</v>
      </c>
      <c r="X205">
        <f t="shared" si="48"/>
        <v>0</v>
      </c>
      <c r="Z205">
        <f t="shared" si="49"/>
        <v>0</v>
      </c>
      <c r="AA205">
        <f t="shared" si="50"/>
        <v>0</v>
      </c>
      <c r="AB205">
        <f t="shared" si="51"/>
        <v>0</v>
      </c>
      <c r="AC205">
        <f t="shared" si="51"/>
        <v>0</v>
      </c>
      <c r="AE205">
        <f t="shared" si="52"/>
        <v>0</v>
      </c>
      <c r="AF205">
        <f t="shared" si="53"/>
        <v>0</v>
      </c>
      <c r="AG205">
        <f t="shared" si="54"/>
        <v>0</v>
      </c>
      <c r="AH205">
        <f t="shared" si="54"/>
        <v>0</v>
      </c>
    </row>
    <row r="206" spans="1:35" x14ac:dyDescent="0.2">
      <c r="A206" t="str">
        <f>'R34'!A5</f>
        <v>Mosar</v>
      </c>
      <c r="B206">
        <f>'R34'!B5</f>
        <v>10</v>
      </c>
      <c r="C206">
        <f>'R34'!C5</f>
        <v>7</v>
      </c>
      <c r="D206">
        <f>'R34'!D5</f>
        <v>8</v>
      </c>
      <c r="E206">
        <f>'R34'!E5</f>
        <v>10.5</v>
      </c>
      <c r="F206">
        <f>'R34'!F5</f>
        <v>5</v>
      </c>
      <c r="G206" s="7">
        <f t="shared" si="38"/>
        <v>-3</v>
      </c>
      <c r="H206" s="7">
        <f t="shared" si="39"/>
        <v>1</v>
      </c>
      <c r="I206" s="7">
        <f t="shared" si="39"/>
        <v>2.5</v>
      </c>
      <c r="J206" s="7">
        <f t="shared" si="39"/>
        <v>-5.5</v>
      </c>
      <c r="K206" s="4">
        <f t="shared" si="40"/>
        <v>10</v>
      </c>
      <c r="L206">
        <f t="shared" si="41"/>
        <v>7</v>
      </c>
      <c r="M206">
        <f t="shared" si="42"/>
        <v>8</v>
      </c>
      <c r="N206">
        <f>IF(A206="Mosar",E206,0)</f>
        <v>10.5</v>
      </c>
      <c r="O206">
        <f>IF(A206="Mosar",F206,0)</f>
        <v>5</v>
      </c>
      <c r="P206">
        <f t="shared" si="43"/>
        <v>0</v>
      </c>
      <c r="Q206">
        <f t="shared" si="44"/>
        <v>0</v>
      </c>
      <c r="R206">
        <f t="shared" si="45"/>
        <v>0</v>
      </c>
      <c r="S206">
        <f t="shared" si="45"/>
        <v>0</v>
      </c>
      <c r="U206">
        <f t="shared" si="46"/>
        <v>0</v>
      </c>
      <c r="V206">
        <f t="shared" si="47"/>
        <v>0</v>
      </c>
      <c r="W206">
        <f t="shared" si="48"/>
        <v>0</v>
      </c>
      <c r="X206">
        <f t="shared" si="48"/>
        <v>0</v>
      </c>
      <c r="Z206">
        <f t="shared" si="49"/>
        <v>0</v>
      </c>
      <c r="AA206">
        <f t="shared" si="50"/>
        <v>0</v>
      </c>
      <c r="AB206">
        <f t="shared" si="51"/>
        <v>0</v>
      </c>
      <c r="AC206">
        <f t="shared" si="51"/>
        <v>0</v>
      </c>
      <c r="AE206">
        <f t="shared" si="52"/>
        <v>0</v>
      </c>
      <c r="AF206">
        <f t="shared" si="53"/>
        <v>0</v>
      </c>
      <c r="AG206">
        <f t="shared" si="54"/>
        <v>0</v>
      </c>
      <c r="AH206">
        <f t="shared" si="54"/>
        <v>0</v>
      </c>
    </row>
    <row r="207" spans="1:35" x14ac:dyDescent="0.2">
      <c r="A207" t="str">
        <f>'R34'!A10</f>
        <v>Blað- og runnfléttur</v>
      </c>
      <c r="B207">
        <f>'R34'!B10</f>
        <v>30</v>
      </c>
      <c r="C207">
        <f>'R34'!C10</f>
        <v>12</v>
      </c>
      <c r="D207">
        <f>'R34'!D10</f>
        <v>19</v>
      </c>
      <c r="E207">
        <f>'R34'!E10</f>
        <v>18</v>
      </c>
      <c r="F207">
        <f>'R34'!F10</f>
        <v>22</v>
      </c>
      <c r="G207" s="7">
        <f t="shared" si="38"/>
        <v>-18</v>
      </c>
      <c r="H207" s="7">
        <f t="shared" si="39"/>
        <v>7</v>
      </c>
      <c r="I207" s="7">
        <f t="shared" si="39"/>
        <v>-1</v>
      </c>
      <c r="J207" s="7">
        <f t="shared" si="39"/>
        <v>4</v>
      </c>
      <c r="K207" s="4">
        <f t="shared" si="40"/>
        <v>0</v>
      </c>
      <c r="L207">
        <f t="shared" si="41"/>
        <v>0</v>
      </c>
      <c r="M207">
        <f t="shared" si="42"/>
        <v>0</v>
      </c>
      <c r="N207">
        <f t="shared" si="42"/>
        <v>0</v>
      </c>
      <c r="P207">
        <f t="shared" si="43"/>
        <v>30</v>
      </c>
      <c r="Q207">
        <f t="shared" si="44"/>
        <v>12</v>
      </c>
      <c r="R207">
        <f t="shared" si="45"/>
        <v>19</v>
      </c>
      <c r="S207">
        <f>IF(A207="Blað- og runnfléttur",E207,0)</f>
        <v>18</v>
      </c>
      <c r="T207">
        <f>IF(A207="Blað- og runnfléttur",F207,0)</f>
        <v>22</v>
      </c>
      <c r="U207">
        <f t="shared" si="46"/>
        <v>0</v>
      </c>
      <c r="V207">
        <f t="shared" si="47"/>
        <v>0</v>
      </c>
      <c r="W207">
        <f t="shared" si="48"/>
        <v>0</v>
      </c>
      <c r="X207">
        <f t="shared" si="48"/>
        <v>0</v>
      </c>
      <c r="Z207">
        <f t="shared" si="49"/>
        <v>0</v>
      </c>
      <c r="AA207">
        <f t="shared" si="50"/>
        <v>0</v>
      </c>
      <c r="AB207">
        <f t="shared" si="51"/>
        <v>0</v>
      </c>
      <c r="AC207">
        <f t="shared" si="51"/>
        <v>0</v>
      </c>
      <c r="AE207">
        <f t="shared" si="52"/>
        <v>0</v>
      </c>
      <c r="AF207">
        <f t="shared" si="53"/>
        <v>0</v>
      </c>
      <c r="AG207">
        <f t="shared" si="54"/>
        <v>0</v>
      </c>
      <c r="AH207">
        <f t="shared" si="54"/>
        <v>0</v>
      </c>
    </row>
    <row r="208" spans="1:35" x14ac:dyDescent="0.2">
      <c r="A208" t="str">
        <f>'R34'!A14</f>
        <v>Hrúðurfléttur</v>
      </c>
      <c r="B208">
        <f>'R34'!B14</f>
        <v>20</v>
      </c>
      <c r="C208">
        <f>'R34'!C14</f>
        <v>23</v>
      </c>
      <c r="D208">
        <f>'R34'!D14</f>
        <v>36.5</v>
      </c>
      <c r="E208">
        <f>'R34'!E14</f>
        <v>42.5</v>
      </c>
      <c r="F208">
        <f>'R34'!F14</f>
        <v>25</v>
      </c>
      <c r="G208" s="7">
        <f t="shared" si="38"/>
        <v>3</v>
      </c>
      <c r="H208" s="7">
        <f t="shared" si="39"/>
        <v>13.5</v>
      </c>
      <c r="I208" s="7">
        <f t="shared" si="39"/>
        <v>6</v>
      </c>
      <c r="J208" s="7">
        <f t="shared" si="39"/>
        <v>-17.5</v>
      </c>
      <c r="K208" s="4">
        <f t="shared" si="40"/>
        <v>0</v>
      </c>
      <c r="L208">
        <f t="shared" si="41"/>
        <v>0</v>
      </c>
      <c r="M208">
        <f t="shared" si="42"/>
        <v>0</v>
      </c>
      <c r="N208">
        <f t="shared" si="42"/>
        <v>0</v>
      </c>
      <c r="P208">
        <f t="shared" si="43"/>
        <v>0</v>
      </c>
      <c r="Q208">
        <f t="shared" si="44"/>
        <v>0</v>
      </c>
      <c r="R208">
        <f t="shared" si="45"/>
        <v>0</v>
      </c>
      <c r="S208">
        <f t="shared" si="45"/>
        <v>0</v>
      </c>
      <c r="U208">
        <f t="shared" si="46"/>
        <v>20</v>
      </c>
      <c r="V208">
        <f t="shared" si="47"/>
        <v>23</v>
      </c>
      <c r="W208">
        <f t="shared" si="48"/>
        <v>36.5</v>
      </c>
      <c r="X208">
        <f>IF(A208="Hrúðurfléttur",E208,0)</f>
        <v>42.5</v>
      </c>
      <c r="Y208">
        <f>IF(A208="Hrúðurfléttur",F208,0)</f>
        <v>25</v>
      </c>
      <c r="Z208">
        <f t="shared" si="49"/>
        <v>0</v>
      </c>
      <c r="AA208">
        <f t="shared" si="50"/>
        <v>0</v>
      </c>
      <c r="AB208">
        <f t="shared" si="51"/>
        <v>0</v>
      </c>
      <c r="AC208">
        <f t="shared" si="51"/>
        <v>0</v>
      </c>
      <c r="AE208">
        <f t="shared" si="52"/>
        <v>0</v>
      </c>
      <c r="AF208">
        <f t="shared" si="53"/>
        <v>0</v>
      </c>
      <c r="AG208">
        <f t="shared" si="54"/>
        <v>0</v>
      </c>
      <c r="AH208">
        <f t="shared" si="54"/>
        <v>0</v>
      </c>
    </row>
    <row r="209" spans="1:35" x14ac:dyDescent="0.2">
      <c r="A209" t="str">
        <f>'R34'!A28</f>
        <v>Heildarþekja</v>
      </c>
      <c r="B209" s="2">
        <f>'R34'!B28</f>
        <v>60</v>
      </c>
      <c r="C209" s="2">
        <f>'R34'!C28</f>
        <v>42</v>
      </c>
      <c r="D209" s="2">
        <f>'R34'!D28</f>
        <v>63.5</v>
      </c>
      <c r="E209" s="2">
        <f>'R34'!E28</f>
        <v>71</v>
      </c>
      <c r="F209" s="2">
        <f>'R34'!F28</f>
        <v>52</v>
      </c>
      <c r="G209" s="7">
        <f t="shared" si="38"/>
        <v>-18</v>
      </c>
      <c r="H209" s="7">
        <f t="shared" si="39"/>
        <v>21.5</v>
      </c>
      <c r="I209" s="7">
        <f t="shared" si="39"/>
        <v>7.5</v>
      </c>
      <c r="J209" s="7">
        <f t="shared" si="39"/>
        <v>-19</v>
      </c>
      <c r="K209" s="4">
        <f t="shared" si="40"/>
        <v>0</v>
      </c>
      <c r="L209">
        <f t="shared" si="41"/>
        <v>0</v>
      </c>
      <c r="M209">
        <f t="shared" si="42"/>
        <v>0</v>
      </c>
      <c r="N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>
        <f t="shared" si="45"/>
        <v>0</v>
      </c>
      <c r="U209">
        <f t="shared" si="46"/>
        <v>0</v>
      </c>
      <c r="V209">
        <f t="shared" si="47"/>
        <v>0</v>
      </c>
      <c r="W209">
        <f t="shared" si="48"/>
        <v>0</v>
      </c>
      <c r="X209">
        <f t="shared" si="48"/>
        <v>0</v>
      </c>
      <c r="Z209">
        <f t="shared" si="49"/>
        <v>60</v>
      </c>
      <c r="AA209">
        <f t="shared" si="50"/>
        <v>42</v>
      </c>
      <c r="AB209">
        <f t="shared" si="51"/>
        <v>63.5</v>
      </c>
      <c r="AC209">
        <f>IF(A209="Heildarþekja",E209,0)</f>
        <v>71</v>
      </c>
      <c r="AD209">
        <f>IF(A209="Heildarþekja",F209,0)</f>
        <v>52</v>
      </c>
      <c r="AE209">
        <f t="shared" si="52"/>
        <v>0</v>
      </c>
      <c r="AF209">
        <f t="shared" si="53"/>
        <v>0</v>
      </c>
      <c r="AG209">
        <f t="shared" si="54"/>
        <v>0</v>
      </c>
      <c r="AH209">
        <f t="shared" si="54"/>
        <v>0</v>
      </c>
    </row>
    <row r="210" spans="1:35" x14ac:dyDescent="0.2">
      <c r="A210" t="str">
        <f>'R34'!A29</f>
        <v>Fjölbreytni</v>
      </c>
      <c r="B210">
        <f>'R34'!B29</f>
        <v>6</v>
      </c>
      <c r="C210">
        <f>'R34'!C29</f>
        <v>8</v>
      </c>
      <c r="D210">
        <f>'R34'!D29</f>
        <v>9</v>
      </c>
      <c r="E210">
        <f>'R34'!E29</f>
        <v>9</v>
      </c>
      <c r="F210">
        <f>'R34'!F29</f>
        <v>8</v>
      </c>
      <c r="G210" s="7">
        <f t="shared" si="38"/>
        <v>2</v>
      </c>
      <c r="H210" s="7">
        <f t="shared" si="39"/>
        <v>1</v>
      </c>
      <c r="I210" s="7">
        <f t="shared" si="39"/>
        <v>0</v>
      </c>
      <c r="J210" s="7">
        <f t="shared" si="39"/>
        <v>-1</v>
      </c>
      <c r="K210" s="4">
        <f t="shared" si="40"/>
        <v>0</v>
      </c>
      <c r="L210">
        <f t="shared" si="41"/>
        <v>0</v>
      </c>
      <c r="M210">
        <f t="shared" si="42"/>
        <v>0</v>
      </c>
      <c r="N210">
        <f t="shared" si="42"/>
        <v>0</v>
      </c>
      <c r="P210">
        <f t="shared" si="43"/>
        <v>0</v>
      </c>
      <c r="Q210">
        <f t="shared" si="44"/>
        <v>0</v>
      </c>
      <c r="R210">
        <f t="shared" si="45"/>
        <v>0</v>
      </c>
      <c r="S210">
        <f t="shared" si="45"/>
        <v>0</v>
      </c>
      <c r="U210">
        <f t="shared" si="46"/>
        <v>0</v>
      </c>
      <c r="V210">
        <f t="shared" si="47"/>
        <v>0</v>
      </c>
      <c r="W210">
        <f t="shared" si="48"/>
        <v>0</v>
      </c>
      <c r="X210">
        <f t="shared" si="48"/>
        <v>0</v>
      </c>
      <c r="Z210">
        <f t="shared" si="49"/>
        <v>0</v>
      </c>
      <c r="AA210">
        <f t="shared" si="50"/>
        <v>0</v>
      </c>
      <c r="AB210">
        <f t="shared" si="51"/>
        <v>0</v>
      </c>
      <c r="AC210">
        <f t="shared" si="51"/>
        <v>0</v>
      </c>
      <c r="AE210">
        <f t="shared" si="52"/>
        <v>6</v>
      </c>
      <c r="AF210">
        <f t="shared" si="53"/>
        <v>8</v>
      </c>
      <c r="AG210">
        <f t="shared" si="54"/>
        <v>9</v>
      </c>
      <c r="AH210">
        <f>IF(A210="Fjölbreytni",E210,0)</f>
        <v>9</v>
      </c>
      <c r="AI210">
        <f>IF(A210="Fjölbreytni",F210,0)</f>
        <v>8</v>
      </c>
    </row>
    <row r="211" spans="1:35" x14ac:dyDescent="0.2">
      <c r="A211" s="2" t="s">
        <v>69</v>
      </c>
      <c r="G211" s="7">
        <f t="shared" si="38"/>
        <v>0</v>
      </c>
      <c r="H211" s="7">
        <f t="shared" si="39"/>
        <v>0</v>
      </c>
      <c r="I211" s="7">
        <f t="shared" si="39"/>
        <v>0</v>
      </c>
      <c r="K211" s="4">
        <f t="shared" si="40"/>
        <v>0</v>
      </c>
      <c r="L211">
        <f t="shared" si="41"/>
        <v>0</v>
      </c>
      <c r="M211">
        <f t="shared" si="42"/>
        <v>0</v>
      </c>
      <c r="N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>
        <f t="shared" si="45"/>
        <v>0</v>
      </c>
      <c r="U211">
        <f t="shared" si="46"/>
        <v>0</v>
      </c>
      <c r="V211">
        <f t="shared" si="47"/>
        <v>0</v>
      </c>
      <c r="W211">
        <f t="shared" si="48"/>
        <v>0</v>
      </c>
      <c r="X211">
        <f t="shared" si="48"/>
        <v>0</v>
      </c>
      <c r="Z211">
        <f t="shared" si="49"/>
        <v>0</v>
      </c>
      <c r="AA211">
        <f t="shared" si="50"/>
        <v>0</v>
      </c>
      <c r="AB211">
        <f t="shared" si="51"/>
        <v>0</v>
      </c>
      <c r="AC211">
        <f t="shared" si="51"/>
        <v>0</v>
      </c>
      <c r="AE211">
        <f t="shared" si="52"/>
        <v>0</v>
      </c>
      <c r="AF211">
        <f t="shared" si="53"/>
        <v>0</v>
      </c>
      <c r="AG211">
        <f t="shared" si="54"/>
        <v>0</v>
      </c>
      <c r="AH211">
        <f t="shared" si="54"/>
        <v>0</v>
      </c>
    </row>
    <row r="212" spans="1:35" x14ac:dyDescent="0.2">
      <c r="A212" t="str">
        <f>'R35'!A5</f>
        <v>Háplöntur</v>
      </c>
      <c r="B212">
        <f>'R35'!B5</f>
        <v>0</v>
      </c>
      <c r="C212">
        <f>'R35'!C5</f>
        <v>0.5</v>
      </c>
      <c r="D212">
        <f>'R35'!D5</f>
        <v>0</v>
      </c>
      <c r="G212" s="7">
        <f t="shared" si="38"/>
        <v>0.5</v>
      </c>
      <c r="H212" s="7">
        <f t="shared" si="39"/>
        <v>-0.5</v>
      </c>
      <c r="I212" s="7">
        <f t="shared" si="39"/>
        <v>0</v>
      </c>
      <c r="J212" s="7">
        <f t="shared" si="39"/>
        <v>0</v>
      </c>
      <c r="K212" s="4">
        <f t="shared" si="40"/>
        <v>0</v>
      </c>
      <c r="L212">
        <f t="shared" si="41"/>
        <v>0</v>
      </c>
      <c r="M212">
        <f t="shared" si="42"/>
        <v>0</v>
      </c>
      <c r="N212">
        <f t="shared" si="42"/>
        <v>0</v>
      </c>
      <c r="P212">
        <f t="shared" si="43"/>
        <v>0</v>
      </c>
      <c r="Q212">
        <f t="shared" si="44"/>
        <v>0</v>
      </c>
      <c r="R212">
        <f t="shared" si="45"/>
        <v>0</v>
      </c>
      <c r="S212">
        <f t="shared" si="45"/>
        <v>0</v>
      </c>
      <c r="U212">
        <f t="shared" si="46"/>
        <v>0</v>
      </c>
      <c r="V212">
        <f t="shared" si="47"/>
        <v>0</v>
      </c>
      <c r="W212">
        <f t="shared" si="48"/>
        <v>0</v>
      </c>
      <c r="X212">
        <f t="shared" si="48"/>
        <v>0</v>
      </c>
      <c r="Z212">
        <f t="shared" si="49"/>
        <v>0</v>
      </c>
      <c r="AA212">
        <f t="shared" si="50"/>
        <v>0</v>
      </c>
      <c r="AB212">
        <f t="shared" si="51"/>
        <v>0</v>
      </c>
      <c r="AC212">
        <f t="shared" si="51"/>
        <v>0</v>
      </c>
      <c r="AE212">
        <f t="shared" si="52"/>
        <v>0</v>
      </c>
      <c r="AF212">
        <f t="shared" si="53"/>
        <v>0</v>
      </c>
      <c r="AG212">
        <f t="shared" si="54"/>
        <v>0</v>
      </c>
      <c r="AH212">
        <f t="shared" si="54"/>
        <v>0</v>
      </c>
    </row>
    <row r="213" spans="1:35" x14ac:dyDescent="0.2">
      <c r="A213" t="str">
        <f>'R35'!A8</f>
        <v>Mosar</v>
      </c>
      <c r="B213">
        <f>'R35'!B8</f>
        <v>11.5</v>
      </c>
      <c r="C213">
        <f>'R35'!C8</f>
        <v>7</v>
      </c>
      <c r="D213">
        <f>'R35'!D8</f>
        <v>15</v>
      </c>
      <c r="E213">
        <f>'R35'!E8</f>
        <v>9</v>
      </c>
      <c r="F213">
        <f>'R35'!F8</f>
        <v>9</v>
      </c>
      <c r="G213" s="7">
        <f t="shared" si="38"/>
        <v>-4.5</v>
      </c>
      <c r="H213" s="7">
        <f t="shared" si="39"/>
        <v>8</v>
      </c>
      <c r="I213" s="7">
        <f t="shared" si="39"/>
        <v>-6</v>
      </c>
      <c r="J213" s="7">
        <f t="shared" si="39"/>
        <v>0</v>
      </c>
      <c r="K213" s="4">
        <f t="shared" si="40"/>
        <v>11.5</v>
      </c>
      <c r="L213">
        <f t="shared" si="41"/>
        <v>7</v>
      </c>
      <c r="M213">
        <f t="shared" si="42"/>
        <v>15</v>
      </c>
      <c r="N213">
        <f>IF(A213="Mosar",E213,0)</f>
        <v>9</v>
      </c>
      <c r="O213">
        <f>IF(A213="Mosar",F213,0)</f>
        <v>9</v>
      </c>
      <c r="P213">
        <f t="shared" si="43"/>
        <v>0</v>
      </c>
      <c r="Q213">
        <f t="shared" si="44"/>
        <v>0</v>
      </c>
      <c r="R213">
        <f t="shared" si="45"/>
        <v>0</v>
      </c>
      <c r="S213">
        <f t="shared" si="45"/>
        <v>0</v>
      </c>
      <c r="U213">
        <f t="shared" si="46"/>
        <v>0</v>
      </c>
      <c r="V213">
        <f t="shared" si="47"/>
        <v>0</v>
      </c>
      <c r="W213">
        <f t="shared" si="48"/>
        <v>0</v>
      </c>
      <c r="X213">
        <f t="shared" si="48"/>
        <v>0</v>
      </c>
      <c r="Z213">
        <f t="shared" si="49"/>
        <v>0</v>
      </c>
      <c r="AA213">
        <f t="shared" si="50"/>
        <v>0</v>
      </c>
      <c r="AB213">
        <f t="shared" si="51"/>
        <v>0</v>
      </c>
      <c r="AC213">
        <f t="shared" si="51"/>
        <v>0</v>
      </c>
      <c r="AE213">
        <f t="shared" si="52"/>
        <v>0</v>
      </c>
      <c r="AF213">
        <f t="shared" si="53"/>
        <v>0</v>
      </c>
      <c r="AG213">
        <f t="shared" si="54"/>
        <v>0</v>
      </c>
      <c r="AH213">
        <f t="shared" si="54"/>
        <v>0</v>
      </c>
    </row>
    <row r="214" spans="1:35" x14ac:dyDescent="0.2">
      <c r="A214" t="str">
        <f>'R35'!A14</f>
        <v>Blað- og runnfléttur</v>
      </c>
      <c r="B214">
        <f>'R35'!B14</f>
        <v>13</v>
      </c>
      <c r="C214">
        <f>'R35'!C14</f>
        <v>12.5</v>
      </c>
      <c r="D214">
        <f>'R35'!D14</f>
        <v>8.5</v>
      </c>
      <c r="E214">
        <f>'R35'!E14</f>
        <v>8</v>
      </c>
      <c r="F214">
        <f>'R35'!F14</f>
        <v>7</v>
      </c>
      <c r="G214" s="7">
        <f t="shared" si="38"/>
        <v>-0.5</v>
      </c>
      <c r="H214" s="7">
        <f t="shared" si="39"/>
        <v>-4</v>
      </c>
      <c r="I214" s="7">
        <f t="shared" si="39"/>
        <v>-0.5</v>
      </c>
      <c r="J214" s="7">
        <f t="shared" si="39"/>
        <v>-1</v>
      </c>
      <c r="K214" s="4">
        <f t="shared" si="40"/>
        <v>0</v>
      </c>
      <c r="L214">
        <f t="shared" si="41"/>
        <v>0</v>
      </c>
      <c r="M214">
        <f t="shared" si="42"/>
        <v>0</v>
      </c>
      <c r="N214">
        <f t="shared" si="42"/>
        <v>0</v>
      </c>
      <c r="P214">
        <f t="shared" si="43"/>
        <v>13</v>
      </c>
      <c r="Q214">
        <f t="shared" si="44"/>
        <v>12.5</v>
      </c>
      <c r="R214">
        <f t="shared" si="45"/>
        <v>8.5</v>
      </c>
      <c r="S214">
        <f>IF(A214="Blað- og runnfléttur",E214,0)</f>
        <v>8</v>
      </c>
      <c r="T214">
        <f>IF(A214="Blað- og runnfléttur",F214,0)</f>
        <v>7</v>
      </c>
      <c r="U214">
        <f t="shared" si="46"/>
        <v>0</v>
      </c>
      <c r="V214">
        <f t="shared" si="47"/>
        <v>0</v>
      </c>
      <c r="W214">
        <f t="shared" si="48"/>
        <v>0</v>
      </c>
      <c r="X214">
        <f t="shared" si="48"/>
        <v>0</v>
      </c>
      <c r="Z214">
        <f t="shared" si="49"/>
        <v>0</v>
      </c>
      <c r="AA214">
        <f t="shared" si="50"/>
        <v>0</v>
      </c>
      <c r="AB214">
        <f t="shared" si="51"/>
        <v>0</v>
      </c>
      <c r="AC214">
        <f t="shared" si="51"/>
        <v>0</v>
      </c>
      <c r="AE214">
        <f t="shared" si="52"/>
        <v>0</v>
      </c>
      <c r="AF214">
        <f t="shared" si="53"/>
        <v>0</v>
      </c>
      <c r="AG214">
        <f t="shared" si="54"/>
        <v>0</v>
      </c>
      <c r="AH214">
        <f t="shared" si="54"/>
        <v>0</v>
      </c>
    </row>
    <row r="215" spans="1:35" x14ac:dyDescent="0.2">
      <c r="A215" t="str">
        <f>'R35'!A19</f>
        <v>Hrúðurfléttur</v>
      </c>
      <c r="B215">
        <f>'R35'!B19</f>
        <v>35</v>
      </c>
      <c r="C215">
        <f>'R35'!C19</f>
        <v>25.5</v>
      </c>
      <c r="D215">
        <f>'R35'!D19</f>
        <v>39</v>
      </c>
      <c r="E215">
        <f>'R35'!E19</f>
        <v>47.5</v>
      </c>
      <c r="F215">
        <f>'R35'!F19</f>
        <v>36</v>
      </c>
      <c r="G215" s="7">
        <f t="shared" si="38"/>
        <v>-9.5</v>
      </c>
      <c r="H215" s="7">
        <f t="shared" si="39"/>
        <v>13.5</v>
      </c>
      <c r="I215" s="7">
        <f t="shared" si="39"/>
        <v>8.5</v>
      </c>
      <c r="J215" s="7">
        <f t="shared" si="39"/>
        <v>-11.5</v>
      </c>
      <c r="K215" s="4">
        <f t="shared" si="40"/>
        <v>0</v>
      </c>
      <c r="L215">
        <f t="shared" si="41"/>
        <v>0</v>
      </c>
      <c r="M215">
        <f t="shared" si="42"/>
        <v>0</v>
      </c>
      <c r="N215">
        <f t="shared" si="42"/>
        <v>0</v>
      </c>
      <c r="P215">
        <f t="shared" si="43"/>
        <v>0</v>
      </c>
      <c r="Q215">
        <f t="shared" si="44"/>
        <v>0</v>
      </c>
      <c r="R215">
        <f t="shared" si="45"/>
        <v>0</v>
      </c>
      <c r="S215">
        <f t="shared" si="45"/>
        <v>0</v>
      </c>
      <c r="U215">
        <f t="shared" si="46"/>
        <v>35</v>
      </c>
      <c r="V215">
        <f t="shared" si="47"/>
        <v>25.5</v>
      </c>
      <c r="W215">
        <f t="shared" si="48"/>
        <v>39</v>
      </c>
      <c r="X215">
        <f>IF(A215="Hrúðurfléttur",E215,0)</f>
        <v>47.5</v>
      </c>
      <c r="Y215">
        <f>IF(A215="Hrúðurfléttur",F215,0)</f>
        <v>36</v>
      </c>
      <c r="Z215">
        <f t="shared" si="49"/>
        <v>0</v>
      </c>
      <c r="AA215">
        <f t="shared" si="50"/>
        <v>0</v>
      </c>
      <c r="AB215">
        <f t="shared" si="51"/>
        <v>0</v>
      </c>
      <c r="AC215">
        <f t="shared" si="51"/>
        <v>0</v>
      </c>
      <c r="AE215">
        <f t="shared" si="52"/>
        <v>0</v>
      </c>
      <c r="AF215">
        <f t="shared" si="53"/>
        <v>0</v>
      </c>
      <c r="AG215">
        <f t="shared" si="54"/>
        <v>0</v>
      </c>
      <c r="AH215">
        <f t="shared" si="54"/>
        <v>0</v>
      </c>
    </row>
    <row r="216" spans="1:35" x14ac:dyDescent="0.2">
      <c r="A216" t="str">
        <f>'R35'!A36</f>
        <v>Heildarþekja</v>
      </c>
      <c r="B216" s="2">
        <f>'R35'!B36</f>
        <v>59.5</v>
      </c>
      <c r="C216" s="2">
        <f>'R35'!C36</f>
        <v>45.5</v>
      </c>
      <c r="D216" s="2">
        <f>'R35'!D36</f>
        <v>62.5</v>
      </c>
      <c r="E216" s="2">
        <f>'R35'!E36</f>
        <v>64.5</v>
      </c>
      <c r="F216" s="2">
        <f>'R35'!F36</f>
        <v>52</v>
      </c>
      <c r="G216" s="7">
        <f t="shared" si="38"/>
        <v>-14</v>
      </c>
      <c r="H216" s="7">
        <f t="shared" si="39"/>
        <v>17</v>
      </c>
      <c r="I216" s="7">
        <f t="shared" si="39"/>
        <v>2</v>
      </c>
      <c r="J216" s="7">
        <f t="shared" si="39"/>
        <v>-12.5</v>
      </c>
      <c r="K216" s="4">
        <f t="shared" si="40"/>
        <v>0</v>
      </c>
      <c r="L216">
        <f t="shared" si="41"/>
        <v>0</v>
      </c>
      <c r="M216">
        <f t="shared" si="42"/>
        <v>0</v>
      </c>
      <c r="N216">
        <f t="shared" si="42"/>
        <v>0</v>
      </c>
      <c r="P216">
        <f t="shared" si="43"/>
        <v>0</v>
      </c>
      <c r="Q216">
        <f t="shared" si="44"/>
        <v>0</v>
      </c>
      <c r="R216">
        <f t="shared" si="45"/>
        <v>0</v>
      </c>
      <c r="S216">
        <f t="shared" si="45"/>
        <v>0</v>
      </c>
      <c r="U216">
        <f t="shared" si="46"/>
        <v>0</v>
      </c>
      <c r="V216">
        <f t="shared" si="47"/>
        <v>0</v>
      </c>
      <c r="W216">
        <f t="shared" si="48"/>
        <v>0</v>
      </c>
      <c r="X216">
        <f t="shared" si="48"/>
        <v>0</v>
      </c>
      <c r="Z216">
        <f t="shared" si="49"/>
        <v>59.5</v>
      </c>
      <c r="AA216">
        <f t="shared" si="50"/>
        <v>45.5</v>
      </c>
      <c r="AB216">
        <f t="shared" si="51"/>
        <v>62.5</v>
      </c>
      <c r="AC216">
        <f>IF(A216="Heildarþekja",E216,0)</f>
        <v>64.5</v>
      </c>
      <c r="AD216">
        <f>IF(A216="Heildarþekja",F216,0)</f>
        <v>52</v>
      </c>
      <c r="AE216">
        <f t="shared" si="52"/>
        <v>0</v>
      </c>
      <c r="AF216">
        <f t="shared" si="53"/>
        <v>0</v>
      </c>
      <c r="AG216">
        <f t="shared" si="54"/>
        <v>0</v>
      </c>
      <c r="AH216">
        <f t="shared" si="54"/>
        <v>0</v>
      </c>
    </row>
    <row r="217" spans="1:35" x14ac:dyDescent="0.2">
      <c r="A217" t="str">
        <f>'R35'!A37</f>
        <v>Fjölbreytni</v>
      </c>
      <c r="B217">
        <f>'R35'!B37</f>
        <v>14</v>
      </c>
      <c r="C217">
        <f>'R35'!C37</f>
        <v>17</v>
      </c>
      <c r="D217">
        <f>'R35'!D37</f>
        <v>15</v>
      </c>
      <c r="E217">
        <f>'R35'!E37</f>
        <v>16</v>
      </c>
      <c r="F217">
        <f>'R35'!F37</f>
        <v>14</v>
      </c>
      <c r="G217" s="7">
        <f t="shared" si="38"/>
        <v>3</v>
      </c>
      <c r="H217" s="7">
        <f t="shared" si="39"/>
        <v>-2</v>
      </c>
      <c r="I217" s="7">
        <f t="shared" si="39"/>
        <v>1</v>
      </c>
      <c r="J217" s="7">
        <f t="shared" si="39"/>
        <v>-2</v>
      </c>
      <c r="K217" s="4">
        <f t="shared" si="40"/>
        <v>0</v>
      </c>
      <c r="L217">
        <f t="shared" si="41"/>
        <v>0</v>
      </c>
      <c r="M217">
        <f t="shared" si="42"/>
        <v>0</v>
      </c>
      <c r="N217">
        <f t="shared" si="42"/>
        <v>0</v>
      </c>
      <c r="P217">
        <f t="shared" si="43"/>
        <v>0</v>
      </c>
      <c r="Q217">
        <f t="shared" si="44"/>
        <v>0</v>
      </c>
      <c r="R217">
        <f t="shared" si="45"/>
        <v>0</v>
      </c>
      <c r="S217">
        <f t="shared" si="45"/>
        <v>0</v>
      </c>
      <c r="U217">
        <f t="shared" si="46"/>
        <v>0</v>
      </c>
      <c r="V217">
        <f t="shared" si="47"/>
        <v>0</v>
      </c>
      <c r="W217">
        <f t="shared" si="48"/>
        <v>0</v>
      </c>
      <c r="X217">
        <f t="shared" si="48"/>
        <v>0</v>
      </c>
      <c r="Z217">
        <f t="shared" si="49"/>
        <v>0</v>
      </c>
      <c r="AA217">
        <f t="shared" si="50"/>
        <v>0</v>
      </c>
      <c r="AB217">
        <f t="shared" si="51"/>
        <v>0</v>
      </c>
      <c r="AC217">
        <f t="shared" si="51"/>
        <v>0</v>
      </c>
      <c r="AE217">
        <f t="shared" si="52"/>
        <v>14</v>
      </c>
      <c r="AF217">
        <f t="shared" si="53"/>
        <v>17</v>
      </c>
      <c r="AG217">
        <f t="shared" si="54"/>
        <v>15</v>
      </c>
      <c r="AH217">
        <f>IF(A217="Fjölbreytni",E217,0)</f>
        <v>16</v>
      </c>
      <c r="AI217">
        <f>IF(A217="Fjölbreytni",F217,0)</f>
        <v>14</v>
      </c>
    </row>
    <row r="218" spans="1:35" x14ac:dyDescent="0.2">
      <c r="A218" s="2" t="s">
        <v>70</v>
      </c>
      <c r="G218" s="7">
        <f t="shared" si="38"/>
        <v>0</v>
      </c>
      <c r="H218" s="7">
        <f t="shared" si="39"/>
        <v>0</v>
      </c>
      <c r="I218" s="7">
        <f t="shared" si="39"/>
        <v>0</v>
      </c>
      <c r="K218" s="4">
        <f t="shared" si="40"/>
        <v>0</v>
      </c>
      <c r="L218">
        <f t="shared" si="41"/>
        <v>0</v>
      </c>
      <c r="M218">
        <f t="shared" si="42"/>
        <v>0</v>
      </c>
      <c r="N218">
        <f t="shared" si="42"/>
        <v>0</v>
      </c>
      <c r="P218">
        <f t="shared" si="43"/>
        <v>0</v>
      </c>
      <c r="Q218">
        <f t="shared" si="44"/>
        <v>0</v>
      </c>
      <c r="R218">
        <f t="shared" si="45"/>
        <v>0</v>
      </c>
      <c r="S218">
        <f t="shared" si="45"/>
        <v>0</v>
      </c>
      <c r="U218">
        <f t="shared" si="46"/>
        <v>0</v>
      </c>
      <c r="V218">
        <f t="shared" si="47"/>
        <v>0</v>
      </c>
      <c r="W218">
        <f t="shared" si="48"/>
        <v>0</v>
      </c>
      <c r="X218">
        <f t="shared" si="48"/>
        <v>0</v>
      </c>
      <c r="Z218">
        <f t="shared" si="49"/>
        <v>0</v>
      </c>
      <c r="AA218">
        <f t="shared" si="50"/>
        <v>0</v>
      </c>
      <c r="AB218">
        <f t="shared" si="51"/>
        <v>0</v>
      </c>
      <c r="AC218">
        <f t="shared" si="51"/>
        <v>0</v>
      </c>
      <c r="AE218">
        <f t="shared" si="52"/>
        <v>0</v>
      </c>
      <c r="AF218">
        <f t="shared" si="53"/>
        <v>0</v>
      </c>
      <c r="AG218">
        <f t="shared" si="54"/>
        <v>0</v>
      </c>
      <c r="AH218">
        <f t="shared" si="54"/>
        <v>0</v>
      </c>
    </row>
    <row r="219" spans="1:35" x14ac:dyDescent="0.2">
      <c r="A219" t="str">
        <f>'R36'!A5</f>
        <v>Mosar</v>
      </c>
      <c r="B219">
        <f>'R36'!B5</f>
        <v>17</v>
      </c>
      <c r="C219">
        <f>'R36'!C5</f>
        <v>17.5</v>
      </c>
      <c r="D219">
        <f>'R36'!D5</f>
        <v>27</v>
      </c>
      <c r="E219">
        <f>'R36'!E5</f>
        <v>25</v>
      </c>
      <c r="F219">
        <f>'R36'!F5</f>
        <v>20</v>
      </c>
      <c r="G219" s="7">
        <f t="shared" si="38"/>
        <v>0.5</v>
      </c>
      <c r="H219" s="7">
        <f t="shared" si="39"/>
        <v>9.5</v>
      </c>
      <c r="I219" s="7">
        <f t="shared" si="39"/>
        <v>-2</v>
      </c>
      <c r="J219" s="7">
        <f t="shared" si="39"/>
        <v>-5</v>
      </c>
      <c r="K219" s="4">
        <f t="shared" si="40"/>
        <v>17</v>
      </c>
      <c r="L219">
        <f t="shared" si="41"/>
        <v>17.5</v>
      </c>
      <c r="M219">
        <f t="shared" si="42"/>
        <v>27</v>
      </c>
      <c r="N219">
        <f>IF(A219="Mosar",E219,0)</f>
        <v>25</v>
      </c>
      <c r="O219">
        <f>IF(A219="Mosar",F219,0)</f>
        <v>20</v>
      </c>
      <c r="P219">
        <f t="shared" si="43"/>
        <v>0</v>
      </c>
      <c r="Q219">
        <f t="shared" si="44"/>
        <v>0</v>
      </c>
      <c r="R219">
        <f t="shared" si="45"/>
        <v>0</v>
      </c>
      <c r="S219">
        <f t="shared" si="45"/>
        <v>0</v>
      </c>
      <c r="U219">
        <f t="shared" si="46"/>
        <v>0</v>
      </c>
      <c r="V219">
        <f t="shared" si="47"/>
        <v>0</v>
      </c>
      <c r="W219">
        <f t="shared" si="48"/>
        <v>0</v>
      </c>
      <c r="X219">
        <f t="shared" si="48"/>
        <v>0</v>
      </c>
      <c r="Z219">
        <f t="shared" si="49"/>
        <v>0</v>
      </c>
      <c r="AA219">
        <f t="shared" si="50"/>
        <v>0</v>
      </c>
      <c r="AB219">
        <f t="shared" si="51"/>
        <v>0</v>
      </c>
      <c r="AC219">
        <f t="shared" si="51"/>
        <v>0</v>
      </c>
      <c r="AE219">
        <f t="shared" si="52"/>
        <v>0</v>
      </c>
      <c r="AF219">
        <f t="shared" si="53"/>
        <v>0</v>
      </c>
      <c r="AG219">
        <f t="shared" si="54"/>
        <v>0</v>
      </c>
      <c r="AH219">
        <f t="shared" si="54"/>
        <v>0</v>
      </c>
    </row>
    <row r="220" spans="1:35" x14ac:dyDescent="0.2">
      <c r="A220" t="s">
        <v>43</v>
      </c>
      <c r="E220">
        <f>'R36'!E13</f>
        <v>4</v>
      </c>
      <c r="F220">
        <f>'R36'!F13</f>
        <v>4</v>
      </c>
      <c r="I220" s="7">
        <f t="shared" si="39"/>
        <v>4</v>
      </c>
      <c r="J220" s="7">
        <f t="shared" si="39"/>
        <v>0</v>
      </c>
    </row>
    <row r="221" spans="1:35" x14ac:dyDescent="0.2">
      <c r="A221" t="str">
        <f>'R36'!A15</f>
        <v>Blað- og runnfléttur</v>
      </c>
      <c r="B221">
        <v>0.01</v>
      </c>
      <c r="C221">
        <v>0.01</v>
      </c>
      <c r="D221">
        <f>'R36'!D15</f>
        <v>1</v>
      </c>
      <c r="E221">
        <f>'R36'!E15</f>
        <v>0.5</v>
      </c>
      <c r="F221">
        <v>0.01</v>
      </c>
      <c r="G221" s="7">
        <f t="shared" si="38"/>
        <v>0</v>
      </c>
      <c r="H221" s="7">
        <f t="shared" si="39"/>
        <v>0.99</v>
      </c>
      <c r="I221" s="7">
        <f t="shared" si="39"/>
        <v>-0.5</v>
      </c>
      <c r="J221" s="7">
        <f t="shared" si="39"/>
        <v>-0.49</v>
      </c>
      <c r="K221" s="4">
        <f t="shared" si="40"/>
        <v>0</v>
      </c>
      <c r="L221">
        <f t="shared" si="41"/>
        <v>0</v>
      </c>
      <c r="M221">
        <f t="shared" si="42"/>
        <v>0</v>
      </c>
      <c r="N221">
        <f t="shared" si="42"/>
        <v>0</v>
      </c>
      <c r="P221">
        <f t="shared" si="43"/>
        <v>0.01</v>
      </c>
      <c r="Q221">
        <f t="shared" si="44"/>
        <v>0.01</v>
      </c>
      <c r="R221">
        <f t="shared" si="45"/>
        <v>1</v>
      </c>
      <c r="S221">
        <f>IF(A221="Blað- og runnfléttur",E221,0)</f>
        <v>0.5</v>
      </c>
      <c r="T221">
        <f>IF(A221="Blað- og runnfléttur",F221,0)</f>
        <v>0.01</v>
      </c>
      <c r="U221">
        <f t="shared" si="46"/>
        <v>0</v>
      </c>
      <c r="V221">
        <f t="shared" si="47"/>
        <v>0</v>
      </c>
      <c r="W221">
        <f t="shared" si="48"/>
        <v>0</v>
      </c>
      <c r="X221">
        <f t="shared" si="48"/>
        <v>0</v>
      </c>
      <c r="Z221">
        <f t="shared" si="49"/>
        <v>0</v>
      </c>
      <c r="AA221">
        <f t="shared" si="50"/>
        <v>0</v>
      </c>
      <c r="AB221">
        <f t="shared" si="51"/>
        <v>0</v>
      </c>
      <c r="AC221">
        <f t="shared" si="51"/>
        <v>0</v>
      </c>
      <c r="AE221">
        <f t="shared" si="52"/>
        <v>0</v>
      </c>
      <c r="AF221">
        <f t="shared" si="53"/>
        <v>0</v>
      </c>
      <c r="AG221">
        <f t="shared" si="54"/>
        <v>0</v>
      </c>
      <c r="AH221">
        <f t="shared" si="54"/>
        <v>0</v>
      </c>
    </row>
    <row r="222" spans="1:35" x14ac:dyDescent="0.2">
      <c r="A222" t="str">
        <f>'R36'!A20</f>
        <v>Hrúðurfléttur</v>
      </c>
      <c r="B222">
        <f>'R36'!B20</f>
        <v>40.5</v>
      </c>
      <c r="C222">
        <f>'R36'!C20</f>
        <v>29.5</v>
      </c>
      <c r="D222">
        <f>'R36'!D20</f>
        <v>28.5</v>
      </c>
      <c r="E222">
        <f>'R36'!E20</f>
        <v>23</v>
      </c>
      <c r="F222">
        <f>'R36'!F20</f>
        <v>23.5</v>
      </c>
      <c r="G222" s="7">
        <f t="shared" si="38"/>
        <v>-11</v>
      </c>
      <c r="H222" s="7">
        <f t="shared" si="39"/>
        <v>-1</v>
      </c>
      <c r="I222" s="7">
        <f t="shared" si="39"/>
        <v>-5.5</v>
      </c>
      <c r="J222" s="7">
        <f t="shared" si="39"/>
        <v>0.5</v>
      </c>
      <c r="K222" s="4">
        <f t="shared" si="40"/>
        <v>0</v>
      </c>
      <c r="L222">
        <f t="shared" si="41"/>
        <v>0</v>
      </c>
      <c r="M222">
        <f t="shared" si="42"/>
        <v>0</v>
      </c>
      <c r="N222">
        <f t="shared" si="42"/>
        <v>0</v>
      </c>
      <c r="P222">
        <f t="shared" si="43"/>
        <v>0</v>
      </c>
      <c r="Q222">
        <f t="shared" si="44"/>
        <v>0</v>
      </c>
      <c r="R222">
        <f t="shared" si="45"/>
        <v>0</v>
      </c>
      <c r="S222">
        <f t="shared" si="45"/>
        <v>0</v>
      </c>
      <c r="U222">
        <f t="shared" si="46"/>
        <v>40.5</v>
      </c>
      <c r="V222">
        <f t="shared" si="47"/>
        <v>29.5</v>
      </c>
      <c r="W222">
        <f t="shared" si="48"/>
        <v>28.5</v>
      </c>
      <c r="X222">
        <f>IF(A222="Hrúðurfléttur",E222,0)</f>
        <v>23</v>
      </c>
      <c r="Y222">
        <f>IF(A222="Hrúðurfléttur",F222,0)</f>
        <v>23.5</v>
      </c>
      <c r="Z222">
        <f t="shared" si="49"/>
        <v>0</v>
      </c>
      <c r="AA222">
        <f t="shared" si="50"/>
        <v>0</v>
      </c>
      <c r="AB222">
        <f t="shared" si="51"/>
        <v>0</v>
      </c>
      <c r="AC222">
        <f t="shared" si="51"/>
        <v>0</v>
      </c>
      <c r="AE222">
        <f t="shared" si="52"/>
        <v>0</v>
      </c>
      <c r="AF222">
        <f t="shared" si="53"/>
        <v>0</v>
      </c>
      <c r="AG222">
        <f t="shared" si="54"/>
        <v>0</v>
      </c>
      <c r="AH222">
        <f t="shared" si="54"/>
        <v>0</v>
      </c>
    </row>
    <row r="223" spans="1:35" x14ac:dyDescent="0.2">
      <c r="A223" t="str">
        <f>'R36'!A44</f>
        <v>Heildarþekja</v>
      </c>
      <c r="B223" s="2">
        <f>'R36'!B44</f>
        <v>57.5</v>
      </c>
      <c r="C223" s="2">
        <f>'R36'!C44</f>
        <v>47</v>
      </c>
      <c r="D223" s="2">
        <f>'R36'!D44</f>
        <v>56.5</v>
      </c>
      <c r="E223" s="2">
        <f>'R36'!E44</f>
        <v>52.5</v>
      </c>
      <c r="F223" s="2">
        <f>'R36'!F44</f>
        <v>47.5</v>
      </c>
      <c r="G223" s="7">
        <f t="shared" si="38"/>
        <v>-10.5</v>
      </c>
      <c r="H223" s="7">
        <f t="shared" si="39"/>
        <v>9.5</v>
      </c>
      <c r="I223" s="7">
        <f t="shared" si="39"/>
        <v>-4</v>
      </c>
      <c r="J223" s="7">
        <f t="shared" si="39"/>
        <v>-5</v>
      </c>
      <c r="K223" s="4">
        <f t="shared" si="40"/>
        <v>0</v>
      </c>
      <c r="L223">
        <f t="shared" si="41"/>
        <v>0</v>
      </c>
      <c r="M223">
        <f t="shared" si="42"/>
        <v>0</v>
      </c>
      <c r="N223">
        <f t="shared" si="42"/>
        <v>0</v>
      </c>
      <c r="P223">
        <f t="shared" si="43"/>
        <v>0</v>
      </c>
      <c r="Q223">
        <f t="shared" si="44"/>
        <v>0</v>
      </c>
      <c r="R223">
        <f t="shared" si="45"/>
        <v>0</v>
      </c>
      <c r="S223">
        <f t="shared" si="45"/>
        <v>0</v>
      </c>
      <c r="U223">
        <f t="shared" si="46"/>
        <v>0</v>
      </c>
      <c r="V223">
        <f t="shared" si="47"/>
        <v>0</v>
      </c>
      <c r="W223">
        <f t="shared" si="48"/>
        <v>0</v>
      </c>
      <c r="X223">
        <f t="shared" si="48"/>
        <v>0</v>
      </c>
      <c r="Z223">
        <f t="shared" si="49"/>
        <v>57.5</v>
      </c>
      <c r="AA223">
        <f t="shared" si="50"/>
        <v>47</v>
      </c>
      <c r="AB223">
        <f t="shared" si="51"/>
        <v>56.5</v>
      </c>
      <c r="AC223">
        <f>IF(A223="Heildarþekja",E223,0)</f>
        <v>52.5</v>
      </c>
      <c r="AD223">
        <f>IF(A223="Heildarþekja",F223,0)</f>
        <v>47.5</v>
      </c>
      <c r="AE223">
        <f t="shared" si="52"/>
        <v>0</v>
      </c>
      <c r="AF223">
        <f t="shared" si="53"/>
        <v>0</v>
      </c>
      <c r="AG223">
        <f t="shared" si="54"/>
        <v>0</v>
      </c>
      <c r="AH223">
        <f t="shared" si="54"/>
        <v>0</v>
      </c>
    </row>
    <row r="224" spans="1:35" x14ac:dyDescent="0.2">
      <c r="A224" t="str">
        <f>'R36'!A45</f>
        <v>Fjölbreytni</v>
      </c>
      <c r="B224">
        <f>'R36'!B45</f>
        <v>16</v>
      </c>
      <c r="C224">
        <f>'R36'!C45</f>
        <v>19</v>
      </c>
      <c r="D224">
        <f>'R36'!D45</f>
        <v>18</v>
      </c>
      <c r="E224">
        <f>'R36'!E45</f>
        <v>13</v>
      </c>
      <c r="F224">
        <f>'R36'!F45</f>
        <v>11</v>
      </c>
      <c r="G224" s="7">
        <f t="shared" ref="G224:G246" si="55">C224-B224</f>
        <v>3</v>
      </c>
      <c r="H224" s="7">
        <f t="shared" ref="H224:J246" si="56">D224-C224</f>
        <v>-1</v>
      </c>
      <c r="I224" s="7">
        <f t="shared" si="56"/>
        <v>-5</v>
      </c>
      <c r="J224" s="7">
        <f t="shared" si="56"/>
        <v>-2</v>
      </c>
      <c r="K224" s="4">
        <f t="shared" ref="K224:K287" si="57">IF(A224="Mosar",B224,0)</f>
        <v>0</v>
      </c>
      <c r="L224">
        <f t="shared" ref="L224:L287" si="58">IF(A224="Mosar",C224,0)</f>
        <v>0</v>
      </c>
      <c r="M224">
        <f t="shared" ref="M224:N287" si="59">IF(A224="Mosar",D224,0)</f>
        <v>0</v>
      </c>
      <c r="N224">
        <f t="shared" si="59"/>
        <v>0</v>
      </c>
      <c r="P224">
        <f t="shared" ref="P224:P287" si="60">IF(A224="Blað- og runnfléttur",B224,0)</f>
        <v>0</v>
      </c>
      <c r="Q224">
        <f t="shared" ref="Q224:Q287" si="61">IF(A224="Blað- og runnfléttur",C224,0)</f>
        <v>0</v>
      </c>
      <c r="R224">
        <f t="shared" ref="R224:S287" si="62">IF(A224="Blað- og runnfléttur",D224,0)</f>
        <v>0</v>
      </c>
      <c r="S224">
        <f t="shared" si="62"/>
        <v>0</v>
      </c>
      <c r="U224">
        <f t="shared" ref="U224:U287" si="63">IF(A224="Hrúðurfléttur",B224,0)</f>
        <v>0</v>
      </c>
      <c r="V224">
        <f t="shared" ref="V224:V287" si="64">IF(A224="Hrúðurfléttur",C224,0)</f>
        <v>0</v>
      </c>
      <c r="W224">
        <f t="shared" ref="W224:X287" si="65">IF(A224="Hrúðurfléttur",D224,0)</f>
        <v>0</v>
      </c>
      <c r="X224">
        <f t="shared" si="65"/>
        <v>0</v>
      </c>
      <c r="Z224">
        <f t="shared" ref="Z224:Z287" si="66">IF(A224="Heildarþekja",B224,0)</f>
        <v>0</v>
      </c>
      <c r="AA224">
        <f t="shared" ref="AA224:AA287" si="67">IF(A224="Heildarþekja",C224,0)</f>
        <v>0</v>
      </c>
      <c r="AB224">
        <f t="shared" ref="AB224:AC287" si="68">IF(A224="Heildarþekja",D224,0)</f>
        <v>0</v>
      </c>
      <c r="AC224">
        <f t="shared" si="68"/>
        <v>0</v>
      </c>
      <c r="AE224">
        <f t="shared" ref="AE224:AE287" si="69">IF(A224="Fjölbreytni",B224,0)</f>
        <v>16</v>
      </c>
      <c r="AF224">
        <f t="shared" ref="AF224:AF287" si="70">IF(A224="Fjölbreytni",C224,0)</f>
        <v>19</v>
      </c>
      <c r="AG224">
        <f t="shared" ref="AG224:AH287" si="71">IF(A224="Fjölbreytni",D224,0)</f>
        <v>18</v>
      </c>
      <c r="AH224">
        <f>IF(A224="Fjölbreytni",E224,0)</f>
        <v>13</v>
      </c>
      <c r="AI224">
        <f>IF(A224="Fjölbreytni",F224,0)</f>
        <v>11</v>
      </c>
    </row>
    <row r="225" spans="1:35" x14ac:dyDescent="0.2">
      <c r="A225" s="2" t="s">
        <v>71</v>
      </c>
      <c r="G225" s="7">
        <f t="shared" si="55"/>
        <v>0</v>
      </c>
      <c r="H225" s="7">
        <f t="shared" si="56"/>
        <v>0</v>
      </c>
      <c r="I225" s="7">
        <f t="shared" si="56"/>
        <v>0</v>
      </c>
      <c r="K225" s="4">
        <f t="shared" si="57"/>
        <v>0</v>
      </c>
      <c r="L225">
        <f t="shared" si="58"/>
        <v>0</v>
      </c>
      <c r="M225">
        <f t="shared" si="59"/>
        <v>0</v>
      </c>
      <c r="N225">
        <f t="shared" si="59"/>
        <v>0</v>
      </c>
      <c r="P225">
        <f t="shared" si="60"/>
        <v>0</v>
      </c>
      <c r="Q225">
        <f t="shared" si="61"/>
        <v>0</v>
      </c>
      <c r="R225">
        <f t="shared" si="62"/>
        <v>0</v>
      </c>
      <c r="S225">
        <f t="shared" si="62"/>
        <v>0</v>
      </c>
      <c r="U225">
        <f t="shared" si="63"/>
        <v>0</v>
      </c>
      <c r="V225">
        <f t="shared" si="64"/>
        <v>0</v>
      </c>
      <c r="W225">
        <f t="shared" si="65"/>
        <v>0</v>
      </c>
      <c r="X225">
        <f t="shared" si="65"/>
        <v>0</v>
      </c>
      <c r="Z225">
        <f t="shared" si="66"/>
        <v>0</v>
      </c>
      <c r="AA225">
        <f t="shared" si="67"/>
        <v>0</v>
      </c>
      <c r="AB225">
        <f t="shared" si="68"/>
        <v>0</v>
      </c>
      <c r="AC225">
        <f t="shared" si="68"/>
        <v>0</v>
      </c>
      <c r="AE225">
        <f t="shared" si="69"/>
        <v>0</v>
      </c>
      <c r="AF225">
        <f t="shared" si="70"/>
        <v>0</v>
      </c>
      <c r="AG225">
        <f t="shared" si="71"/>
        <v>0</v>
      </c>
      <c r="AH225">
        <f t="shared" si="71"/>
        <v>0</v>
      </c>
    </row>
    <row r="226" spans="1:35" x14ac:dyDescent="0.2">
      <c r="A226" t="str">
        <f>'R37'!A5</f>
        <v>Háplöntur</v>
      </c>
      <c r="B226">
        <f>'R37'!B5</f>
        <v>0</v>
      </c>
      <c r="C226">
        <f>'R37'!C5</f>
        <v>0</v>
      </c>
      <c r="D226">
        <f>'R37'!D5</f>
        <v>1.5</v>
      </c>
      <c r="E226">
        <f>'R37'!E5</f>
        <v>0</v>
      </c>
      <c r="F226">
        <f>'R37'!F5</f>
        <v>0.5</v>
      </c>
      <c r="G226" s="7">
        <f t="shared" si="55"/>
        <v>0</v>
      </c>
      <c r="H226" s="7">
        <f t="shared" si="56"/>
        <v>1.5</v>
      </c>
      <c r="I226" s="7">
        <f t="shared" si="56"/>
        <v>-1.5</v>
      </c>
      <c r="J226" s="7">
        <f t="shared" si="56"/>
        <v>0.5</v>
      </c>
      <c r="K226" s="4">
        <f t="shared" si="57"/>
        <v>0</v>
      </c>
      <c r="L226">
        <f t="shared" si="58"/>
        <v>0</v>
      </c>
      <c r="M226">
        <f t="shared" si="59"/>
        <v>0</v>
      </c>
      <c r="N226">
        <f t="shared" si="59"/>
        <v>0</v>
      </c>
      <c r="P226">
        <f t="shared" si="60"/>
        <v>0</v>
      </c>
      <c r="Q226">
        <f t="shared" si="61"/>
        <v>0</v>
      </c>
      <c r="R226">
        <f t="shared" si="62"/>
        <v>0</v>
      </c>
      <c r="S226">
        <f t="shared" si="62"/>
        <v>0</v>
      </c>
      <c r="U226">
        <f t="shared" si="63"/>
        <v>0</v>
      </c>
      <c r="V226">
        <f t="shared" si="64"/>
        <v>0</v>
      </c>
      <c r="W226">
        <f t="shared" si="65"/>
        <v>0</v>
      </c>
      <c r="X226">
        <f t="shared" si="65"/>
        <v>0</v>
      </c>
      <c r="Z226">
        <f t="shared" si="66"/>
        <v>0</v>
      </c>
      <c r="AA226">
        <f t="shared" si="67"/>
        <v>0</v>
      </c>
      <c r="AB226">
        <f t="shared" si="68"/>
        <v>0</v>
      </c>
      <c r="AC226">
        <f t="shared" si="68"/>
        <v>0</v>
      </c>
      <c r="AE226">
        <f t="shared" si="69"/>
        <v>0</v>
      </c>
      <c r="AF226">
        <f t="shared" si="70"/>
        <v>0</v>
      </c>
      <c r="AG226">
        <f t="shared" si="71"/>
        <v>0</v>
      </c>
      <c r="AH226">
        <f t="shared" si="71"/>
        <v>0</v>
      </c>
    </row>
    <row r="227" spans="1:35" x14ac:dyDescent="0.2">
      <c r="A227" t="str">
        <f>'R37'!A9</f>
        <v>Mosar</v>
      </c>
      <c r="B227">
        <f>'R37'!B9</f>
        <v>5</v>
      </c>
      <c r="C227">
        <f>'R37'!C9</f>
        <v>7</v>
      </c>
      <c r="D227">
        <f>'R37'!D9</f>
        <v>19</v>
      </c>
      <c r="E227">
        <f>'R37'!E9</f>
        <v>27.5</v>
      </c>
      <c r="F227">
        <f>'R37'!F9</f>
        <v>10.5</v>
      </c>
      <c r="G227" s="7">
        <f t="shared" si="55"/>
        <v>2</v>
      </c>
      <c r="H227" s="7">
        <f t="shared" si="56"/>
        <v>12</v>
      </c>
      <c r="I227" s="7">
        <f t="shared" si="56"/>
        <v>8.5</v>
      </c>
      <c r="J227" s="7">
        <f t="shared" si="56"/>
        <v>-17</v>
      </c>
      <c r="K227" s="4">
        <f t="shared" si="57"/>
        <v>5</v>
      </c>
      <c r="L227">
        <f t="shared" si="58"/>
        <v>7</v>
      </c>
      <c r="M227">
        <f t="shared" si="59"/>
        <v>19</v>
      </c>
      <c r="N227">
        <f>IF(A227="Mosar",E227,0)</f>
        <v>27.5</v>
      </c>
      <c r="O227">
        <f>IF(A227="Mosar",F227,0)</f>
        <v>10.5</v>
      </c>
      <c r="P227">
        <f t="shared" si="60"/>
        <v>0</v>
      </c>
      <c r="Q227">
        <f t="shared" si="61"/>
        <v>0</v>
      </c>
      <c r="R227">
        <f t="shared" si="62"/>
        <v>0</v>
      </c>
      <c r="S227">
        <f t="shared" si="62"/>
        <v>0</v>
      </c>
      <c r="U227">
        <f t="shared" si="63"/>
        <v>0</v>
      </c>
      <c r="V227">
        <f t="shared" si="64"/>
        <v>0</v>
      </c>
      <c r="W227">
        <f t="shared" si="65"/>
        <v>0</v>
      </c>
      <c r="X227">
        <f t="shared" si="65"/>
        <v>0</v>
      </c>
      <c r="Z227">
        <f t="shared" si="66"/>
        <v>0</v>
      </c>
      <c r="AA227">
        <f t="shared" si="67"/>
        <v>0</v>
      </c>
      <c r="AB227">
        <f t="shared" si="68"/>
        <v>0</v>
      </c>
      <c r="AC227">
        <f t="shared" si="68"/>
        <v>0</v>
      </c>
      <c r="AE227">
        <f t="shared" si="69"/>
        <v>0</v>
      </c>
      <c r="AF227">
        <f t="shared" si="70"/>
        <v>0</v>
      </c>
      <c r="AG227">
        <f t="shared" si="71"/>
        <v>0</v>
      </c>
      <c r="AH227">
        <f t="shared" si="71"/>
        <v>0</v>
      </c>
    </row>
    <row r="228" spans="1:35" x14ac:dyDescent="0.2">
      <c r="A228" t="str">
        <f>'R37'!A23</f>
        <v>Blað- og runnfléttur</v>
      </c>
      <c r="B228">
        <f>'R37'!B23</f>
        <v>51</v>
      </c>
      <c r="C228">
        <f>'R37'!C23</f>
        <v>25.5</v>
      </c>
      <c r="D228">
        <f>'R37'!D23</f>
        <v>25</v>
      </c>
      <c r="E228">
        <f>'R37'!E23</f>
        <v>0.5</v>
      </c>
      <c r="F228">
        <v>0.01</v>
      </c>
      <c r="G228" s="7">
        <f t="shared" si="55"/>
        <v>-25.5</v>
      </c>
      <c r="H228" s="7">
        <f t="shared" si="56"/>
        <v>-0.5</v>
      </c>
      <c r="I228" s="7">
        <f t="shared" si="56"/>
        <v>-24.5</v>
      </c>
      <c r="J228" s="7">
        <f t="shared" si="56"/>
        <v>-0.49</v>
      </c>
      <c r="K228" s="4">
        <f t="shared" si="57"/>
        <v>0</v>
      </c>
      <c r="L228">
        <f t="shared" si="58"/>
        <v>0</v>
      </c>
      <c r="M228">
        <f t="shared" si="59"/>
        <v>0</v>
      </c>
      <c r="N228">
        <f t="shared" si="59"/>
        <v>0</v>
      </c>
      <c r="P228">
        <f t="shared" si="60"/>
        <v>51</v>
      </c>
      <c r="Q228">
        <f t="shared" si="61"/>
        <v>25.5</v>
      </c>
      <c r="R228">
        <f t="shared" si="62"/>
        <v>25</v>
      </c>
      <c r="S228">
        <f>IF(A228="Blað- og runnfléttur",E228,0)</f>
        <v>0.5</v>
      </c>
      <c r="T228">
        <f>IF(A228="Blað- og runnfléttur",F228,0)</f>
        <v>0.01</v>
      </c>
      <c r="U228">
        <f t="shared" si="63"/>
        <v>0</v>
      </c>
      <c r="V228">
        <f t="shared" si="64"/>
        <v>0</v>
      </c>
      <c r="W228">
        <f t="shared" si="65"/>
        <v>0</v>
      </c>
      <c r="X228">
        <f t="shared" si="65"/>
        <v>0</v>
      </c>
      <c r="Z228">
        <f t="shared" si="66"/>
        <v>0</v>
      </c>
      <c r="AA228">
        <f t="shared" si="67"/>
        <v>0</v>
      </c>
      <c r="AB228">
        <f t="shared" si="68"/>
        <v>0</v>
      </c>
      <c r="AC228">
        <f t="shared" si="68"/>
        <v>0</v>
      </c>
      <c r="AE228">
        <f t="shared" si="69"/>
        <v>0</v>
      </c>
      <c r="AF228">
        <f t="shared" si="70"/>
        <v>0</v>
      </c>
      <c r="AG228">
        <f t="shared" si="71"/>
        <v>0</v>
      </c>
      <c r="AH228">
        <f t="shared" si="71"/>
        <v>0</v>
      </c>
    </row>
    <row r="229" spans="1:35" x14ac:dyDescent="0.2">
      <c r="A229" t="str">
        <f>'R37'!A29</f>
        <v>Hrúðurfléttur</v>
      </c>
      <c r="B229">
        <f>'R37'!B29</f>
        <v>30.5</v>
      </c>
      <c r="C229">
        <f>'R37'!C29</f>
        <v>40</v>
      </c>
      <c r="D229">
        <f>'R37'!D29</f>
        <v>47.55</v>
      </c>
      <c r="E229">
        <f>'R37'!E29</f>
        <v>41</v>
      </c>
      <c r="F229">
        <f>'R37'!F29</f>
        <v>42</v>
      </c>
      <c r="G229" s="7">
        <f t="shared" si="55"/>
        <v>9.5</v>
      </c>
      <c r="H229" s="7">
        <f t="shared" si="56"/>
        <v>7.5499999999999972</v>
      </c>
      <c r="I229" s="7">
        <f t="shared" si="56"/>
        <v>-6.5499999999999972</v>
      </c>
      <c r="J229" s="7">
        <f t="shared" si="56"/>
        <v>1</v>
      </c>
      <c r="K229" s="4">
        <f t="shared" si="57"/>
        <v>0</v>
      </c>
      <c r="L229">
        <f t="shared" si="58"/>
        <v>0</v>
      </c>
      <c r="M229">
        <f t="shared" si="59"/>
        <v>0</v>
      </c>
      <c r="N229">
        <f t="shared" si="59"/>
        <v>0</v>
      </c>
      <c r="P229">
        <f t="shared" si="60"/>
        <v>0</v>
      </c>
      <c r="Q229">
        <f t="shared" si="61"/>
        <v>0</v>
      </c>
      <c r="R229">
        <f t="shared" si="62"/>
        <v>0</v>
      </c>
      <c r="S229">
        <f t="shared" si="62"/>
        <v>0</v>
      </c>
      <c r="U229">
        <f t="shared" si="63"/>
        <v>30.5</v>
      </c>
      <c r="V229">
        <f t="shared" si="64"/>
        <v>40</v>
      </c>
      <c r="W229">
        <f t="shared" si="65"/>
        <v>47.55</v>
      </c>
      <c r="X229">
        <f>IF(A229="Hrúðurfléttur",E229,0)</f>
        <v>41</v>
      </c>
      <c r="Y229">
        <f>IF(A229="Hrúðurfléttur",F229,0)</f>
        <v>42</v>
      </c>
      <c r="Z229">
        <f t="shared" si="66"/>
        <v>0</v>
      </c>
      <c r="AA229">
        <f t="shared" si="67"/>
        <v>0</v>
      </c>
      <c r="AB229">
        <f t="shared" si="68"/>
        <v>0</v>
      </c>
      <c r="AC229">
        <f t="shared" si="68"/>
        <v>0</v>
      </c>
      <c r="AE229">
        <f t="shared" si="69"/>
        <v>0</v>
      </c>
      <c r="AF229">
        <f t="shared" si="70"/>
        <v>0</v>
      </c>
      <c r="AG229">
        <f t="shared" si="71"/>
        <v>0</v>
      </c>
      <c r="AH229">
        <f t="shared" si="71"/>
        <v>0</v>
      </c>
    </row>
    <row r="230" spans="1:35" x14ac:dyDescent="0.2">
      <c r="A230" t="str">
        <f>'R37'!A47</f>
        <v>Heildarþekja</v>
      </c>
      <c r="B230" s="2">
        <f>'R37'!B47</f>
        <v>86.5</v>
      </c>
      <c r="C230" s="2">
        <f>'R37'!C47</f>
        <v>72.5</v>
      </c>
      <c r="D230" s="2">
        <f>'R37'!D47</f>
        <v>93.05</v>
      </c>
      <c r="E230" s="2">
        <f>'R37'!E47</f>
        <v>69</v>
      </c>
      <c r="F230" s="2">
        <f>'R37'!F47</f>
        <v>53</v>
      </c>
      <c r="G230" s="7">
        <f t="shared" si="55"/>
        <v>-14</v>
      </c>
      <c r="H230" s="7">
        <f t="shared" si="56"/>
        <v>20.549999999999997</v>
      </c>
      <c r="I230" s="7">
        <f t="shared" si="56"/>
        <v>-24.049999999999997</v>
      </c>
      <c r="J230" s="7">
        <f t="shared" si="56"/>
        <v>-16</v>
      </c>
      <c r="K230" s="4">
        <f t="shared" si="57"/>
        <v>0</v>
      </c>
      <c r="L230">
        <f t="shared" si="58"/>
        <v>0</v>
      </c>
      <c r="M230">
        <f t="shared" si="59"/>
        <v>0</v>
      </c>
      <c r="N230">
        <f t="shared" si="59"/>
        <v>0</v>
      </c>
      <c r="P230">
        <f t="shared" si="60"/>
        <v>0</v>
      </c>
      <c r="Q230">
        <f t="shared" si="61"/>
        <v>0</v>
      </c>
      <c r="R230">
        <f t="shared" si="62"/>
        <v>0</v>
      </c>
      <c r="S230">
        <f t="shared" si="62"/>
        <v>0</v>
      </c>
      <c r="U230">
        <f t="shared" si="63"/>
        <v>0</v>
      </c>
      <c r="V230">
        <f t="shared" si="64"/>
        <v>0</v>
      </c>
      <c r="W230">
        <f t="shared" si="65"/>
        <v>0</v>
      </c>
      <c r="X230">
        <f t="shared" si="65"/>
        <v>0</v>
      </c>
      <c r="Z230">
        <f t="shared" si="66"/>
        <v>86.5</v>
      </c>
      <c r="AA230">
        <f t="shared" si="67"/>
        <v>72.5</v>
      </c>
      <c r="AB230">
        <f t="shared" si="68"/>
        <v>93.05</v>
      </c>
      <c r="AC230">
        <f>IF(A230="Heildarþekja",E230,0)</f>
        <v>69</v>
      </c>
      <c r="AD230">
        <f>IF(A230="Heildarþekja",F230,0)</f>
        <v>53</v>
      </c>
      <c r="AE230">
        <f t="shared" si="69"/>
        <v>0</v>
      </c>
      <c r="AF230">
        <f t="shared" si="70"/>
        <v>0</v>
      </c>
      <c r="AG230">
        <f t="shared" si="71"/>
        <v>0</v>
      </c>
      <c r="AH230">
        <f t="shared" si="71"/>
        <v>0</v>
      </c>
    </row>
    <row r="231" spans="1:35" x14ac:dyDescent="0.2">
      <c r="A231" t="str">
        <f>'R37'!A48</f>
        <v>Fjölbreytni</v>
      </c>
      <c r="B231">
        <f>'R37'!B48</f>
        <v>20</v>
      </c>
      <c r="C231">
        <f>'R37'!C48</f>
        <v>17</v>
      </c>
      <c r="D231">
        <f>'R37'!D48</f>
        <v>18</v>
      </c>
      <c r="E231">
        <f>'R37'!E48</f>
        <v>13</v>
      </c>
      <c r="F231">
        <f>'R37'!F48</f>
        <v>12</v>
      </c>
      <c r="G231" s="7">
        <f t="shared" si="55"/>
        <v>-3</v>
      </c>
      <c r="H231" s="7">
        <f t="shared" si="56"/>
        <v>1</v>
      </c>
      <c r="I231" s="7">
        <f t="shared" si="56"/>
        <v>-5</v>
      </c>
      <c r="J231" s="7">
        <f t="shared" si="56"/>
        <v>-1</v>
      </c>
      <c r="K231" s="4">
        <f t="shared" si="57"/>
        <v>0</v>
      </c>
      <c r="L231">
        <f t="shared" si="58"/>
        <v>0</v>
      </c>
      <c r="M231">
        <f t="shared" si="59"/>
        <v>0</v>
      </c>
      <c r="N231">
        <f t="shared" si="59"/>
        <v>0</v>
      </c>
      <c r="P231">
        <f t="shared" si="60"/>
        <v>0</v>
      </c>
      <c r="Q231">
        <f t="shared" si="61"/>
        <v>0</v>
      </c>
      <c r="R231">
        <f t="shared" si="62"/>
        <v>0</v>
      </c>
      <c r="S231">
        <f t="shared" si="62"/>
        <v>0</v>
      </c>
      <c r="U231">
        <f t="shared" si="63"/>
        <v>0</v>
      </c>
      <c r="V231">
        <f t="shared" si="64"/>
        <v>0</v>
      </c>
      <c r="W231">
        <f t="shared" si="65"/>
        <v>0</v>
      </c>
      <c r="X231">
        <f t="shared" si="65"/>
        <v>0</v>
      </c>
      <c r="Z231">
        <f t="shared" si="66"/>
        <v>0</v>
      </c>
      <c r="AA231">
        <f t="shared" si="67"/>
        <v>0</v>
      </c>
      <c r="AB231">
        <f t="shared" si="68"/>
        <v>0</v>
      </c>
      <c r="AC231">
        <f t="shared" si="68"/>
        <v>0</v>
      </c>
      <c r="AE231">
        <f t="shared" si="69"/>
        <v>20</v>
      </c>
      <c r="AF231">
        <f t="shared" si="70"/>
        <v>17</v>
      </c>
      <c r="AG231">
        <f t="shared" si="71"/>
        <v>18</v>
      </c>
      <c r="AH231">
        <f>IF(A231="Fjölbreytni",E231,0)</f>
        <v>13</v>
      </c>
      <c r="AI231">
        <f>IF(A231="Fjölbreytni",F231,0)</f>
        <v>12</v>
      </c>
    </row>
    <row r="232" spans="1:35" x14ac:dyDescent="0.2">
      <c r="A232" s="2" t="s">
        <v>72</v>
      </c>
      <c r="G232" s="7">
        <f t="shared" si="55"/>
        <v>0</v>
      </c>
      <c r="H232" s="7">
        <f t="shared" si="56"/>
        <v>0</v>
      </c>
      <c r="I232" s="7">
        <f t="shared" si="56"/>
        <v>0</v>
      </c>
      <c r="K232" s="4">
        <f t="shared" si="57"/>
        <v>0</v>
      </c>
      <c r="L232">
        <f t="shared" si="58"/>
        <v>0</v>
      </c>
      <c r="M232">
        <f t="shared" si="59"/>
        <v>0</v>
      </c>
      <c r="N232">
        <f t="shared" si="59"/>
        <v>0</v>
      </c>
      <c r="P232">
        <f t="shared" si="60"/>
        <v>0</v>
      </c>
      <c r="Q232">
        <f t="shared" si="61"/>
        <v>0</v>
      </c>
      <c r="R232">
        <f t="shared" si="62"/>
        <v>0</v>
      </c>
      <c r="S232">
        <f t="shared" si="62"/>
        <v>0</v>
      </c>
      <c r="U232">
        <f t="shared" si="63"/>
        <v>0</v>
      </c>
      <c r="V232">
        <f t="shared" si="64"/>
        <v>0</v>
      </c>
      <c r="W232">
        <f t="shared" si="65"/>
        <v>0</v>
      </c>
      <c r="X232">
        <f t="shared" si="65"/>
        <v>0</v>
      </c>
      <c r="Z232">
        <f t="shared" si="66"/>
        <v>0</v>
      </c>
      <c r="AA232">
        <f t="shared" si="67"/>
        <v>0</v>
      </c>
      <c r="AB232">
        <f t="shared" si="68"/>
        <v>0</v>
      </c>
      <c r="AC232">
        <f t="shared" si="68"/>
        <v>0</v>
      </c>
      <c r="AE232">
        <f t="shared" si="69"/>
        <v>0</v>
      </c>
      <c r="AF232">
        <f t="shared" si="70"/>
        <v>0</v>
      </c>
      <c r="AG232">
        <f t="shared" si="71"/>
        <v>0</v>
      </c>
      <c r="AH232">
        <f t="shared" si="71"/>
        <v>0</v>
      </c>
    </row>
    <row r="233" spans="1:35" x14ac:dyDescent="0.2">
      <c r="A233" t="str">
        <f>'R38'!A8</f>
        <v>Mosar</v>
      </c>
      <c r="B233">
        <f>'R38'!B8</f>
        <v>18.5</v>
      </c>
      <c r="C233">
        <f>'R38'!C8</f>
        <v>20.5</v>
      </c>
      <c r="D233">
        <f>'R38'!D8</f>
        <v>37</v>
      </c>
      <c r="E233">
        <f>'R38'!E8</f>
        <v>33</v>
      </c>
      <c r="F233">
        <f>'R38'!F8</f>
        <v>32</v>
      </c>
      <c r="G233" s="7">
        <f t="shared" si="55"/>
        <v>2</v>
      </c>
      <c r="H233" s="7">
        <f t="shared" si="56"/>
        <v>16.5</v>
      </c>
      <c r="I233" s="7">
        <f t="shared" si="56"/>
        <v>-4</v>
      </c>
      <c r="J233" s="7">
        <f t="shared" si="56"/>
        <v>-1</v>
      </c>
      <c r="K233" s="4">
        <f t="shared" si="57"/>
        <v>18.5</v>
      </c>
      <c r="L233">
        <f t="shared" si="58"/>
        <v>20.5</v>
      </c>
      <c r="M233">
        <f t="shared" si="59"/>
        <v>37</v>
      </c>
      <c r="N233">
        <f>IF(A233="Mosar",E233,0)</f>
        <v>33</v>
      </c>
      <c r="O233">
        <f>IF(A233="Mosar",F233,0)</f>
        <v>32</v>
      </c>
      <c r="P233">
        <f t="shared" si="60"/>
        <v>0</v>
      </c>
      <c r="Q233">
        <f t="shared" si="61"/>
        <v>0</v>
      </c>
      <c r="R233">
        <f t="shared" si="62"/>
        <v>0</v>
      </c>
      <c r="S233">
        <f t="shared" si="62"/>
        <v>0</v>
      </c>
      <c r="U233">
        <f t="shared" si="63"/>
        <v>0</v>
      </c>
      <c r="V233">
        <f t="shared" si="64"/>
        <v>0</v>
      </c>
      <c r="W233">
        <f t="shared" si="65"/>
        <v>0</v>
      </c>
      <c r="X233">
        <f t="shared" si="65"/>
        <v>0</v>
      </c>
      <c r="Z233">
        <f t="shared" si="66"/>
        <v>0</v>
      </c>
      <c r="AA233">
        <f t="shared" si="67"/>
        <v>0</v>
      </c>
      <c r="AB233">
        <f t="shared" si="68"/>
        <v>0</v>
      </c>
      <c r="AC233">
        <f t="shared" si="68"/>
        <v>0</v>
      </c>
      <c r="AE233">
        <f t="shared" si="69"/>
        <v>0</v>
      </c>
      <c r="AF233">
        <f t="shared" si="70"/>
        <v>0</v>
      </c>
      <c r="AG233">
        <f t="shared" si="71"/>
        <v>0</v>
      </c>
      <c r="AH233">
        <f t="shared" si="71"/>
        <v>0</v>
      </c>
    </row>
    <row r="234" spans="1:35" x14ac:dyDescent="0.2">
      <c r="A234" t="str">
        <f>'R38'!A20</f>
        <v>Blað- og runnfléttur</v>
      </c>
      <c r="B234">
        <f>'R38'!B20</f>
        <v>3</v>
      </c>
      <c r="C234">
        <f>'R38'!C20</f>
        <v>1</v>
      </c>
      <c r="D234">
        <f>'R38'!D20</f>
        <v>2.5</v>
      </c>
      <c r="E234">
        <f>'R38'!E20</f>
        <v>1.5</v>
      </c>
      <c r="F234">
        <f>'R38'!F20</f>
        <v>0.5</v>
      </c>
      <c r="G234" s="7">
        <f t="shared" si="55"/>
        <v>-2</v>
      </c>
      <c r="H234" s="7">
        <f t="shared" si="56"/>
        <v>1.5</v>
      </c>
      <c r="I234" s="7">
        <f t="shared" si="56"/>
        <v>-1</v>
      </c>
      <c r="J234" s="7">
        <f t="shared" si="56"/>
        <v>-1</v>
      </c>
      <c r="K234" s="4">
        <f t="shared" si="57"/>
        <v>0</v>
      </c>
      <c r="L234">
        <f t="shared" si="58"/>
        <v>0</v>
      </c>
      <c r="M234">
        <f t="shared" si="59"/>
        <v>0</v>
      </c>
      <c r="N234">
        <f t="shared" si="59"/>
        <v>0</v>
      </c>
      <c r="P234">
        <f t="shared" si="60"/>
        <v>3</v>
      </c>
      <c r="Q234">
        <f t="shared" si="61"/>
        <v>1</v>
      </c>
      <c r="R234">
        <f t="shared" si="62"/>
        <v>2.5</v>
      </c>
      <c r="S234">
        <f>IF(A234="Blað- og runnfléttur",E234,0)</f>
        <v>1.5</v>
      </c>
      <c r="T234">
        <f>IF(A234="Blað- og runnfléttur",F234,0)</f>
        <v>0.5</v>
      </c>
      <c r="U234">
        <f t="shared" si="63"/>
        <v>0</v>
      </c>
      <c r="V234">
        <f t="shared" si="64"/>
        <v>0</v>
      </c>
      <c r="W234">
        <f t="shared" si="65"/>
        <v>0</v>
      </c>
      <c r="X234">
        <f t="shared" si="65"/>
        <v>0</v>
      </c>
      <c r="Z234">
        <f t="shared" si="66"/>
        <v>0</v>
      </c>
      <c r="AA234">
        <f t="shared" si="67"/>
        <v>0</v>
      </c>
      <c r="AB234">
        <f t="shared" si="68"/>
        <v>0</v>
      </c>
      <c r="AC234">
        <f t="shared" si="68"/>
        <v>0</v>
      </c>
      <c r="AE234">
        <f t="shared" si="69"/>
        <v>0</v>
      </c>
      <c r="AF234">
        <f t="shared" si="70"/>
        <v>0</v>
      </c>
      <c r="AG234">
        <f t="shared" si="71"/>
        <v>0</v>
      </c>
      <c r="AH234">
        <f t="shared" si="71"/>
        <v>0</v>
      </c>
    </row>
    <row r="235" spans="1:35" x14ac:dyDescent="0.2">
      <c r="A235" t="str">
        <f>'R38'!A26</f>
        <v>Hrúðurfléttur</v>
      </c>
      <c r="B235">
        <f>'R38'!B26</f>
        <v>30</v>
      </c>
      <c r="C235">
        <f>'R38'!C26</f>
        <v>28.5</v>
      </c>
      <c r="D235">
        <f>'R38'!D26</f>
        <v>35.5</v>
      </c>
      <c r="E235">
        <f>'R38'!E26</f>
        <v>34</v>
      </c>
      <c r="F235">
        <f>'R38'!F26</f>
        <v>7.5</v>
      </c>
      <c r="G235" s="7">
        <f t="shared" si="55"/>
        <v>-1.5</v>
      </c>
      <c r="H235" s="7">
        <f t="shared" si="56"/>
        <v>7</v>
      </c>
      <c r="I235" s="7">
        <f t="shared" si="56"/>
        <v>-1.5</v>
      </c>
      <c r="J235" s="7">
        <f t="shared" si="56"/>
        <v>-26.5</v>
      </c>
      <c r="K235" s="4">
        <f t="shared" si="57"/>
        <v>0</v>
      </c>
      <c r="L235">
        <f t="shared" si="58"/>
        <v>0</v>
      </c>
      <c r="M235">
        <f t="shared" si="59"/>
        <v>0</v>
      </c>
      <c r="N235">
        <f t="shared" si="59"/>
        <v>0</v>
      </c>
      <c r="P235">
        <f t="shared" si="60"/>
        <v>0</v>
      </c>
      <c r="Q235">
        <f t="shared" si="61"/>
        <v>0</v>
      </c>
      <c r="R235">
        <f t="shared" si="62"/>
        <v>0</v>
      </c>
      <c r="S235">
        <f t="shared" si="62"/>
        <v>0</v>
      </c>
      <c r="U235">
        <f t="shared" si="63"/>
        <v>30</v>
      </c>
      <c r="V235">
        <f t="shared" si="64"/>
        <v>28.5</v>
      </c>
      <c r="W235">
        <f t="shared" si="65"/>
        <v>35.5</v>
      </c>
      <c r="X235">
        <f>IF(A235="Hrúðurfléttur",E235,0)</f>
        <v>34</v>
      </c>
      <c r="Y235">
        <f>IF(A235="Hrúðurfléttur",F235,0)</f>
        <v>7.5</v>
      </c>
      <c r="Z235">
        <f t="shared" si="66"/>
        <v>0</v>
      </c>
      <c r="AA235">
        <f t="shared" si="67"/>
        <v>0</v>
      </c>
      <c r="AB235">
        <f t="shared" si="68"/>
        <v>0</v>
      </c>
      <c r="AC235">
        <f t="shared" si="68"/>
        <v>0</v>
      </c>
      <c r="AE235">
        <f t="shared" si="69"/>
        <v>0</v>
      </c>
      <c r="AF235">
        <f t="shared" si="70"/>
        <v>0</v>
      </c>
      <c r="AG235">
        <f t="shared" si="71"/>
        <v>0</v>
      </c>
      <c r="AH235">
        <f t="shared" si="71"/>
        <v>0</v>
      </c>
    </row>
    <row r="236" spans="1:35" x14ac:dyDescent="0.2">
      <c r="A236" t="str">
        <f>'R38'!A53</f>
        <v>Heildarþekja</v>
      </c>
      <c r="B236" s="2">
        <f>'R38'!B53</f>
        <v>51.5</v>
      </c>
      <c r="C236" s="2">
        <f>'R38'!C53</f>
        <v>50</v>
      </c>
      <c r="D236" s="2">
        <f>'R38'!D53</f>
        <v>75</v>
      </c>
      <c r="E236" s="2">
        <f>'R38'!E53</f>
        <v>68.5</v>
      </c>
      <c r="F236" s="2">
        <f>'R38'!F53</f>
        <v>40</v>
      </c>
      <c r="G236" s="7">
        <f t="shared" si="55"/>
        <v>-1.5</v>
      </c>
      <c r="H236" s="7">
        <f t="shared" si="56"/>
        <v>25</v>
      </c>
      <c r="I236" s="7">
        <f t="shared" si="56"/>
        <v>-6.5</v>
      </c>
      <c r="J236" s="7">
        <f t="shared" si="56"/>
        <v>-28.5</v>
      </c>
      <c r="K236" s="4">
        <f t="shared" si="57"/>
        <v>0</v>
      </c>
      <c r="L236">
        <f t="shared" si="58"/>
        <v>0</v>
      </c>
      <c r="M236">
        <f t="shared" si="59"/>
        <v>0</v>
      </c>
      <c r="N236">
        <f t="shared" si="59"/>
        <v>0</v>
      </c>
      <c r="P236">
        <f t="shared" si="60"/>
        <v>0</v>
      </c>
      <c r="Q236">
        <f t="shared" si="61"/>
        <v>0</v>
      </c>
      <c r="R236">
        <f t="shared" si="62"/>
        <v>0</v>
      </c>
      <c r="S236">
        <f t="shared" si="62"/>
        <v>0</v>
      </c>
      <c r="U236">
        <f t="shared" si="63"/>
        <v>0</v>
      </c>
      <c r="V236">
        <f t="shared" si="64"/>
        <v>0</v>
      </c>
      <c r="W236">
        <f t="shared" si="65"/>
        <v>0</v>
      </c>
      <c r="X236">
        <f t="shared" si="65"/>
        <v>0</v>
      </c>
      <c r="Z236">
        <f t="shared" si="66"/>
        <v>51.5</v>
      </c>
      <c r="AA236">
        <f t="shared" si="67"/>
        <v>50</v>
      </c>
      <c r="AB236">
        <f t="shared" si="68"/>
        <v>75</v>
      </c>
      <c r="AC236">
        <f>IF(A236="Heildarþekja",E236,0)</f>
        <v>68.5</v>
      </c>
      <c r="AD236">
        <f>IF(A236="Heildarþekja",F236,0)</f>
        <v>40</v>
      </c>
      <c r="AE236">
        <f t="shared" si="69"/>
        <v>0</v>
      </c>
      <c r="AF236">
        <f t="shared" si="70"/>
        <v>0</v>
      </c>
      <c r="AG236">
        <f t="shared" si="71"/>
        <v>0</v>
      </c>
      <c r="AH236">
        <f t="shared" si="71"/>
        <v>0</v>
      </c>
    </row>
    <row r="237" spans="1:35" x14ac:dyDescent="0.2">
      <c r="A237" t="str">
        <f>'R38'!A54</f>
        <v>Fjölbreytni</v>
      </c>
      <c r="B237">
        <f>'R38'!B54</f>
        <v>17</v>
      </c>
      <c r="C237">
        <f>'R38'!C54</f>
        <v>20</v>
      </c>
      <c r="D237">
        <f>'R38'!D54</f>
        <v>24</v>
      </c>
      <c r="E237">
        <f>'R38'!E54</f>
        <v>18</v>
      </c>
      <c r="F237">
        <f>'R38'!F54</f>
        <v>12</v>
      </c>
      <c r="G237" s="7">
        <f t="shared" si="55"/>
        <v>3</v>
      </c>
      <c r="H237" s="7">
        <f t="shared" si="56"/>
        <v>4</v>
      </c>
      <c r="I237" s="7">
        <f t="shared" si="56"/>
        <v>-6</v>
      </c>
      <c r="J237" s="7">
        <f t="shared" si="56"/>
        <v>-6</v>
      </c>
      <c r="K237" s="4">
        <f t="shared" si="57"/>
        <v>0</v>
      </c>
      <c r="L237">
        <f t="shared" si="58"/>
        <v>0</v>
      </c>
      <c r="M237">
        <f t="shared" si="59"/>
        <v>0</v>
      </c>
      <c r="N237">
        <f t="shared" si="59"/>
        <v>0</v>
      </c>
      <c r="P237">
        <f t="shared" si="60"/>
        <v>0</v>
      </c>
      <c r="Q237">
        <f t="shared" si="61"/>
        <v>0</v>
      </c>
      <c r="R237">
        <f t="shared" si="62"/>
        <v>0</v>
      </c>
      <c r="S237">
        <f t="shared" si="62"/>
        <v>0</v>
      </c>
      <c r="U237">
        <f t="shared" si="63"/>
        <v>0</v>
      </c>
      <c r="V237">
        <f t="shared" si="64"/>
        <v>0</v>
      </c>
      <c r="W237">
        <f t="shared" si="65"/>
        <v>0</v>
      </c>
      <c r="X237">
        <f t="shared" si="65"/>
        <v>0</v>
      </c>
      <c r="Z237">
        <f t="shared" si="66"/>
        <v>0</v>
      </c>
      <c r="AA237">
        <f t="shared" si="67"/>
        <v>0</v>
      </c>
      <c r="AB237">
        <f t="shared" si="68"/>
        <v>0</v>
      </c>
      <c r="AC237">
        <f t="shared" si="68"/>
        <v>0</v>
      </c>
      <c r="AE237">
        <f t="shared" si="69"/>
        <v>17</v>
      </c>
      <c r="AF237">
        <f t="shared" si="70"/>
        <v>20</v>
      </c>
      <c r="AG237">
        <f t="shared" si="71"/>
        <v>24</v>
      </c>
      <c r="AH237">
        <f>IF(A237="Fjölbreytni",E237,0)</f>
        <v>18</v>
      </c>
      <c r="AI237">
        <f>IF(A237="Fjölbreytni",F237,0)</f>
        <v>12</v>
      </c>
    </row>
    <row r="238" spans="1:35" x14ac:dyDescent="0.2">
      <c r="A238" s="2" t="s">
        <v>73</v>
      </c>
      <c r="G238" s="7">
        <f t="shared" si="55"/>
        <v>0</v>
      </c>
      <c r="H238" s="7">
        <f t="shared" si="56"/>
        <v>0</v>
      </c>
      <c r="I238" s="7">
        <f t="shared" si="56"/>
        <v>0</v>
      </c>
      <c r="K238" s="4">
        <f t="shared" si="57"/>
        <v>0</v>
      </c>
      <c r="L238">
        <f t="shared" si="58"/>
        <v>0</v>
      </c>
      <c r="M238">
        <f t="shared" si="59"/>
        <v>0</v>
      </c>
      <c r="N238">
        <f t="shared" si="59"/>
        <v>0</v>
      </c>
      <c r="P238">
        <f t="shared" si="60"/>
        <v>0</v>
      </c>
      <c r="Q238">
        <f t="shared" si="61"/>
        <v>0</v>
      </c>
      <c r="R238">
        <f t="shared" si="62"/>
        <v>0</v>
      </c>
      <c r="S238">
        <f t="shared" si="62"/>
        <v>0</v>
      </c>
      <c r="U238">
        <f t="shared" si="63"/>
        <v>0</v>
      </c>
      <c r="V238">
        <f t="shared" si="64"/>
        <v>0</v>
      </c>
      <c r="W238">
        <f t="shared" si="65"/>
        <v>0</v>
      </c>
      <c r="X238">
        <f t="shared" si="65"/>
        <v>0</v>
      </c>
      <c r="Z238">
        <f t="shared" si="66"/>
        <v>0</v>
      </c>
      <c r="AA238">
        <f t="shared" si="67"/>
        <v>0</v>
      </c>
      <c r="AB238">
        <f t="shared" si="68"/>
        <v>0</v>
      </c>
      <c r="AC238">
        <f t="shared" si="68"/>
        <v>0</v>
      </c>
      <c r="AE238">
        <f t="shared" si="69"/>
        <v>0</v>
      </c>
      <c r="AF238">
        <f t="shared" si="70"/>
        <v>0</v>
      </c>
      <c r="AG238">
        <f t="shared" si="71"/>
        <v>0</v>
      </c>
      <c r="AH238">
        <f t="shared" si="71"/>
        <v>0</v>
      </c>
    </row>
    <row r="239" spans="1:35" x14ac:dyDescent="0.2">
      <c r="A239" t="str">
        <f>'R39'!A5</f>
        <v>Mosar</v>
      </c>
      <c r="B239">
        <f>'R39'!B5</f>
        <v>2</v>
      </c>
      <c r="C239">
        <v>0.01</v>
      </c>
      <c r="D239">
        <f>'R39'!D5</f>
        <v>1</v>
      </c>
      <c r="E239">
        <f>'R39'!E5</f>
        <v>3</v>
      </c>
      <c r="F239">
        <f>'R39'!F5</f>
        <v>1</v>
      </c>
      <c r="G239" s="7">
        <f t="shared" si="55"/>
        <v>-1.99</v>
      </c>
      <c r="H239" s="7">
        <f t="shared" si="56"/>
        <v>0.99</v>
      </c>
      <c r="I239" s="7">
        <f t="shared" si="56"/>
        <v>2</v>
      </c>
      <c r="J239" s="7">
        <f t="shared" si="56"/>
        <v>-2</v>
      </c>
      <c r="K239" s="4">
        <f t="shared" si="57"/>
        <v>2</v>
      </c>
      <c r="L239">
        <f t="shared" si="58"/>
        <v>0.01</v>
      </c>
      <c r="M239">
        <f t="shared" si="59"/>
        <v>1</v>
      </c>
      <c r="N239">
        <f>IF(A239="Mosar",E239,0)</f>
        <v>3</v>
      </c>
      <c r="O239">
        <f>IF(A239="Mosar",F239,0)</f>
        <v>1</v>
      </c>
      <c r="P239">
        <f t="shared" si="60"/>
        <v>0</v>
      </c>
      <c r="Q239">
        <f t="shared" si="61"/>
        <v>0</v>
      </c>
      <c r="R239">
        <f t="shared" si="62"/>
        <v>0</v>
      </c>
      <c r="S239">
        <f t="shared" si="62"/>
        <v>0</v>
      </c>
      <c r="U239">
        <f t="shared" si="63"/>
        <v>0</v>
      </c>
      <c r="V239">
        <f t="shared" si="64"/>
        <v>0</v>
      </c>
      <c r="W239">
        <f t="shared" si="65"/>
        <v>0</v>
      </c>
      <c r="X239">
        <f t="shared" si="65"/>
        <v>0</v>
      </c>
      <c r="Z239">
        <f t="shared" si="66"/>
        <v>0</v>
      </c>
      <c r="AA239">
        <f t="shared" si="67"/>
        <v>0</v>
      </c>
      <c r="AB239">
        <f t="shared" si="68"/>
        <v>0</v>
      </c>
      <c r="AC239">
        <f t="shared" si="68"/>
        <v>0</v>
      </c>
      <c r="AE239">
        <f t="shared" si="69"/>
        <v>0</v>
      </c>
      <c r="AF239">
        <f t="shared" si="70"/>
        <v>0</v>
      </c>
      <c r="AG239">
        <f t="shared" si="71"/>
        <v>0</v>
      </c>
      <c r="AH239">
        <f t="shared" si="71"/>
        <v>0</v>
      </c>
    </row>
    <row r="240" spans="1:35" x14ac:dyDescent="0.2">
      <c r="A240" t="str">
        <f>'R39'!A10</f>
        <v>Blað- og runnfléttur</v>
      </c>
      <c r="B240">
        <f>'R39'!B10</f>
        <v>45.5</v>
      </c>
      <c r="C240">
        <f>'R39'!C10</f>
        <v>62</v>
      </c>
      <c r="D240">
        <f>'R39'!D10</f>
        <v>80</v>
      </c>
      <c r="E240">
        <f>'R39'!E10</f>
        <v>75</v>
      </c>
      <c r="F240">
        <f>'R39'!F10</f>
        <v>75</v>
      </c>
      <c r="G240" s="7">
        <f t="shared" si="55"/>
        <v>16.5</v>
      </c>
      <c r="H240" s="7">
        <f t="shared" si="56"/>
        <v>18</v>
      </c>
      <c r="I240" s="7">
        <f t="shared" si="56"/>
        <v>-5</v>
      </c>
      <c r="J240" s="7">
        <f t="shared" si="56"/>
        <v>0</v>
      </c>
      <c r="K240" s="4">
        <f t="shared" si="57"/>
        <v>0</v>
      </c>
      <c r="L240">
        <f t="shared" si="58"/>
        <v>0</v>
      </c>
      <c r="M240">
        <f t="shared" si="59"/>
        <v>0</v>
      </c>
      <c r="N240">
        <f t="shared" si="59"/>
        <v>0</v>
      </c>
      <c r="P240">
        <f t="shared" si="60"/>
        <v>45.5</v>
      </c>
      <c r="Q240">
        <f t="shared" si="61"/>
        <v>62</v>
      </c>
      <c r="R240">
        <f t="shared" si="62"/>
        <v>80</v>
      </c>
      <c r="S240">
        <f>IF(A240="Blað- og runnfléttur",E240,0)</f>
        <v>75</v>
      </c>
      <c r="T240">
        <f>IF(A240="Blað- og runnfléttur",F240,0)</f>
        <v>75</v>
      </c>
      <c r="U240">
        <f t="shared" si="63"/>
        <v>0</v>
      </c>
      <c r="V240">
        <f t="shared" si="64"/>
        <v>0</v>
      </c>
      <c r="W240">
        <f t="shared" si="65"/>
        <v>0</v>
      </c>
      <c r="X240">
        <f t="shared" si="65"/>
        <v>0</v>
      </c>
      <c r="Z240">
        <f t="shared" si="66"/>
        <v>0</v>
      </c>
      <c r="AA240">
        <f t="shared" si="67"/>
        <v>0</v>
      </c>
      <c r="AB240">
        <f t="shared" si="68"/>
        <v>0</v>
      </c>
      <c r="AC240">
        <f t="shared" si="68"/>
        <v>0</v>
      </c>
      <c r="AE240">
        <f t="shared" si="69"/>
        <v>0</v>
      </c>
      <c r="AF240">
        <f t="shared" si="70"/>
        <v>0</v>
      </c>
      <c r="AG240">
        <f t="shared" si="71"/>
        <v>0</v>
      </c>
      <c r="AH240">
        <f t="shared" si="71"/>
        <v>0</v>
      </c>
    </row>
    <row r="241" spans="1:35" x14ac:dyDescent="0.2">
      <c r="A241" t="str">
        <f>'R39'!A14</f>
        <v>Hrúðurfléttur</v>
      </c>
      <c r="B241">
        <f>'R39'!B14</f>
        <v>12</v>
      </c>
      <c r="C241">
        <f>'R39'!C14</f>
        <v>11.5</v>
      </c>
      <c r="D241">
        <f>'R39'!D14</f>
        <v>8</v>
      </c>
      <c r="E241">
        <f>'R39'!E14</f>
        <v>6.5</v>
      </c>
      <c r="F241">
        <f>'R39'!F14</f>
        <v>5.5</v>
      </c>
      <c r="G241" s="7">
        <f t="shared" si="55"/>
        <v>-0.5</v>
      </c>
      <c r="H241" s="7">
        <f t="shared" si="56"/>
        <v>-3.5</v>
      </c>
      <c r="I241" s="7">
        <f t="shared" si="56"/>
        <v>-1.5</v>
      </c>
      <c r="J241" s="7">
        <f t="shared" si="56"/>
        <v>-1</v>
      </c>
      <c r="K241" s="4">
        <f t="shared" si="57"/>
        <v>0</v>
      </c>
      <c r="L241">
        <f t="shared" si="58"/>
        <v>0</v>
      </c>
      <c r="M241">
        <f t="shared" si="59"/>
        <v>0</v>
      </c>
      <c r="N241">
        <f t="shared" si="59"/>
        <v>0</v>
      </c>
      <c r="P241">
        <f t="shared" si="60"/>
        <v>0</v>
      </c>
      <c r="Q241">
        <f t="shared" si="61"/>
        <v>0</v>
      </c>
      <c r="R241">
        <f t="shared" si="62"/>
        <v>0</v>
      </c>
      <c r="S241">
        <f t="shared" si="62"/>
        <v>0</v>
      </c>
      <c r="U241">
        <f t="shared" si="63"/>
        <v>12</v>
      </c>
      <c r="V241">
        <f t="shared" si="64"/>
        <v>11.5</v>
      </c>
      <c r="W241">
        <f t="shared" si="65"/>
        <v>8</v>
      </c>
      <c r="X241">
        <f>IF(A241="Hrúðurfléttur",E241,0)</f>
        <v>6.5</v>
      </c>
      <c r="Y241">
        <f>IF(A241="Hrúðurfléttur",F241,0)</f>
        <v>5.5</v>
      </c>
      <c r="Z241">
        <f t="shared" si="66"/>
        <v>0</v>
      </c>
      <c r="AA241">
        <f t="shared" si="67"/>
        <v>0</v>
      </c>
      <c r="AB241">
        <f t="shared" si="68"/>
        <v>0</v>
      </c>
      <c r="AC241">
        <f t="shared" si="68"/>
        <v>0</v>
      </c>
      <c r="AE241">
        <f t="shared" si="69"/>
        <v>0</v>
      </c>
      <c r="AF241">
        <f t="shared" si="70"/>
        <v>0</v>
      </c>
      <c r="AG241">
        <f t="shared" si="71"/>
        <v>0</v>
      </c>
      <c r="AH241">
        <f t="shared" si="71"/>
        <v>0</v>
      </c>
    </row>
    <row r="242" spans="1:35" x14ac:dyDescent="0.2">
      <c r="A242" t="str">
        <f>'R39'!A32</f>
        <v>Heildarþekja</v>
      </c>
      <c r="B242" s="2">
        <f>'R39'!B32</f>
        <v>59.5</v>
      </c>
      <c r="C242" s="2">
        <f>'R39'!C32</f>
        <v>73.5</v>
      </c>
      <c r="D242" s="2">
        <f>'R39'!D32</f>
        <v>89</v>
      </c>
      <c r="E242" s="2">
        <f>'R39'!E32</f>
        <v>84.5</v>
      </c>
      <c r="F242" s="2">
        <f>'R39'!F32</f>
        <v>81.5</v>
      </c>
      <c r="G242" s="7">
        <f t="shared" si="55"/>
        <v>14</v>
      </c>
      <c r="H242" s="7">
        <f t="shared" si="56"/>
        <v>15.5</v>
      </c>
      <c r="I242" s="7">
        <f t="shared" si="56"/>
        <v>-4.5</v>
      </c>
      <c r="J242" s="7">
        <f t="shared" si="56"/>
        <v>-3</v>
      </c>
      <c r="K242" s="4">
        <f t="shared" si="57"/>
        <v>0</v>
      </c>
      <c r="L242">
        <f t="shared" si="58"/>
        <v>0</v>
      </c>
      <c r="M242">
        <f t="shared" si="59"/>
        <v>0</v>
      </c>
      <c r="N242">
        <f t="shared" si="59"/>
        <v>0</v>
      </c>
      <c r="P242">
        <f t="shared" si="60"/>
        <v>0</v>
      </c>
      <c r="Q242">
        <f t="shared" si="61"/>
        <v>0</v>
      </c>
      <c r="R242">
        <f t="shared" si="62"/>
        <v>0</v>
      </c>
      <c r="S242">
        <f t="shared" si="62"/>
        <v>0</v>
      </c>
      <c r="U242">
        <f t="shared" si="63"/>
        <v>0</v>
      </c>
      <c r="V242">
        <f t="shared" si="64"/>
        <v>0</v>
      </c>
      <c r="W242">
        <f t="shared" si="65"/>
        <v>0</v>
      </c>
      <c r="X242">
        <f t="shared" si="65"/>
        <v>0</v>
      </c>
      <c r="Z242">
        <f t="shared" si="66"/>
        <v>59.5</v>
      </c>
      <c r="AA242">
        <f t="shared" si="67"/>
        <v>73.5</v>
      </c>
      <c r="AB242">
        <f t="shared" si="68"/>
        <v>89</v>
      </c>
      <c r="AC242">
        <f>IF(A242="Heildarþekja",E242,0)</f>
        <v>84.5</v>
      </c>
      <c r="AD242">
        <f>IF(A242="Heildarþekja",F242,0)</f>
        <v>81.5</v>
      </c>
      <c r="AE242">
        <f t="shared" si="69"/>
        <v>0</v>
      </c>
      <c r="AF242">
        <f t="shared" si="70"/>
        <v>0</v>
      </c>
      <c r="AG242">
        <f t="shared" si="71"/>
        <v>0</v>
      </c>
      <c r="AH242">
        <f t="shared" si="71"/>
        <v>0</v>
      </c>
    </row>
    <row r="243" spans="1:35" x14ac:dyDescent="0.2">
      <c r="A243" t="str">
        <f>'R39'!A33</f>
        <v>Fjölbreytni</v>
      </c>
      <c r="B243">
        <f>'R39'!B33</f>
        <v>15</v>
      </c>
      <c r="C243">
        <f>'R39'!C33</f>
        <v>9</v>
      </c>
      <c r="D243">
        <f>'R39'!D33</f>
        <v>12</v>
      </c>
      <c r="E243">
        <f>'R39'!E33</f>
        <v>13</v>
      </c>
      <c r="F243">
        <f>'R39'!F33</f>
        <v>10</v>
      </c>
      <c r="G243" s="7">
        <f t="shared" si="55"/>
        <v>-6</v>
      </c>
      <c r="H243" s="7">
        <f t="shared" si="56"/>
        <v>3</v>
      </c>
      <c r="I243" s="7">
        <f t="shared" si="56"/>
        <v>1</v>
      </c>
      <c r="J243" s="7">
        <f t="shared" si="56"/>
        <v>-3</v>
      </c>
      <c r="K243" s="4">
        <f t="shared" si="57"/>
        <v>0</v>
      </c>
      <c r="L243">
        <f t="shared" si="58"/>
        <v>0</v>
      </c>
      <c r="M243">
        <f t="shared" si="59"/>
        <v>0</v>
      </c>
      <c r="N243">
        <f t="shared" si="59"/>
        <v>0</v>
      </c>
      <c r="P243">
        <f t="shared" si="60"/>
        <v>0</v>
      </c>
      <c r="Q243">
        <f t="shared" si="61"/>
        <v>0</v>
      </c>
      <c r="R243">
        <f t="shared" si="62"/>
        <v>0</v>
      </c>
      <c r="S243">
        <f t="shared" si="62"/>
        <v>0</v>
      </c>
      <c r="U243">
        <f t="shared" si="63"/>
        <v>0</v>
      </c>
      <c r="V243">
        <f t="shared" si="64"/>
        <v>0</v>
      </c>
      <c r="W243">
        <f t="shared" si="65"/>
        <v>0</v>
      </c>
      <c r="X243">
        <f t="shared" si="65"/>
        <v>0</v>
      </c>
      <c r="Z243">
        <f t="shared" si="66"/>
        <v>0</v>
      </c>
      <c r="AA243">
        <f t="shared" si="67"/>
        <v>0</v>
      </c>
      <c r="AB243">
        <f t="shared" si="68"/>
        <v>0</v>
      </c>
      <c r="AC243">
        <f t="shared" si="68"/>
        <v>0</v>
      </c>
      <c r="AE243">
        <f t="shared" si="69"/>
        <v>15</v>
      </c>
      <c r="AF243">
        <f t="shared" si="70"/>
        <v>9</v>
      </c>
      <c r="AG243">
        <f t="shared" si="71"/>
        <v>12</v>
      </c>
      <c r="AH243">
        <f>IF(A243="Fjölbreytni",E243,0)</f>
        <v>13</v>
      </c>
      <c r="AI243">
        <f>IF(A243="Fjölbreytni",F243,0)</f>
        <v>10</v>
      </c>
    </row>
    <row r="244" spans="1:35" x14ac:dyDescent="0.2">
      <c r="A244" s="2" t="s">
        <v>74</v>
      </c>
      <c r="G244" s="7">
        <f t="shared" si="55"/>
        <v>0</v>
      </c>
      <c r="H244" s="7">
        <f t="shared" si="56"/>
        <v>0</v>
      </c>
      <c r="I244" s="7">
        <f t="shared" si="56"/>
        <v>0</v>
      </c>
      <c r="K244" s="4">
        <f t="shared" si="57"/>
        <v>0</v>
      </c>
      <c r="L244">
        <f t="shared" si="58"/>
        <v>0</v>
      </c>
      <c r="M244">
        <f t="shared" si="59"/>
        <v>0</v>
      </c>
      <c r="N244">
        <f t="shared" si="59"/>
        <v>0</v>
      </c>
      <c r="P244">
        <f t="shared" si="60"/>
        <v>0</v>
      </c>
      <c r="Q244">
        <f t="shared" si="61"/>
        <v>0</v>
      </c>
      <c r="R244">
        <f t="shared" si="62"/>
        <v>0</v>
      </c>
      <c r="S244">
        <f t="shared" si="62"/>
        <v>0</v>
      </c>
      <c r="U244">
        <f t="shared" si="63"/>
        <v>0</v>
      </c>
      <c r="V244">
        <f t="shared" si="64"/>
        <v>0</v>
      </c>
      <c r="W244">
        <f t="shared" si="65"/>
        <v>0</v>
      </c>
      <c r="X244">
        <f t="shared" si="65"/>
        <v>0</v>
      </c>
      <c r="Z244">
        <f t="shared" si="66"/>
        <v>0</v>
      </c>
      <c r="AA244">
        <f t="shared" si="67"/>
        <v>0</v>
      </c>
      <c r="AB244">
        <f t="shared" si="68"/>
        <v>0</v>
      </c>
      <c r="AC244">
        <f t="shared" si="68"/>
        <v>0</v>
      </c>
      <c r="AE244">
        <f t="shared" si="69"/>
        <v>0</v>
      </c>
      <c r="AF244">
        <f t="shared" si="70"/>
        <v>0</v>
      </c>
      <c r="AG244">
        <f t="shared" si="71"/>
        <v>0</v>
      </c>
      <c r="AH244">
        <f t="shared" si="71"/>
        <v>0</v>
      </c>
    </row>
    <row r="245" spans="1:35" x14ac:dyDescent="0.2">
      <c r="A245" t="str">
        <f>'R40'!A10</f>
        <v>Mosar</v>
      </c>
      <c r="B245">
        <f>'R40'!B10</f>
        <v>23</v>
      </c>
      <c r="C245">
        <f>'R40'!C10</f>
        <v>25</v>
      </c>
      <c r="D245">
        <f>'R40'!D10</f>
        <v>22.5</v>
      </c>
      <c r="E245">
        <f>'R40'!E10</f>
        <v>23</v>
      </c>
      <c r="F245">
        <f>'R40'!F10</f>
        <v>18</v>
      </c>
      <c r="G245" s="7">
        <f t="shared" si="55"/>
        <v>2</v>
      </c>
      <c r="H245" s="7">
        <f t="shared" si="56"/>
        <v>-2.5</v>
      </c>
      <c r="I245" s="7">
        <f t="shared" si="56"/>
        <v>0.5</v>
      </c>
      <c r="J245" s="7">
        <f t="shared" si="56"/>
        <v>-5</v>
      </c>
      <c r="K245" s="4">
        <f t="shared" si="57"/>
        <v>23</v>
      </c>
      <c r="L245">
        <f t="shared" si="58"/>
        <v>25</v>
      </c>
      <c r="M245">
        <f t="shared" si="59"/>
        <v>22.5</v>
      </c>
      <c r="N245">
        <f>IF(A245="Mosar",E245,0)</f>
        <v>23</v>
      </c>
      <c r="O245">
        <f>IF(A245="Mosar",F245,0)</f>
        <v>18</v>
      </c>
      <c r="P245">
        <f t="shared" si="60"/>
        <v>0</v>
      </c>
      <c r="Q245">
        <f t="shared" si="61"/>
        <v>0</v>
      </c>
      <c r="R245">
        <f t="shared" si="62"/>
        <v>0</v>
      </c>
      <c r="S245">
        <f t="shared" si="62"/>
        <v>0</v>
      </c>
      <c r="U245">
        <f t="shared" si="63"/>
        <v>0</v>
      </c>
      <c r="V245">
        <f t="shared" si="64"/>
        <v>0</v>
      </c>
      <c r="W245">
        <f t="shared" si="65"/>
        <v>0</v>
      </c>
      <c r="X245">
        <f t="shared" si="65"/>
        <v>0</v>
      </c>
      <c r="Z245">
        <f t="shared" si="66"/>
        <v>0</v>
      </c>
      <c r="AA245">
        <f t="shared" si="67"/>
        <v>0</v>
      </c>
      <c r="AB245">
        <f t="shared" si="68"/>
        <v>0</v>
      </c>
      <c r="AC245">
        <f t="shared" si="68"/>
        <v>0</v>
      </c>
      <c r="AE245">
        <f t="shared" si="69"/>
        <v>0</v>
      </c>
      <c r="AF245">
        <f t="shared" si="70"/>
        <v>0</v>
      </c>
      <c r="AG245">
        <f t="shared" si="71"/>
        <v>0</v>
      </c>
      <c r="AH245">
        <f t="shared" si="71"/>
        <v>0</v>
      </c>
    </row>
    <row r="246" spans="1:35" x14ac:dyDescent="0.2">
      <c r="A246" t="str">
        <f>'R40'!A18</f>
        <v>Blað- og runnfléttur</v>
      </c>
      <c r="B246">
        <f>'R40'!B18</f>
        <v>15.5</v>
      </c>
      <c r="C246">
        <f>'R40'!C18</f>
        <v>4</v>
      </c>
      <c r="D246">
        <f>'R40'!D18</f>
        <v>7.5</v>
      </c>
      <c r="E246">
        <f>'R40'!E18</f>
        <v>14.5</v>
      </c>
      <c r="F246">
        <f>'R40'!F18</f>
        <v>12.5</v>
      </c>
      <c r="G246" s="7">
        <f t="shared" si="55"/>
        <v>-11.5</v>
      </c>
      <c r="H246" s="7">
        <f t="shared" si="56"/>
        <v>3.5</v>
      </c>
      <c r="I246" s="7">
        <f t="shared" si="56"/>
        <v>7</v>
      </c>
      <c r="J246" s="7">
        <f t="shared" si="56"/>
        <v>-2</v>
      </c>
      <c r="K246" s="4">
        <f t="shared" si="57"/>
        <v>0</v>
      </c>
      <c r="L246">
        <f t="shared" si="58"/>
        <v>0</v>
      </c>
      <c r="M246">
        <f t="shared" si="59"/>
        <v>0</v>
      </c>
      <c r="N246">
        <f t="shared" si="59"/>
        <v>0</v>
      </c>
      <c r="P246">
        <f t="shared" si="60"/>
        <v>15.5</v>
      </c>
      <c r="Q246">
        <f t="shared" si="61"/>
        <v>4</v>
      </c>
      <c r="R246">
        <f t="shared" si="62"/>
        <v>7.5</v>
      </c>
      <c r="S246">
        <f>IF(A246="Blað- og runnfléttur",E246,0)</f>
        <v>14.5</v>
      </c>
      <c r="T246">
        <f>IF(A246="Blað- og runnfléttur",F246,0)</f>
        <v>12.5</v>
      </c>
      <c r="U246">
        <f t="shared" si="63"/>
        <v>0</v>
      </c>
      <c r="V246">
        <f t="shared" si="64"/>
        <v>0</v>
      </c>
      <c r="W246">
        <f t="shared" si="65"/>
        <v>0</v>
      </c>
      <c r="X246">
        <f t="shared" si="65"/>
        <v>0</v>
      </c>
      <c r="Z246">
        <f t="shared" si="66"/>
        <v>0</v>
      </c>
      <c r="AA246">
        <f t="shared" si="67"/>
        <v>0</v>
      </c>
      <c r="AB246">
        <f t="shared" si="68"/>
        <v>0</v>
      </c>
      <c r="AC246">
        <f t="shared" si="68"/>
        <v>0</v>
      </c>
      <c r="AE246">
        <f t="shared" si="69"/>
        <v>0</v>
      </c>
      <c r="AF246">
        <f t="shared" si="70"/>
        <v>0</v>
      </c>
      <c r="AG246">
        <f t="shared" si="71"/>
        <v>0</v>
      </c>
      <c r="AH246">
        <f t="shared" si="71"/>
        <v>0</v>
      </c>
    </row>
    <row r="247" spans="1:35" x14ac:dyDescent="0.2">
      <c r="A247" t="str">
        <f>'R40'!A22</f>
        <v>Hrúðurfléttur</v>
      </c>
      <c r="B247">
        <f>'R40'!B22</f>
        <v>15.5</v>
      </c>
      <c r="C247">
        <f>'R40'!C22</f>
        <v>26</v>
      </c>
      <c r="D247">
        <f>'R40'!D22</f>
        <v>24.5</v>
      </c>
      <c r="E247">
        <f>'R40'!E22</f>
        <v>31</v>
      </c>
      <c r="F247">
        <f>'R40'!F22</f>
        <v>27</v>
      </c>
      <c r="G247" s="7">
        <f t="shared" ref="G247:G310" si="72">C247-B247</f>
        <v>10.5</v>
      </c>
      <c r="H247" s="7">
        <f t="shared" ref="H247:J310" si="73">D247-C247</f>
        <v>-1.5</v>
      </c>
      <c r="I247" s="7">
        <f t="shared" si="73"/>
        <v>6.5</v>
      </c>
      <c r="J247" s="7">
        <f t="shared" si="73"/>
        <v>-4</v>
      </c>
      <c r="K247" s="4">
        <f t="shared" si="57"/>
        <v>0</v>
      </c>
      <c r="L247">
        <f t="shared" si="58"/>
        <v>0</v>
      </c>
      <c r="M247">
        <f t="shared" si="59"/>
        <v>0</v>
      </c>
      <c r="N247">
        <f t="shared" si="59"/>
        <v>0</v>
      </c>
      <c r="P247">
        <f t="shared" si="60"/>
        <v>0</v>
      </c>
      <c r="Q247">
        <f t="shared" si="61"/>
        <v>0</v>
      </c>
      <c r="R247">
        <f t="shared" si="62"/>
        <v>0</v>
      </c>
      <c r="S247">
        <f t="shared" si="62"/>
        <v>0</v>
      </c>
      <c r="U247">
        <f t="shared" si="63"/>
        <v>15.5</v>
      </c>
      <c r="V247">
        <f t="shared" si="64"/>
        <v>26</v>
      </c>
      <c r="W247">
        <f t="shared" si="65"/>
        <v>24.5</v>
      </c>
      <c r="X247">
        <f>IF(A247="Hrúðurfléttur",E247,0)</f>
        <v>31</v>
      </c>
      <c r="Y247">
        <f>IF(A247="Hrúðurfléttur",F247,0)</f>
        <v>27</v>
      </c>
      <c r="Z247">
        <f t="shared" si="66"/>
        <v>0</v>
      </c>
      <c r="AA247">
        <f t="shared" si="67"/>
        <v>0</v>
      </c>
      <c r="AB247">
        <f t="shared" si="68"/>
        <v>0</v>
      </c>
      <c r="AC247">
        <f t="shared" si="68"/>
        <v>0</v>
      </c>
      <c r="AE247">
        <f t="shared" si="69"/>
        <v>0</v>
      </c>
      <c r="AF247">
        <f t="shared" si="70"/>
        <v>0</v>
      </c>
      <c r="AG247">
        <f t="shared" si="71"/>
        <v>0</v>
      </c>
      <c r="AH247">
        <f t="shared" si="71"/>
        <v>0</v>
      </c>
    </row>
    <row r="248" spans="1:35" x14ac:dyDescent="0.2">
      <c r="A248" t="str">
        <f>'R40'!A42</f>
        <v>Heildarþekja</v>
      </c>
      <c r="B248" s="2">
        <f>'R40'!B42</f>
        <v>54</v>
      </c>
      <c r="C248" s="2">
        <f>'R40'!C42</f>
        <v>55</v>
      </c>
      <c r="D248" s="2">
        <f>'R40'!D42</f>
        <v>54.5</v>
      </c>
      <c r="E248" s="2">
        <f>'R40'!E42</f>
        <v>68.5</v>
      </c>
      <c r="F248" s="2">
        <f>'R40'!F42</f>
        <v>59</v>
      </c>
      <c r="G248" s="7">
        <f t="shared" si="72"/>
        <v>1</v>
      </c>
      <c r="H248" s="7">
        <f t="shared" si="73"/>
        <v>-0.5</v>
      </c>
      <c r="I248" s="7">
        <f t="shared" si="73"/>
        <v>14</v>
      </c>
      <c r="J248" s="7">
        <f t="shared" si="73"/>
        <v>-9.5</v>
      </c>
      <c r="K248" s="4">
        <f t="shared" si="57"/>
        <v>0</v>
      </c>
      <c r="L248">
        <f t="shared" si="58"/>
        <v>0</v>
      </c>
      <c r="M248">
        <f t="shared" si="59"/>
        <v>0</v>
      </c>
      <c r="N248">
        <f t="shared" si="59"/>
        <v>0</v>
      </c>
      <c r="P248">
        <f t="shared" si="60"/>
        <v>0</v>
      </c>
      <c r="Q248">
        <f t="shared" si="61"/>
        <v>0</v>
      </c>
      <c r="R248">
        <f t="shared" si="62"/>
        <v>0</v>
      </c>
      <c r="S248">
        <f t="shared" si="62"/>
        <v>0</v>
      </c>
      <c r="U248">
        <f t="shared" si="63"/>
        <v>0</v>
      </c>
      <c r="V248">
        <f t="shared" si="64"/>
        <v>0</v>
      </c>
      <c r="W248">
        <f t="shared" si="65"/>
        <v>0</v>
      </c>
      <c r="X248">
        <f t="shared" si="65"/>
        <v>0</v>
      </c>
      <c r="Z248">
        <f t="shared" si="66"/>
        <v>54</v>
      </c>
      <c r="AA248">
        <f t="shared" si="67"/>
        <v>55</v>
      </c>
      <c r="AB248">
        <f t="shared" si="68"/>
        <v>54.5</v>
      </c>
      <c r="AC248">
        <f>IF(A248="Heildarþekja",E248,0)</f>
        <v>68.5</v>
      </c>
      <c r="AD248">
        <f>IF(A248="Heildarþekja",F248,0)</f>
        <v>59</v>
      </c>
      <c r="AE248">
        <f t="shared" si="69"/>
        <v>0</v>
      </c>
      <c r="AF248">
        <f t="shared" si="70"/>
        <v>0</v>
      </c>
      <c r="AG248">
        <f t="shared" si="71"/>
        <v>0</v>
      </c>
      <c r="AH248">
        <f t="shared" si="71"/>
        <v>0</v>
      </c>
    </row>
    <row r="249" spans="1:35" x14ac:dyDescent="0.2">
      <c r="A249" t="str">
        <f>'R40'!A43</f>
        <v>Fjölbreytni</v>
      </c>
      <c r="B249">
        <f>'R40'!B43</f>
        <v>16</v>
      </c>
      <c r="C249">
        <f>'R40'!C43</f>
        <v>17</v>
      </c>
      <c r="D249">
        <f>'R40'!D43</f>
        <v>21</v>
      </c>
      <c r="E249">
        <f>'R40'!E43</f>
        <v>16</v>
      </c>
      <c r="F249">
        <f>'R40'!F43</f>
        <v>16</v>
      </c>
      <c r="G249" s="7">
        <f t="shared" si="72"/>
        <v>1</v>
      </c>
      <c r="H249" s="7">
        <f t="shared" si="73"/>
        <v>4</v>
      </c>
      <c r="I249" s="7">
        <f t="shared" si="73"/>
        <v>-5</v>
      </c>
      <c r="J249" s="7">
        <f t="shared" si="73"/>
        <v>0</v>
      </c>
      <c r="K249" s="4">
        <f t="shared" si="57"/>
        <v>0</v>
      </c>
      <c r="L249">
        <f t="shared" si="58"/>
        <v>0</v>
      </c>
      <c r="M249">
        <f t="shared" si="59"/>
        <v>0</v>
      </c>
      <c r="N249">
        <f t="shared" si="59"/>
        <v>0</v>
      </c>
      <c r="P249">
        <f t="shared" si="60"/>
        <v>0</v>
      </c>
      <c r="Q249">
        <f t="shared" si="61"/>
        <v>0</v>
      </c>
      <c r="R249">
        <f t="shared" si="62"/>
        <v>0</v>
      </c>
      <c r="S249">
        <f t="shared" si="62"/>
        <v>0</v>
      </c>
      <c r="U249">
        <f t="shared" si="63"/>
        <v>0</v>
      </c>
      <c r="V249">
        <f t="shared" si="64"/>
        <v>0</v>
      </c>
      <c r="W249">
        <f t="shared" si="65"/>
        <v>0</v>
      </c>
      <c r="X249">
        <f t="shared" si="65"/>
        <v>0</v>
      </c>
      <c r="Z249">
        <f t="shared" si="66"/>
        <v>0</v>
      </c>
      <c r="AA249">
        <f t="shared" si="67"/>
        <v>0</v>
      </c>
      <c r="AB249">
        <f t="shared" si="68"/>
        <v>0</v>
      </c>
      <c r="AC249">
        <f t="shared" si="68"/>
        <v>0</v>
      </c>
      <c r="AE249">
        <f t="shared" si="69"/>
        <v>16</v>
      </c>
      <c r="AF249">
        <f t="shared" si="70"/>
        <v>17</v>
      </c>
      <c r="AG249">
        <f t="shared" si="71"/>
        <v>21</v>
      </c>
      <c r="AH249">
        <f>IF(A249="Fjölbreytni",E249,0)</f>
        <v>16</v>
      </c>
      <c r="AI249">
        <f>IF(A249="Fjölbreytni",F249,0)</f>
        <v>16</v>
      </c>
    </row>
    <row r="250" spans="1:35" x14ac:dyDescent="0.2">
      <c r="A250" s="2" t="s">
        <v>75</v>
      </c>
      <c r="G250" s="7">
        <f t="shared" si="72"/>
        <v>0</v>
      </c>
      <c r="H250" s="7">
        <f t="shared" si="73"/>
        <v>0</v>
      </c>
      <c r="I250" s="7">
        <f t="shared" si="73"/>
        <v>0</v>
      </c>
      <c r="K250" s="4">
        <f t="shared" si="57"/>
        <v>0</v>
      </c>
      <c r="L250">
        <f t="shared" si="58"/>
        <v>0</v>
      </c>
      <c r="M250">
        <f t="shared" si="59"/>
        <v>0</v>
      </c>
      <c r="N250">
        <f t="shared" si="59"/>
        <v>0</v>
      </c>
      <c r="P250">
        <f t="shared" si="60"/>
        <v>0</v>
      </c>
      <c r="Q250">
        <f t="shared" si="61"/>
        <v>0</v>
      </c>
      <c r="R250">
        <f t="shared" si="62"/>
        <v>0</v>
      </c>
      <c r="S250">
        <f t="shared" si="62"/>
        <v>0</v>
      </c>
      <c r="U250">
        <f t="shared" si="63"/>
        <v>0</v>
      </c>
      <c r="V250">
        <f t="shared" si="64"/>
        <v>0</v>
      </c>
      <c r="W250">
        <f t="shared" si="65"/>
        <v>0</v>
      </c>
      <c r="X250">
        <f t="shared" si="65"/>
        <v>0</v>
      </c>
      <c r="Z250">
        <f t="shared" si="66"/>
        <v>0</v>
      </c>
      <c r="AA250">
        <f t="shared" si="67"/>
        <v>0</v>
      </c>
      <c r="AB250">
        <f t="shared" si="68"/>
        <v>0</v>
      </c>
      <c r="AC250">
        <f t="shared" si="68"/>
        <v>0</v>
      </c>
      <c r="AE250">
        <f t="shared" si="69"/>
        <v>0</v>
      </c>
      <c r="AF250">
        <f t="shared" si="70"/>
        <v>0</v>
      </c>
      <c r="AG250">
        <f t="shared" si="71"/>
        <v>0</v>
      </c>
      <c r="AH250">
        <f t="shared" si="71"/>
        <v>0</v>
      </c>
    </row>
    <row r="251" spans="1:35" x14ac:dyDescent="0.2">
      <c r="A251" t="str">
        <f>'R41'!A5</f>
        <v>Mosar</v>
      </c>
      <c r="B251">
        <f>'R41'!B5</f>
        <v>39.5</v>
      </c>
      <c r="C251">
        <f>'R41'!C5</f>
        <v>28</v>
      </c>
      <c r="D251">
        <f>'R41'!D5</f>
        <v>44.5</v>
      </c>
      <c r="E251">
        <f>'R41'!E5</f>
        <v>40.5</v>
      </c>
      <c r="F251">
        <f>'R41'!F5</f>
        <v>33</v>
      </c>
      <c r="G251" s="7">
        <f t="shared" si="72"/>
        <v>-11.5</v>
      </c>
      <c r="H251" s="7">
        <f t="shared" si="73"/>
        <v>16.5</v>
      </c>
      <c r="I251" s="7">
        <f t="shared" si="73"/>
        <v>-4</v>
      </c>
      <c r="J251" s="7">
        <f t="shared" si="73"/>
        <v>-7.5</v>
      </c>
      <c r="K251" s="4">
        <f t="shared" si="57"/>
        <v>39.5</v>
      </c>
      <c r="L251">
        <f t="shared" si="58"/>
        <v>28</v>
      </c>
      <c r="M251">
        <f t="shared" si="59"/>
        <v>44.5</v>
      </c>
      <c r="N251">
        <f>IF(A251="Mosar",E251,0)</f>
        <v>40.5</v>
      </c>
      <c r="O251">
        <f>IF(A251="Mosar",F251,0)</f>
        <v>33</v>
      </c>
      <c r="P251">
        <f t="shared" si="60"/>
        <v>0</v>
      </c>
      <c r="Q251">
        <f t="shared" si="61"/>
        <v>0</v>
      </c>
      <c r="R251">
        <f t="shared" si="62"/>
        <v>0</v>
      </c>
      <c r="S251">
        <f t="shared" si="62"/>
        <v>0</v>
      </c>
      <c r="U251">
        <f t="shared" si="63"/>
        <v>0</v>
      </c>
      <c r="V251">
        <f t="shared" si="64"/>
        <v>0</v>
      </c>
      <c r="W251">
        <f t="shared" si="65"/>
        <v>0</v>
      </c>
      <c r="X251">
        <f t="shared" si="65"/>
        <v>0</v>
      </c>
      <c r="Z251">
        <f t="shared" si="66"/>
        <v>0</v>
      </c>
      <c r="AA251">
        <f t="shared" si="67"/>
        <v>0</v>
      </c>
      <c r="AB251">
        <f t="shared" si="68"/>
        <v>0</v>
      </c>
      <c r="AC251">
        <f t="shared" si="68"/>
        <v>0</v>
      </c>
      <c r="AE251">
        <f t="shared" si="69"/>
        <v>0</v>
      </c>
      <c r="AF251">
        <f t="shared" si="70"/>
        <v>0</v>
      </c>
      <c r="AG251">
        <f t="shared" si="71"/>
        <v>0</v>
      </c>
      <c r="AH251">
        <f t="shared" si="71"/>
        <v>0</v>
      </c>
    </row>
    <row r="252" spans="1:35" x14ac:dyDescent="0.2">
      <c r="A252" t="str">
        <f>'R41'!A15</f>
        <v>Blað- og runnfléttur</v>
      </c>
      <c r="B252">
        <f>'R41'!B15</f>
        <v>9</v>
      </c>
      <c r="C252">
        <f>'R41'!C15</f>
        <v>13</v>
      </c>
      <c r="D252">
        <f>'R41'!D15</f>
        <v>9</v>
      </c>
      <c r="E252">
        <f>'R41'!E15</f>
        <v>10.5</v>
      </c>
      <c r="F252">
        <f>'R41'!F15</f>
        <v>6.5</v>
      </c>
      <c r="G252" s="7">
        <f t="shared" si="72"/>
        <v>4</v>
      </c>
      <c r="H252" s="7">
        <f t="shared" si="73"/>
        <v>-4</v>
      </c>
      <c r="I252" s="7">
        <f t="shared" si="73"/>
        <v>1.5</v>
      </c>
      <c r="J252" s="7">
        <f t="shared" si="73"/>
        <v>-4</v>
      </c>
      <c r="K252" s="4">
        <f t="shared" si="57"/>
        <v>0</v>
      </c>
      <c r="L252">
        <f t="shared" si="58"/>
        <v>0</v>
      </c>
      <c r="M252">
        <f t="shared" si="59"/>
        <v>0</v>
      </c>
      <c r="N252">
        <f t="shared" si="59"/>
        <v>0</v>
      </c>
      <c r="P252">
        <f t="shared" si="60"/>
        <v>9</v>
      </c>
      <c r="Q252">
        <f t="shared" si="61"/>
        <v>13</v>
      </c>
      <c r="R252">
        <f t="shared" si="62"/>
        <v>9</v>
      </c>
      <c r="S252">
        <f>IF(A252="Blað- og runnfléttur",E252,0)</f>
        <v>10.5</v>
      </c>
      <c r="T252">
        <f>IF(A252="Blað- og runnfléttur",F252,0)</f>
        <v>6.5</v>
      </c>
      <c r="U252">
        <f t="shared" si="63"/>
        <v>0</v>
      </c>
      <c r="V252">
        <f t="shared" si="64"/>
        <v>0</v>
      </c>
      <c r="W252">
        <f t="shared" si="65"/>
        <v>0</v>
      </c>
      <c r="X252">
        <f t="shared" si="65"/>
        <v>0</v>
      </c>
      <c r="Z252">
        <f t="shared" si="66"/>
        <v>0</v>
      </c>
      <c r="AA252">
        <f t="shared" si="67"/>
        <v>0</v>
      </c>
      <c r="AB252">
        <f t="shared" si="68"/>
        <v>0</v>
      </c>
      <c r="AC252">
        <f t="shared" si="68"/>
        <v>0</v>
      </c>
      <c r="AE252">
        <f t="shared" si="69"/>
        <v>0</v>
      </c>
      <c r="AF252">
        <f t="shared" si="70"/>
        <v>0</v>
      </c>
      <c r="AG252">
        <f t="shared" si="71"/>
        <v>0</v>
      </c>
      <c r="AH252">
        <f t="shared" si="71"/>
        <v>0</v>
      </c>
    </row>
    <row r="253" spans="1:35" x14ac:dyDescent="0.2">
      <c r="A253" t="str">
        <f>'R41'!A22</f>
        <v>Hrúðurfléttur</v>
      </c>
      <c r="B253">
        <f>'R41'!B22</f>
        <v>25.5</v>
      </c>
      <c r="C253">
        <f>'R41'!C22</f>
        <v>26.5</v>
      </c>
      <c r="D253">
        <f>'R41'!D22</f>
        <v>19.5</v>
      </c>
      <c r="E253">
        <f>'R41'!E22</f>
        <v>21</v>
      </c>
      <c r="F253">
        <f>'R41'!F22</f>
        <v>37.5</v>
      </c>
      <c r="G253" s="7">
        <f t="shared" si="72"/>
        <v>1</v>
      </c>
      <c r="H253" s="7">
        <f t="shared" si="73"/>
        <v>-7</v>
      </c>
      <c r="I253" s="7">
        <f t="shared" si="73"/>
        <v>1.5</v>
      </c>
      <c r="J253" s="7">
        <f t="shared" si="73"/>
        <v>16.5</v>
      </c>
      <c r="K253" s="4">
        <f t="shared" si="57"/>
        <v>0</v>
      </c>
      <c r="L253">
        <f t="shared" si="58"/>
        <v>0</v>
      </c>
      <c r="M253">
        <f t="shared" si="59"/>
        <v>0</v>
      </c>
      <c r="N253">
        <f t="shared" si="59"/>
        <v>0</v>
      </c>
      <c r="P253">
        <f t="shared" si="60"/>
        <v>0</v>
      </c>
      <c r="Q253">
        <f t="shared" si="61"/>
        <v>0</v>
      </c>
      <c r="R253">
        <f t="shared" si="62"/>
        <v>0</v>
      </c>
      <c r="S253">
        <f t="shared" si="62"/>
        <v>0</v>
      </c>
      <c r="U253">
        <f t="shared" si="63"/>
        <v>25.5</v>
      </c>
      <c r="V253">
        <f t="shared" si="64"/>
        <v>26.5</v>
      </c>
      <c r="W253">
        <f t="shared" si="65"/>
        <v>19.5</v>
      </c>
      <c r="X253">
        <f>IF(A253="Hrúðurfléttur",E253,0)</f>
        <v>21</v>
      </c>
      <c r="Y253">
        <f>IF(A253="Hrúðurfléttur",F253,0)</f>
        <v>37.5</v>
      </c>
      <c r="Z253">
        <f t="shared" si="66"/>
        <v>0</v>
      </c>
      <c r="AA253">
        <f t="shared" si="67"/>
        <v>0</v>
      </c>
      <c r="AB253">
        <f t="shared" si="68"/>
        <v>0</v>
      </c>
      <c r="AC253">
        <f t="shared" si="68"/>
        <v>0</v>
      </c>
      <c r="AE253">
        <f t="shared" si="69"/>
        <v>0</v>
      </c>
      <c r="AF253">
        <f t="shared" si="70"/>
        <v>0</v>
      </c>
      <c r="AG253">
        <f t="shared" si="71"/>
        <v>0</v>
      </c>
      <c r="AH253">
        <f t="shared" si="71"/>
        <v>0</v>
      </c>
    </row>
    <row r="254" spans="1:35" x14ac:dyDescent="0.2">
      <c r="A254" t="str">
        <f>'R41'!A41</f>
        <v>Heildarþekja</v>
      </c>
      <c r="B254" s="2">
        <f>'R41'!B41</f>
        <v>74</v>
      </c>
      <c r="C254" s="2">
        <f>'R41'!C41</f>
        <v>67.5</v>
      </c>
      <c r="D254" s="2">
        <f>'R41'!D41</f>
        <v>73</v>
      </c>
      <c r="E254" s="2">
        <f>'R41'!E41</f>
        <v>72</v>
      </c>
      <c r="F254" s="2">
        <f>'R41'!F41</f>
        <v>77</v>
      </c>
      <c r="G254" s="7">
        <f t="shared" si="72"/>
        <v>-6.5</v>
      </c>
      <c r="H254" s="7">
        <f t="shared" si="73"/>
        <v>5.5</v>
      </c>
      <c r="I254" s="7">
        <f t="shared" si="73"/>
        <v>-1</v>
      </c>
      <c r="J254" s="7">
        <f t="shared" si="73"/>
        <v>5</v>
      </c>
      <c r="K254" s="4">
        <f t="shared" si="57"/>
        <v>0</v>
      </c>
      <c r="L254">
        <f t="shared" si="58"/>
        <v>0</v>
      </c>
      <c r="M254">
        <f t="shared" si="59"/>
        <v>0</v>
      </c>
      <c r="N254">
        <f t="shared" si="59"/>
        <v>0</v>
      </c>
      <c r="P254">
        <f t="shared" si="60"/>
        <v>0</v>
      </c>
      <c r="Q254">
        <f t="shared" si="61"/>
        <v>0</v>
      </c>
      <c r="R254">
        <f t="shared" si="62"/>
        <v>0</v>
      </c>
      <c r="S254">
        <f t="shared" si="62"/>
        <v>0</v>
      </c>
      <c r="U254">
        <f t="shared" si="63"/>
        <v>0</v>
      </c>
      <c r="V254">
        <f t="shared" si="64"/>
        <v>0</v>
      </c>
      <c r="W254">
        <f t="shared" si="65"/>
        <v>0</v>
      </c>
      <c r="X254">
        <f t="shared" si="65"/>
        <v>0</v>
      </c>
      <c r="Z254">
        <f t="shared" si="66"/>
        <v>74</v>
      </c>
      <c r="AA254">
        <f t="shared" si="67"/>
        <v>67.5</v>
      </c>
      <c r="AB254">
        <f t="shared" si="68"/>
        <v>73</v>
      </c>
      <c r="AC254">
        <f>IF(A254="Heildarþekja",E254,0)</f>
        <v>72</v>
      </c>
      <c r="AD254">
        <f>IF(A254="Heildarþekja",F254,0)</f>
        <v>77</v>
      </c>
      <c r="AE254">
        <f t="shared" si="69"/>
        <v>0</v>
      </c>
      <c r="AF254">
        <f t="shared" si="70"/>
        <v>0</v>
      </c>
      <c r="AG254">
        <f t="shared" si="71"/>
        <v>0</v>
      </c>
      <c r="AH254">
        <f t="shared" si="71"/>
        <v>0</v>
      </c>
    </row>
    <row r="255" spans="1:35" x14ac:dyDescent="0.2">
      <c r="A255" t="str">
        <f>'R41'!A42</f>
        <v>Fjölbreytni</v>
      </c>
      <c r="B255">
        <f>'R41'!B42</f>
        <v>18</v>
      </c>
      <c r="C255">
        <f>'R41'!C42</f>
        <v>18</v>
      </c>
      <c r="D255">
        <f>'R41'!D42</f>
        <v>16</v>
      </c>
      <c r="E255">
        <f>'R41'!E42</f>
        <v>18</v>
      </c>
      <c r="F255">
        <f>'R41'!F42</f>
        <v>16</v>
      </c>
      <c r="G255" s="7">
        <f t="shared" si="72"/>
        <v>0</v>
      </c>
      <c r="H255" s="7">
        <f t="shared" si="73"/>
        <v>-2</v>
      </c>
      <c r="I255" s="7">
        <f t="shared" si="73"/>
        <v>2</v>
      </c>
      <c r="J255" s="7">
        <f t="shared" si="73"/>
        <v>-2</v>
      </c>
      <c r="K255" s="4">
        <f t="shared" si="57"/>
        <v>0</v>
      </c>
      <c r="L255">
        <f t="shared" si="58"/>
        <v>0</v>
      </c>
      <c r="M255">
        <f t="shared" si="59"/>
        <v>0</v>
      </c>
      <c r="N255">
        <f t="shared" si="59"/>
        <v>0</v>
      </c>
      <c r="P255">
        <f t="shared" si="60"/>
        <v>0</v>
      </c>
      <c r="Q255">
        <f t="shared" si="61"/>
        <v>0</v>
      </c>
      <c r="R255">
        <f t="shared" si="62"/>
        <v>0</v>
      </c>
      <c r="S255">
        <f t="shared" si="62"/>
        <v>0</v>
      </c>
      <c r="U255">
        <f t="shared" si="63"/>
        <v>0</v>
      </c>
      <c r="V255">
        <f t="shared" si="64"/>
        <v>0</v>
      </c>
      <c r="W255">
        <f t="shared" si="65"/>
        <v>0</v>
      </c>
      <c r="X255">
        <f t="shared" si="65"/>
        <v>0</v>
      </c>
      <c r="Z255">
        <f t="shared" si="66"/>
        <v>0</v>
      </c>
      <c r="AA255">
        <f t="shared" si="67"/>
        <v>0</v>
      </c>
      <c r="AB255">
        <f t="shared" si="68"/>
        <v>0</v>
      </c>
      <c r="AC255">
        <f t="shared" si="68"/>
        <v>0</v>
      </c>
      <c r="AE255">
        <f t="shared" si="69"/>
        <v>18</v>
      </c>
      <c r="AF255">
        <f t="shared" si="70"/>
        <v>18</v>
      </c>
      <c r="AG255">
        <f t="shared" si="71"/>
        <v>16</v>
      </c>
      <c r="AH255">
        <f>IF(A255="Fjölbreytni",E255,0)</f>
        <v>18</v>
      </c>
      <c r="AI255">
        <f>IF(A255="Fjölbreytni",F255,0)</f>
        <v>16</v>
      </c>
    </row>
    <row r="256" spans="1:35" x14ac:dyDescent="0.2">
      <c r="A256" s="2" t="s">
        <v>76</v>
      </c>
      <c r="G256" s="7">
        <f t="shared" si="72"/>
        <v>0</v>
      </c>
      <c r="H256" s="7">
        <f t="shared" si="73"/>
        <v>0</v>
      </c>
      <c r="I256" s="7">
        <f t="shared" si="73"/>
        <v>0</v>
      </c>
      <c r="K256" s="4">
        <f t="shared" si="57"/>
        <v>0</v>
      </c>
      <c r="L256">
        <f t="shared" si="58"/>
        <v>0</v>
      </c>
      <c r="M256">
        <f t="shared" si="59"/>
        <v>0</v>
      </c>
      <c r="N256">
        <f t="shared" si="59"/>
        <v>0</v>
      </c>
      <c r="P256">
        <f t="shared" si="60"/>
        <v>0</v>
      </c>
      <c r="Q256">
        <f t="shared" si="61"/>
        <v>0</v>
      </c>
      <c r="R256">
        <f t="shared" si="62"/>
        <v>0</v>
      </c>
      <c r="S256">
        <f t="shared" si="62"/>
        <v>0</v>
      </c>
      <c r="U256">
        <f t="shared" si="63"/>
        <v>0</v>
      </c>
      <c r="V256">
        <f t="shared" si="64"/>
        <v>0</v>
      </c>
      <c r="W256">
        <f t="shared" si="65"/>
        <v>0</v>
      </c>
      <c r="X256">
        <f t="shared" si="65"/>
        <v>0</v>
      </c>
      <c r="Z256">
        <f t="shared" si="66"/>
        <v>0</v>
      </c>
      <c r="AA256">
        <f t="shared" si="67"/>
        <v>0</v>
      </c>
      <c r="AB256">
        <f t="shared" si="68"/>
        <v>0</v>
      </c>
      <c r="AC256">
        <f t="shared" si="68"/>
        <v>0</v>
      </c>
      <c r="AE256">
        <f t="shared" si="69"/>
        <v>0</v>
      </c>
      <c r="AF256">
        <f t="shared" si="70"/>
        <v>0</v>
      </c>
      <c r="AG256">
        <f t="shared" si="71"/>
        <v>0</v>
      </c>
      <c r="AH256">
        <f t="shared" si="71"/>
        <v>0</v>
      </c>
    </row>
    <row r="257" spans="1:35" x14ac:dyDescent="0.2">
      <c r="A257" t="str">
        <f>'R42'!A5</f>
        <v>Mosar</v>
      </c>
      <c r="B257">
        <f>'R42'!B5</f>
        <v>8</v>
      </c>
      <c r="C257">
        <f>'R42'!C5</f>
        <v>3</v>
      </c>
      <c r="D257">
        <f>'R42'!D5</f>
        <v>8</v>
      </c>
      <c r="E257">
        <f>'R42'!E5</f>
        <v>9</v>
      </c>
      <c r="F257">
        <f>'R42'!F5</f>
        <v>10</v>
      </c>
      <c r="G257" s="7">
        <f t="shared" si="72"/>
        <v>-5</v>
      </c>
      <c r="H257" s="7">
        <f t="shared" si="73"/>
        <v>5</v>
      </c>
      <c r="I257" s="7">
        <f t="shared" si="73"/>
        <v>1</v>
      </c>
      <c r="J257" s="7">
        <f t="shared" si="73"/>
        <v>1</v>
      </c>
      <c r="K257" s="4">
        <f t="shared" si="57"/>
        <v>8</v>
      </c>
      <c r="L257">
        <f t="shared" si="58"/>
        <v>3</v>
      </c>
      <c r="M257">
        <f t="shared" si="59"/>
        <v>8</v>
      </c>
      <c r="N257">
        <f>IF(A257="Mosar",E257,0)</f>
        <v>9</v>
      </c>
      <c r="O257">
        <f>IF(A257="Mosar",F257,0)</f>
        <v>10</v>
      </c>
      <c r="P257">
        <f t="shared" si="60"/>
        <v>0</v>
      </c>
      <c r="Q257">
        <f t="shared" si="61"/>
        <v>0</v>
      </c>
      <c r="R257">
        <f t="shared" si="62"/>
        <v>0</v>
      </c>
      <c r="S257">
        <f t="shared" si="62"/>
        <v>0</v>
      </c>
      <c r="U257">
        <f t="shared" si="63"/>
        <v>0</v>
      </c>
      <c r="V257">
        <f t="shared" si="64"/>
        <v>0</v>
      </c>
      <c r="W257">
        <f t="shared" si="65"/>
        <v>0</v>
      </c>
      <c r="X257">
        <f t="shared" si="65"/>
        <v>0</v>
      </c>
      <c r="Z257">
        <f t="shared" si="66"/>
        <v>0</v>
      </c>
      <c r="AA257">
        <f t="shared" si="67"/>
        <v>0</v>
      </c>
      <c r="AB257">
        <f t="shared" si="68"/>
        <v>0</v>
      </c>
      <c r="AC257">
        <f t="shared" si="68"/>
        <v>0</v>
      </c>
      <c r="AE257">
        <f t="shared" si="69"/>
        <v>0</v>
      </c>
      <c r="AF257">
        <f t="shared" si="70"/>
        <v>0</v>
      </c>
      <c r="AG257">
        <f t="shared" si="71"/>
        <v>0</v>
      </c>
      <c r="AH257">
        <f t="shared" si="71"/>
        <v>0</v>
      </c>
    </row>
    <row r="258" spans="1:35" x14ac:dyDescent="0.2">
      <c r="A258" t="str">
        <f>'R42'!A9</f>
        <v>Blað- og runnfléttur</v>
      </c>
      <c r="B258">
        <f>'R42'!B9</f>
        <v>23.5</v>
      </c>
      <c r="C258">
        <f>'R42'!C9</f>
        <v>34.5</v>
      </c>
      <c r="D258">
        <f>'R42'!D9</f>
        <v>53</v>
      </c>
      <c r="E258">
        <f>'R42'!E9</f>
        <v>38.5</v>
      </c>
      <c r="F258">
        <f>'R42'!F9</f>
        <v>47</v>
      </c>
      <c r="G258" s="7">
        <f t="shared" si="72"/>
        <v>11</v>
      </c>
      <c r="H258" s="7">
        <f t="shared" si="73"/>
        <v>18.5</v>
      </c>
      <c r="I258" s="7">
        <f t="shared" si="73"/>
        <v>-14.5</v>
      </c>
      <c r="J258" s="7">
        <f t="shared" si="73"/>
        <v>8.5</v>
      </c>
      <c r="K258" s="4">
        <f t="shared" si="57"/>
        <v>0</v>
      </c>
      <c r="L258">
        <f t="shared" si="58"/>
        <v>0</v>
      </c>
      <c r="M258">
        <f t="shared" si="59"/>
        <v>0</v>
      </c>
      <c r="N258">
        <f t="shared" si="59"/>
        <v>0</v>
      </c>
      <c r="P258">
        <f t="shared" si="60"/>
        <v>23.5</v>
      </c>
      <c r="Q258">
        <f t="shared" si="61"/>
        <v>34.5</v>
      </c>
      <c r="R258">
        <f t="shared" si="62"/>
        <v>53</v>
      </c>
      <c r="S258">
        <f>IF(A258="Blað- og runnfléttur",E258,0)</f>
        <v>38.5</v>
      </c>
      <c r="T258">
        <f>IF(A258="Blað- og runnfléttur",F258,0)</f>
        <v>47</v>
      </c>
      <c r="U258">
        <f t="shared" si="63"/>
        <v>0</v>
      </c>
      <c r="V258">
        <f t="shared" si="64"/>
        <v>0</v>
      </c>
      <c r="W258">
        <f t="shared" si="65"/>
        <v>0</v>
      </c>
      <c r="X258">
        <f t="shared" si="65"/>
        <v>0</v>
      </c>
      <c r="Z258">
        <f t="shared" si="66"/>
        <v>0</v>
      </c>
      <c r="AA258">
        <f t="shared" si="67"/>
        <v>0</v>
      </c>
      <c r="AB258">
        <f t="shared" si="68"/>
        <v>0</v>
      </c>
      <c r="AC258">
        <f t="shared" si="68"/>
        <v>0</v>
      </c>
      <c r="AE258">
        <f t="shared" si="69"/>
        <v>0</v>
      </c>
      <c r="AF258">
        <f t="shared" si="70"/>
        <v>0</v>
      </c>
      <c r="AG258">
        <f t="shared" si="71"/>
        <v>0</v>
      </c>
      <c r="AH258">
        <f t="shared" si="71"/>
        <v>0</v>
      </c>
    </row>
    <row r="259" spans="1:35" x14ac:dyDescent="0.2">
      <c r="A259" t="str">
        <f>'R42'!A16</f>
        <v>Hrúðurfléttur</v>
      </c>
      <c r="B259">
        <f>'R42'!B16</f>
        <v>25.5</v>
      </c>
      <c r="C259">
        <f>'R42'!C16</f>
        <v>20</v>
      </c>
      <c r="D259">
        <f>'R42'!D16</f>
        <v>21.5</v>
      </c>
      <c r="E259">
        <f>'R42'!E16</f>
        <v>25.5</v>
      </c>
      <c r="F259">
        <f>'R42'!F16</f>
        <v>26</v>
      </c>
      <c r="G259" s="7">
        <f t="shared" si="72"/>
        <v>-5.5</v>
      </c>
      <c r="H259" s="7">
        <f t="shared" si="73"/>
        <v>1.5</v>
      </c>
      <c r="I259" s="7">
        <f t="shared" si="73"/>
        <v>4</v>
      </c>
      <c r="J259" s="7">
        <f t="shared" si="73"/>
        <v>0.5</v>
      </c>
      <c r="K259" s="4">
        <f t="shared" si="57"/>
        <v>0</v>
      </c>
      <c r="L259">
        <f t="shared" si="58"/>
        <v>0</v>
      </c>
      <c r="M259">
        <f t="shared" si="59"/>
        <v>0</v>
      </c>
      <c r="N259">
        <f t="shared" si="59"/>
        <v>0</v>
      </c>
      <c r="P259">
        <f t="shared" si="60"/>
        <v>0</v>
      </c>
      <c r="Q259">
        <f t="shared" si="61"/>
        <v>0</v>
      </c>
      <c r="R259">
        <f t="shared" si="62"/>
        <v>0</v>
      </c>
      <c r="S259">
        <f t="shared" si="62"/>
        <v>0</v>
      </c>
      <c r="U259">
        <f t="shared" si="63"/>
        <v>25.5</v>
      </c>
      <c r="V259">
        <f t="shared" si="64"/>
        <v>20</v>
      </c>
      <c r="W259">
        <f t="shared" si="65"/>
        <v>21.5</v>
      </c>
      <c r="X259">
        <f>IF(A259="Hrúðurfléttur",E259,0)</f>
        <v>25.5</v>
      </c>
      <c r="Y259">
        <f>IF(A259="Hrúðurfléttur",F259,0)</f>
        <v>26</v>
      </c>
      <c r="Z259">
        <f t="shared" si="66"/>
        <v>0</v>
      </c>
      <c r="AA259">
        <f t="shared" si="67"/>
        <v>0</v>
      </c>
      <c r="AB259">
        <f t="shared" si="68"/>
        <v>0</v>
      </c>
      <c r="AC259">
        <f t="shared" si="68"/>
        <v>0</v>
      </c>
      <c r="AE259">
        <f t="shared" si="69"/>
        <v>0</v>
      </c>
      <c r="AF259">
        <f t="shared" si="70"/>
        <v>0</v>
      </c>
      <c r="AG259">
        <f t="shared" si="71"/>
        <v>0</v>
      </c>
      <c r="AH259">
        <f t="shared" si="71"/>
        <v>0</v>
      </c>
    </row>
    <row r="260" spans="1:35" x14ac:dyDescent="0.2">
      <c r="A260" t="str">
        <f>'R42'!A36</f>
        <v>Heildarþekja</v>
      </c>
      <c r="B260" s="2">
        <f>'R42'!B36</f>
        <v>57</v>
      </c>
      <c r="C260" s="2">
        <f>'R42'!C36</f>
        <v>57.5</v>
      </c>
      <c r="D260" s="2">
        <f>'R42'!D36</f>
        <v>82.5</v>
      </c>
      <c r="E260" s="2">
        <f>'R42'!E36</f>
        <v>73</v>
      </c>
      <c r="F260" s="2">
        <f>'R42'!F36</f>
        <v>83</v>
      </c>
      <c r="G260" s="7">
        <f t="shared" si="72"/>
        <v>0.5</v>
      </c>
      <c r="H260" s="7">
        <f t="shared" si="73"/>
        <v>25</v>
      </c>
      <c r="I260" s="7">
        <f t="shared" si="73"/>
        <v>-9.5</v>
      </c>
      <c r="J260" s="7">
        <f t="shared" si="73"/>
        <v>10</v>
      </c>
      <c r="K260" s="4">
        <f t="shared" si="57"/>
        <v>0</v>
      </c>
      <c r="L260">
        <f t="shared" si="58"/>
        <v>0</v>
      </c>
      <c r="M260">
        <f t="shared" si="59"/>
        <v>0</v>
      </c>
      <c r="N260">
        <f t="shared" si="59"/>
        <v>0</v>
      </c>
      <c r="P260">
        <f t="shared" si="60"/>
        <v>0</v>
      </c>
      <c r="Q260">
        <f t="shared" si="61"/>
        <v>0</v>
      </c>
      <c r="R260">
        <f t="shared" si="62"/>
        <v>0</v>
      </c>
      <c r="S260">
        <f t="shared" si="62"/>
        <v>0</v>
      </c>
      <c r="U260">
        <f t="shared" si="63"/>
        <v>0</v>
      </c>
      <c r="V260">
        <f t="shared" si="64"/>
        <v>0</v>
      </c>
      <c r="W260">
        <f t="shared" si="65"/>
        <v>0</v>
      </c>
      <c r="X260">
        <f t="shared" si="65"/>
        <v>0</v>
      </c>
      <c r="Z260">
        <f t="shared" si="66"/>
        <v>57</v>
      </c>
      <c r="AA260">
        <f t="shared" si="67"/>
        <v>57.5</v>
      </c>
      <c r="AB260">
        <f t="shared" si="68"/>
        <v>82.5</v>
      </c>
      <c r="AC260">
        <f>IF(A260="Heildarþekja",E260,0)</f>
        <v>73</v>
      </c>
      <c r="AD260">
        <f>IF(A260="Heildarþekja",F260,0)</f>
        <v>83</v>
      </c>
      <c r="AE260">
        <f t="shared" si="69"/>
        <v>0</v>
      </c>
      <c r="AF260">
        <f t="shared" si="70"/>
        <v>0</v>
      </c>
      <c r="AG260">
        <f t="shared" si="71"/>
        <v>0</v>
      </c>
      <c r="AH260">
        <f t="shared" si="71"/>
        <v>0</v>
      </c>
    </row>
    <row r="261" spans="1:35" x14ac:dyDescent="0.2">
      <c r="A261" t="str">
        <f>'R42'!A37</f>
        <v>Fjölbreytni</v>
      </c>
      <c r="B261">
        <f>'R42'!B37</f>
        <v>17</v>
      </c>
      <c r="C261">
        <f>'R42'!C37</f>
        <v>17</v>
      </c>
      <c r="D261">
        <f>'R42'!D37</f>
        <v>18</v>
      </c>
      <c r="E261">
        <f>'R42'!E37</f>
        <v>16</v>
      </c>
      <c r="F261">
        <f>'R42'!F37</f>
        <v>18</v>
      </c>
      <c r="G261" s="7">
        <f t="shared" si="72"/>
        <v>0</v>
      </c>
      <c r="H261" s="7">
        <f t="shared" si="73"/>
        <v>1</v>
      </c>
      <c r="I261" s="7">
        <f t="shared" si="73"/>
        <v>-2</v>
      </c>
      <c r="J261" s="7">
        <f t="shared" si="73"/>
        <v>2</v>
      </c>
      <c r="K261" s="4">
        <f t="shared" si="57"/>
        <v>0</v>
      </c>
      <c r="L261">
        <f t="shared" si="58"/>
        <v>0</v>
      </c>
      <c r="M261">
        <f t="shared" si="59"/>
        <v>0</v>
      </c>
      <c r="N261">
        <f t="shared" si="59"/>
        <v>0</v>
      </c>
      <c r="P261">
        <f t="shared" si="60"/>
        <v>0</v>
      </c>
      <c r="Q261">
        <f t="shared" si="61"/>
        <v>0</v>
      </c>
      <c r="R261">
        <f t="shared" si="62"/>
        <v>0</v>
      </c>
      <c r="S261">
        <f t="shared" si="62"/>
        <v>0</v>
      </c>
      <c r="U261">
        <f t="shared" si="63"/>
        <v>0</v>
      </c>
      <c r="V261">
        <f t="shared" si="64"/>
        <v>0</v>
      </c>
      <c r="W261">
        <f t="shared" si="65"/>
        <v>0</v>
      </c>
      <c r="X261">
        <f t="shared" si="65"/>
        <v>0</v>
      </c>
      <c r="Z261">
        <f t="shared" si="66"/>
        <v>0</v>
      </c>
      <c r="AA261">
        <f t="shared" si="67"/>
        <v>0</v>
      </c>
      <c r="AB261">
        <f t="shared" si="68"/>
        <v>0</v>
      </c>
      <c r="AC261">
        <f t="shared" si="68"/>
        <v>0</v>
      </c>
      <c r="AE261">
        <f t="shared" si="69"/>
        <v>17</v>
      </c>
      <c r="AF261">
        <f t="shared" si="70"/>
        <v>17</v>
      </c>
      <c r="AG261">
        <f t="shared" si="71"/>
        <v>18</v>
      </c>
      <c r="AH261">
        <f>IF(A261="Fjölbreytni",E261,0)</f>
        <v>16</v>
      </c>
      <c r="AI261">
        <f>IF(A261="Fjölbreytni",F261,0)</f>
        <v>18</v>
      </c>
    </row>
    <row r="262" spans="1:35" x14ac:dyDescent="0.2">
      <c r="A262" s="2" t="s">
        <v>77</v>
      </c>
      <c r="G262" s="7">
        <f t="shared" si="72"/>
        <v>0</v>
      </c>
      <c r="H262" s="7">
        <f t="shared" si="73"/>
        <v>0</v>
      </c>
      <c r="I262" s="7">
        <f t="shared" si="73"/>
        <v>0</v>
      </c>
      <c r="K262" s="4">
        <f t="shared" si="57"/>
        <v>0</v>
      </c>
      <c r="L262">
        <f t="shared" si="58"/>
        <v>0</v>
      </c>
      <c r="M262">
        <f t="shared" si="59"/>
        <v>0</v>
      </c>
      <c r="N262">
        <f t="shared" si="59"/>
        <v>0</v>
      </c>
      <c r="P262">
        <f t="shared" si="60"/>
        <v>0</v>
      </c>
      <c r="Q262">
        <f t="shared" si="61"/>
        <v>0</v>
      </c>
      <c r="R262">
        <f t="shared" si="62"/>
        <v>0</v>
      </c>
      <c r="S262">
        <f t="shared" si="62"/>
        <v>0</v>
      </c>
      <c r="U262">
        <f t="shared" si="63"/>
        <v>0</v>
      </c>
      <c r="V262">
        <f t="shared" si="64"/>
        <v>0</v>
      </c>
      <c r="W262">
        <f t="shared" si="65"/>
        <v>0</v>
      </c>
      <c r="X262">
        <f t="shared" si="65"/>
        <v>0</v>
      </c>
      <c r="Z262">
        <f t="shared" si="66"/>
        <v>0</v>
      </c>
      <c r="AA262">
        <f t="shared" si="67"/>
        <v>0</v>
      </c>
      <c r="AB262">
        <f t="shared" si="68"/>
        <v>0</v>
      </c>
      <c r="AC262">
        <f t="shared" si="68"/>
        <v>0</v>
      </c>
      <c r="AE262">
        <f t="shared" si="69"/>
        <v>0</v>
      </c>
      <c r="AF262">
        <f t="shared" si="70"/>
        <v>0</v>
      </c>
      <c r="AG262">
        <f t="shared" si="71"/>
        <v>0</v>
      </c>
      <c r="AH262">
        <f t="shared" si="71"/>
        <v>0</v>
      </c>
    </row>
    <row r="263" spans="1:35" x14ac:dyDescent="0.2">
      <c r="A263" t="str">
        <f>'R43'!A5</f>
        <v>Mosar</v>
      </c>
      <c r="B263">
        <f>'R43'!B5</f>
        <v>17.5</v>
      </c>
      <c r="C263">
        <f>'R43'!C5</f>
        <v>13</v>
      </c>
      <c r="D263">
        <f>'R43'!D5</f>
        <v>10</v>
      </c>
      <c r="E263">
        <f>'R43'!E5</f>
        <v>10</v>
      </c>
      <c r="F263">
        <f>'R43'!F5</f>
        <v>15</v>
      </c>
      <c r="G263" s="7">
        <f t="shared" si="72"/>
        <v>-4.5</v>
      </c>
      <c r="H263" s="7">
        <f t="shared" si="73"/>
        <v>-3</v>
      </c>
      <c r="I263" s="7">
        <f t="shared" si="73"/>
        <v>0</v>
      </c>
      <c r="J263" s="7">
        <f t="shared" si="73"/>
        <v>5</v>
      </c>
      <c r="K263" s="4">
        <f t="shared" si="57"/>
        <v>17.5</v>
      </c>
      <c r="L263">
        <f t="shared" si="58"/>
        <v>13</v>
      </c>
      <c r="M263">
        <f t="shared" si="59"/>
        <v>10</v>
      </c>
      <c r="N263">
        <f>IF(A263="Mosar",E263,0)</f>
        <v>10</v>
      </c>
      <c r="O263">
        <f>IF(A263="Mosar",F263,0)</f>
        <v>15</v>
      </c>
      <c r="P263">
        <f t="shared" si="60"/>
        <v>0</v>
      </c>
      <c r="Q263">
        <f t="shared" si="61"/>
        <v>0</v>
      </c>
      <c r="R263">
        <f t="shared" si="62"/>
        <v>0</v>
      </c>
      <c r="S263">
        <f t="shared" si="62"/>
        <v>0</v>
      </c>
      <c r="U263">
        <f t="shared" si="63"/>
        <v>0</v>
      </c>
      <c r="V263">
        <f t="shared" si="64"/>
        <v>0</v>
      </c>
      <c r="W263">
        <f t="shared" si="65"/>
        <v>0</v>
      </c>
      <c r="X263">
        <f t="shared" si="65"/>
        <v>0</v>
      </c>
      <c r="Z263">
        <f t="shared" si="66"/>
        <v>0</v>
      </c>
      <c r="AA263">
        <f t="shared" si="67"/>
        <v>0</v>
      </c>
      <c r="AB263">
        <f t="shared" si="68"/>
        <v>0</v>
      </c>
      <c r="AC263">
        <f t="shared" si="68"/>
        <v>0</v>
      </c>
      <c r="AE263">
        <f t="shared" si="69"/>
        <v>0</v>
      </c>
      <c r="AF263">
        <f t="shared" si="70"/>
        <v>0</v>
      </c>
      <c r="AG263">
        <f t="shared" si="71"/>
        <v>0</v>
      </c>
      <c r="AH263">
        <f t="shared" si="71"/>
        <v>0</v>
      </c>
    </row>
    <row r="264" spans="1:35" x14ac:dyDescent="0.2">
      <c r="A264" t="str">
        <f>'R43'!A9</f>
        <v>Blað- og runnfléttur</v>
      </c>
      <c r="B264">
        <f>'R43'!B9</f>
        <v>6</v>
      </c>
      <c r="C264">
        <f>'R43'!C9</f>
        <v>6</v>
      </c>
      <c r="D264">
        <f>'R43'!D9</f>
        <v>6</v>
      </c>
      <c r="E264">
        <f>'R43'!E9</f>
        <v>6</v>
      </c>
      <c r="F264">
        <f>'R43'!F9</f>
        <v>6</v>
      </c>
      <c r="G264" s="7">
        <f t="shared" si="72"/>
        <v>0</v>
      </c>
      <c r="H264" s="7">
        <f t="shared" si="73"/>
        <v>0</v>
      </c>
      <c r="I264" s="7">
        <f t="shared" si="73"/>
        <v>0</v>
      </c>
      <c r="J264" s="7">
        <f t="shared" si="73"/>
        <v>0</v>
      </c>
      <c r="K264" s="4">
        <f t="shared" si="57"/>
        <v>0</v>
      </c>
      <c r="L264">
        <f t="shared" si="58"/>
        <v>0</v>
      </c>
      <c r="M264">
        <f t="shared" si="59"/>
        <v>0</v>
      </c>
      <c r="N264">
        <f t="shared" si="59"/>
        <v>0</v>
      </c>
      <c r="P264">
        <f t="shared" si="60"/>
        <v>6</v>
      </c>
      <c r="Q264">
        <f t="shared" si="61"/>
        <v>6</v>
      </c>
      <c r="R264">
        <f t="shared" si="62"/>
        <v>6</v>
      </c>
      <c r="S264">
        <f>IF(A264="Blað- og runnfléttur",E264,0)</f>
        <v>6</v>
      </c>
      <c r="T264">
        <f>IF(A264="Blað- og runnfléttur",F264,0)</f>
        <v>6</v>
      </c>
      <c r="U264">
        <f t="shared" si="63"/>
        <v>0</v>
      </c>
      <c r="V264">
        <f t="shared" si="64"/>
        <v>0</v>
      </c>
      <c r="W264">
        <f t="shared" si="65"/>
        <v>0</v>
      </c>
      <c r="X264">
        <f t="shared" si="65"/>
        <v>0</v>
      </c>
      <c r="Z264">
        <f t="shared" si="66"/>
        <v>0</v>
      </c>
      <c r="AA264">
        <f t="shared" si="67"/>
        <v>0</v>
      </c>
      <c r="AB264">
        <f t="shared" si="68"/>
        <v>0</v>
      </c>
      <c r="AC264">
        <f t="shared" si="68"/>
        <v>0</v>
      </c>
      <c r="AE264">
        <f t="shared" si="69"/>
        <v>0</v>
      </c>
      <c r="AF264">
        <f t="shared" si="70"/>
        <v>0</v>
      </c>
      <c r="AG264">
        <f t="shared" si="71"/>
        <v>0</v>
      </c>
      <c r="AH264">
        <f t="shared" si="71"/>
        <v>0</v>
      </c>
    </row>
    <row r="265" spans="1:35" x14ac:dyDescent="0.2">
      <c r="A265" t="str">
        <f>'R43'!A12</f>
        <v>Hrúðurfléttur</v>
      </c>
      <c r="B265">
        <f>'R43'!B12</f>
        <v>27</v>
      </c>
      <c r="C265">
        <f>'R43'!C12</f>
        <v>25.5</v>
      </c>
      <c r="D265">
        <f>'R43'!D12</f>
        <v>31.5</v>
      </c>
      <c r="E265">
        <f>'R43'!E12</f>
        <v>42.5</v>
      </c>
      <c r="F265">
        <f>'R43'!F12</f>
        <v>61</v>
      </c>
      <c r="G265" s="7">
        <f t="shared" si="72"/>
        <v>-1.5</v>
      </c>
      <c r="H265" s="7">
        <f t="shared" si="73"/>
        <v>6</v>
      </c>
      <c r="I265" s="7">
        <f t="shared" si="73"/>
        <v>11</v>
      </c>
      <c r="J265" s="7">
        <f t="shared" si="73"/>
        <v>18.5</v>
      </c>
      <c r="K265" s="4">
        <f t="shared" si="57"/>
        <v>0</v>
      </c>
      <c r="L265">
        <f t="shared" si="58"/>
        <v>0</v>
      </c>
      <c r="M265">
        <f t="shared" si="59"/>
        <v>0</v>
      </c>
      <c r="N265">
        <f t="shared" si="59"/>
        <v>0</v>
      </c>
      <c r="P265">
        <f t="shared" si="60"/>
        <v>0</v>
      </c>
      <c r="Q265">
        <f t="shared" si="61"/>
        <v>0</v>
      </c>
      <c r="R265">
        <f t="shared" si="62"/>
        <v>0</v>
      </c>
      <c r="S265">
        <f t="shared" si="62"/>
        <v>0</v>
      </c>
      <c r="U265">
        <f t="shared" si="63"/>
        <v>27</v>
      </c>
      <c r="V265">
        <f t="shared" si="64"/>
        <v>25.5</v>
      </c>
      <c r="W265">
        <f t="shared" si="65"/>
        <v>31.5</v>
      </c>
      <c r="X265">
        <f>IF(A265="Hrúðurfléttur",E265,0)</f>
        <v>42.5</v>
      </c>
      <c r="Y265">
        <f>IF(A265="Hrúðurfléttur",F265,0)</f>
        <v>61</v>
      </c>
      <c r="Z265">
        <f t="shared" si="66"/>
        <v>0</v>
      </c>
      <c r="AA265">
        <f t="shared" si="67"/>
        <v>0</v>
      </c>
      <c r="AB265">
        <f t="shared" si="68"/>
        <v>0</v>
      </c>
      <c r="AC265">
        <f t="shared" si="68"/>
        <v>0</v>
      </c>
      <c r="AE265">
        <f t="shared" si="69"/>
        <v>0</v>
      </c>
      <c r="AF265">
        <f t="shared" si="70"/>
        <v>0</v>
      </c>
      <c r="AG265">
        <f t="shared" si="71"/>
        <v>0</v>
      </c>
      <c r="AH265">
        <f t="shared" si="71"/>
        <v>0</v>
      </c>
    </row>
    <row r="266" spans="1:35" x14ac:dyDescent="0.2">
      <c r="A266" t="str">
        <f>'R43'!A30</f>
        <v>Heildarþekja</v>
      </c>
      <c r="B266" s="2">
        <f>'R43'!B30</f>
        <v>50.5</v>
      </c>
      <c r="C266" s="2">
        <f>'R43'!C30</f>
        <v>44.5</v>
      </c>
      <c r="D266" s="2">
        <f>'R43'!D30</f>
        <v>47.5</v>
      </c>
      <c r="E266" s="2">
        <f>'R43'!E30</f>
        <v>58.5</v>
      </c>
      <c r="F266" s="2">
        <f>'R43'!F30</f>
        <v>82</v>
      </c>
      <c r="G266" s="7">
        <f t="shared" si="72"/>
        <v>-6</v>
      </c>
      <c r="H266" s="7">
        <f t="shared" si="73"/>
        <v>3</v>
      </c>
      <c r="I266" s="7">
        <f t="shared" si="73"/>
        <v>11</v>
      </c>
      <c r="J266" s="7">
        <f t="shared" si="73"/>
        <v>23.5</v>
      </c>
      <c r="K266" s="4">
        <f t="shared" si="57"/>
        <v>0</v>
      </c>
      <c r="L266">
        <f t="shared" si="58"/>
        <v>0</v>
      </c>
      <c r="M266">
        <f t="shared" si="59"/>
        <v>0</v>
      </c>
      <c r="N266">
        <f t="shared" si="59"/>
        <v>0</v>
      </c>
      <c r="P266">
        <f t="shared" si="60"/>
        <v>0</v>
      </c>
      <c r="Q266">
        <f t="shared" si="61"/>
        <v>0</v>
      </c>
      <c r="R266">
        <f t="shared" si="62"/>
        <v>0</v>
      </c>
      <c r="S266">
        <f t="shared" si="62"/>
        <v>0</v>
      </c>
      <c r="U266">
        <f t="shared" si="63"/>
        <v>0</v>
      </c>
      <c r="V266">
        <f t="shared" si="64"/>
        <v>0</v>
      </c>
      <c r="W266">
        <f t="shared" si="65"/>
        <v>0</v>
      </c>
      <c r="X266">
        <f t="shared" si="65"/>
        <v>0</v>
      </c>
      <c r="Z266">
        <f t="shared" si="66"/>
        <v>50.5</v>
      </c>
      <c r="AA266">
        <f t="shared" si="67"/>
        <v>44.5</v>
      </c>
      <c r="AB266">
        <f t="shared" si="68"/>
        <v>47.5</v>
      </c>
      <c r="AC266">
        <f>IF(A266="Heildarþekja",E266,0)</f>
        <v>58.5</v>
      </c>
      <c r="AD266">
        <f>IF(A266="Heildarþekja",F266,0)</f>
        <v>82</v>
      </c>
      <c r="AE266">
        <f t="shared" si="69"/>
        <v>0</v>
      </c>
      <c r="AF266">
        <f t="shared" si="70"/>
        <v>0</v>
      </c>
      <c r="AG266">
        <f t="shared" si="71"/>
        <v>0</v>
      </c>
      <c r="AH266">
        <f t="shared" si="71"/>
        <v>0</v>
      </c>
    </row>
    <row r="267" spans="1:35" x14ac:dyDescent="0.2">
      <c r="A267" t="str">
        <f>'R43'!A31</f>
        <v>Fjölbreytni</v>
      </c>
      <c r="B267">
        <f>'R43'!B31</f>
        <v>10</v>
      </c>
      <c r="C267">
        <f>'R43'!C31</f>
        <v>13</v>
      </c>
      <c r="D267">
        <f>'R43'!D31</f>
        <v>12</v>
      </c>
      <c r="E267">
        <f>'R43'!E31</f>
        <v>11</v>
      </c>
      <c r="F267">
        <f>'R43'!F31</f>
        <v>11</v>
      </c>
      <c r="G267" s="7">
        <f t="shared" si="72"/>
        <v>3</v>
      </c>
      <c r="H267" s="7">
        <f t="shared" si="73"/>
        <v>-1</v>
      </c>
      <c r="I267" s="7">
        <f t="shared" si="73"/>
        <v>-1</v>
      </c>
      <c r="J267" s="7">
        <f t="shared" si="73"/>
        <v>0</v>
      </c>
      <c r="K267" s="4">
        <f t="shared" si="57"/>
        <v>0</v>
      </c>
      <c r="L267">
        <f t="shared" si="58"/>
        <v>0</v>
      </c>
      <c r="M267">
        <f t="shared" si="59"/>
        <v>0</v>
      </c>
      <c r="N267">
        <f t="shared" si="59"/>
        <v>0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2"/>
        <v>0</v>
      </c>
      <c r="U267">
        <f t="shared" si="63"/>
        <v>0</v>
      </c>
      <c r="V267">
        <f t="shared" si="64"/>
        <v>0</v>
      </c>
      <c r="W267">
        <f t="shared" si="65"/>
        <v>0</v>
      </c>
      <c r="X267">
        <f t="shared" si="65"/>
        <v>0</v>
      </c>
      <c r="Z267">
        <f t="shared" si="66"/>
        <v>0</v>
      </c>
      <c r="AA267">
        <f t="shared" si="67"/>
        <v>0</v>
      </c>
      <c r="AB267">
        <f t="shared" si="68"/>
        <v>0</v>
      </c>
      <c r="AC267">
        <f t="shared" si="68"/>
        <v>0</v>
      </c>
      <c r="AE267">
        <f t="shared" si="69"/>
        <v>10</v>
      </c>
      <c r="AF267">
        <f t="shared" si="70"/>
        <v>13</v>
      </c>
      <c r="AG267">
        <f t="shared" si="71"/>
        <v>12</v>
      </c>
      <c r="AH267">
        <f>IF(A267="Fjölbreytni",E267,0)</f>
        <v>11</v>
      </c>
      <c r="AI267">
        <f>IF(A267="Fjölbreytni",F267,0)</f>
        <v>11</v>
      </c>
    </row>
    <row r="268" spans="1:35" x14ac:dyDescent="0.2">
      <c r="A268" s="2" t="s">
        <v>78</v>
      </c>
      <c r="G268" s="7">
        <f t="shared" si="72"/>
        <v>0</v>
      </c>
      <c r="H268" s="7">
        <f t="shared" si="73"/>
        <v>0</v>
      </c>
      <c r="I268" s="7">
        <f t="shared" si="73"/>
        <v>0</v>
      </c>
      <c r="K268" s="4">
        <f t="shared" si="57"/>
        <v>0</v>
      </c>
      <c r="L268">
        <f t="shared" si="58"/>
        <v>0</v>
      </c>
      <c r="M268">
        <f t="shared" si="59"/>
        <v>0</v>
      </c>
      <c r="N268">
        <f t="shared" si="59"/>
        <v>0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2"/>
        <v>0</v>
      </c>
      <c r="U268">
        <f t="shared" si="63"/>
        <v>0</v>
      </c>
      <c r="V268">
        <f t="shared" si="64"/>
        <v>0</v>
      </c>
      <c r="W268">
        <f t="shared" si="65"/>
        <v>0</v>
      </c>
      <c r="X268">
        <f t="shared" si="65"/>
        <v>0</v>
      </c>
      <c r="Z268">
        <f t="shared" si="66"/>
        <v>0</v>
      </c>
      <c r="AA268">
        <f t="shared" si="67"/>
        <v>0</v>
      </c>
      <c r="AB268">
        <f t="shared" si="68"/>
        <v>0</v>
      </c>
      <c r="AC268">
        <f t="shared" si="68"/>
        <v>0</v>
      </c>
      <c r="AE268">
        <f t="shared" si="69"/>
        <v>0</v>
      </c>
      <c r="AF268">
        <f t="shared" si="70"/>
        <v>0</v>
      </c>
      <c r="AG268">
        <f t="shared" si="71"/>
        <v>0</v>
      </c>
      <c r="AH268">
        <f t="shared" si="71"/>
        <v>0</v>
      </c>
    </row>
    <row r="269" spans="1:35" x14ac:dyDescent="0.2">
      <c r="A269" t="str">
        <f>'R44'!A5</f>
        <v>Háplöntur</v>
      </c>
      <c r="B269">
        <f>'R44'!B5</f>
        <v>0</v>
      </c>
      <c r="C269">
        <f>'R44'!C5</f>
        <v>3</v>
      </c>
      <c r="D269">
        <f>'R44'!D5</f>
        <v>3</v>
      </c>
      <c r="E269">
        <f>'R44'!E5</f>
        <v>3</v>
      </c>
      <c r="F269">
        <f>'R44'!F5</f>
        <v>5</v>
      </c>
      <c r="G269" s="7">
        <f t="shared" si="72"/>
        <v>3</v>
      </c>
      <c r="H269" s="7">
        <f t="shared" si="73"/>
        <v>0</v>
      </c>
      <c r="I269" s="7">
        <f t="shared" si="73"/>
        <v>0</v>
      </c>
      <c r="J269" s="7">
        <f t="shared" si="73"/>
        <v>2</v>
      </c>
      <c r="K269" s="4">
        <f t="shared" si="57"/>
        <v>0</v>
      </c>
      <c r="L269">
        <f t="shared" si="58"/>
        <v>0</v>
      </c>
      <c r="M269">
        <f t="shared" si="59"/>
        <v>0</v>
      </c>
      <c r="N269">
        <f t="shared" si="59"/>
        <v>0</v>
      </c>
      <c r="P269">
        <f t="shared" si="60"/>
        <v>0</v>
      </c>
      <c r="Q269">
        <f t="shared" si="61"/>
        <v>0</v>
      </c>
      <c r="R269">
        <f t="shared" si="62"/>
        <v>0</v>
      </c>
      <c r="S269">
        <f t="shared" si="62"/>
        <v>0</v>
      </c>
      <c r="U269">
        <f t="shared" si="63"/>
        <v>0</v>
      </c>
      <c r="V269">
        <f t="shared" si="64"/>
        <v>0</v>
      </c>
      <c r="W269">
        <f t="shared" si="65"/>
        <v>0</v>
      </c>
      <c r="X269">
        <f t="shared" si="65"/>
        <v>0</v>
      </c>
      <c r="Z269">
        <f t="shared" si="66"/>
        <v>0</v>
      </c>
      <c r="AA269">
        <f t="shared" si="67"/>
        <v>0</v>
      </c>
      <c r="AB269">
        <f t="shared" si="68"/>
        <v>0</v>
      </c>
      <c r="AC269">
        <f t="shared" si="68"/>
        <v>0</v>
      </c>
      <c r="AE269">
        <f t="shared" si="69"/>
        <v>0</v>
      </c>
      <c r="AF269">
        <f t="shared" si="70"/>
        <v>0</v>
      </c>
      <c r="AG269">
        <f t="shared" si="71"/>
        <v>0</v>
      </c>
      <c r="AH269">
        <f t="shared" si="71"/>
        <v>0</v>
      </c>
    </row>
    <row r="270" spans="1:35" x14ac:dyDescent="0.2">
      <c r="A270" t="str">
        <f>'R44'!A8</f>
        <v>Mosar</v>
      </c>
      <c r="B270">
        <f>'R44'!B8</f>
        <v>6.5</v>
      </c>
      <c r="C270">
        <f>'R44'!C8</f>
        <v>6</v>
      </c>
      <c r="D270">
        <f>'R44'!D8</f>
        <v>6</v>
      </c>
      <c r="E270">
        <f>'R44'!E8</f>
        <v>7.5</v>
      </c>
      <c r="F270">
        <f>'R44'!F8</f>
        <v>9</v>
      </c>
      <c r="G270" s="7">
        <f t="shared" si="72"/>
        <v>-0.5</v>
      </c>
      <c r="H270" s="7">
        <f t="shared" si="73"/>
        <v>0</v>
      </c>
      <c r="I270" s="7">
        <f t="shared" si="73"/>
        <v>1.5</v>
      </c>
      <c r="J270" s="7">
        <f t="shared" si="73"/>
        <v>1.5</v>
      </c>
      <c r="K270" s="4">
        <f t="shared" si="57"/>
        <v>6.5</v>
      </c>
      <c r="L270">
        <f t="shared" si="58"/>
        <v>6</v>
      </c>
      <c r="M270">
        <f t="shared" si="59"/>
        <v>6</v>
      </c>
      <c r="N270">
        <f>IF(A270="Mosar",E270,0)</f>
        <v>7.5</v>
      </c>
      <c r="O270">
        <f>IF(A270="Mosar",F270,0)</f>
        <v>9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2"/>
        <v>0</v>
      </c>
      <c r="U270">
        <f t="shared" si="63"/>
        <v>0</v>
      </c>
      <c r="V270">
        <f t="shared" si="64"/>
        <v>0</v>
      </c>
      <c r="W270">
        <f t="shared" si="65"/>
        <v>0</v>
      </c>
      <c r="X270">
        <f t="shared" si="65"/>
        <v>0</v>
      </c>
      <c r="Z270">
        <f t="shared" si="66"/>
        <v>0</v>
      </c>
      <c r="AA270">
        <f t="shared" si="67"/>
        <v>0</v>
      </c>
      <c r="AB270">
        <f t="shared" si="68"/>
        <v>0</v>
      </c>
      <c r="AC270">
        <f t="shared" si="68"/>
        <v>0</v>
      </c>
      <c r="AE270">
        <f t="shared" si="69"/>
        <v>0</v>
      </c>
      <c r="AF270">
        <f t="shared" si="70"/>
        <v>0</v>
      </c>
      <c r="AG270">
        <f t="shared" si="71"/>
        <v>0</v>
      </c>
      <c r="AH270">
        <f t="shared" si="71"/>
        <v>0</v>
      </c>
    </row>
    <row r="271" spans="1:35" x14ac:dyDescent="0.2">
      <c r="A271" t="str">
        <f>'R44'!A15</f>
        <v>Blað- og runnfléttur</v>
      </c>
      <c r="B271">
        <f>'R44'!B15</f>
        <v>30.5</v>
      </c>
      <c r="C271">
        <f>'R44'!C15</f>
        <v>24</v>
      </c>
      <c r="D271">
        <f>'R44'!D15</f>
        <v>27</v>
      </c>
      <c r="E271">
        <f>'R44'!E15</f>
        <v>17</v>
      </c>
      <c r="F271">
        <f>'R44'!F15</f>
        <v>25.5</v>
      </c>
      <c r="G271" s="7">
        <f t="shared" si="72"/>
        <v>-6.5</v>
      </c>
      <c r="H271" s="7">
        <f t="shared" si="73"/>
        <v>3</v>
      </c>
      <c r="I271" s="7">
        <f t="shared" si="73"/>
        <v>-10</v>
      </c>
      <c r="J271" s="7">
        <f t="shared" si="73"/>
        <v>8.5</v>
      </c>
      <c r="K271" s="4">
        <f t="shared" si="57"/>
        <v>0</v>
      </c>
      <c r="L271">
        <f t="shared" si="58"/>
        <v>0</v>
      </c>
      <c r="M271">
        <f t="shared" si="59"/>
        <v>0</v>
      </c>
      <c r="N271">
        <f t="shared" si="59"/>
        <v>0</v>
      </c>
      <c r="P271">
        <f t="shared" si="60"/>
        <v>30.5</v>
      </c>
      <c r="Q271">
        <f t="shared" si="61"/>
        <v>24</v>
      </c>
      <c r="R271">
        <f t="shared" si="62"/>
        <v>27</v>
      </c>
      <c r="S271">
        <f>IF(A271="Blað- og runnfléttur",E271,0)</f>
        <v>17</v>
      </c>
      <c r="T271">
        <f>IF(A271="Blað- og runnfléttur",F271,0)</f>
        <v>25.5</v>
      </c>
      <c r="U271">
        <f t="shared" si="63"/>
        <v>0</v>
      </c>
      <c r="V271">
        <f t="shared" si="64"/>
        <v>0</v>
      </c>
      <c r="W271">
        <f t="shared" si="65"/>
        <v>0</v>
      </c>
      <c r="X271">
        <f t="shared" si="65"/>
        <v>0</v>
      </c>
      <c r="Z271">
        <f t="shared" si="66"/>
        <v>0</v>
      </c>
      <c r="AA271">
        <f t="shared" si="67"/>
        <v>0</v>
      </c>
      <c r="AB271">
        <f t="shared" si="68"/>
        <v>0</v>
      </c>
      <c r="AC271">
        <f t="shared" si="68"/>
        <v>0</v>
      </c>
      <c r="AE271">
        <f t="shared" si="69"/>
        <v>0</v>
      </c>
      <c r="AF271">
        <f t="shared" si="70"/>
        <v>0</v>
      </c>
      <c r="AG271">
        <f t="shared" si="71"/>
        <v>0</v>
      </c>
      <c r="AH271">
        <f t="shared" si="71"/>
        <v>0</v>
      </c>
    </row>
    <row r="272" spans="1:35" x14ac:dyDescent="0.2">
      <c r="A272" t="str">
        <f>'R44'!A25</f>
        <v>Hrúðurfléttur</v>
      </c>
      <c r="B272">
        <f>'R44'!B25</f>
        <v>30</v>
      </c>
      <c r="C272">
        <f>'R44'!C25</f>
        <v>24</v>
      </c>
      <c r="D272">
        <f>'R44'!D25</f>
        <v>30</v>
      </c>
      <c r="E272">
        <f>'R44'!E25</f>
        <v>25</v>
      </c>
      <c r="F272">
        <f>'R44'!F25</f>
        <v>29</v>
      </c>
      <c r="G272" s="7">
        <f t="shared" si="72"/>
        <v>-6</v>
      </c>
      <c r="H272" s="7">
        <f t="shared" si="73"/>
        <v>6</v>
      </c>
      <c r="I272" s="7">
        <f t="shared" si="73"/>
        <v>-5</v>
      </c>
      <c r="J272" s="7">
        <f t="shared" si="73"/>
        <v>4</v>
      </c>
      <c r="K272" s="4">
        <f t="shared" si="57"/>
        <v>0</v>
      </c>
      <c r="L272">
        <f t="shared" si="58"/>
        <v>0</v>
      </c>
      <c r="M272">
        <f t="shared" si="59"/>
        <v>0</v>
      </c>
      <c r="N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0</v>
      </c>
      <c r="S272">
        <f t="shared" si="62"/>
        <v>0</v>
      </c>
      <c r="U272">
        <f t="shared" si="63"/>
        <v>30</v>
      </c>
      <c r="V272">
        <f t="shared" si="64"/>
        <v>24</v>
      </c>
      <c r="W272">
        <f t="shared" si="65"/>
        <v>30</v>
      </c>
      <c r="X272">
        <f>IF(A272="Hrúðurfléttur",E272,0)</f>
        <v>25</v>
      </c>
      <c r="Y272">
        <f>IF(A272="Hrúðurfléttur",F272,0)</f>
        <v>29</v>
      </c>
      <c r="Z272">
        <f t="shared" si="66"/>
        <v>0</v>
      </c>
      <c r="AA272">
        <f t="shared" si="67"/>
        <v>0</v>
      </c>
      <c r="AB272">
        <f t="shared" si="68"/>
        <v>0</v>
      </c>
      <c r="AC272">
        <f t="shared" si="68"/>
        <v>0</v>
      </c>
      <c r="AE272">
        <f t="shared" si="69"/>
        <v>0</v>
      </c>
      <c r="AF272">
        <f t="shared" si="70"/>
        <v>0</v>
      </c>
      <c r="AG272">
        <f t="shared" si="71"/>
        <v>0</v>
      </c>
      <c r="AH272">
        <f t="shared" si="71"/>
        <v>0</v>
      </c>
    </row>
    <row r="273" spans="1:35" x14ac:dyDescent="0.2">
      <c r="A273" t="str">
        <f>'R44'!A46</f>
        <v>Heildarþekja</v>
      </c>
      <c r="B273" s="2">
        <f>'R44'!B46</f>
        <v>67</v>
      </c>
      <c r="C273" s="2">
        <f>'R44'!C46</f>
        <v>57</v>
      </c>
      <c r="D273" s="2">
        <f>'R44'!D46</f>
        <v>66</v>
      </c>
      <c r="E273" s="2">
        <f>'R44'!E46</f>
        <v>52.5</v>
      </c>
      <c r="F273" s="2">
        <f>'R44'!F46</f>
        <v>68.5</v>
      </c>
      <c r="G273" s="7">
        <f t="shared" si="72"/>
        <v>-10</v>
      </c>
      <c r="H273" s="7">
        <f t="shared" si="73"/>
        <v>9</v>
      </c>
      <c r="I273" s="7">
        <f t="shared" si="73"/>
        <v>-13.5</v>
      </c>
      <c r="J273" s="7">
        <f t="shared" si="73"/>
        <v>16</v>
      </c>
      <c r="K273" s="4">
        <f t="shared" si="57"/>
        <v>0</v>
      </c>
      <c r="L273">
        <f t="shared" si="58"/>
        <v>0</v>
      </c>
      <c r="M273">
        <f t="shared" si="59"/>
        <v>0</v>
      </c>
      <c r="N273">
        <f t="shared" si="59"/>
        <v>0</v>
      </c>
      <c r="P273">
        <f t="shared" si="60"/>
        <v>0</v>
      </c>
      <c r="Q273">
        <f t="shared" si="61"/>
        <v>0</v>
      </c>
      <c r="R273">
        <f t="shared" si="62"/>
        <v>0</v>
      </c>
      <c r="S273">
        <f t="shared" si="62"/>
        <v>0</v>
      </c>
      <c r="U273">
        <f t="shared" si="63"/>
        <v>0</v>
      </c>
      <c r="V273">
        <f t="shared" si="64"/>
        <v>0</v>
      </c>
      <c r="W273">
        <f t="shared" si="65"/>
        <v>0</v>
      </c>
      <c r="X273">
        <f t="shared" si="65"/>
        <v>0</v>
      </c>
      <c r="Z273">
        <f t="shared" si="66"/>
        <v>67</v>
      </c>
      <c r="AA273">
        <f t="shared" si="67"/>
        <v>57</v>
      </c>
      <c r="AB273">
        <f t="shared" si="68"/>
        <v>66</v>
      </c>
      <c r="AC273">
        <f>IF(A273="Heildarþekja",E273,0)</f>
        <v>52.5</v>
      </c>
      <c r="AD273">
        <f>IF(A273="Heildarþekja",F273,0)</f>
        <v>68.5</v>
      </c>
      <c r="AE273">
        <f t="shared" si="69"/>
        <v>0</v>
      </c>
      <c r="AF273">
        <f t="shared" si="70"/>
        <v>0</v>
      </c>
      <c r="AG273">
        <f t="shared" si="71"/>
        <v>0</v>
      </c>
      <c r="AH273">
        <f t="shared" si="71"/>
        <v>0</v>
      </c>
    </row>
    <row r="274" spans="1:35" x14ac:dyDescent="0.2">
      <c r="A274" t="str">
        <f>'R44'!A47</f>
        <v>Fjölbreytni</v>
      </c>
      <c r="B274">
        <f>'R44'!B47</f>
        <v>17</v>
      </c>
      <c r="C274">
        <f>'R44'!C47</f>
        <v>23</v>
      </c>
      <c r="D274">
        <f>'R44'!D47</f>
        <v>26</v>
      </c>
      <c r="E274">
        <f>'R44'!E47</f>
        <v>19</v>
      </c>
      <c r="F274">
        <f>'R44'!F47</f>
        <v>22</v>
      </c>
      <c r="G274" s="7">
        <f t="shared" si="72"/>
        <v>6</v>
      </c>
      <c r="H274" s="7">
        <f t="shared" si="73"/>
        <v>3</v>
      </c>
      <c r="I274" s="7">
        <f t="shared" si="73"/>
        <v>-7</v>
      </c>
      <c r="J274" s="7">
        <f t="shared" si="73"/>
        <v>3</v>
      </c>
      <c r="K274" s="4">
        <f t="shared" si="57"/>
        <v>0</v>
      </c>
      <c r="L274">
        <f t="shared" si="58"/>
        <v>0</v>
      </c>
      <c r="M274">
        <f t="shared" si="59"/>
        <v>0</v>
      </c>
      <c r="N274">
        <f t="shared" si="59"/>
        <v>0</v>
      </c>
      <c r="P274">
        <f t="shared" si="60"/>
        <v>0</v>
      </c>
      <c r="Q274">
        <f t="shared" si="61"/>
        <v>0</v>
      </c>
      <c r="R274">
        <f t="shared" si="62"/>
        <v>0</v>
      </c>
      <c r="S274">
        <f t="shared" si="62"/>
        <v>0</v>
      </c>
      <c r="U274">
        <f t="shared" si="63"/>
        <v>0</v>
      </c>
      <c r="V274">
        <f t="shared" si="64"/>
        <v>0</v>
      </c>
      <c r="W274">
        <f t="shared" si="65"/>
        <v>0</v>
      </c>
      <c r="X274">
        <f t="shared" si="65"/>
        <v>0</v>
      </c>
      <c r="Z274">
        <f t="shared" si="66"/>
        <v>0</v>
      </c>
      <c r="AA274">
        <f t="shared" si="67"/>
        <v>0</v>
      </c>
      <c r="AB274">
        <f t="shared" si="68"/>
        <v>0</v>
      </c>
      <c r="AC274">
        <f t="shared" si="68"/>
        <v>0</v>
      </c>
      <c r="AE274">
        <f t="shared" si="69"/>
        <v>17</v>
      </c>
      <c r="AF274">
        <f t="shared" si="70"/>
        <v>23</v>
      </c>
      <c r="AG274">
        <f t="shared" si="71"/>
        <v>26</v>
      </c>
      <c r="AH274">
        <f>IF(A274="Fjölbreytni",E274,0)</f>
        <v>19</v>
      </c>
      <c r="AI274">
        <f>IF(A274="Fjölbreytni",F274,0)</f>
        <v>22</v>
      </c>
    </row>
    <row r="275" spans="1:35" x14ac:dyDescent="0.2">
      <c r="A275" s="2" t="s">
        <v>79</v>
      </c>
      <c r="G275" s="7">
        <f t="shared" si="72"/>
        <v>0</v>
      </c>
      <c r="H275" s="7">
        <f t="shared" si="73"/>
        <v>0</v>
      </c>
      <c r="I275" s="7">
        <f t="shared" si="73"/>
        <v>0</v>
      </c>
      <c r="K275" s="4">
        <f t="shared" si="57"/>
        <v>0</v>
      </c>
      <c r="L275">
        <f t="shared" si="58"/>
        <v>0</v>
      </c>
      <c r="M275">
        <f t="shared" si="59"/>
        <v>0</v>
      </c>
      <c r="N275">
        <f t="shared" si="59"/>
        <v>0</v>
      </c>
      <c r="P275">
        <f t="shared" si="60"/>
        <v>0</v>
      </c>
      <c r="Q275">
        <f t="shared" si="61"/>
        <v>0</v>
      </c>
      <c r="R275">
        <f t="shared" si="62"/>
        <v>0</v>
      </c>
      <c r="S275">
        <f t="shared" si="62"/>
        <v>0</v>
      </c>
      <c r="U275">
        <f t="shared" si="63"/>
        <v>0</v>
      </c>
      <c r="V275">
        <f t="shared" si="64"/>
        <v>0</v>
      </c>
      <c r="W275">
        <f t="shared" si="65"/>
        <v>0</v>
      </c>
      <c r="X275">
        <f t="shared" si="65"/>
        <v>0</v>
      </c>
      <c r="Z275">
        <f t="shared" si="66"/>
        <v>0</v>
      </c>
      <c r="AA275">
        <f t="shared" si="67"/>
        <v>0</v>
      </c>
      <c r="AB275">
        <f t="shared" si="68"/>
        <v>0</v>
      </c>
      <c r="AC275">
        <f t="shared" si="68"/>
        <v>0</v>
      </c>
      <c r="AE275">
        <f t="shared" si="69"/>
        <v>0</v>
      </c>
      <c r="AF275">
        <f t="shared" si="70"/>
        <v>0</v>
      </c>
      <c r="AG275">
        <f t="shared" si="71"/>
        <v>0</v>
      </c>
      <c r="AH275">
        <f t="shared" si="71"/>
        <v>0</v>
      </c>
    </row>
    <row r="276" spans="1:35" x14ac:dyDescent="0.2">
      <c r="A276" t="str">
        <f>'R45'!A8</f>
        <v>Hrúðurfléttur</v>
      </c>
      <c r="B276">
        <f>'R45'!B8</f>
        <v>70</v>
      </c>
      <c r="C276">
        <f>'R45'!C8</f>
        <v>69</v>
      </c>
      <c r="D276">
        <f>'R45'!D8</f>
        <v>68</v>
      </c>
      <c r="E276">
        <f>'R45'!E8</f>
        <v>62.5</v>
      </c>
      <c r="F276">
        <f>'R45'!F8</f>
        <v>70.5</v>
      </c>
      <c r="G276" s="7">
        <f t="shared" si="72"/>
        <v>-1</v>
      </c>
      <c r="H276" s="7">
        <f t="shared" si="73"/>
        <v>-1</v>
      </c>
      <c r="I276" s="7">
        <f t="shared" si="73"/>
        <v>-5.5</v>
      </c>
      <c r="J276" s="7">
        <f t="shared" si="73"/>
        <v>8</v>
      </c>
      <c r="K276" s="4">
        <f t="shared" si="57"/>
        <v>0</v>
      </c>
      <c r="L276">
        <f t="shared" si="58"/>
        <v>0</v>
      </c>
      <c r="M276">
        <f t="shared" si="59"/>
        <v>0</v>
      </c>
      <c r="N276">
        <f t="shared" si="59"/>
        <v>0</v>
      </c>
      <c r="P276">
        <f t="shared" si="60"/>
        <v>0</v>
      </c>
      <c r="Q276">
        <f t="shared" si="61"/>
        <v>0</v>
      </c>
      <c r="R276">
        <f t="shared" si="62"/>
        <v>0</v>
      </c>
      <c r="S276">
        <f t="shared" si="62"/>
        <v>0</v>
      </c>
      <c r="U276">
        <f t="shared" si="63"/>
        <v>70</v>
      </c>
      <c r="V276">
        <f t="shared" si="64"/>
        <v>69</v>
      </c>
      <c r="W276">
        <f t="shared" si="65"/>
        <v>68</v>
      </c>
      <c r="X276">
        <f>IF(A276="Hrúðurfléttur",E276,0)</f>
        <v>62.5</v>
      </c>
      <c r="Y276">
        <f>IF(A276="Hrúðurfléttur",F276,0)</f>
        <v>70.5</v>
      </c>
      <c r="Z276">
        <f t="shared" si="66"/>
        <v>0</v>
      </c>
      <c r="AA276">
        <f t="shared" si="67"/>
        <v>0</v>
      </c>
      <c r="AB276">
        <f t="shared" si="68"/>
        <v>0</v>
      </c>
      <c r="AC276">
        <f t="shared" si="68"/>
        <v>0</v>
      </c>
      <c r="AE276">
        <f t="shared" si="69"/>
        <v>0</v>
      </c>
      <c r="AF276">
        <f t="shared" si="70"/>
        <v>0</v>
      </c>
      <c r="AG276">
        <f t="shared" si="71"/>
        <v>0</v>
      </c>
      <c r="AH276">
        <f t="shared" si="71"/>
        <v>0</v>
      </c>
    </row>
    <row r="277" spans="1:35" x14ac:dyDescent="0.2">
      <c r="A277" t="str">
        <f>'R45'!A19</f>
        <v>Heildarþekja</v>
      </c>
      <c r="B277" s="2">
        <f>'R45'!B19</f>
        <v>70</v>
      </c>
      <c r="C277" s="2">
        <f>'R45'!C19</f>
        <v>69</v>
      </c>
      <c r="D277" s="2">
        <f>'R45'!D19</f>
        <v>68</v>
      </c>
      <c r="E277" s="2">
        <f>'R45'!E19</f>
        <v>62.5</v>
      </c>
      <c r="F277" s="2">
        <f>'R45'!F19</f>
        <v>70.5</v>
      </c>
      <c r="G277" s="7">
        <f t="shared" si="72"/>
        <v>-1</v>
      </c>
      <c r="H277" s="7">
        <f t="shared" si="73"/>
        <v>-1</v>
      </c>
      <c r="I277" s="7">
        <f t="shared" si="73"/>
        <v>-5.5</v>
      </c>
      <c r="J277" s="7">
        <f t="shared" si="73"/>
        <v>8</v>
      </c>
      <c r="K277" s="4">
        <f t="shared" si="57"/>
        <v>0</v>
      </c>
      <c r="L277">
        <f t="shared" si="58"/>
        <v>0</v>
      </c>
      <c r="M277">
        <f t="shared" si="59"/>
        <v>0</v>
      </c>
      <c r="N277">
        <f t="shared" si="59"/>
        <v>0</v>
      </c>
      <c r="P277">
        <f t="shared" si="60"/>
        <v>0</v>
      </c>
      <c r="Q277">
        <f t="shared" si="61"/>
        <v>0</v>
      </c>
      <c r="R277">
        <f t="shared" si="62"/>
        <v>0</v>
      </c>
      <c r="S277">
        <f t="shared" si="62"/>
        <v>0</v>
      </c>
      <c r="U277">
        <f t="shared" si="63"/>
        <v>0</v>
      </c>
      <c r="V277">
        <f t="shared" si="64"/>
        <v>0</v>
      </c>
      <c r="W277">
        <f t="shared" si="65"/>
        <v>0</v>
      </c>
      <c r="X277">
        <f t="shared" si="65"/>
        <v>0</v>
      </c>
      <c r="Z277">
        <f t="shared" si="66"/>
        <v>70</v>
      </c>
      <c r="AA277">
        <f t="shared" si="67"/>
        <v>69</v>
      </c>
      <c r="AB277">
        <f t="shared" si="68"/>
        <v>68</v>
      </c>
      <c r="AC277">
        <f>IF(A277="Heildarþekja",E277,0)</f>
        <v>62.5</v>
      </c>
      <c r="AD277">
        <f>IF(A277="Heildarþekja",F277,0)</f>
        <v>70.5</v>
      </c>
      <c r="AE277">
        <f t="shared" si="69"/>
        <v>0</v>
      </c>
      <c r="AF277">
        <f t="shared" si="70"/>
        <v>0</v>
      </c>
      <c r="AG277">
        <f t="shared" si="71"/>
        <v>0</v>
      </c>
      <c r="AH277">
        <f t="shared" si="71"/>
        <v>0</v>
      </c>
    </row>
    <row r="278" spans="1:35" x14ac:dyDescent="0.2">
      <c r="A278" t="str">
        <f>'R45'!A20</f>
        <v>Fjölbreytni</v>
      </c>
      <c r="B278">
        <f>'R45'!B20</f>
        <v>4</v>
      </c>
      <c r="C278">
        <f>'R45'!C20</f>
        <v>4</v>
      </c>
      <c r="D278">
        <f>'R45'!D20</f>
        <v>6</v>
      </c>
      <c r="E278">
        <f>'R45'!E20</f>
        <v>7</v>
      </c>
      <c r="F278">
        <f>'R45'!F20</f>
        <v>6</v>
      </c>
      <c r="G278" s="7">
        <f t="shared" si="72"/>
        <v>0</v>
      </c>
      <c r="H278" s="7">
        <f t="shared" si="73"/>
        <v>2</v>
      </c>
      <c r="I278" s="7">
        <f t="shared" si="73"/>
        <v>1</v>
      </c>
      <c r="J278" s="7">
        <f t="shared" si="73"/>
        <v>-1</v>
      </c>
      <c r="K278" s="4">
        <f t="shared" si="57"/>
        <v>0</v>
      </c>
      <c r="L278">
        <f t="shared" si="58"/>
        <v>0</v>
      </c>
      <c r="M278">
        <f t="shared" si="59"/>
        <v>0</v>
      </c>
      <c r="N278">
        <f t="shared" si="59"/>
        <v>0</v>
      </c>
      <c r="P278">
        <f t="shared" si="60"/>
        <v>0</v>
      </c>
      <c r="Q278">
        <f t="shared" si="61"/>
        <v>0</v>
      </c>
      <c r="R278">
        <f t="shared" si="62"/>
        <v>0</v>
      </c>
      <c r="S278">
        <f t="shared" si="62"/>
        <v>0</v>
      </c>
      <c r="U278">
        <f t="shared" si="63"/>
        <v>0</v>
      </c>
      <c r="V278">
        <f t="shared" si="64"/>
        <v>0</v>
      </c>
      <c r="W278">
        <f t="shared" si="65"/>
        <v>0</v>
      </c>
      <c r="X278">
        <f t="shared" si="65"/>
        <v>0</v>
      </c>
      <c r="Z278">
        <f t="shared" si="66"/>
        <v>0</v>
      </c>
      <c r="AA278">
        <f t="shared" si="67"/>
        <v>0</v>
      </c>
      <c r="AB278">
        <f t="shared" si="68"/>
        <v>0</v>
      </c>
      <c r="AC278">
        <f t="shared" si="68"/>
        <v>0</v>
      </c>
      <c r="AE278">
        <f t="shared" si="69"/>
        <v>4</v>
      </c>
      <c r="AF278">
        <f t="shared" si="70"/>
        <v>4</v>
      </c>
      <c r="AG278">
        <f t="shared" si="71"/>
        <v>6</v>
      </c>
      <c r="AH278">
        <f>IF(A278="Fjölbreytni",E278,0)</f>
        <v>7</v>
      </c>
      <c r="AI278">
        <f>IF(A278="Fjölbreytni",F278,0)</f>
        <v>6</v>
      </c>
    </row>
    <row r="279" spans="1:35" x14ac:dyDescent="0.2">
      <c r="A279" s="2" t="s">
        <v>80</v>
      </c>
      <c r="G279" s="7">
        <f t="shared" si="72"/>
        <v>0</v>
      </c>
      <c r="H279" s="7">
        <f t="shared" si="73"/>
        <v>0</v>
      </c>
      <c r="I279" s="7">
        <f t="shared" si="73"/>
        <v>0</v>
      </c>
      <c r="K279" s="4">
        <f t="shared" si="57"/>
        <v>0</v>
      </c>
      <c r="L279">
        <f t="shared" si="58"/>
        <v>0</v>
      </c>
      <c r="M279">
        <f t="shared" si="59"/>
        <v>0</v>
      </c>
      <c r="N279">
        <f t="shared" si="59"/>
        <v>0</v>
      </c>
      <c r="P279">
        <f t="shared" si="60"/>
        <v>0</v>
      </c>
      <c r="Q279">
        <f t="shared" si="61"/>
        <v>0</v>
      </c>
      <c r="R279">
        <f t="shared" si="62"/>
        <v>0</v>
      </c>
      <c r="S279">
        <f t="shared" si="62"/>
        <v>0</v>
      </c>
      <c r="U279">
        <f t="shared" si="63"/>
        <v>0</v>
      </c>
      <c r="V279">
        <f t="shared" si="64"/>
        <v>0</v>
      </c>
      <c r="W279">
        <f t="shared" si="65"/>
        <v>0</v>
      </c>
      <c r="X279">
        <f t="shared" si="65"/>
        <v>0</v>
      </c>
      <c r="Z279">
        <f t="shared" si="66"/>
        <v>0</v>
      </c>
      <c r="AA279">
        <f t="shared" si="67"/>
        <v>0</v>
      </c>
      <c r="AB279">
        <f t="shared" si="68"/>
        <v>0</v>
      </c>
      <c r="AC279">
        <f t="shared" si="68"/>
        <v>0</v>
      </c>
      <c r="AE279">
        <f t="shared" si="69"/>
        <v>0</v>
      </c>
      <c r="AF279">
        <f t="shared" si="70"/>
        <v>0</v>
      </c>
      <c r="AG279">
        <f t="shared" si="71"/>
        <v>0</v>
      </c>
      <c r="AH279">
        <f t="shared" si="71"/>
        <v>0</v>
      </c>
    </row>
    <row r="280" spans="1:35" x14ac:dyDescent="0.2">
      <c r="A280" t="str">
        <f>'R46'!A5</f>
        <v>Mosar</v>
      </c>
      <c r="B280">
        <f>'R46'!B5</f>
        <v>0.5</v>
      </c>
      <c r="C280">
        <f>'R46'!C5</f>
        <v>2</v>
      </c>
      <c r="D280">
        <f>'R46'!D5</f>
        <v>1.5</v>
      </c>
      <c r="E280">
        <f>'R46'!E5</f>
        <v>1</v>
      </c>
      <c r="F280">
        <f>'R46'!F5</f>
        <v>1</v>
      </c>
      <c r="G280" s="7">
        <f t="shared" si="72"/>
        <v>1.5</v>
      </c>
      <c r="H280" s="7">
        <f t="shared" si="73"/>
        <v>-0.5</v>
      </c>
      <c r="I280" s="7">
        <f t="shared" si="73"/>
        <v>-0.5</v>
      </c>
      <c r="J280" s="7">
        <f t="shared" si="73"/>
        <v>0</v>
      </c>
      <c r="K280" s="4">
        <f t="shared" si="57"/>
        <v>0.5</v>
      </c>
      <c r="L280">
        <f t="shared" si="58"/>
        <v>2</v>
      </c>
      <c r="M280">
        <f t="shared" si="59"/>
        <v>1.5</v>
      </c>
      <c r="N280">
        <f>IF(A280="Mosar",E280,0)</f>
        <v>1</v>
      </c>
      <c r="O280">
        <f>IF(A280="Mosar",F280,0)</f>
        <v>1</v>
      </c>
      <c r="P280">
        <f t="shared" si="60"/>
        <v>0</v>
      </c>
      <c r="Q280">
        <f t="shared" si="61"/>
        <v>0</v>
      </c>
      <c r="R280">
        <f t="shared" si="62"/>
        <v>0</v>
      </c>
      <c r="S280">
        <f t="shared" si="62"/>
        <v>0</v>
      </c>
      <c r="U280">
        <f t="shared" si="63"/>
        <v>0</v>
      </c>
      <c r="V280">
        <f t="shared" si="64"/>
        <v>0</v>
      </c>
      <c r="W280">
        <f t="shared" si="65"/>
        <v>0</v>
      </c>
      <c r="X280">
        <f t="shared" si="65"/>
        <v>0</v>
      </c>
      <c r="Z280">
        <f t="shared" si="66"/>
        <v>0</v>
      </c>
      <c r="AA280">
        <f t="shared" si="67"/>
        <v>0</v>
      </c>
      <c r="AB280">
        <f t="shared" si="68"/>
        <v>0</v>
      </c>
      <c r="AC280">
        <f t="shared" si="68"/>
        <v>0</v>
      </c>
      <c r="AE280">
        <f t="shared" si="69"/>
        <v>0</v>
      </c>
      <c r="AF280">
        <f t="shared" si="70"/>
        <v>0</v>
      </c>
      <c r="AG280">
        <f t="shared" si="71"/>
        <v>0</v>
      </c>
      <c r="AH280">
        <f t="shared" si="71"/>
        <v>0</v>
      </c>
    </row>
    <row r="281" spans="1:35" x14ac:dyDescent="0.2">
      <c r="A281" t="str">
        <f>'R46'!A11</f>
        <v>Blað- og runnfléttur</v>
      </c>
      <c r="B281">
        <f>'R46'!B11</f>
        <v>16</v>
      </c>
      <c r="C281">
        <f>'R46'!C11</f>
        <v>21</v>
      </c>
      <c r="D281">
        <f>'R46'!D11</f>
        <v>17</v>
      </c>
      <c r="E281">
        <f>'R46'!E11</f>
        <v>16</v>
      </c>
      <c r="F281">
        <f>'R46'!F11</f>
        <v>19</v>
      </c>
      <c r="G281" s="7">
        <f t="shared" si="72"/>
        <v>5</v>
      </c>
      <c r="H281" s="7">
        <f t="shared" si="73"/>
        <v>-4</v>
      </c>
      <c r="I281" s="7">
        <f t="shared" si="73"/>
        <v>-1</v>
      </c>
      <c r="J281" s="7">
        <f t="shared" si="73"/>
        <v>3</v>
      </c>
      <c r="K281" s="4">
        <f t="shared" si="57"/>
        <v>0</v>
      </c>
      <c r="L281">
        <f t="shared" si="58"/>
        <v>0</v>
      </c>
      <c r="M281">
        <f t="shared" si="59"/>
        <v>0</v>
      </c>
      <c r="N281">
        <f t="shared" si="59"/>
        <v>0</v>
      </c>
      <c r="P281">
        <f t="shared" si="60"/>
        <v>16</v>
      </c>
      <c r="Q281">
        <f t="shared" si="61"/>
        <v>21</v>
      </c>
      <c r="R281">
        <f t="shared" si="62"/>
        <v>17</v>
      </c>
      <c r="S281">
        <f>IF(A281="Blað- og runnfléttur",E281,0)</f>
        <v>16</v>
      </c>
      <c r="T281">
        <f>IF(A281="Blað- og runnfléttur",F281,0)</f>
        <v>19</v>
      </c>
      <c r="U281">
        <f t="shared" si="63"/>
        <v>0</v>
      </c>
      <c r="V281">
        <f t="shared" si="64"/>
        <v>0</v>
      </c>
      <c r="W281">
        <f t="shared" si="65"/>
        <v>0</v>
      </c>
      <c r="X281">
        <f t="shared" si="65"/>
        <v>0</v>
      </c>
      <c r="Z281">
        <f t="shared" si="66"/>
        <v>0</v>
      </c>
      <c r="AA281">
        <f t="shared" si="67"/>
        <v>0</v>
      </c>
      <c r="AB281">
        <f t="shared" si="68"/>
        <v>0</v>
      </c>
      <c r="AC281">
        <f t="shared" si="68"/>
        <v>0</v>
      </c>
      <c r="AE281">
        <f t="shared" si="69"/>
        <v>0</v>
      </c>
      <c r="AF281">
        <f t="shared" si="70"/>
        <v>0</v>
      </c>
      <c r="AG281">
        <f t="shared" si="71"/>
        <v>0</v>
      </c>
      <c r="AH281">
        <f t="shared" si="71"/>
        <v>0</v>
      </c>
    </row>
    <row r="282" spans="1:35" x14ac:dyDescent="0.2">
      <c r="A282" t="str">
        <f>'R46'!A15</f>
        <v>Hrúðurfléttur</v>
      </c>
      <c r="B282">
        <f>'R46'!B15</f>
        <v>36.5</v>
      </c>
      <c r="C282">
        <f>'R46'!C15</f>
        <v>45.5</v>
      </c>
      <c r="D282">
        <f>'R46'!D15</f>
        <v>27.5</v>
      </c>
      <c r="E282">
        <f>'R46'!E15</f>
        <v>23.5</v>
      </c>
      <c r="F282">
        <f>'R46'!F15</f>
        <v>42</v>
      </c>
      <c r="G282" s="7">
        <f t="shared" si="72"/>
        <v>9</v>
      </c>
      <c r="H282" s="7">
        <f t="shared" si="73"/>
        <v>-18</v>
      </c>
      <c r="I282" s="7">
        <f t="shared" si="73"/>
        <v>-4</v>
      </c>
      <c r="J282" s="7">
        <f t="shared" si="73"/>
        <v>18.5</v>
      </c>
      <c r="K282" s="4">
        <f t="shared" si="57"/>
        <v>0</v>
      </c>
      <c r="L282">
        <f t="shared" si="58"/>
        <v>0</v>
      </c>
      <c r="M282">
        <f t="shared" si="59"/>
        <v>0</v>
      </c>
      <c r="N282">
        <f t="shared" si="59"/>
        <v>0</v>
      </c>
      <c r="P282">
        <f t="shared" si="60"/>
        <v>0</v>
      </c>
      <c r="Q282">
        <f t="shared" si="61"/>
        <v>0</v>
      </c>
      <c r="R282">
        <f t="shared" si="62"/>
        <v>0</v>
      </c>
      <c r="S282">
        <f t="shared" si="62"/>
        <v>0</v>
      </c>
      <c r="U282">
        <f t="shared" si="63"/>
        <v>36.5</v>
      </c>
      <c r="V282">
        <f t="shared" si="64"/>
        <v>45.5</v>
      </c>
      <c r="W282">
        <f t="shared" si="65"/>
        <v>27.5</v>
      </c>
      <c r="X282">
        <f>IF(A282="Hrúðurfléttur",E282,0)</f>
        <v>23.5</v>
      </c>
      <c r="Y282">
        <f>IF(A282="Hrúðurfléttur",F282,0)</f>
        <v>42</v>
      </c>
      <c r="Z282">
        <f t="shared" si="66"/>
        <v>0</v>
      </c>
      <c r="AA282">
        <f t="shared" si="67"/>
        <v>0</v>
      </c>
      <c r="AB282">
        <f t="shared" si="68"/>
        <v>0</v>
      </c>
      <c r="AC282">
        <f t="shared" si="68"/>
        <v>0</v>
      </c>
      <c r="AE282">
        <f t="shared" si="69"/>
        <v>0</v>
      </c>
      <c r="AF282">
        <f t="shared" si="70"/>
        <v>0</v>
      </c>
      <c r="AG282">
        <f t="shared" si="71"/>
        <v>0</v>
      </c>
      <c r="AH282">
        <f t="shared" si="71"/>
        <v>0</v>
      </c>
    </row>
    <row r="283" spans="1:35" x14ac:dyDescent="0.2">
      <c r="A283" t="str">
        <f>'R46'!A29</f>
        <v>Heildarþekja</v>
      </c>
      <c r="B283" s="2">
        <f>'R46'!B29</f>
        <v>53</v>
      </c>
      <c r="C283" s="2">
        <f>'R46'!C29</f>
        <v>68.5</v>
      </c>
      <c r="D283" s="2">
        <f>'R46'!D29</f>
        <v>46</v>
      </c>
      <c r="E283" s="2">
        <f>'R46'!E29</f>
        <v>40.5</v>
      </c>
      <c r="F283" s="2">
        <f>'R46'!F29</f>
        <v>62</v>
      </c>
      <c r="G283" s="7">
        <f t="shared" si="72"/>
        <v>15.5</v>
      </c>
      <c r="H283" s="7">
        <f t="shared" si="73"/>
        <v>-22.5</v>
      </c>
      <c r="I283" s="7">
        <f t="shared" si="73"/>
        <v>-5.5</v>
      </c>
      <c r="J283" s="7">
        <f t="shared" si="73"/>
        <v>21.5</v>
      </c>
      <c r="K283" s="4">
        <f t="shared" si="57"/>
        <v>0</v>
      </c>
      <c r="L283">
        <f t="shared" si="58"/>
        <v>0</v>
      </c>
      <c r="M283">
        <f t="shared" si="59"/>
        <v>0</v>
      </c>
      <c r="N283">
        <f t="shared" si="59"/>
        <v>0</v>
      </c>
      <c r="P283">
        <f t="shared" si="60"/>
        <v>0</v>
      </c>
      <c r="Q283">
        <f t="shared" si="61"/>
        <v>0</v>
      </c>
      <c r="R283">
        <f t="shared" si="62"/>
        <v>0</v>
      </c>
      <c r="S283">
        <f t="shared" si="62"/>
        <v>0</v>
      </c>
      <c r="U283">
        <f t="shared" si="63"/>
        <v>0</v>
      </c>
      <c r="V283">
        <f t="shared" si="64"/>
        <v>0</v>
      </c>
      <c r="W283">
        <f t="shared" si="65"/>
        <v>0</v>
      </c>
      <c r="X283">
        <f t="shared" si="65"/>
        <v>0</v>
      </c>
      <c r="Z283">
        <f t="shared" si="66"/>
        <v>53</v>
      </c>
      <c r="AA283">
        <f t="shared" si="67"/>
        <v>68.5</v>
      </c>
      <c r="AB283">
        <f t="shared" si="68"/>
        <v>46</v>
      </c>
      <c r="AC283">
        <f>IF(A283="Heildarþekja",E283,0)</f>
        <v>40.5</v>
      </c>
      <c r="AD283">
        <f>IF(A283="Heildarþekja",F283,0)</f>
        <v>62</v>
      </c>
      <c r="AE283">
        <f t="shared" si="69"/>
        <v>0</v>
      </c>
      <c r="AF283">
        <f t="shared" si="70"/>
        <v>0</v>
      </c>
      <c r="AG283">
        <f t="shared" si="71"/>
        <v>0</v>
      </c>
      <c r="AH283">
        <f t="shared" si="71"/>
        <v>0</v>
      </c>
    </row>
    <row r="284" spans="1:35" x14ac:dyDescent="0.2">
      <c r="A284" t="str">
        <f>'R46'!A30</f>
        <v>Fjölbreytni</v>
      </c>
      <c r="B284">
        <f>'R46'!B30</f>
        <v>10</v>
      </c>
      <c r="C284">
        <f>'R46'!C30</f>
        <v>12</v>
      </c>
      <c r="D284">
        <f>'R46'!D30</f>
        <v>13</v>
      </c>
      <c r="E284">
        <f>'R46'!E30</f>
        <v>13</v>
      </c>
      <c r="F284">
        <f>'R46'!F30</f>
        <v>11</v>
      </c>
      <c r="G284" s="7">
        <f t="shared" si="72"/>
        <v>2</v>
      </c>
      <c r="H284" s="7">
        <f t="shared" si="73"/>
        <v>1</v>
      </c>
      <c r="I284" s="7">
        <f t="shared" si="73"/>
        <v>0</v>
      </c>
      <c r="J284" s="7">
        <f t="shared" si="73"/>
        <v>-2</v>
      </c>
      <c r="K284" s="4">
        <f t="shared" si="57"/>
        <v>0</v>
      </c>
      <c r="L284">
        <f t="shared" si="58"/>
        <v>0</v>
      </c>
      <c r="M284">
        <f t="shared" si="59"/>
        <v>0</v>
      </c>
      <c r="N284">
        <f t="shared" si="59"/>
        <v>0</v>
      </c>
      <c r="P284">
        <f t="shared" si="60"/>
        <v>0</v>
      </c>
      <c r="Q284">
        <f t="shared" si="61"/>
        <v>0</v>
      </c>
      <c r="R284">
        <f t="shared" si="62"/>
        <v>0</v>
      </c>
      <c r="S284">
        <f t="shared" si="62"/>
        <v>0</v>
      </c>
      <c r="U284">
        <f t="shared" si="63"/>
        <v>0</v>
      </c>
      <c r="V284">
        <f t="shared" si="64"/>
        <v>0</v>
      </c>
      <c r="W284">
        <f t="shared" si="65"/>
        <v>0</v>
      </c>
      <c r="X284">
        <f t="shared" si="65"/>
        <v>0</v>
      </c>
      <c r="Z284">
        <f t="shared" si="66"/>
        <v>0</v>
      </c>
      <c r="AA284">
        <f t="shared" si="67"/>
        <v>0</v>
      </c>
      <c r="AB284">
        <f t="shared" si="68"/>
        <v>0</v>
      </c>
      <c r="AC284">
        <f t="shared" si="68"/>
        <v>0</v>
      </c>
      <c r="AE284">
        <f t="shared" si="69"/>
        <v>10</v>
      </c>
      <c r="AF284">
        <f t="shared" si="70"/>
        <v>12</v>
      </c>
      <c r="AG284">
        <f t="shared" si="71"/>
        <v>13</v>
      </c>
      <c r="AH284">
        <f>IF(A284="Fjölbreytni",E284,0)</f>
        <v>13</v>
      </c>
      <c r="AI284">
        <f>IF(A284="Fjölbreytni",F284,0)</f>
        <v>11</v>
      </c>
    </row>
    <row r="285" spans="1:35" x14ac:dyDescent="0.2">
      <c r="A285" s="2" t="s">
        <v>81</v>
      </c>
      <c r="G285" s="7">
        <f t="shared" si="72"/>
        <v>0</v>
      </c>
      <c r="H285" s="7">
        <f t="shared" si="73"/>
        <v>0</v>
      </c>
      <c r="I285" s="7">
        <f t="shared" si="73"/>
        <v>0</v>
      </c>
      <c r="K285" s="4">
        <f t="shared" si="57"/>
        <v>0</v>
      </c>
      <c r="L285">
        <f t="shared" si="58"/>
        <v>0</v>
      </c>
      <c r="M285">
        <f t="shared" si="59"/>
        <v>0</v>
      </c>
      <c r="N285">
        <f t="shared" si="59"/>
        <v>0</v>
      </c>
      <c r="P285">
        <f t="shared" si="60"/>
        <v>0</v>
      </c>
      <c r="Q285">
        <f t="shared" si="61"/>
        <v>0</v>
      </c>
      <c r="R285">
        <f t="shared" si="62"/>
        <v>0</v>
      </c>
      <c r="S285">
        <f t="shared" si="62"/>
        <v>0</v>
      </c>
      <c r="U285">
        <f t="shared" si="63"/>
        <v>0</v>
      </c>
      <c r="V285">
        <f t="shared" si="64"/>
        <v>0</v>
      </c>
      <c r="W285">
        <f t="shared" si="65"/>
        <v>0</v>
      </c>
      <c r="X285">
        <f t="shared" si="65"/>
        <v>0</v>
      </c>
      <c r="Z285">
        <f t="shared" si="66"/>
        <v>0</v>
      </c>
      <c r="AA285">
        <f t="shared" si="67"/>
        <v>0</v>
      </c>
      <c r="AB285">
        <f t="shared" si="68"/>
        <v>0</v>
      </c>
      <c r="AC285">
        <f t="shared" si="68"/>
        <v>0</v>
      </c>
      <c r="AE285">
        <f t="shared" si="69"/>
        <v>0</v>
      </c>
      <c r="AF285">
        <f t="shared" si="70"/>
        <v>0</v>
      </c>
      <c r="AG285">
        <f t="shared" si="71"/>
        <v>0</v>
      </c>
      <c r="AH285">
        <f t="shared" si="71"/>
        <v>0</v>
      </c>
    </row>
    <row r="286" spans="1:35" x14ac:dyDescent="0.2">
      <c r="A286" t="str">
        <f>'R47'!A8</f>
        <v>Mosar</v>
      </c>
      <c r="B286">
        <f>'R47'!B8</f>
        <v>1.5</v>
      </c>
      <c r="C286">
        <f>'R47'!C8</f>
        <v>2</v>
      </c>
      <c r="D286">
        <f>'R47'!D8</f>
        <v>2</v>
      </c>
      <c r="E286">
        <f>'R47'!E8</f>
        <v>1.5</v>
      </c>
      <c r="F286">
        <f>'R47'!F8</f>
        <v>1</v>
      </c>
      <c r="G286" s="7">
        <f t="shared" si="72"/>
        <v>0.5</v>
      </c>
      <c r="H286" s="7">
        <f t="shared" si="73"/>
        <v>0</v>
      </c>
      <c r="I286" s="7">
        <f t="shared" si="73"/>
        <v>-0.5</v>
      </c>
      <c r="J286" s="7">
        <f t="shared" si="73"/>
        <v>-0.5</v>
      </c>
      <c r="K286" s="4">
        <f t="shared" si="57"/>
        <v>1.5</v>
      </c>
      <c r="L286">
        <f t="shared" si="58"/>
        <v>2</v>
      </c>
      <c r="M286">
        <f t="shared" si="59"/>
        <v>2</v>
      </c>
      <c r="N286">
        <f>IF(A286="Mosar",E286,0)</f>
        <v>1.5</v>
      </c>
      <c r="O286">
        <f>IF(A286="Mosar",F286,0)</f>
        <v>1</v>
      </c>
      <c r="P286">
        <f t="shared" si="60"/>
        <v>0</v>
      </c>
      <c r="Q286">
        <f t="shared" si="61"/>
        <v>0</v>
      </c>
      <c r="R286">
        <f t="shared" si="62"/>
        <v>0</v>
      </c>
      <c r="S286">
        <f t="shared" si="62"/>
        <v>0</v>
      </c>
      <c r="U286">
        <f t="shared" si="63"/>
        <v>0</v>
      </c>
      <c r="V286">
        <f t="shared" si="64"/>
        <v>0</v>
      </c>
      <c r="W286">
        <f t="shared" si="65"/>
        <v>0</v>
      </c>
      <c r="X286">
        <f t="shared" si="65"/>
        <v>0</v>
      </c>
      <c r="Z286">
        <f t="shared" si="66"/>
        <v>0</v>
      </c>
      <c r="AA286">
        <f t="shared" si="67"/>
        <v>0</v>
      </c>
      <c r="AB286">
        <f t="shared" si="68"/>
        <v>0</v>
      </c>
      <c r="AC286">
        <f t="shared" si="68"/>
        <v>0</v>
      </c>
      <c r="AE286">
        <f t="shared" si="69"/>
        <v>0</v>
      </c>
      <c r="AF286">
        <f t="shared" si="70"/>
        <v>0</v>
      </c>
      <c r="AG286">
        <f t="shared" si="71"/>
        <v>0</v>
      </c>
      <c r="AH286">
        <f t="shared" si="71"/>
        <v>0</v>
      </c>
    </row>
    <row r="287" spans="1:35" x14ac:dyDescent="0.2">
      <c r="A287" t="str">
        <f>'R47'!A14</f>
        <v>Blað- og runnfléttur</v>
      </c>
      <c r="B287">
        <f>'R47'!B14</f>
        <v>17</v>
      </c>
      <c r="C287">
        <f>'R47'!C14</f>
        <v>14</v>
      </c>
      <c r="D287">
        <f>'R47'!D14</f>
        <v>18</v>
      </c>
      <c r="E287">
        <f>'R47'!E14</f>
        <v>16</v>
      </c>
      <c r="F287">
        <f>'R47'!F14</f>
        <v>18</v>
      </c>
      <c r="G287" s="7">
        <f t="shared" si="72"/>
        <v>-3</v>
      </c>
      <c r="H287" s="7">
        <f t="shared" si="73"/>
        <v>4</v>
      </c>
      <c r="I287" s="7">
        <f t="shared" si="73"/>
        <v>-2</v>
      </c>
      <c r="J287" s="7">
        <f t="shared" si="73"/>
        <v>2</v>
      </c>
      <c r="K287" s="4">
        <f t="shared" si="57"/>
        <v>0</v>
      </c>
      <c r="L287">
        <f t="shared" si="58"/>
        <v>0</v>
      </c>
      <c r="M287">
        <f t="shared" si="59"/>
        <v>0</v>
      </c>
      <c r="N287">
        <f t="shared" si="59"/>
        <v>0</v>
      </c>
      <c r="P287">
        <f t="shared" si="60"/>
        <v>17</v>
      </c>
      <c r="Q287">
        <f t="shared" si="61"/>
        <v>14</v>
      </c>
      <c r="R287">
        <f t="shared" si="62"/>
        <v>18</v>
      </c>
      <c r="S287">
        <f>IF(A287="Blað- og runnfléttur",E287,0)</f>
        <v>16</v>
      </c>
      <c r="T287">
        <f>IF(A287="Blað- og runnfléttur",F287,0)</f>
        <v>18</v>
      </c>
      <c r="U287">
        <f t="shared" si="63"/>
        <v>0</v>
      </c>
      <c r="V287">
        <f t="shared" si="64"/>
        <v>0</v>
      </c>
      <c r="W287">
        <f t="shared" si="65"/>
        <v>0</v>
      </c>
      <c r="X287">
        <f t="shared" si="65"/>
        <v>0</v>
      </c>
      <c r="Z287">
        <f t="shared" si="66"/>
        <v>0</v>
      </c>
      <c r="AA287">
        <f t="shared" si="67"/>
        <v>0</v>
      </c>
      <c r="AB287">
        <f t="shared" si="68"/>
        <v>0</v>
      </c>
      <c r="AC287">
        <f t="shared" si="68"/>
        <v>0</v>
      </c>
      <c r="AE287">
        <f t="shared" si="69"/>
        <v>0</v>
      </c>
      <c r="AF287">
        <f t="shared" si="70"/>
        <v>0</v>
      </c>
      <c r="AG287">
        <f t="shared" si="71"/>
        <v>0</v>
      </c>
      <c r="AH287">
        <f t="shared" si="71"/>
        <v>0</v>
      </c>
    </row>
    <row r="288" spans="1:35" x14ac:dyDescent="0.2">
      <c r="A288" t="str">
        <f>'R47'!A20</f>
        <v>Hrúðurfléttur</v>
      </c>
      <c r="B288">
        <f>'R47'!B20</f>
        <v>68.5</v>
      </c>
      <c r="C288">
        <f>'R47'!C20</f>
        <v>73</v>
      </c>
      <c r="D288">
        <f>'R47'!D20</f>
        <v>38.5</v>
      </c>
      <c r="E288">
        <f>'R47'!E20</f>
        <v>27.5</v>
      </c>
      <c r="F288">
        <f>'R47'!F20</f>
        <v>66</v>
      </c>
      <c r="G288" s="7">
        <f t="shared" si="72"/>
        <v>4.5</v>
      </c>
      <c r="H288" s="7">
        <f t="shared" si="73"/>
        <v>-34.5</v>
      </c>
      <c r="I288" s="7">
        <f t="shared" si="73"/>
        <v>-11</v>
      </c>
      <c r="J288" s="7">
        <f t="shared" si="73"/>
        <v>38.5</v>
      </c>
      <c r="K288" s="4">
        <f t="shared" ref="K288:K351" si="74">IF(A288="Mosar",B288,0)</f>
        <v>0</v>
      </c>
      <c r="L288">
        <f t="shared" ref="L288:L351" si="75">IF(A288="Mosar",C288,0)</f>
        <v>0</v>
      </c>
      <c r="M288">
        <f t="shared" ref="M288:N351" si="76">IF(A288="Mosar",D288,0)</f>
        <v>0</v>
      </c>
      <c r="N288">
        <f t="shared" si="76"/>
        <v>0</v>
      </c>
      <c r="P288">
        <f t="shared" ref="P288:P351" si="77">IF(A288="Blað- og runnfléttur",B288,0)</f>
        <v>0</v>
      </c>
      <c r="Q288">
        <f t="shared" ref="Q288:Q351" si="78">IF(A288="Blað- og runnfléttur",C288,0)</f>
        <v>0</v>
      </c>
      <c r="R288">
        <f t="shared" ref="R288:S351" si="79">IF(A288="Blað- og runnfléttur",D288,0)</f>
        <v>0</v>
      </c>
      <c r="S288">
        <f t="shared" si="79"/>
        <v>0</v>
      </c>
      <c r="U288">
        <f t="shared" ref="U288:U351" si="80">IF(A288="Hrúðurfléttur",B288,0)</f>
        <v>68.5</v>
      </c>
      <c r="V288">
        <f t="shared" ref="V288:V351" si="81">IF(A288="Hrúðurfléttur",C288,0)</f>
        <v>73</v>
      </c>
      <c r="W288">
        <f t="shared" ref="W288:X351" si="82">IF(A288="Hrúðurfléttur",D288,0)</f>
        <v>38.5</v>
      </c>
      <c r="X288">
        <f>IF(A288="Hrúðurfléttur",E288,0)</f>
        <v>27.5</v>
      </c>
      <c r="Y288">
        <f>IF(A288="Hrúðurfléttur",F288,0)</f>
        <v>66</v>
      </c>
      <c r="Z288">
        <f t="shared" ref="Z288:Z351" si="83">IF(A288="Heildarþekja",B288,0)</f>
        <v>0</v>
      </c>
      <c r="AA288">
        <f t="shared" ref="AA288:AA351" si="84">IF(A288="Heildarþekja",C288,0)</f>
        <v>0</v>
      </c>
      <c r="AB288">
        <f t="shared" ref="AB288:AC351" si="85">IF(A288="Heildarþekja",D288,0)</f>
        <v>0</v>
      </c>
      <c r="AC288">
        <f t="shared" si="85"/>
        <v>0</v>
      </c>
      <c r="AE288">
        <f t="shared" ref="AE288:AE351" si="86">IF(A288="Fjölbreytni",B288,0)</f>
        <v>0</v>
      </c>
      <c r="AF288">
        <f t="shared" ref="AF288:AF351" si="87">IF(A288="Fjölbreytni",C288,0)</f>
        <v>0</v>
      </c>
      <c r="AG288">
        <f t="shared" ref="AG288:AH351" si="88">IF(A288="Fjölbreytni",D288,0)</f>
        <v>0</v>
      </c>
      <c r="AH288">
        <f t="shared" si="88"/>
        <v>0</v>
      </c>
    </row>
    <row r="289" spans="1:35" x14ac:dyDescent="0.2">
      <c r="A289" t="str">
        <f>'R47'!A37</f>
        <v>Heildarþekja</v>
      </c>
      <c r="B289" s="2">
        <f>'R47'!B37</f>
        <v>87</v>
      </c>
      <c r="C289" s="2">
        <f>'R47'!C37</f>
        <v>89</v>
      </c>
      <c r="D289" s="2">
        <f>'R47'!D37</f>
        <v>58.5</v>
      </c>
      <c r="E289" s="2">
        <f>'R47'!E37</f>
        <v>45</v>
      </c>
      <c r="F289" s="2">
        <f>'R47'!F37</f>
        <v>85</v>
      </c>
      <c r="G289" s="7">
        <f t="shared" si="72"/>
        <v>2</v>
      </c>
      <c r="H289" s="7">
        <f t="shared" si="73"/>
        <v>-30.5</v>
      </c>
      <c r="I289" s="7">
        <f t="shared" si="73"/>
        <v>-13.5</v>
      </c>
      <c r="J289" s="7">
        <f t="shared" si="73"/>
        <v>40</v>
      </c>
      <c r="K289" s="4">
        <f t="shared" si="74"/>
        <v>0</v>
      </c>
      <c r="L289">
        <f t="shared" si="75"/>
        <v>0</v>
      </c>
      <c r="M289">
        <f t="shared" si="76"/>
        <v>0</v>
      </c>
      <c r="N289">
        <f t="shared" si="76"/>
        <v>0</v>
      </c>
      <c r="P289">
        <f t="shared" si="77"/>
        <v>0</v>
      </c>
      <c r="Q289">
        <f t="shared" si="78"/>
        <v>0</v>
      </c>
      <c r="R289">
        <f t="shared" si="79"/>
        <v>0</v>
      </c>
      <c r="S289">
        <f t="shared" si="79"/>
        <v>0</v>
      </c>
      <c r="U289">
        <f t="shared" si="80"/>
        <v>0</v>
      </c>
      <c r="V289">
        <f t="shared" si="81"/>
        <v>0</v>
      </c>
      <c r="W289">
        <f t="shared" si="82"/>
        <v>0</v>
      </c>
      <c r="X289">
        <f t="shared" si="82"/>
        <v>0</v>
      </c>
      <c r="Z289">
        <f t="shared" si="83"/>
        <v>87</v>
      </c>
      <c r="AA289">
        <f t="shared" si="84"/>
        <v>89</v>
      </c>
      <c r="AB289">
        <f t="shared" si="85"/>
        <v>58.5</v>
      </c>
      <c r="AC289">
        <f>IF(A289="Heildarþekja",E289,0)</f>
        <v>45</v>
      </c>
      <c r="AD289">
        <f>IF(A289="Heildarþekja",F289,0)</f>
        <v>85</v>
      </c>
      <c r="AE289">
        <f t="shared" si="86"/>
        <v>0</v>
      </c>
      <c r="AF289">
        <f t="shared" si="87"/>
        <v>0</v>
      </c>
      <c r="AG289">
        <f t="shared" si="88"/>
        <v>0</v>
      </c>
      <c r="AH289">
        <f t="shared" si="88"/>
        <v>0</v>
      </c>
    </row>
    <row r="290" spans="1:35" x14ac:dyDescent="0.2">
      <c r="A290" t="str">
        <f>'R47'!A38</f>
        <v>Fjölbreytni</v>
      </c>
      <c r="B290">
        <f>'R47'!B38</f>
        <v>17</v>
      </c>
      <c r="C290">
        <f>'R47'!C38</f>
        <v>16</v>
      </c>
      <c r="D290">
        <f>'R47'!D38</f>
        <v>20</v>
      </c>
      <c r="E290">
        <f>'R47'!E38</f>
        <v>17</v>
      </c>
      <c r="F290">
        <f>'R47'!F38</f>
        <v>14</v>
      </c>
      <c r="G290" s="7">
        <f t="shared" si="72"/>
        <v>-1</v>
      </c>
      <c r="H290" s="7">
        <f t="shared" si="73"/>
        <v>4</v>
      </c>
      <c r="I290" s="7">
        <f t="shared" si="73"/>
        <v>-3</v>
      </c>
      <c r="J290" s="7">
        <f t="shared" si="73"/>
        <v>-3</v>
      </c>
      <c r="K290" s="4">
        <f t="shared" si="74"/>
        <v>0</v>
      </c>
      <c r="L290">
        <f t="shared" si="75"/>
        <v>0</v>
      </c>
      <c r="M290">
        <f t="shared" si="76"/>
        <v>0</v>
      </c>
      <c r="N290">
        <f t="shared" si="76"/>
        <v>0</v>
      </c>
      <c r="P290">
        <f t="shared" si="77"/>
        <v>0</v>
      </c>
      <c r="Q290">
        <f t="shared" si="78"/>
        <v>0</v>
      </c>
      <c r="R290">
        <f t="shared" si="79"/>
        <v>0</v>
      </c>
      <c r="S290">
        <f t="shared" si="79"/>
        <v>0</v>
      </c>
      <c r="U290">
        <f t="shared" si="80"/>
        <v>0</v>
      </c>
      <c r="V290">
        <f t="shared" si="81"/>
        <v>0</v>
      </c>
      <c r="W290">
        <f t="shared" si="82"/>
        <v>0</v>
      </c>
      <c r="X290">
        <f t="shared" si="82"/>
        <v>0</v>
      </c>
      <c r="Z290">
        <f t="shared" si="83"/>
        <v>0</v>
      </c>
      <c r="AA290">
        <f t="shared" si="84"/>
        <v>0</v>
      </c>
      <c r="AB290">
        <f t="shared" si="85"/>
        <v>0</v>
      </c>
      <c r="AC290">
        <f t="shared" si="85"/>
        <v>0</v>
      </c>
      <c r="AE290">
        <f t="shared" si="86"/>
        <v>17</v>
      </c>
      <c r="AF290">
        <f t="shared" si="87"/>
        <v>16</v>
      </c>
      <c r="AG290">
        <f t="shared" si="88"/>
        <v>20</v>
      </c>
      <c r="AH290">
        <f>IF(A290="Fjölbreytni",E290,0)</f>
        <v>17</v>
      </c>
      <c r="AI290">
        <f>IF(A290="Fjölbreytni",F290,0)</f>
        <v>14</v>
      </c>
    </row>
    <row r="291" spans="1:35" x14ac:dyDescent="0.2">
      <c r="A291" s="2" t="s">
        <v>82</v>
      </c>
      <c r="G291" s="7">
        <f t="shared" si="72"/>
        <v>0</v>
      </c>
      <c r="H291" s="7">
        <f t="shared" si="73"/>
        <v>0</v>
      </c>
      <c r="I291" s="7">
        <f t="shared" si="73"/>
        <v>0</v>
      </c>
      <c r="K291" s="4">
        <f t="shared" si="74"/>
        <v>0</v>
      </c>
      <c r="L291">
        <f t="shared" si="75"/>
        <v>0</v>
      </c>
      <c r="M291">
        <f t="shared" si="76"/>
        <v>0</v>
      </c>
      <c r="N291">
        <f t="shared" si="76"/>
        <v>0</v>
      </c>
      <c r="P291">
        <f t="shared" si="77"/>
        <v>0</v>
      </c>
      <c r="Q291">
        <f t="shared" si="78"/>
        <v>0</v>
      </c>
      <c r="R291">
        <f t="shared" si="79"/>
        <v>0</v>
      </c>
      <c r="S291">
        <f t="shared" si="79"/>
        <v>0</v>
      </c>
      <c r="U291">
        <f t="shared" si="80"/>
        <v>0</v>
      </c>
      <c r="V291">
        <f t="shared" si="81"/>
        <v>0</v>
      </c>
      <c r="W291">
        <f t="shared" si="82"/>
        <v>0</v>
      </c>
      <c r="X291">
        <f t="shared" si="82"/>
        <v>0</v>
      </c>
      <c r="Z291">
        <f t="shared" si="83"/>
        <v>0</v>
      </c>
      <c r="AA291">
        <f t="shared" si="84"/>
        <v>0</v>
      </c>
      <c r="AB291">
        <f t="shared" si="85"/>
        <v>0</v>
      </c>
      <c r="AC291">
        <f t="shared" si="85"/>
        <v>0</v>
      </c>
      <c r="AE291">
        <f t="shared" si="86"/>
        <v>0</v>
      </c>
      <c r="AF291">
        <f t="shared" si="87"/>
        <v>0</v>
      </c>
      <c r="AG291">
        <f t="shared" si="88"/>
        <v>0</v>
      </c>
      <c r="AH291">
        <f t="shared" si="88"/>
        <v>0</v>
      </c>
    </row>
    <row r="292" spans="1:35" x14ac:dyDescent="0.2">
      <c r="A292" t="str">
        <f>'R48'!A5</f>
        <v>Mosar</v>
      </c>
      <c r="B292">
        <f>'R48'!B5</f>
        <v>10.5</v>
      </c>
      <c r="C292">
        <f>'R48'!C5</f>
        <v>9</v>
      </c>
      <c r="D292">
        <f>'R48'!D5</f>
        <v>8</v>
      </c>
      <c r="E292">
        <f>'R48'!E5</f>
        <v>12</v>
      </c>
      <c r="F292">
        <f>'R48'!F5</f>
        <v>12</v>
      </c>
      <c r="G292" s="7">
        <f t="shared" si="72"/>
        <v>-1.5</v>
      </c>
      <c r="H292" s="7">
        <f t="shared" si="73"/>
        <v>-1</v>
      </c>
      <c r="I292" s="7">
        <f t="shared" si="73"/>
        <v>4</v>
      </c>
      <c r="J292" s="7">
        <f t="shared" si="73"/>
        <v>0</v>
      </c>
      <c r="K292" s="4">
        <f t="shared" si="74"/>
        <v>10.5</v>
      </c>
      <c r="L292">
        <f t="shared" si="75"/>
        <v>9</v>
      </c>
      <c r="M292">
        <f t="shared" si="76"/>
        <v>8</v>
      </c>
      <c r="N292">
        <f>IF(A292="Mosar",E292,0)</f>
        <v>12</v>
      </c>
      <c r="O292">
        <f>IF(A292="Mosar",F292,0)</f>
        <v>12</v>
      </c>
      <c r="P292">
        <f t="shared" si="77"/>
        <v>0</v>
      </c>
      <c r="Q292">
        <f t="shared" si="78"/>
        <v>0</v>
      </c>
      <c r="R292">
        <f t="shared" si="79"/>
        <v>0</v>
      </c>
      <c r="S292">
        <f t="shared" si="79"/>
        <v>0</v>
      </c>
      <c r="U292">
        <f t="shared" si="80"/>
        <v>0</v>
      </c>
      <c r="V292">
        <f t="shared" si="81"/>
        <v>0</v>
      </c>
      <c r="W292">
        <f t="shared" si="82"/>
        <v>0</v>
      </c>
      <c r="X292">
        <f t="shared" si="82"/>
        <v>0</v>
      </c>
      <c r="Z292">
        <f t="shared" si="83"/>
        <v>0</v>
      </c>
      <c r="AA292">
        <f t="shared" si="84"/>
        <v>0</v>
      </c>
      <c r="AB292">
        <f t="shared" si="85"/>
        <v>0</v>
      </c>
      <c r="AC292">
        <f t="shared" si="85"/>
        <v>0</v>
      </c>
      <c r="AE292">
        <f t="shared" si="86"/>
        <v>0</v>
      </c>
      <c r="AF292">
        <f t="shared" si="87"/>
        <v>0</v>
      </c>
      <c r="AG292">
        <f t="shared" si="88"/>
        <v>0</v>
      </c>
      <c r="AH292">
        <f t="shared" si="88"/>
        <v>0</v>
      </c>
    </row>
    <row r="293" spans="1:35" x14ac:dyDescent="0.2">
      <c r="A293" t="str">
        <f>'R48'!A11</f>
        <v>Blað- og runnfléttur</v>
      </c>
      <c r="B293">
        <f>'R48'!B11</f>
        <v>22.5</v>
      </c>
      <c r="C293">
        <f>'R48'!C11</f>
        <v>28.5</v>
      </c>
      <c r="D293">
        <f>'R48'!D11</f>
        <v>30.5</v>
      </c>
      <c r="E293">
        <f>'R48'!E11</f>
        <v>27.5</v>
      </c>
      <c r="F293">
        <f>'R48'!F11</f>
        <v>30.5</v>
      </c>
      <c r="G293" s="7">
        <f t="shared" si="72"/>
        <v>6</v>
      </c>
      <c r="H293" s="7">
        <f t="shared" si="73"/>
        <v>2</v>
      </c>
      <c r="I293" s="7">
        <f t="shared" si="73"/>
        <v>-3</v>
      </c>
      <c r="J293" s="7">
        <f t="shared" si="73"/>
        <v>3</v>
      </c>
      <c r="K293" s="4">
        <f t="shared" si="74"/>
        <v>0</v>
      </c>
      <c r="L293">
        <f t="shared" si="75"/>
        <v>0</v>
      </c>
      <c r="M293">
        <f t="shared" si="76"/>
        <v>0</v>
      </c>
      <c r="N293">
        <f t="shared" si="76"/>
        <v>0</v>
      </c>
      <c r="P293">
        <f t="shared" si="77"/>
        <v>22.5</v>
      </c>
      <c r="Q293">
        <f t="shared" si="78"/>
        <v>28.5</v>
      </c>
      <c r="R293">
        <f t="shared" si="79"/>
        <v>30.5</v>
      </c>
      <c r="S293">
        <f>IF(A293="Blað- og runnfléttur",E293,0)</f>
        <v>27.5</v>
      </c>
      <c r="T293">
        <f>IF(A293="Blað- og runnfléttur",F293,0)</f>
        <v>30.5</v>
      </c>
      <c r="U293">
        <f t="shared" si="80"/>
        <v>0</v>
      </c>
      <c r="V293">
        <f t="shared" si="81"/>
        <v>0</v>
      </c>
      <c r="W293">
        <f t="shared" si="82"/>
        <v>0</v>
      </c>
      <c r="X293">
        <f t="shared" si="82"/>
        <v>0</v>
      </c>
      <c r="Z293">
        <f t="shared" si="83"/>
        <v>0</v>
      </c>
      <c r="AA293">
        <f t="shared" si="84"/>
        <v>0</v>
      </c>
      <c r="AB293">
        <f t="shared" si="85"/>
        <v>0</v>
      </c>
      <c r="AC293">
        <f t="shared" si="85"/>
        <v>0</v>
      </c>
      <c r="AE293">
        <f t="shared" si="86"/>
        <v>0</v>
      </c>
      <c r="AF293">
        <f t="shared" si="87"/>
        <v>0</v>
      </c>
      <c r="AG293">
        <f t="shared" si="88"/>
        <v>0</v>
      </c>
      <c r="AH293">
        <f t="shared" si="88"/>
        <v>0</v>
      </c>
    </row>
    <row r="294" spans="1:35" x14ac:dyDescent="0.2">
      <c r="A294" t="str">
        <f>'R48'!A15</f>
        <v>Hrúðurfléttur</v>
      </c>
      <c r="B294">
        <f>'R48'!B15</f>
        <v>47</v>
      </c>
      <c r="C294">
        <f>'R48'!C15</f>
        <v>30.5</v>
      </c>
      <c r="D294">
        <f>'R48'!D15</f>
        <v>35</v>
      </c>
      <c r="E294">
        <f>'R48'!E15</f>
        <v>25</v>
      </c>
      <c r="F294">
        <f>'R48'!F15</f>
        <v>19.5</v>
      </c>
      <c r="G294" s="7">
        <f t="shared" si="72"/>
        <v>-16.5</v>
      </c>
      <c r="H294" s="7">
        <f t="shared" si="73"/>
        <v>4.5</v>
      </c>
      <c r="I294" s="7">
        <f t="shared" si="73"/>
        <v>-10</v>
      </c>
      <c r="J294" s="7">
        <f t="shared" si="73"/>
        <v>-5.5</v>
      </c>
      <c r="K294" s="4">
        <f t="shared" si="74"/>
        <v>0</v>
      </c>
      <c r="L294">
        <f t="shared" si="75"/>
        <v>0</v>
      </c>
      <c r="M294">
        <f t="shared" si="76"/>
        <v>0</v>
      </c>
      <c r="N294">
        <f t="shared" si="76"/>
        <v>0</v>
      </c>
      <c r="P294">
        <f t="shared" si="77"/>
        <v>0</v>
      </c>
      <c r="Q294">
        <f t="shared" si="78"/>
        <v>0</v>
      </c>
      <c r="R294">
        <f t="shared" si="79"/>
        <v>0</v>
      </c>
      <c r="S294">
        <f t="shared" si="79"/>
        <v>0</v>
      </c>
      <c r="U294">
        <f t="shared" si="80"/>
        <v>47</v>
      </c>
      <c r="V294">
        <f t="shared" si="81"/>
        <v>30.5</v>
      </c>
      <c r="W294">
        <f t="shared" si="82"/>
        <v>35</v>
      </c>
      <c r="X294">
        <f>IF(A294="Hrúðurfléttur",E294,0)</f>
        <v>25</v>
      </c>
      <c r="Y294">
        <f>IF(A294="Hrúðurfléttur",F294,0)</f>
        <v>19.5</v>
      </c>
      <c r="Z294">
        <f t="shared" si="83"/>
        <v>0</v>
      </c>
      <c r="AA294">
        <f t="shared" si="84"/>
        <v>0</v>
      </c>
      <c r="AB294">
        <f t="shared" si="85"/>
        <v>0</v>
      </c>
      <c r="AC294">
        <f t="shared" si="85"/>
        <v>0</v>
      </c>
      <c r="AE294">
        <f t="shared" si="86"/>
        <v>0</v>
      </c>
      <c r="AF294">
        <f t="shared" si="87"/>
        <v>0</v>
      </c>
      <c r="AG294">
        <f t="shared" si="88"/>
        <v>0</v>
      </c>
      <c r="AH294">
        <f t="shared" si="88"/>
        <v>0</v>
      </c>
    </row>
    <row r="295" spans="1:35" x14ac:dyDescent="0.2">
      <c r="A295" t="str">
        <f>'R48'!A34</f>
        <v>Heildarþekja</v>
      </c>
      <c r="B295" s="2">
        <f>'R48'!B34</f>
        <v>80</v>
      </c>
      <c r="C295" s="2">
        <f>'R48'!C34</f>
        <v>68</v>
      </c>
      <c r="D295" s="2">
        <f>'R48'!D34</f>
        <v>73.5</v>
      </c>
      <c r="E295" s="2">
        <f>'R48'!E34</f>
        <v>64.5</v>
      </c>
      <c r="F295" s="2">
        <f>'R48'!F34</f>
        <v>62</v>
      </c>
      <c r="G295" s="7">
        <f t="shared" si="72"/>
        <v>-12</v>
      </c>
      <c r="H295" s="7">
        <f t="shared" si="73"/>
        <v>5.5</v>
      </c>
      <c r="I295" s="7">
        <f t="shared" si="73"/>
        <v>-9</v>
      </c>
      <c r="J295" s="7">
        <f t="shared" si="73"/>
        <v>-2.5</v>
      </c>
      <c r="K295" s="4">
        <f t="shared" si="74"/>
        <v>0</v>
      </c>
      <c r="L295">
        <f t="shared" si="75"/>
        <v>0</v>
      </c>
      <c r="M295">
        <f t="shared" si="76"/>
        <v>0</v>
      </c>
      <c r="N295">
        <f t="shared" si="76"/>
        <v>0</v>
      </c>
      <c r="P295">
        <f t="shared" si="77"/>
        <v>0</v>
      </c>
      <c r="Q295">
        <f t="shared" si="78"/>
        <v>0</v>
      </c>
      <c r="R295">
        <f t="shared" si="79"/>
        <v>0</v>
      </c>
      <c r="S295">
        <f t="shared" si="79"/>
        <v>0</v>
      </c>
      <c r="U295">
        <f t="shared" si="80"/>
        <v>0</v>
      </c>
      <c r="V295">
        <f t="shared" si="81"/>
        <v>0</v>
      </c>
      <c r="W295">
        <f t="shared" si="82"/>
        <v>0</v>
      </c>
      <c r="X295">
        <f t="shared" si="82"/>
        <v>0</v>
      </c>
      <c r="Z295">
        <f t="shared" si="83"/>
        <v>80</v>
      </c>
      <c r="AA295">
        <f t="shared" si="84"/>
        <v>68</v>
      </c>
      <c r="AB295">
        <f t="shared" si="85"/>
        <v>73.5</v>
      </c>
      <c r="AC295">
        <f>IF(A295="Heildarþekja",E295,0)</f>
        <v>64.5</v>
      </c>
      <c r="AD295">
        <f>IF(A295="Heildarþekja",F295,0)</f>
        <v>62</v>
      </c>
      <c r="AE295">
        <f t="shared" si="86"/>
        <v>0</v>
      </c>
      <c r="AF295">
        <f t="shared" si="87"/>
        <v>0</v>
      </c>
      <c r="AG295">
        <f t="shared" si="88"/>
        <v>0</v>
      </c>
      <c r="AH295">
        <f t="shared" si="88"/>
        <v>0</v>
      </c>
    </row>
    <row r="296" spans="1:35" x14ac:dyDescent="0.2">
      <c r="A296" t="str">
        <f>'R48'!A35</f>
        <v>Fjölbreytni</v>
      </c>
      <c r="B296">
        <f>'R48'!B35</f>
        <v>15</v>
      </c>
      <c r="C296">
        <f>'R48'!C35</f>
        <v>16</v>
      </c>
      <c r="D296">
        <f>'R48'!D35</f>
        <v>16</v>
      </c>
      <c r="E296">
        <f>'R48'!E35</f>
        <v>18</v>
      </c>
      <c r="F296">
        <f>'R48'!F35</f>
        <v>12</v>
      </c>
      <c r="G296" s="7">
        <f t="shared" si="72"/>
        <v>1</v>
      </c>
      <c r="H296" s="7">
        <f t="shared" si="73"/>
        <v>0</v>
      </c>
      <c r="I296" s="7">
        <f t="shared" si="73"/>
        <v>2</v>
      </c>
      <c r="J296" s="7">
        <f t="shared" si="73"/>
        <v>-6</v>
      </c>
      <c r="K296" s="4">
        <f t="shared" si="74"/>
        <v>0</v>
      </c>
      <c r="L296">
        <f t="shared" si="75"/>
        <v>0</v>
      </c>
      <c r="M296">
        <f t="shared" si="76"/>
        <v>0</v>
      </c>
      <c r="N296">
        <f t="shared" si="76"/>
        <v>0</v>
      </c>
      <c r="P296">
        <f t="shared" si="77"/>
        <v>0</v>
      </c>
      <c r="Q296">
        <f t="shared" si="78"/>
        <v>0</v>
      </c>
      <c r="R296">
        <f t="shared" si="79"/>
        <v>0</v>
      </c>
      <c r="S296">
        <f t="shared" si="79"/>
        <v>0</v>
      </c>
      <c r="U296">
        <f t="shared" si="80"/>
        <v>0</v>
      </c>
      <c r="V296">
        <f t="shared" si="81"/>
        <v>0</v>
      </c>
      <c r="W296">
        <f t="shared" si="82"/>
        <v>0</v>
      </c>
      <c r="X296">
        <f t="shared" si="82"/>
        <v>0</v>
      </c>
      <c r="Z296">
        <f t="shared" si="83"/>
        <v>0</v>
      </c>
      <c r="AA296">
        <f t="shared" si="84"/>
        <v>0</v>
      </c>
      <c r="AB296">
        <f t="shared" si="85"/>
        <v>0</v>
      </c>
      <c r="AC296">
        <f t="shared" si="85"/>
        <v>0</v>
      </c>
      <c r="AE296">
        <f t="shared" si="86"/>
        <v>15</v>
      </c>
      <c r="AF296">
        <f t="shared" si="87"/>
        <v>16</v>
      </c>
      <c r="AG296">
        <f t="shared" si="88"/>
        <v>16</v>
      </c>
      <c r="AH296">
        <f>IF(A296="Fjölbreytni",E296,0)</f>
        <v>18</v>
      </c>
      <c r="AI296">
        <f>IF(A296="Fjölbreytni",F296,0)</f>
        <v>12</v>
      </c>
    </row>
    <row r="297" spans="1:35" x14ac:dyDescent="0.2">
      <c r="A297" s="2" t="s">
        <v>83</v>
      </c>
      <c r="G297" s="7">
        <f t="shared" si="72"/>
        <v>0</v>
      </c>
      <c r="H297" s="7">
        <f t="shared" si="73"/>
        <v>0</v>
      </c>
      <c r="I297" s="7">
        <f t="shared" si="73"/>
        <v>0</v>
      </c>
      <c r="K297" s="4">
        <f t="shared" si="74"/>
        <v>0</v>
      </c>
      <c r="L297">
        <f t="shared" si="75"/>
        <v>0</v>
      </c>
      <c r="M297">
        <f t="shared" si="76"/>
        <v>0</v>
      </c>
      <c r="N297">
        <f t="shared" si="76"/>
        <v>0</v>
      </c>
      <c r="P297">
        <f t="shared" si="77"/>
        <v>0</v>
      </c>
      <c r="Q297">
        <f t="shared" si="78"/>
        <v>0</v>
      </c>
      <c r="R297">
        <f t="shared" si="79"/>
        <v>0</v>
      </c>
      <c r="S297">
        <f t="shared" si="79"/>
        <v>0</v>
      </c>
      <c r="U297">
        <f t="shared" si="80"/>
        <v>0</v>
      </c>
      <c r="V297">
        <f t="shared" si="81"/>
        <v>0</v>
      </c>
      <c r="W297">
        <f t="shared" si="82"/>
        <v>0</v>
      </c>
      <c r="X297">
        <f t="shared" si="82"/>
        <v>0</v>
      </c>
      <c r="Z297">
        <f t="shared" si="83"/>
        <v>0</v>
      </c>
      <c r="AA297">
        <f t="shared" si="84"/>
        <v>0</v>
      </c>
      <c r="AB297">
        <f t="shared" si="85"/>
        <v>0</v>
      </c>
      <c r="AC297">
        <f t="shared" si="85"/>
        <v>0</v>
      </c>
      <c r="AE297">
        <f t="shared" si="86"/>
        <v>0</v>
      </c>
      <c r="AF297">
        <f t="shared" si="87"/>
        <v>0</v>
      </c>
      <c r="AG297">
        <f t="shared" si="88"/>
        <v>0</v>
      </c>
      <c r="AH297">
        <f t="shared" si="88"/>
        <v>0</v>
      </c>
    </row>
    <row r="298" spans="1:35" x14ac:dyDescent="0.2">
      <c r="A298" t="str">
        <f>'R49'!A5</f>
        <v>Háplöntur</v>
      </c>
      <c r="B298">
        <f>'R49'!B5</f>
        <v>1.5</v>
      </c>
      <c r="C298">
        <f>'R49'!C5</f>
        <v>0.5</v>
      </c>
      <c r="D298">
        <f>'R49'!D5</f>
        <v>0.5</v>
      </c>
      <c r="E298">
        <f>'R49'!E5</f>
        <v>0.5</v>
      </c>
      <c r="F298">
        <f>'R49'!F5</f>
        <v>1.5</v>
      </c>
      <c r="G298" s="7">
        <f t="shared" si="72"/>
        <v>-1</v>
      </c>
      <c r="H298" s="7">
        <f t="shared" si="73"/>
        <v>0</v>
      </c>
      <c r="I298" s="7">
        <f t="shared" si="73"/>
        <v>0</v>
      </c>
      <c r="J298" s="7">
        <f t="shared" si="73"/>
        <v>1</v>
      </c>
      <c r="K298" s="4">
        <f t="shared" si="74"/>
        <v>0</v>
      </c>
      <c r="L298">
        <f t="shared" si="75"/>
        <v>0</v>
      </c>
      <c r="M298">
        <f t="shared" si="76"/>
        <v>0</v>
      </c>
      <c r="N298">
        <f t="shared" si="76"/>
        <v>0</v>
      </c>
      <c r="P298">
        <f t="shared" si="77"/>
        <v>0</v>
      </c>
      <c r="Q298">
        <f t="shared" si="78"/>
        <v>0</v>
      </c>
      <c r="R298">
        <f t="shared" si="79"/>
        <v>0</v>
      </c>
      <c r="S298">
        <f t="shared" si="79"/>
        <v>0</v>
      </c>
      <c r="U298">
        <f t="shared" si="80"/>
        <v>0</v>
      </c>
      <c r="V298">
        <f t="shared" si="81"/>
        <v>0</v>
      </c>
      <c r="W298">
        <f t="shared" si="82"/>
        <v>0</v>
      </c>
      <c r="X298">
        <f t="shared" si="82"/>
        <v>0</v>
      </c>
      <c r="Z298">
        <f t="shared" si="83"/>
        <v>0</v>
      </c>
      <c r="AA298">
        <f t="shared" si="84"/>
        <v>0</v>
      </c>
      <c r="AB298">
        <f t="shared" si="85"/>
        <v>0</v>
      </c>
      <c r="AC298">
        <f t="shared" si="85"/>
        <v>0</v>
      </c>
      <c r="AE298">
        <f t="shared" si="86"/>
        <v>0</v>
      </c>
      <c r="AF298">
        <f t="shared" si="87"/>
        <v>0</v>
      </c>
      <c r="AG298">
        <f t="shared" si="88"/>
        <v>0</v>
      </c>
      <c r="AH298">
        <f t="shared" si="88"/>
        <v>0</v>
      </c>
    </row>
    <row r="299" spans="1:35" x14ac:dyDescent="0.2">
      <c r="A299" t="str">
        <f>'R49'!A12</f>
        <v>Mosar</v>
      </c>
      <c r="B299">
        <f>'R49'!B12</f>
        <v>10</v>
      </c>
      <c r="C299">
        <f>'R49'!C12</f>
        <v>9.5</v>
      </c>
      <c r="D299">
        <f>'R49'!D12</f>
        <v>6.5</v>
      </c>
      <c r="E299">
        <f>'R49'!E12</f>
        <v>4.5</v>
      </c>
      <c r="F299">
        <f>'R49'!F12</f>
        <v>8.5</v>
      </c>
      <c r="G299" s="7">
        <f t="shared" si="72"/>
        <v>-0.5</v>
      </c>
      <c r="H299" s="7">
        <f t="shared" si="73"/>
        <v>-3</v>
      </c>
      <c r="I299" s="7">
        <f t="shared" si="73"/>
        <v>-2</v>
      </c>
      <c r="J299" s="7">
        <f t="shared" si="73"/>
        <v>4</v>
      </c>
      <c r="K299" s="4">
        <f t="shared" si="74"/>
        <v>10</v>
      </c>
      <c r="L299">
        <f t="shared" si="75"/>
        <v>9.5</v>
      </c>
      <c r="M299">
        <f t="shared" si="76"/>
        <v>6.5</v>
      </c>
      <c r="N299">
        <f>IF(A299="Mosar",E299,0)</f>
        <v>4.5</v>
      </c>
      <c r="O299">
        <f>IF(A299="Mosar",F299,0)</f>
        <v>8.5</v>
      </c>
      <c r="P299">
        <f t="shared" si="77"/>
        <v>0</v>
      </c>
      <c r="Q299">
        <f t="shared" si="78"/>
        <v>0</v>
      </c>
      <c r="R299">
        <f t="shared" si="79"/>
        <v>0</v>
      </c>
      <c r="S299">
        <f t="shared" si="79"/>
        <v>0</v>
      </c>
      <c r="U299">
        <f t="shared" si="80"/>
        <v>0</v>
      </c>
      <c r="V299">
        <f t="shared" si="81"/>
        <v>0</v>
      </c>
      <c r="W299">
        <f t="shared" si="82"/>
        <v>0</v>
      </c>
      <c r="X299">
        <f t="shared" si="82"/>
        <v>0</v>
      </c>
      <c r="Z299">
        <f t="shared" si="83"/>
        <v>0</v>
      </c>
      <c r="AA299">
        <f t="shared" si="84"/>
        <v>0</v>
      </c>
      <c r="AB299">
        <f t="shared" si="85"/>
        <v>0</v>
      </c>
      <c r="AC299">
        <f t="shared" si="85"/>
        <v>0</v>
      </c>
      <c r="AE299">
        <f t="shared" si="86"/>
        <v>0</v>
      </c>
      <c r="AF299">
        <f t="shared" si="87"/>
        <v>0</v>
      </c>
      <c r="AG299">
        <f t="shared" si="88"/>
        <v>0</v>
      </c>
      <c r="AH299">
        <f t="shared" si="88"/>
        <v>0</v>
      </c>
    </row>
    <row r="300" spans="1:35" x14ac:dyDescent="0.2">
      <c r="A300" t="str">
        <f>'R49'!A22</f>
        <v>Blað- og runnfléttur</v>
      </c>
      <c r="B300">
        <f>'R49'!B22</f>
        <v>31</v>
      </c>
      <c r="C300">
        <f>'R49'!C22</f>
        <v>30.5</v>
      </c>
      <c r="D300">
        <f>'R49'!D22</f>
        <v>39</v>
      </c>
      <c r="E300">
        <f>'R49'!E22</f>
        <v>34.5</v>
      </c>
      <c r="F300">
        <f>'R49'!F22</f>
        <v>47</v>
      </c>
      <c r="G300" s="7">
        <f t="shared" si="72"/>
        <v>-0.5</v>
      </c>
      <c r="H300" s="7">
        <f t="shared" si="73"/>
        <v>8.5</v>
      </c>
      <c r="I300" s="7">
        <f t="shared" si="73"/>
        <v>-4.5</v>
      </c>
      <c r="J300" s="7">
        <f t="shared" si="73"/>
        <v>12.5</v>
      </c>
      <c r="K300" s="4">
        <f t="shared" si="74"/>
        <v>0</v>
      </c>
      <c r="L300">
        <f t="shared" si="75"/>
        <v>0</v>
      </c>
      <c r="M300">
        <f t="shared" si="76"/>
        <v>0</v>
      </c>
      <c r="N300">
        <f t="shared" si="76"/>
        <v>0</v>
      </c>
      <c r="P300">
        <f t="shared" si="77"/>
        <v>31</v>
      </c>
      <c r="Q300">
        <f t="shared" si="78"/>
        <v>30.5</v>
      </c>
      <c r="R300">
        <f t="shared" si="79"/>
        <v>39</v>
      </c>
      <c r="S300">
        <f>IF(A300="Blað- og runnfléttur",E300,0)</f>
        <v>34.5</v>
      </c>
      <c r="T300">
        <f>IF(A300="Blað- og runnfléttur",F300,0)</f>
        <v>47</v>
      </c>
      <c r="U300">
        <f t="shared" si="80"/>
        <v>0</v>
      </c>
      <c r="V300">
        <f t="shared" si="81"/>
        <v>0</v>
      </c>
      <c r="W300">
        <f t="shared" si="82"/>
        <v>0</v>
      </c>
      <c r="X300">
        <f t="shared" si="82"/>
        <v>0</v>
      </c>
      <c r="Z300">
        <f t="shared" si="83"/>
        <v>0</v>
      </c>
      <c r="AA300">
        <f t="shared" si="84"/>
        <v>0</v>
      </c>
      <c r="AB300">
        <f t="shared" si="85"/>
        <v>0</v>
      </c>
      <c r="AC300">
        <f t="shared" si="85"/>
        <v>0</v>
      </c>
      <c r="AE300">
        <f t="shared" si="86"/>
        <v>0</v>
      </c>
      <c r="AF300">
        <f t="shared" si="87"/>
        <v>0</v>
      </c>
      <c r="AG300">
        <f t="shared" si="88"/>
        <v>0</v>
      </c>
      <c r="AH300">
        <f t="shared" si="88"/>
        <v>0</v>
      </c>
    </row>
    <row r="301" spans="1:35" x14ac:dyDescent="0.2">
      <c r="A301" t="str">
        <f>'R49'!A34</f>
        <v>Hrúðurfléttur</v>
      </c>
      <c r="B301">
        <f>'R49'!B34</f>
        <v>22</v>
      </c>
      <c r="C301">
        <f>'R49'!C34</f>
        <v>29.5</v>
      </c>
      <c r="D301">
        <f>'R49'!D34</f>
        <v>25</v>
      </c>
      <c r="E301">
        <f>'R49'!E34</f>
        <v>17</v>
      </c>
      <c r="F301">
        <f>'R49'!F34</f>
        <v>17</v>
      </c>
      <c r="G301" s="7">
        <f t="shared" si="72"/>
        <v>7.5</v>
      </c>
      <c r="H301" s="7">
        <f t="shared" si="73"/>
        <v>-4.5</v>
      </c>
      <c r="I301" s="7">
        <f t="shared" si="73"/>
        <v>-8</v>
      </c>
      <c r="J301" s="7">
        <f t="shared" si="73"/>
        <v>0</v>
      </c>
      <c r="K301" s="4">
        <f t="shared" si="74"/>
        <v>0</v>
      </c>
      <c r="L301">
        <f t="shared" si="75"/>
        <v>0</v>
      </c>
      <c r="M301">
        <f t="shared" si="76"/>
        <v>0</v>
      </c>
      <c r="N301">
        <f t="shared" si="76"/>
        <v>0</v>
      </c>
      <c r="P301">
        <f t="shared" si="77"/>
        <v>0</v>
      </c>
      <c r="Q301">
        <f t="shared" si="78"/>
        <v>0</v>
      </c>
      <c r="R301">
        <f t="shared" si="79"/>
        <v>0</v>
      </c>
      <c r="S301">
        <f t="shared" si="79"/>
        <v>0</v>
      </c>
      <c r="U301">
        <f t="shared" si="80"/>
        <v>22</v>
      </c>
      <c r="V301">
        <f t="shared" si="81"/>
        <v>29.5</v>
      </c>
      <c r="W301">
        <f t="shared" si="82"/>
        <v>25</v>
      </c>
      <c r="X301">
        <f>IF(A301="Hrúðurfléttur",E301,0)</f>
        <v>17</v>
      </c>
      <c r="Y301">
        <f>IF(A301="Hrúðurfléttur",F301,0)</f>
        <v>17</v>
      </c>
      <c r="Z301">
        <f t="shared" si="83"/>
        <v>0</v>
      </c>
      <c r="AA301">
        <f t="shared" si="84"/>
        <v>0</v>
      </c>
      <c r="AB301">
        <f t="shared" si="85"/>
        <v>0</v>
      </c>
      <c r="AC301">
        <f t="shared" si="85"/>
        <v>0</v>
      </c>
      <c r="AE301">
        <f t="shared" si="86"/>
        <v>0</v>
      </c>
      <c r="AF301">
        <f t="shared" si="87"/>
        <v>0</v>
      </c>
      <c r="AG301">
        <f t="shared" si="88"/>
        <v>0</v>
      </c>
      <c r="AH301">
        <f t="shared" si="88"/>
        <v>0</v>
      </c>
    </row>
    <row r="302" spans="1:35" x14ac:dyDescent="0.2">
      <c r="A302" t="str">
        <f>'R49'!A54</f>
        <v>Heildarþekja</v>
      </c>
      <c r="B302" s="2">
        <f>'R49'!B54</f>
        <v>64.5</v>
      </c>
      <c r="C302" s="2">
        <f>'R49'!C54</f>
        <v>70</v>
      </c>
      <c r="D302" s="2">
        <f>'R49'!D54</f>
        <v>71</v>
      </c>
      <c r="E302" s="2">
        <f>'R49'!E54</f>
        <v>56.5</v>
      </c>
      <c r="F302" s="2">
        <f>'R49'!F54</f>
        <v>74</v>
      </c>
      <c r="G302" s="7">
        <f t="shared" si="72"/>
        <v>5.5</v>
      </c>
      <c r="H302" s="7">
        <f t="shared" si="73"/>
        <v>1</v>
      </c>
      <c r="I302" s="7">
        <f t="shared" si="73"/>
        <v>-14.5</v>
      </c>
      <c r="J302" s="7">
        <f t="shared" si="73"/>
        <v>17.5</v>
      </c>
      <c r="K302" s="4">
        <f t="shared" si="74"/>
        <v>0</v>
      </c>
      <c r="L302">
        <f t="shared" si="75"/>
        <v>0</v>
      </c>
      <c r="M302">
        <f t="shared" si="76"/>
        <v>0</v>
      </c>
      <c r="N302">
        <f t="shared" si="76"/>
        <v>0</v>
      </c>
      <c r="P302">
        <f t="shared" si="77"/>
        <v>0</v>
      </c>
      <c r="Q302">
        <f t="shared" si="78"/>
        <v>0</v>
      </c>
      <c r="R302">
        <f t="shared" si="79"/>
        <v>0</v>
      </c>
      <c r="S302">
        <f t="shared" si="79"/>
        <v>0</v>
      </c>
      <c r="U302">
        <f t="shared" si="80"/>
        <v>0</v>
      </c>
      <c r="V302">
        <f t="shared" si="81"/>
        <v>0</v>
      </c>
      <c r="W302">
        <f t="shared" si="82"/>
        <v>0</v>
      </c>
      <c r="X302">
        <f t="shared" si="82"/>
        <v>0</v>
      </c>
      <c r="Z302">
        <f t="shared" si="83"/>
        <v>64.5</v>
      </c>
      <c r="AA302">
        <f t="shared" si="84"/>
        <v>70</v>
      </c>
      <c r="AB302">
        <f t="shared" si="85"/>
        <v>71</v>
      </c>
      <c r="AC302">
        <f>IF(A302="Heildarþekja",E302,0)</f>
        <v>56.5</v>
      </c>
      <c r="AD302">
        <f>IF(A302="Heildarþekja",F302,0)</f>
        <v>74</v>
      </c>
      <c r="AE302">
        <f t="shared" si="86"/>
        <v>0</v>
      </c>
      <c r="AF302">
        <f t="shared" si="87"/>
        <v>0</v>
      </c>
      <c r="AG302">
        <f t="shared" si="88"/>
        <v>0</v>
      </c>
      <c r="AH302">
        <f t="shared" si="88"/>
        <v>0</v>
      </c>
    </row>
    <row r="303" spans="1:35" x14ac:dyDescent="0.2">
      <c r="A303" t="str">
        <f>'R49'!A55</f>
        <v>Fjölbreytni</v>
      </c>
      <c r="B303">
        <f>'R49'!B55</f>
        <v>21</v>
      </c>
      <c r="C303">
        <f>'R49'!C55</f>
        <v>23</v>
      </c>
      <c r="D303">
        <f>'R49'!D55</f>
        <v>23</v>
      </c>
      <c r="E303">
        <f>'R49'!E55</f>
        <v>26</v>
      </c>
      <c r="F303">
        <f>'R49'!F55</f>
        <v>23</v>
      </c>
      <c r="G303" s="7">
        <f t="shared" si="72"/>
        <v>2</v>
      </c>
      <c r="H303" s="7">
        <f t="shared" si="73"/>
        <v>0</v>
      </c>
      <c r="I303" s="7">
        <f t="shared" si="73"/>
        <v>3</v>
      </c>
      <c r="J303" s="7">
        <f t="shared" si="73"/>
        <v>-3</v>
      </c>
      <c r="K303" s="4">
        <f t="shared" si="74"/>
        <v>0</v>
      </c>
      <c r="L303">
        <f t="shared" si="75"/>
        <v>0</v>
      </c>
      <c r="M303">
        <f t="shared" si="76"/>
        <v>0</v>
      </c>
      <c r="N303">
        <f t="shared" si="76"/>
        <v>0</v>
      </c>
      <c r="P303">
        <f t="shared" si="77"/>
        <v>0</v>
      </c>
      <c r="Q303">
        <f t="shared" si="78"/>
        <v>0</v>
      </c>
      <c r="R303">
        <f t="shared" si="79"/>
        <v>0</v>
      </c>
      <c r="S303">
        <f t="shared" si="79"/>
        <v>0</v>
      </c>
      <c r="U303">
        <f t="shared" si="80"/>
        <v>0</v>
      </c>
      <c r="V303">
        <f t="shared" si="81"/>
        <v>0</v>
      </c>
      <c r="W303">
        <f t="shared" si="82"/>
        <v>0</v>
      </c>
      <c r="X303">
        <f t="shared" si="82"/>
        <v>0</v>
      </c>
      <c r="Z303">
        <f t="shared" si="83"/>
        <v>0</v>
      </c>
      <c r="AA303">
        <f t="shared" si="84"/>
        <v>0</v>
      </c>
      <c r="AB303">
        <f t="shared" si="85"/>
        <v>0</v>
      </c>
      <c r="AC303">
        <f t="shared" si="85"/>
        <v>0</v>
      </c>
      <c r="AE303">
        <f t="shared" si="86"/>
        <v>21</v>
      </c>
      <c r="AF303">
        <f t="shared" si="87"/>
        <v>23</v>
      </c>
      <c r="AG303">
        <f t="shared" si="88"/>
        <v>23</v>
      </c>
      <c r="AH303">
        <f>IF(A303="Fjölbreytni",E303,0)</f>
        <v>26</v>
      </c>
      <c r="AI303">
        <f>IF(A303="Fjölbreytni",F303,0)</f>
        <v>23</v>
      </c>
    </row>
    <row r="304" spans="1:35" x14ac:dyDescent="0.2">
      <c r="A304" s="2" t="s">
        <v>84</v>
      </c>
      <c r="G304" s="7">
        <f t="shared" si="72"/>
        <v>0</v>
      </c>
      <c r="H304" s="7">
        <f t="shared" si="73"/>
        <v>0</v>
      </c>
      <c r="I304" s="7">
        <f t="shared" si="73"/>
        <v>0</v>
      </c>
      <c r="K304" s="4">
        <f t="shared" si="74"/>
        <v>0</v>
      </c>
      <c r="L304">
        <f t="shared" si="75"/>
        <v>0</v>
      </c>
      <c r="M304">
        <f t="shared" si="76"/>
        <v>0</v>
      </c>
      <c r="N304">
        <f t="shared" si="76"/>
        <v>0</v>
      </c>
      <c r="P304">
        <f t="shared" si="77"/>
        <v>0</v>
      </c>
      <c r="Q304">
        <f t="shared" si="78"/>
        <v>0</v>
      </c>
      <c r="R304">
        <f t="shared" si="79"/>
        <v>0</v>
      </c>
      <c r="S304">
        <f t="shared" si="79"/>
        <v>0</v>
      </c>
      <c r="U304">
        <f t="shared" si="80"/>
        <v>0</v>
      </c>
      <c r="V304">
        <f t="shared" si="81"/>
        <v>0</v>
      </c>
      <c r="W304">
        <f t="shared" si="82"/>
        <v>0</v>
      </c>
      <c r="X304">
        <f t="shared" si="82"/>
        <v>0</v>
      </c>
      <c r="Z304">
        <f t="shared" si="83"/>
        <v>0</v>
      </c>
      <c r="AA304">
        <f t="shared" si="84"/>
        <v>0</v>
      </c>
      <c r="AB304">
        <f t="shared" si="85"/>
        <v>0</v>
      </c>
      <c r="AC304">
        <f t="shared" si="85"/>
        <v>0</v>
      </c>
      <c r="AE304">
        <f t="shared" si="86"/>
        <v>0</v>
      </c>
      <c r="AF304">
        <f t="shared" si="87"/>
        <v>0</v>
      </c>
      <c r="AG304">
        <f t="shared" si="88"/>
        <v>0</v>
      </c>
      <c r="AH304">
        <f t="shared" si="88"/>
        <v>0</v>
      </c>
    </row>
    <row r="305" spans="1:35" x14ac:dyDescent="0.2">
      <c r="A305" t="str">
        <f>'R50'!A5</f>
        <v>Mosar</v>
      </c>
      <c r="B305">
        <f>'R50'!B5</f>
        <v>0.5</v>
      </c>
      <c r="C305">
        <f>'R50'!C5</f>
        <v>1</v>
      </c>
      <c r="D305">
        <f>'R50'!D5</f>
        <v>1</v>
      </c>
      <c r="E305">
        <f>'R50'!E5</f>
        <v>1</v>
      </c>
      <c r="F305">
        <f>'R50'!F5</f>
        <v>1</v>
      </c>
      <c r="G305" s="7">
        <f t="shared" si="72"/>
        <v>0.5</v>
      </c>
      <c r="H305" s="7">
        <f t="shared" si="73"/>
        <v>0</v>
      </c>
      <c r="I305" s="7">
        <f t="shared" si="73"/>
        <v>0</v>
      </c>
      <c r="J305" s="7">
        <f t="shared" si="73"/>
        <v>0</v>
      </c>
      <c r="K305" s="4">
        <f t="shared" si="74"/>
        <v>0.5</v>
      </c>
      <c r="L305">
        <f t="shared" si="75"/>
        <v>1</v>
      </c>
      <c r="M305">
        <f t="shared" si="76"/>
        <v>1</v>
      </c>
      <c r="N305">
        <f>IF(A305="Mosar",E305,0)</f>
        <v>1</v>
      </c>
      <c r="O305">
        <f>IF(A305="Mosar",F305,0)</f>
        <v>1</v>
      </c>
      <c r="P305">
        <f t="shared" si="77"/>
        <v>0</v>
      </c>
      <c r="Q305">
        <f t="shared" si="78"/>
        <v>0</v>
      </c>
      <c r="R305">
        <f t="shared" si="79"/>
        <v>0</v>
      </c>
      <c r="S305">
        <f t="shared" si="79"/>
        <v>0</v>
      </c>
      <c r="U305">
        <f t="shared" si="80"/>
        <v>0</v>
      </c>
      <c r="V305">
        <f t="shared" si="81"/>
        <v>0</v>
      </c>
      <c r="W305">
        <f t="shared" si="82"/>
        <v>0</v>
      </c>
      <c r="X305">
        <f t="shared" si="82"/>
        <v>0</v>
      </c>
      <c r="Z305">
        <f t="shared" si="83"/>
        <v>0</v>
      </c>
      <c r="AA305">
        <f t="shared" si="84"/>
        <v>0</v>
      </c>
      <c r="AB305">
        <f t="shared" si="85"/>
        <v>0</v>
      </c>
      <c r="AC305">
        <f t="shared" si="85"/>
        <v>0</v>
      </c>
      <c r="AE305">
        <f t="shared" si="86"/>
        <v>0</v>
      </c>
      <c r="AF305">
        <f t="shared" si="87"/>
        <v>0</v>
      </c>
      <c r="AG305">
        <f t="shared" si="88"/>
        <v>0</v>
      </c>
      <c r="AH305">
        <f t="shared" si="88"/>
        <v>0</v>
      </c>
    </row>
    <row r="306" spans="1:35" x14ac:dyDescent="0.2">
      <c r="A306" t="str">
        <f>'R50'!A9</f>
        <v>Blað- og runnfléttur</v>
      </c>
      <c r="B306">
        <f>'R50'!B9</f>
        <v>5.5</v>
      </c>
      <c r="C306">
        <f>'R50'!C9</f>
        <v>5</v>
      </c>
      <c r="D306">
        <f>'R50'!D9</f>
        <v>5</v>
      </c>
      <c r="E306">
        <f>'R50'!E9</f>
        <v>6</v>
      </c>
      <c r="F306">
        <f>'R50'!F9</f>
        <v>5</v>
      </c>
      <c r="G306" s="7">
        <f t="shared" si="72"/>
        <v>-0.5</v>
      </c>
      <c r="H306" s="7">
        <f t="shared" si="73"/>
        <v>0</v>
      </c>
      <c r="I306" s="7">
        <f t="shared" si="73"/>
        <v>1</v>
      </c>
      <c r="J306" s="7">
        <f t="shared" si="73"/>
        <v>-1</v>
      </c>
      <c r="K306" s="4">
        <f t="shared" si="74"/>
        <v>0</v>
      </c>
      <c r="L306">
        <f t="shared" si="75"/>
        <v>0</v>
      </c>
      <c r="M306">
        <f t="shared" si="76"/>
        <v>0</v>
      </c>
      <c r="N306">
        <f t="shared" si="76"/>
        <v>0</v>
      </c>
      <c r="P306">
        <f t="shared" si="77"/>
        <v>5.5</v>
      </c>
      <c r="Q306">
        <f t="shared" si="78"/>
        <v>5</v>
      </c>
      <c r="R306">
        <f t="shared" si="79"/>
        <v>5</v>
      </c>
      <c r="S306">
        <f>IF(A306="Blað- og runnfléttur",E306,0)</f>
        <v>6</v>
      </c>
      <c r="T306">
        <f>IF(A306="Blað- og runnfléttur",F306,0)</f>
        <v>5</v>
      </c>
      <c r="U306">
        <f t="shared" si="80"/>
        <v>0</v>
      </c>
      <c r="V306">
        <f t="shared" si="81"/>
        <v>0</v>
      </c>
      <c r="W306">
        <f t="shared" si="82"/>
        <v>0</v>
      </c>
      <c r="X306">
        <f t="shared" si="82"/>
        <v>0</v>
      </c>
      <c r="Z306">
        <f t="shared" si="83"/>
        <v>0</v>
      </c>
      <c r="AA306">
        <f t="shared" si="84"/>
        <v>0</v>
      </c>
      <c r="AB306">
        <f t="shared" si="85"/>
        <v>0</v>
      </c>
      <c r="AC306">
        <f t="shared" si="85"/>
        <v>0</v>
      </c>
      <c r="AE306">
        <f t="shared" si="86"/>
        <v>0</v>
      </c>
      <c r="AF306">
        <f t="shared" si="87"/>
        <v>0</v>
      </c>
      <c r="AG306">
        <f t="shared" si="88"/>
        <v>0</v>
      </c>
      <c r="AH306">
        <f t="shared" si="88"/>
        <v>0</v>
      </c>
    </row>
    <row r="307" spans="1:35" x14ac:dyDescent="0.2">
      <c r="A307" t="str">
        <f>'R50'!A13</f>
        <v>Hrúðurfléttur</v>
      </c>
      <c r="B307">
        <f>'R50'!B13</f>
        <v>23</v>
      </c>
      <c r="C307">
        <f>'R50'!C13</f>
        <v>48.5</v>
      </c>
      <c r="D307">
        <f>'R50'!D13</f>
        <v>31.5</v>
      </c>
      <c r="E307">
        <f>'R50'!E13</f>
        <v>24.5</v>
      </c>
      <c r="F307">
        <f>'R50'!F13</f>
        <v>24</v>
      </c>
      <c r="G307" s="7">
        <f t="shared" si="72"/>
        <v>25.5</v>
      </c>
      <c r="H307" s="7">
        <f t="shared" si="73"/>
        <v>-17</v>
      </c>
      <c r="I307" s="7">
        <f t="shared" si="73"/>
        <v>-7</v>
      </c>
      <c r="J307" s="7">
        <f t="shared" si="73"/>
        <v>-0.5</v>
      </c>
      <c r="K307" s="4">
        <f t="shared" si="74"/>
        <v>0</v>
      </c>
      <c r="L307">
        <f t="shared" si="75"/>
        <v>0</v>
      </c>
      <c r="M307">
        <f t="shared" si="76"/>
        <v>0</v>
      </c>
      <c r="N307">
        <f t="shared" si="76"/>
        <v>0</v>
      </c>
      <c r="P307">
        <f t="shared" si="77"/>
        <v>0</v>
      </c>
      <c r="Q307">
        <f t="shared" si="78"/>
        <v>0</v>
      </c>
      <c r="R307">
        <f t="shared" si="79"/>
        <v>0</v>
      </c>
      <c r="S307">
        <f t="shared" si="79"/>
        <v>0</v>
      </c>
      <c r="U307">
        <f t="shared" si="80"/>
        <v>23</v>
      </c>
      <c r="V307">
        <f t="shared" si="81"/>
        <v>48.5</v>
      </c>
      <c r="W307">
        <f t="shared" si="82"/>
        <v>31.5</v>
      </c>
      <c r="X307">
        <f>IF(A307="Hrúðurfléttur",E307,0)</f>
        <v>24.5</v>
      </c>
      <c r="Y307">
        <f>IF(A307="Hrúðurfléttur",F307,0)</f>
        <v>24</v>
      </c>
      <c r="Z307">
        <f t="shared" si="83"/>
        <v>0</v>
      </c>
      <c r="AA307">
        <f t="shared" si="84"/>
        <v>0</v>
      </c>
      <c r="AB307">
        <f t="shared" si="85"/>
        <v>0</v>
      </c>
      <c r="AC307">
        <f t="shared" si="85"/>
        <v>0</v>
      </c>
      <c r="AE307">
        <f t="shared" si="86"/>
        <v>0</v>
      </c>
      <c r="AF307">
        <f t="shared" si="87"/>
        <v>0</v>
      </c>
      <c r="AG307">
        <f t="shared" si="88"/>
        <v>0</v>
      </c>
      <c r="AH307">
        <f t="shared" si="88"/>
        <v>0</v>
      </c>
    </row>
    <row r="308" spans="1:35" x14ac:dyDescent="0.2">
      <c r="A308" t="str">
        <f>'R50'!A23</f>
        <v>Heildarþekja</v>
      </c>
      <c r="B308" s="2">
        <f>'R50'!B23</f>
        <v>29</v>
      </c>
      <c r="C308" s="2">
        <f>'R50'!C23</f>
        <v>54.5</v>
      </c>
      <c r="D308" s="2">
        <f>'R50'!D23</f>
        <v>37.5</v>
      </c>
      <c r="E308" s="2">
        <f>'R50'!E23</f>
        <v>31.5</v>
      </c>
      <c r="F308" s="2">
        <f>'R50'!F23</f>
        <v>30</v>
      </c>
      <c r="G308" s="7">
        <f t="shared" si="72"/>
        <v>25.5</v>
      </c>
      <c r="H308" s="7">
        <f t="shared" si="73"/>
        <v>-17</v>
      </c>
      <c r="I308" s="7">
        <f t="shared" si="73"/>
        <v>-6</v>
      </c>
      <c r="J308" s="7">
        <f t="shared" si="73"/>
        <v>-1.5</v>
      </c>
      <c r="K308" s="4">
        <f t="shared" si="74"/>
        <v>0</v>
      </c>
      <c r="L308">
        <f t="shared" si="75"/>
        <v>0</v>
      </c>
      <c r="M308">
        <f t="shared" si="76"/>
        <v>0</v>
      </c>
      <c r="N308">
        <f t="shared" si="76"/>
        <v>0</v>
      </c>
      <c r="P308">
        <f t="shared" si="77"/>
        <v>0</v>
      </c>
      <c r="Q308">
        <f t="shared" si="78"/>
        <v>0</v>
      </c>
      <c r="R308">
        <f t="shared" si="79"/>
        <v>0</v>
      </c>
      <c r="S308">
        <f t="shared" si="79"/>
        <v>0</v>
      </c>
      <c r="U308">
        <f t="shared" si="80"/>
        <v>0</v>
      </c>
      <c r="V308">
        <f t="shared" si="81"/>
        <v>0</v>
      </c>
      <c r="W308">
        <f t="shared" si="82"/>
        <v>0</v>
      </c>
      <c r="X308">
        <f t="shared" si="82"/>
        <v>0</v>
      </c>
      <c r="Z308">
        <f t="shared" si="83"/>
        <v>29</v>
      </c>
      <c r="AA308">
        <f t="shared" si="84"/>
        <v>54.5</v>
      </c>
      <c r="AB308">
        <f t="shared" si="85"/>
        <v>37.5</v>
      </c>
      <c r="AC308">
        <f>IF(A308="Heildarþekja",E308,0)</f>
        <v>31.5</v>
      </c>
      <c r="AD308">
        <f>IF(A308="Heildarþekja",F308,0)</f>
        <v>30</v>
      </c>
      <c r="AE308">
        <f t="shared" si="86"/>
        <v>0</v>
      </c>
      <c r="AF308">
        <f t="shared" si="87"/>
        <v>0</v>
      </c>
      <c r="AG308">
        <f t="shared" si="88"/>
        <v>0</v>
      </c>
      <c r="AH308">
        <f t="shared" si="88"/>
        <v>0</v>
      </c>
    </row>
    <row r="309" spans="1:35" x14ac:dyDescent="0.2">
      <c r="A309" t="str">
        <f>'R50'!A24</f>
        <v>Fjölbreytni</v>
      </c>
      <c r="B309">
        <f>'R50'!B24</f>
        <v>8</v>
      </c>
      <c r="C309">
        <f>'R50'!C24</f>
        <v>9</v>
      </c>
      <c r="D309">
        <f>'R50'!D24</f>
        <v>10</v>
      </c>
      <c r="E309">
        <f>'R50'!E24</f>
        <v>9</v>
      </c>
      <c r="F309">
        <f>'R50'!F24</f>
        <v>9</v>
      </c>
      <c r="G309" s="7">
        <f t="shared" si="72"/>
        <v>1</v>
      </c>
      <c r="H309" s="7">
        <f t="shared" si="73"/>
        <v>1</v>
      </c>
      <c r="I309" s="7">
        <f t="shared" si="73"/>
        <v>-1</v>
      </c>
      <c r="J309" s="7">
        <f t="shared" si="73"/>
        <v>0</v>
      </c>
      <c r="K309" s="4">
        <f t="shared" si="74"/>
        <v>0</v>
      </c>
      <c r="L309">
        <f t="shared" si="75"/>
        <v>0</v>
      </c>
      <c r="M309">
        <f t="shared" si="76"/>
        <v>0</v>
      </c>
      <c r="N309">
        <f t="shared" si="76"/>
        <v>0</v>
      </c>
      <c r="P309">
        <f t="shared" si="77"/>
        <v>0</v>
      </c>
      <c r="Q309">
        <f t="shared" si="78"/>
        <v>0</v>
      </c>
      <c r="R309">
        <f t="shared" si="79"/>
        <v>0</v>
      </c>
      <c r="S309">
        <f t="shared" si="79"/>
        <v>0</v>
      </c>
      <c r="U309">
        <f t="shared" si="80"/>
        <v>0</v>
      </c>
      <c r="V309">
        <f t="shared" si="81"/>
        <v>0</v>
      </c>
      <c r="W309">
        <f t="shared" si="82"/>
        <v>0</v>
      </c>
      <c r="X309">
        <f t="shared" si="82"/>
        <v>0</v>
      </c>
      <c r="Z309">
        <f t="shared" si="83"/>
        <v>0</v>
      </c>
      <c r="AA309">
        <f t="shared" si="84"/>
        <v>0</v>
      </c>
      <c r="AB309">
        <f t="shared" si="85"/>
        <v>0</v>
      </c>
      <c r="AC309">
        <f t="shared" si="85"/>
        <v>0</v>
      </c>
      <c r="AE309">
        <f t="shared" si="86"/>
        <v>8</v>
      </c>
      <c r="AF309">
        <f t="shared" si="87"/>
        <v>9</v>
      </c>
      <c r="AG309">
        <f t="shared" si="88"/>
        <v>10</v>
      </c>
      <c r="AH309">
        <f>IF(A309="Fjölbreytni",E309,0)</f>
        <v>9</v>
      </c>
      <c r="AI309">
        <f>IF(A309="Fjölbreytni",F309,0)</f>
        <v>9</v>
      </c>
    </row>
    <row r="310" spans="1:35" x14ac:dyDescent="0.2">
      <c r="A310" s="2" t="s">
        <v>85</v>
      </c>
      <c r="G310" s="7">
        <f t="shared" si="72"/>
        <v>0</v>
      </c>
      <c r="H310" s="7">
        <f t="shared" si="73"/>
        <v>0</v>
      </c>
      <c r="I310" s="7">
        <f t="shared" si="73"/>
        <v>0</v>
      </c>
      <c r="K310" s="4">
        <f t="shared" si="74"/>
        <v>0</v>
      </c>
      <c r="L310">
        <f t="shared" si="75"/>
        <v>0</v>
      </c>
      <c r="M310">
        <f t="shared" si="76"/>
        <v>0</v>
      </c>
      <c r="N310">
        <f t="shared" si="76"/>
        <v>0</v>
      </c>
      <c r="P310">
        <f t="shared" si="77"/>
        <v>0</v>
      </c>
      <c r="Q310">
        <f t="shared" si="78"/>
        <v>0</v>
      </c>
      <c r="R310">
        <f t="shared" si="79"/>
        <v>0</v>
      </c>
      <c r="S310">
        <f t="shared" si="79"/>
        <v>0</v>
      </c>
      <c r="U310">
        <f t="shared" si="80"/>
        <v>0</v>
      </c>
      <c r="V310">
        <f t="shared" si="81"/>
        <v>0</v>
      </c>
      <c r="W310">
        <f t="shared" si="82"/>
        <v>0</v>
      </c>
      <c r="X310">
        <f t="shared" si="82"/>
        <v>0</v>
      </c>
      <c r="Z310">
        <f t="shared" si="83"/>
        <v>0</v>
      </c>
      <c r="AA310">
        <f t="shared" si="84"/>
        <v>0</v>
      </c>
      <c r="AB310">
        <f t="shared" si="85"/>
        <v>0</v>
      </c>
      <c r="AC310">
        <f t="shared" si="85"/>
        <v>0</v>
      </c>
      <c r="AE310">
        <f t="shared" si="86"/>
        <v>0</v>
      </c>
      <c r="AF310">
        <f t="shared" si="87"/>
        <v>0</v>
      </c>
      <c r="AG310">
        <f t="shared" si="88"/>
        <v>0</v>
      </c>
      <c r="AH310">
        <f t="shared" si="88"/>
        <v>0</v>
      </c>
    </row>
    <row r="311" spans="1:35" x14ac:dyDescent="0.2">
      <c r="A311" t="str">
        <f>'R51'!A5</f>
        <v>Háplöntur</v>
      </c>
      <c r="B311">
        <f>'R51'!B5</f>
        <v>1</v>
      </c>
      <c r="C311">
        <f>'R51'!C5</f>
        <v>10</v>
      </c>
      <c r="D311">
        <f>'R51'!D5</f>
        <v>5.5</v>
      </c>
      <c r="E311">
        <f>'R51'!E5</f>
        <v>4.5</v>
      </c>
      <c r="F311">
        <f>'R51'!F5</f>
        <v>3.5</v>
      </c>
      <c r="G311" s="7">
        <f t="shared" ref="G311:G376" si="89">C311-B311</f>
        <v>9</v>
      </c>
      <c r="H311" s="7">
        <f t="shared" ref="H311:J376" si="90">D311-C311</f>
        <v>-4.5</v>
      </c>
      <c r="I311" s="7">
        <f t="shared" si="90"/>
        <v>-1</v>
      </c>
      <c r="J311" s="7">
        <f t="shared" si="90"/>
        <v>-1</v>
      </c>
      <c r="K311" s="4">
        <f t="shared" si="74"/>
        <v>0</v>
      </c>
      <c r="L311">
        <f t="shared" si="75"/>
        <v>0</v>
      </c>
      <c r="M311">
        <f t="shared" si="76"/>
        <v>0</v>
      </c>
      <c r="N311">
        <f t="shared" si="76"/>
        <v>0</v>
      </c>
      <c r="P311">
        <f t="shared" si="77"/>
        <v>0</v>
      </c>
      <c r="Q311">
        <f t="shared" si="78"/>
        <v>0</v>
      </c>
      <c r="R311">
        <f t="shared" si="79"/>
        <v>0</v>
      </c>
      <c r="S311">
        <f t="shared" si="79"/>
        <v>0</v>
      </c>
      <c r="U311">
        <f t="shared" si="80"/>
        <v>0</v>
      </c>
      <c r="V311">
        <f t="shared" si="81"/>
        <v>0</v>
      </c>
      <c r="W311">
        <f t="shared" si="82"/>
        <v>0</v>
      </c>
      <c r="X311">
        <f t="shared" si="82"/>
        <v>0</v>
      </c>
      <c r="Z311">
        <f t="shared" si="83"/>
        <v>0</v>
      </c>
      <c r="AA311">
        <f t="shared" si="84"/>
        <v>0</v>
      </c>
      <c r="AB311">
        <f t="shared" si="85"/>
        <v>0</v>
      </c>
      <c r="AC311">
        <f t="shared" si="85"/>
        <v>0</v>
      </c>
      <c r="AE311">
        <f t="shared" si="86"/>
        <v>0</v>
      </c>
      <c r="AF311">
        <f t="shared" si="87"/>
        <v>0</v>
      </c>
      <c r="AG311">
        <f t="shared" si="88"/>
        <v>0</v>
      </c>
      <c r="AH311">
        <f t="shared" si="88"/>
        <v>0</v>
      </c>
    </row>
    <row r="312" spans="1:35" x14ac:dyDescent="0.2">
      <c r="A312" t="str">
        <f>'R51'!A12</f>
        <v>Mosar</v>
      </c>
      <c r="B312">
        <f>'R51'!B12</f>
        <v>32.5</v>
      </c>
      <c r="C312">
        <f>'R51'!C12</f>
        <v>49.5</v>
      </c>
      <c r="D312">
        <f>'R51'!D12</f>
        <v>50</v>
      </c>
      <c r="E312">
        <f>'R51'!E12</f>
        <v>51</v>
      </c>
      <c r="F312">
        <f>'R51'!F12</f>
        <v>44.5</v>
      </c>
      <c r="G312" s="7">
        <f t="shared" si="89"/>
        <v>17</v>
      </c>
      <c r="H312" s="7">
        <f t="shared" si="90"/>
        <v>0.5</v>
      </c>
      <c r="I312" s="7">
        <f t="shared" si="90"/>
        <v>1</v>
      </c>
      <c r="J312" s="7">
        <f t="shared" si="90"/>
        <v>-6.5</v>
      </c>
      <c r="K312" s="4">
        <f t="shared" si="74"/>
        <v>32.5</v>
      </c>
      <c r="L312">
        <f t="shared" si="75"/>
        <v>49.5</v>
      </c>
      <c r="M312">
        <f t="shared" si="76"/>
        <v>50</v>
      </c>
      <c r="N312">
        <f>IF(A312="Mosar",E312,0)</f>
        <v>51</v>
      </c>
      <c r="O312">
        <f>IF(A312="Mosar",F312,0)</f>
        <v>44.5</v>
      </c>
      <c r="P312">
        <f t="shared" si="77"/>
        <v>0</v>
      </c>
      <c r="Q312">
        <f t="shared" si="78"/>
        <v>0</v>
      </c>
      <c r="R312">
        <f t="shared" si="79"/>
        <v>0</v>
      </c>
      <c r="S312">
        <f t="shared" si="79"/>
        <v>0</v>
      </c>
      <c r="U312">
        <f t="shared" si="80"/>
        <v>0</v>
      </c>
      <c r="V312">
        <f t="shared" si="81"/>
        <v>0</v>
      </c>
      <c r="W312">
        <f t="shared" si="82"/>
        <v>0</v>
      </c>
      <c r="X312">
        <f t="shared" si="82"/>
        <v>0</v>
      </c>
      <c r="Z312">
        <f t="shared" si="83"/>
        <v>0</v>
      </c>
      <c r="AA312">
        <f t="shared" si="84"/>
        <v>0</v>
      </c>
      <c r="AB312">
        <f t="shared" si="85"/>
        <v>0</v>
      </c>
      <c r="AC312">
        <f t="shared" si="85"/>
        <v>0</v>
      </c>
      <c r="AE312">
        <f t="shared" si="86"/>
        <v>0</v>
      </c>
      <c r="AF312">
        <f t="shared" si="87"/>
        <v>0</v>
      </c>
      <c r="AG312">
        <f t="shared" si="88"/>
        <v>0</v>
      </c>
      <c r="AH312">
        <f t="shared" si="88"/>
        <v>0</v>
      </c>
    </row>
    <row r="313" spans="1:35" x14ac:dyDescent="0.2">
      <c r="A313" t="str">
        <f>'R51'!A25</f>
        <v>Blað- og runnfléttur</v>
      </c>
      <c r="B313">
        <f>'R51'!B25</f>
        <v>14</v>
      </c>
      <c r="C313">
        <f>'R51'!C25</f>
        <v>17</v>
      </c>
      <c r="D313">
        <f>'R51'!D25</f>
        <v>20.5</v>
      </c>
      <c r="E313">
        <f>'R51'!E25</f>
        <v>18</v>
      </c>
      <c r="F313">
        <f>'R51'!F25</f>
        <v>10</v>
      </c>
      <c r="G313" s="7">
        <f t="shared" si="89"/>
        <v>3</v>
      </c>
      <c r="H313" s="7">
        <f t="shared" si="90"/>
        <v>3.5</v>
      </c>
      <c r="I313" s="7">
        <f t="shared" si="90"/>
        <v>-2.5</v>
      </c>
      <c r="J313" s="7">
        <f t="shared" si="90"/>
        <v>-8</v>
      </c>
      <c r="K313" s="4">
        <f t="shared" si="74"/>
        <v>0</v>
      </c>
      <c r="L313">
        <f t="shared" si="75"/>
        <v>0</v>
      </c>
      <c r="M313">
        <f t="shared" si="76"/>
        <v>0</v>
      </c>
      <c r="N313">
        <f t="shared" si="76"/>
        <v>0</v>
      </c>
      <c r="P313">
        <f t="shared" si="77"/>
        <v>14</v>
      </c>
      <c r="Q313">
        <f t="shared" si="78"/>
        <v>17</v>
      </c>
      <c r="R313">
        <f t="shared" si="79"/>
        <v>20.5</v>
      </c>
      <c r="S313">
        <f>IF(A313="Blað- og runnfléttur",E313,0)</f>
        <v>18</v>
      </c>
      <c r="T313">
        <f>IF(A313="Blað- og runnfléttur",F313,0)</f>
        <v>10</v>
      </c>
      <c r="U313">
        <f t="shared" si="80"/>
        <v>0</v>
      </c>
      <c r="V313">
        <f t="shared" si="81"/>
        <v>0</v>
      </c>
      <c r="W313">
        <f t="shared" si="82"/>
        <v>0</v>
      </c>
      <c r="X313">
        <f t="shared" si="82"/>
        <v>0</v>
      </c>
      <c r="Z313">
        <f t="shared" si="83"/>
        <v>0</v>
      </c>
      <c r="AA313">
        <f t="shared" si="84"/>
        <v>0</v>
      </c>
      <c r="AB313">
        <f t="shared" si="85"/>
        <v>0</v>
      </c>
      <c r="AC313">
        <f t="shared" si="85"/>
        <v>0</v>
      </c>
      <c r="AE313">
        <f t="shared" si="86"/>
        <v>0</v>
      </c>
      <c r="AF313">
        <f t="shared" si="87"/>
        <v>0</v>
      </c>
      <c r="AG313">
        <f t="shared" si="88"/>
        <v>0</v>
      </c>
      <c r="AH313">
        <f t="shared" si="88"/>
        <v>0</v>
      </c>
    </row>
    <row r="314" spans="1:35" x14ac:dyDescent="0.2">
      <c r="A314" t="str">
        <f>'R51'!A39</f>
        <v>Hrúðurfléttur</v>
      </c>
      <c r="B314">
        <f>'R51'!B39</f>
        <v>16</v>
      </c>
      <c r="C314">
        <f>'R51'!C39</f>
        <v>13</v>
      </c>
      <c r="D314">
        <f>'R51'!D39</f>
        <v>7.5</v>
      </c>
      <c r="E314">
        <f>'R51'!E39</f>
        <v>9.5</v>
      </c>
      <c r="F314">
        <f>'R51'!F39</f>
        <v>9</v>
      </c>
      <c r="G314" s="7">
        <f t="shared" si="89"/>
        <v>-3</v>
      </c>
      <c r="H314" s="7">
        <f t="shared" si="90"/>
        <v>-5.5</v>
      </c>
      <c r="I314" s="7">
        <f t="shared" si="90"/>
        <v>2</v>
      </c>
      <c r="J314" s="7">
        <f t="shared" si="90"/>
        <v>-0.5</v>
      </c>
      <c r="K314" s="4">
        <f t="shared" si="74"/>
        <v>0</v>
      </c>
      <c r="L314">
        <f t="shared" si="75"/>
        <v>0</v>
      </c>
      <c r="M314">
        <f t="shared" si="76"/>
        <v>0</v>
      </c>
      <c r="N314">
        <f t="shared" si="76"/>
        <v>0</v>
      </c>
      <c r="P314">
        <f t="shared" si="77"/>
        <v>0</v>
      </c>
      <c r="Q314">
        <f t="shared" si="78"/>
        <v>0</v>
      </c>
      <c r="R314">
        <f t="shared" si="79"/>
        <v>0</v>
      </c>
      <c r="S314">
        <f t="shared" si="79"/>
        <v>0</v>
      </c>
      <c r="U314">
        <f t="shared" si="80"/>
        <v>16</v>
      </c>
      <c r="V314">
        <f t="shared" si="81"/>
        <v>13</v>
      </c>
      <c r="W314">
        <f t="shared" si="82"/>
        <v>7.5</v>
      </c>
      <c r="X314">
        <f>IF(A314="Hrúðurfléttur",E314,0)</f>
        <v>9.5</v>
      </c>
      <c r="Y314">
        <f>IF(A314="Hrúðurfléttur",F314,0)</f>
        <v>9</v>
      </c>
      <c r="Z314">
        <f t="shared" si="83"/>
        <v>0</v>
      </c>
      <c r="AA314">
        <f t="shared" si="84"/>
        <v>0</v>
      </c>
      <c r="AB314">
        <f t="shared" si="85"/>
        <v>0</v>
      </c>
      <c r="AC314">
        <f t="shared" si="85"/>
        <v>0</v>
      </c>
      <c r="AE314">
        <f t="shared" si="86"/>
        <v>0</v>
      </c>
      <c r="AF314">
        <f t="shared" si="87"/>
        <v>0</v>
      </c>
      <c r="AG314">
        <f t="shared" si="88"/>
        <v>0</v>
      </c>
      <c r="AH314">
        <f t="shared" si="88"/>
        <v>0</v>
      </c>
    </row>
    <row r="315" spans="1:35" x14ac:dyDescent="0.2">
      <c r="A315" t="str">
        <f>'R51'!A58</f>
        <v>Heildarþekja</v>
      </c>
      <c r="B315" s="2">
        <f>'R51'!B58</f>
        <v>63.5</v>
      </c>
      <c r="C315" s="2">
        <f>'R51'!C58</f>
        <v>89.5</v>
      </c>
      <c r="D315" s="2">
        <f>'R51'!D58</f>
        <v>83.5</v>
      </c>
      <c r="E315" s="2">
        <f>'R51'!E58</f>
        <v>83</v>
      </c>
      <c r="F315" s="2">
        <f>'R51'!F58</f>
        <v>67</v>
      </c>
      <c r="G315" s="7">
        <f t="shared" si="89"/>
        <v>26</v>
      </c>
      <c r="H315" s="7">
        <f t="shared" si="90"/>
        <v>-6</v>
      </c>
      <c r="I315" s="7">
        <f t="shared" si="90"/>
        <v>-0.5</v>
      </c>
      <c r="J315" s="7">
        <f t="shared" si="90"/>
        <v>-16</v>
      </c>
      <c r="K315" s="4">
        <f t="shared" si="74"/>
        <v>0</v>
      </c>
      <c r="L315">
        <f t="shared" si="75"/>
        <v>0</v>
      </c>
      <c r="M315">
        <f t="shared" si="76"/>
        <v>0</v>
      </c>
      <c r="N315">
        <f t="shared" si="76"/>
        <v>0</v>
      </c>
      <c r="P315">
        <f t="shared" si="77"/>
        <v>0</v>
      </c>
      <c r="Q315">
        <f t="shared" si="78"/>
        <v>0</v>
      </c>
      <c r="R315">
        <f t="shared" si="79"/>
        <v>0</v>
      </c>
      <c r="S315">
        <f t="shared" si="79"/>
        <v>0</v>
      </c>
      <c r="U315">
        <f t="shared" si="80"/>
        <v>0</v>
      </c>
      <c r="V315">
        <f t="shared" si="81"/>
        <v>0</v>
      </c>
      <c r="W315">
        <f t="shared" si="82"/>
        <v>0</v>
      </c>
      <c r="X315">
        <f t="shared" si="82"/>
        <v>0</v>
      </c>
      <c r="Z315">
        <f t="shared" si="83"/>
        <v>63.5</v>
      </c>
      <c r="AA315">
        <f t="shared" si="84"/>
        <v>89.5</v>
      </c>
      <c r="AB315">
        <f t="shared" si="85"/>
        <v>83.5</v>
      </c>
      <c r="AC315">
        <f>IF(A315="Heildarþekja",E315,0)</f>
        <v>83</v>
      </c>
      <c r="AD315">
        <f>IF(A315="Heildarþekja",F315,0)</f>
        <v>67</v>
      </c>
      <c r="AE315">
        <f t="shared" si="86"/>
        <v>0</v>
      </c>
      <c r="AF315">
        <f t="shared" si="87"/>
        <v>0</v>
      </c>
      <c r="AG315">
        <f t="shared" si="88"/>
        <v>0</v>
      </c>
      <c r="AH315">
        <f t="shared" si="88"/>
        <v>0</v>
      </c>
    </row>
    <row r="316" spans="1:35" x14ac:dyDescent="0.2">
      <c r="A316" t="str">
        <f>'R51'!A59</f>
        <v>Fjölbreytni</v>
      </c>
      <c r="B316">
        <f>'R51'!B59</f>
        <v>27</v>
      </c>
      <c r="C316">
        <f>'R51'!C59</f>
        <v>27</v>
      </c>
      <c r="D316">
        <f>'R51'!D59</f>
        <v>21</v>
      </c>
      <c r="E316">
        <f>'R51'!E59</f>
        <v>21</v>
      </c>
      <c r="F316">
        <f>'R51'!F59</f>
        <v>23</v>
      </c>
      <c r="G316" s="7">
        <f t="shared" si="89"/>
        <v>0</v>
      </c>
      <c r="H316" s="7">
        <f t="shared" si="90"/>
        <v>-6</v>
      </c>
      <c r="I316" s="7">
        <f t="shared" si="90"/>
        <v>0</v>
      </c>
      <c r="J316" s="7">
        <f t="shared" si="90"/>
        <v>2</v>
      </c>
      <c r="K316" s="4">
        <f t="shared" si="74"/>
        <v>0</v>
      </c>
      <c r="L316">
        <f t="shared" si="75"/>
        <v>0</v>
      </c>
      <c r="M316">
        <f t="shared" si="76"/>
        <v>0</v>
      </c>
      <c r="N316">
        <f t="shared" si="76"/>
        <v>0</v>
      </c>
      <c r="P316">
        <f t="shared" si="77"/>
        <v>0</v>
      </c>
      <c r="Q316">
        <f t="shared" si="78"/>
        <v>0</v>
      </c>
      <c r="R316">
        <f t="shared" si="79"/>
        <v>0</v>
      </c>
      <c r="S316">
        <f t="shared" si="79"/>
        <v>0</v>
      </c>
      <c r="U316">
        <f t="shared" si="80"/>
        <v>0</v>
      </c>
      <c r="V316">
        <f t="shared" si="81"/>
        <v>0</v>
      </c>
      <c r="W316">
        <f t="shared" si="82"/>
        <v>0</v>
      </c>
      <c r="X316">
        <f t="shared" si="82"/>
        <v>0</v>
      </c>
      <c r="Z316">
        <f t="shared" si="83"/>
        <v>0</v>
      </c>
      <c r="AA316">
        <f t="shared" si="84"/>
        <v>0</v>
      </c>
      <c r="AB316">
        <f t="shared" si="85"/>
        <v>0</v>
      </c>
      <c r="AC316">
        <f t="shared" si="85"/>
        <v>0</v>
      </c>
      <c r="AE316">
        <f t="shared" si="86"/>
        <v>27</v>
      </c>
      <c r="AF316">
        <f t="shared" si="87"/>
        <v>27</v>
      </c>
      <c r="AG316">
        <f t="shared" si="88"/>
        <v>21</v>
      </c>
      <c r="AH316">
        <f>IF(A316="Fjölbreytni",E316,0)</f>
        <v>21</v>
      </c>
      <c r="AI316">
        <f>IF(A316="Fjölbreytni",F316,0)</f>
        <v>23</v>
      </c>
    </row>
    <row r="317" spans="1:35" x14ac:dyDescent="0.2">
      <c r="A317" s="2" t="s">
        <v>86</v>
      </c>
      <c r="G317" s="7">
        <f t="shared" si="89"/>
        <v>0</v>
      </c>
      <c r="H317" s="7">
        <f t="shared" si="90"/>
        <v>0</v>
      </c>
      <c r="I317" s="7">
        <f t="shared" si="90"/>
        <v>0</v>
      </c>
      <c r="K317" s="4">
        <f t="shared" si="74"/>
        <v>0</v>
      </c>
      <c r="L317">
        <f t="shared" si="75"/>
        <v>0</v>
      </c>
      <c r="M317">
        <f t="shared" si="76"/>
        <v>0</v>
      </c>
      <c r="N317">
        <f t="shared" si="76"/>
        <v>0</v>
      </c>
      <c r="P317">
        <f t="shared" si="77"/>
        <v>0</v>
      </c>
      <c r="Q317">
        <f t="shared" si="78"/>
        <v>0</v>
      </c>
      <c r="R317">
        <f t="shared" si="79"/>
        <v>0</v>
      </c>
      <c r="S317">
        <f t="shared" si="79"/>
        <v>0</v>
      </c>
      <c r="U317">
        <f t="shared" si="80"/>
        <v>0</v>
      </c>
      <c r="V317">
        <f t="shared" si="81"/>
        <v>0</v>
      </c>
      <c r="W317">
        <f t="shared" si="82"/>
        <v>0</v>
      </c>
      <c r="X317">
        <f t="shared" si="82"/>
        <v>0</v>
      </c>
      <c r="Z317">
        <f t="shared" si="83"/>
        <v>0</v>
      </c>
      <c r="AA317">
        <f t="shared" si="84"/>
        <v>0</v>
      </c>
      <c r="AB317">
        <f t="shared" si="85"/>
        <v>0</v>
      </c>
      <c r="AC317">
        <f t="shared" si="85"/>
        <v>0</v>
      </c>
      <c r="AE317">
        <f t="shared" si="86"/>
        <v>0</v>
      </c>
      <c r="AF317">
        <f t="shared" si="87"/>
        <v>0</v>
      </c>
      <c r="AG317">
        <f t="shared" si="88"/>
        <v>0</v>
      </c>
      <c r="AH317">
        <f t="shared" si="88"/>
        <v>0</v>
      </c>
    </row>
    <row r="318" spans="1:35" x14ac:dyDescent="0.2">
      <c r="A318" t="str">
        <f>'R52'!A5</f>
        <v>Háplöntur</v>
      </c>
      <c r="B318">
        <f>'R52'!B5</f>
        <v>0</v>
      </c>
      <c r="C318">
        <f>'R52'!C5</f>
        <v>0</v>
      </c>
      <c r="D318">
        <f>'R52'!D5</f>
        <v>0.55000000000000004</v>
      </c>
      <c r="E318">
        <f>'R52'!E5</f>
        <v>2.5</v>
      </c>
      <c r="F318">
        <f>'R52'!F5</f>
        <v>5</v>
      </c>
      <c r="G318" s="7">
        <f t="shared" si="89"/>
        <v>0</v>
      </c>
      <c r="H318" s="7">
        <f t="shared" si="90"/>
        <v>0.55000000000000004</v>
      </c>
      <c r="I318" s="7">
        <f t="shared" si="90"/>
        <v>1.95</v>
      </c>
      <c r="J318" s="7">
        <f t="shared" si="90"/>
        <v>2.5</v>
      </c>
      <c r="K318" s="4">
        <f t="shared" si="74"/>
        <v>0</v>
      </c>
      <c r="L318">
        <f t="shared" si="75"/>
        <v>0</v>
      </c>
      <c r="M318">
        <f t="shared" si="76"/>
        <v>0</v>
      </c>
      <c r="N318">
        <f t="shared" si="76"/>
        <v>0</v>
      </c>
      <c r="P318">
        <f t="shared" si="77"/>
        <v>0</v>
      </c>
      <c r="Q318">
        <f t="shared" si="78"/>
        <v>0</v>
      </c>
      <c r="R318">
        <f t="shared" si="79"/>
        <v>0</v>
      </c>
      <c r="S318">
        <f t="shared" si="79"/>
        <v>0</v>
      </c>
      <c r="U318">
        <f t="shared" si="80"/>
        <v>0</v>
      </c>
      <c r="V318">
        <f t="shared" si="81"/>
        <v>0</v>
      </c>
      <c r="W318">
        <f t="shared" si="82"/>
        <v>0</v>
      </c>
      <c r="X318">
        <f t="shared" si="82"/>
        <v>0</v>
      </c>
      <c r="Z318">
        <f t="shared" si="83"/>
        <v>0</v>
      </c>
      <c r="AA318">
        <f t="shared" si="84"/>
        <v>0</v>
      </c>
      <c r="AB318">
        <f t="shared" si="85"/>
        <v>0</v>
      </c>
      <c r="AC318">
        <f t="shared" si="85"/>
        <v>0</v>
      </c>
      <c r="AE318">
        <f t="shared" si="86"/>
        <v>0</v>
      </c>
      <c r="AF318">
        <f t="shared" si="87"/>
        <v>0</v>
      </c>
      <c r="AG318">
        <f t="shared" si="88"/>
        <v>0</v>
      </c>
      <c r="AH318">
        <f t="shared" si="88"/>
        <v>0</v>
      </c>
    </row>
    <row r="319" spans="1:35" x14ac:dyDescent="0.2">
      <c r="A319" t="str">
        <f>'R52'!A10</f>
        <v>Mosar</v>
      </c>
      <c r="B319">
        <f>'R52'!B10</f>
        <v>22</v>
      </c>
      <c r="C319">
        <f>'R52'!C10</f>
        <v>48.5</v>
      </c>
      <c r="D319">
        <f>'R52'!D10</f>
        <v>35.5</v>
      </c>
      <c r="E319">
        <f>'R52'!E10</f>
        <v>36</v>
      </c>
      <c r="F319">
        <f>'R52'!F10</f>
        <v>32</v>
      </c>
      <c r="G319" s="7">
        <f t="shared" si="89"/>
        <v>26.5</v>
      </c>
      <c r="H319" s="7">
        <f t="shared" si="90"/>
        <v>-13</v>
      </c>
      <c r="I319" s="7">
        <f t="shared" si="90"/>
        <v>0.5</v>
      </c>
      <c r="J319" s="7">
        <f t="shared" si="90"/>
        <v>-4</v>
      </c>
      <c r="K319" s="4">
        <f t="shared" si="74"/>
        <v>22</v>
      </c>
      <c r="L319">
        <f t="shared" si="75"/>
        <v>48.5</v>
      </c>
      <c r="M319">
        <f t="shared" si="76"/>
        <v>35.5</v>
      </c>
      <c r="N319">
        <f>IF(A319="Mosar",E319,0)</f>
        <v>36</v>
      </c>
      <c r="O319">
        <f>IF(A319="Mosar",F319,0)</f>
        <v>32</v>
      </c>
      <c r="P319">
        <f t="shared" si="77"/>
        <v>0</v>
      </c>
      <c r="Q319">
        <f t="shared" si="78"/>
        <v>0</v>
      </c>
      <c r="R319">
        <f t="shared" si="79"/>
        <v>0</v>
      </c>
      <c r="S319">
        <f t="shared" si="79"/>
        <v>0</v>
      </c>
      <c r="U319">
        <f t="shared" si="80"/>
        <v>0</v>
      </c>
      <c r="V319">
        <f t="shared" si="81"/>
        <v>0</v>
      </c>
      <c r="W319">
        <f t="shared" si="82"/>
        <v>0</v>
      </c>
      <c r="X319">
        <f t="shared" si="82"/>
        <v>0</v>
      </c>
      <c r="Z319">
        <f t="shared" si="83"/>
        <v>0</v>
      </c>
      <c r="AA319">
        <f t="shared" si="84"/>
        <v>0</v>
      </c>
      <c r="AB319">
        <f t="shared" si="85"/>
        <v>0</v>
      </c>
      <c r="AC319">
        <f t="shared" si="85"/>
        <v>0</v>
      </c>
      <c r="AE319">
        <f t="shared" si="86"/>
        <v>0</v>
      </c>
      <c r="AF319">
        <f t="shared" si="87"/>
        <v>0</v>
      </c>
      <c r="AG319">
        <f t="shared" si="88"/>
        <v>0</v>
      </c>
      <c r="AH319">
        <f t="shared" si="88"/>
        <v>0</v>
      </c>
    </row>
    <row r="320" spans="1:35" x14ac:dyDescent="0.2">
      <c r="A320" t="str">
        <f>'R52'!A22</f>
        <v>Blað- og runnfléttur</v>
      </c>
      <c r="B320">
        <f>'R52'!B22</f>
        <v>12.5</v>
      </c>
      <c r="C320">
        <f>'R52'!C22</f>
        <v>9.5</v>
      </c>
      <c r="D320">
        <f>'R52'!D22</f>
        <v>8.5</v>
      </c>
      <c r="E320">
        <f>'R52'!E22</f>
        <v>12.5</v>
      </c>
      <c r="F320">
        <f>'R52'!F22</f>
        <v>6</v>
      </c>
      <c r="G320" s="7">
        <f t="shared" si="89"/>
        <v>-3</v>
      </c>
      <c r="H320" s="7">
        <f t="shared" si="90"/>
        <v>-1</v>
      </c>
      <c r="I320" s="7">
        <f t="shared" si="90"/>
        <v>4</v>
      </c>
      <c r="J320" s="7">
        <f t="shared" si="90"/>
        <v>-6.5</v>
      </c>
      <c r="K320" s="4">
        <f t="shared" si="74"/>
        <v>0</v>
      </c>
      <c r="L320">
        <f t="shared" si="75"/>
        <v>0</v>
      </c>
      <c r="M320">
        <f t="shared" si="76"/>
        <v>0</v>
      </c>
      <c r="N320">
        <f t="shared" si="76"/>
        <v>0</v>
      </c>
      <c r="P320">
        <f t="shared" si="77"/>
        <v>12.5</v>
      </c>
      <c r="Q320">
        <f t="shared" si="78"/>
        <v>9.5</v>
      </c>
      <c r="R320">
        <f t="shared" si="79"/>
        <v>8.5</v>
      </c>
      <c r="S320">
        <f>IF(A320="Blað- og runnfléttur",E320,0)</f>
        <v>12.5</v>
      </c>
      <c r="T320">
        <f>IF(A320="Blað- og runnfléttur",F320,0)</f>
        <v>6</v>
      </c>
      <c r="U320">
        <f t="shared" si="80"/>
        <v>0</v>
      </c>
      <c r="V320">
        <f t="shared" si="81"/>
        <v>0</v>
      </c>
      <c r="W320">
        <f t="shared" si="82"/>
        <v>0</v>
      </c>
      <c r="X320">
        <f t="shared" si="82"/>
        <v>0</v>
      </c>
      <c r="Z320">
        <f t="shared" si="83"/>
        <v>0</v>
      </c>
      <c r="AA320">
        <f t="shared" si="84"/>
        <v>0</v>
      </c>
      <c r="AB320">
        <f t="shared" si="85"/>
        <v>0</v>
      </c>
      <c r="AC320">
        <f t="shared" si="85"/>
        <v>0</v>
      </c>
      <c r="AE320">
        <f t="shared" si="86"/>
        <v>0</v>
      </c>
      <c r="AF320">
        <f t="shared" si="87"/>
        <v>0</v>
      </c>
      <c r="AG320">
        <f t="shared" si="88"/>
        <v>0</v>
      </c>
      <c r="AH320">
        <f t="shared" si="88"/>
        <v>0</v>
      </c>
    </row>
    <row r="321" spans="1:35" x14ac:dyDescent="0.2">
      <c r="A321" t="str">
        <f>'R52'!A30</f>
        <v>Hrúðurfléttur</v>
      </c>
      <c r="B321">
        <f>'R52'!B30</f>
        <v>33</v>
      </c>
      <c r="C321">
        <f>'R52'!C30</f>
        <v>23</v>
      </c>
      <c r="D321">
        <f>'R52'!D30</f>
        <v>17</v>
      </c>
      <c r="E321">
        <f>'R52'!E30</f>
        <v>21.5</v>
      </c>
      <c r="F321">
        <f>'R52'!F30</f>
        <v>16</v>
      </c>
      <c r="G321" s="7">
        <f t="shared" si="89"/>
        <v>-10</v>
      </c>
      <c r="H321" s="7">
        <f t="shared" si="90"/>
        <v>-6</v>
      </c>
      <c r="I321" s="7">
        <f t="shared" si="90"/>
        <v>4.5</v>
      </c>
      <c r="J321" s="7">
        <f t="shared" si="90"/>
        <v>-5.5</v>
      </c>
      <c r="K321" s="4">
        <f t="shared" si="74"/>
        <v>0</v>
      </c>
      <c r="L321">
        <f t="shared" si="75"/>
        <v>0</v>
      </c>
      <c r="M321">
        <f t="shared" si="76"/>
        <v>0</v>
      </c>
      <c r="N321">
        <f t="shared" si="76"/>
        <v>0</v>
      </c>
      <c r="P321">
        <f t="shared" si="77"/>
        <v>0</v>
      </c>
      <c r="Q321">
        <f t="shared" si="78"/>
        <v>0</v>
      </c>
      <c r="R321">
        <f t="shared" si="79"/>
        <v>0</v>
      </c>
      <c r="S321">
        <f t="shared" si="79"/>
        <v>0</v>
      </c>
      <c r="U321">
        <f t="shared" si="80"/>
        <v>33</v>
      </c>
      <c r="V321">
        <f t="shared" si="81"/>
        <v>23</v>
      </c>
      <c r="W321">
        <f t="shared" si="82"/>
        <v>17</v>
      </c>
      <c r="X321">
        <f>IF(A321="Hrúðurfléttur",E321,0)</f>
        <v>21.5</v>
      </c>
      <c r="Y321">
        <f>IF(A321="Hrúðurfléttur",F321,0)</f>
        <v>16</v>
      </c>
      <c r="Z321">
        <f t="shared" si="83"/>
        <v>0</v>
      </c>
      <c r="AA321">
        <f t="shared" si="84"/>
        <v>0</v>
      </c>
      <c r="AB321">
        <f t="shared" si="85"/>
        <v>0</v>
      </c>
      <c r="AC321">
        <f t="shared" si="85"/>
        <v>0</v>
      </c>
      <c r="AE321">
        <f t="shared" si="86"/>
        <v>0</v>
      </c>
      <c r="AF321">
        <f t="shared" si="87"/>
        <v>0</v>
      </c>
      <c r="AG321">
        <f t="shared" si="88"/>
        <v>0</v>
      </c>
      <c r="AH321">
        <f t="shared" si="88"/>
        <v>0</v>
      </c>
    </row>
    <row r="322" spans="1:35" x14ac:dyDescent="0.2">
      <c r="A322" t="str">
        <f>'R52'!A51</f>
        <v>Heildarþekja</v>
      </c>
      <c r="B322" s="2">
        <f>'R52'!B51</f>
        <v>67.5</v>
      </c>
      <c r="C322" s="2">
        <f>'R52'!C51</f>
        <v>81</v>
      </c>
      <c r="D322" s="2">
        <f>'R52'!D51</f>
        <v>61.55</v>
      </c>
      <c r="E322" s="2">
        <f>'R52'!E51</f>
        <v>72.5</v>
      </c>
      <c r="F322" s="2">
        <f>'R52'!F51</f>
        <v>59</v>
      </c>
      <c r="G322" s="7">
        <f t="shared" si="89"/>
        <v>13.5</v>
      </c>
      <c r="H322" s="7">
        <f t="shared" si="90"/>
        <v>-19.450000000000003</v>
      </c>
      <c r="I322" s="7">
        <f t="shared" si="90"/>
        <v>10.950000000000003</v>
      </c>
      <c r="J322" s="7">
        <f t="shared" si="90"/>
        <v>-13.5</v>
      </c>
      <c r="K322" s="4">
        <f t="shared" si="74"/>
        <v>0</v>
      </c>
      <c r="L322">
        <f t="shared" si="75"/>
        <v>0</v>
      </c>
      <c r="M322">
        <f t="shared" si="76"/>
        <v>0</v>
      </c>
      <c r="N322">
        <f t="shared" si="76"/>
        <v>0</v>
      </c>
      <c r="P322">
        <f t="shared" si="77"/>
        <v>0</v>
      </c>
      <c r="Q322">
        <f t="shared" si="78"/>
        <v>0</v>
      </c>
      <c r="R322">
        <f t="shared" si="79"/>
        <v>0</v>
      </c>
      <c r="S322">
        <f t="shared" si="79"/>
        <v>0</v>
      </c>
      <c r="U322">
        <f t="shared" si="80"/>
        <v>0</v>
      </c>
      <c r="V322">
        <f t="shared" si="81"/>
        <v>0</v>
      </c>
      <c r="W322">
        <f t="shared" si="82"/>
        <v>0</v>
      </c>
      <c r="X322">
        <f t="shared" si="82"/>
        <v>0</v>
      </c>
      <c r="Z322">
        <f t="shared" si="83"/>
        <v>67.5</v>
      </c>
      <c r="AA322">
        <f t="shared" si="84"/>
        <v>81</v>
      </c>
      <c r="AB322">
        <f t="shared" si="85"/>
        <v>61.55</v>
      </c>
      <c r="AC322">
        <f>IF(A322="Heildarþekja",E322,0)</f>
        <v>72.5</v>
      </c>
      <c r="AD322">
        <f>IF(A322="Heildarþekja",F322,0)</f>
        <v>59</v>
      </c>
      <c r="AE322">
        <f t="shared" si="86"/>
        <v>0</v>
      </c>
      <c r="AF322">
        <f t="shared" si="87"/>
        <v>0</v>
      </c>
      <c r="AG322">
        <f t="shared" si="88"/>
        <v>0</v>
      </c>
      <c r="AH322">
        <f t="shared" si="88"/>
        <v>0</v>
      </c>
    </row>
    <row r="323" spans="1:35" x14ac:dyDescent="0.2">
      <c r="A323" t="str">
        <f>'R52'!A52</f>
        <v>Fjölbreytni</v>
      </c>
      <c r="B323">
        <f>'R52'!B52</f>
        <v>14</v>
      </c>
      <c r="C323">
        <f>'R52'!C52</f>
        <v>17</v>
      </c>
      <c r="D323">
        <f>'R52'!D52</f>
        <v>26</v>
      </c>
      <c r="E323">
        <f>'R52'!E52</f>
        <v>22</v>
      </c>
      <c r="F323">
        <f>'R52'!F52</f>
        <v>18</v>
      </c>
      <c r="G323" s="7">
        <f t="shared" si="89"/>
        <v>3</v>
      </c>
      <c r="H323" s="7">
        <f t="shared" si="90"/>
        <v>9</v>
      </c>
      <c r="I323" s="7">
        <f t="shared" si="90"/>
        <v>-4</v>
      </c>
      <c r="J323" s="7">
        <f t="shared" si="90"/>
        <v>-4</v>
      </c>
      <c r="K323" s="4">
        <f t="shared" si="74"/>
        <v>0</v>
      </c>
      <c r="L323">
        <f t="shared" si="75"/>
        <v>0</v>
      </c>
      <c r="M323">
        <f t="shared" si="76"/>
        <v>0</v>
      </c>
      <c r="N323">
        <f t="shared" si="76"/>
        <v>0</v>
      </c>
      <c r="P323">
        <f t="shared" si="77"/>
        <v>0</v>
      </c>
      <c r="Q323">
        <f t="shared" si="78"/>
        <v>0</v>
      </c>
      <c r="R323">
        <f t="shared" si="79"/>
        <v>0</v>
      </c>
      <c r="S323">
        <f t="shared" si="79"/>
        <v>0</v>
      </c>
      <c r="U323">
        <f t="shared" si="80"/>
        <v>0</v>
      </c>
      <c r="V323">
        <f t="shared" si="81"/>
        <v>0</v>
      </c>
      <c r="W323">
        <f t="shared" si="82"/>
        <v>0</v>
      </c>
      <c r="X323">
        <f t="shared" si="82"/>
        <v>0</v>
      </c>
      <c r="Z323">
        <f t="shared" si="83"/>
        <v>0</v>
      </c>
      <c r="AA323">
        <f t="shared" si="84"/>
        <v>0</v>
      </c>
      <c r="AB323">
        <f t="shared" si="85"/>
        <v>0</v>
      </c>
      <c r="AC323">
        <f t="shared" si="85"/>
        <v>0</v>
      </c>
      <c r="AE323">
        <f t="shared" si="86"/>
        <v>14</v>
      </c>
      <c r="AF323">
        <f t="shared" si="87"/>
        <v>17</v>
      </c>
      <c r="AG323">
        <f t="shared" si="88"/>
        <v>26</v>
      </c>
      <c r="AH323">
        <f>IF(A323="Fjölbreytni",E323,0)</f>
        <v>22</v>
      </c>
      <c r="AI323">
        <f>IF(A323="Fjölbreytni",F323,0)</f>
        <v>18</v>
      </c>
    </row>
    <row r="324" spans="1:35" x14ac:dyDescent="0.2">
      <c r="A324" s="76" t="s">
        <v>87</v>
      </c>
      <c r="G324" s="7">
        <f t="shared" si="89"/>
        <v>0</v>
      </c>
      <c r="H324" s="7">
        <f t="shared" si="90"/>
        <v>0</v>
      </c>
      <c r="I324" s="7">
        <f t="shared" si="90"/>
        <v>0</v>
      </c>
      <c r="K324" s="4">
        <f t="shared" si="74"/>
        <v>0</v>
      </c>
      <c r="L324">
        <f t="shared" si="75"/>
        <v>0</v>
      </c>
      <c r="M324">
        <f t="shared" si="76"/>
        <v>0</v>
      </c>
      <c r="N324">
        <f t="shared" si="76"/>
        <v>0</v>
      </c>
      <c r="P324">
        <f t="shared" si="77"/>
        <v>0</v>
      </c>
      <c r="Q324">
        <f t="shared" si="78"/>
        <v>0</v>
      </c>
      <c r="R324">
        <f t="shared" si="79"/>
        <v>0</v>
      </c>
      <c r="S324">
        <f t="shared" si="79"/>
        <v>0</v>
      </c>
      <c r="U324">
        <f t="shared" si="80"/>
        <v>0</v>
      </c>
      <c r="V324">
        <f t="shared" si="81"/>
        <v>0</v>
      </c>
      <c r="W324">
        <f t="shared" si="82"/>
        <v>0</v>
      </c>
      <c r="X324">
        <f t="shared" si="82"/>
        <v>0</v>
      </c>
      <c r="Z324">
        <f t="shared" si="83"/>
        <v>0</v>
      </c>
      <c r="AA324">
        <f t="shared" si="84"/>
        <v>0</v>
      </c>
      <c r="AB324">
        <f t="shared" si="85"/>
        <v>0</v>
      </c>
      <c r="AC324">
        <f t="shared" si="85"/>
        <v>0</v>
      </c>
      <c r="AE324">
        <f t="shared" si="86"/>
        <v>0</v>
      </c>
      <c r="AF324">
        <f t="shared" si="87"/>
        <v>0</v>
      </c>
      <c r="AG324">
        <f t="shared" si="88"/>
        <v>0</v>
      </c>
      <c r="AH324">
        <f t="shared" si="88"/>
        <v>0</v>
      </c>
    </row>
    <row r="325" spans="1:35" x14ac:dyDescent="0.2">
      <c r="A325" t="str">
        <f>'R53'!A3</f>
        <v>Háplöntur</v>
      </c>
      <c r="C325">
        <f>'R53'!B3</f>
        <v>0</v>
      </c>
      <c r="D325">
        <f>'R53'!C3</f>
        <v>0.05</v>
      </c>
      <c r="E325">
        <f>'R53'!D3</f>
        <v>0.5</v>
      </c>
      <c r="G325" s="7">
        <f t="shared" si="89"/>
        <v>0</v>
      </c>
      <c r="H325" s="7">
        <f t="shared" si="90"/>
        <v>0.05</v>
      </c>
      <c r="I325" s="7">
        <f t="shared" si="90"/>
        <v>0.45</v>
      </c>
      <c r="K325" s="4">
        <f t="shared" si="74"/>
        <v>0</v>
      </c>
      <c r="L325">
        <f t="shared" si="75"/>
        <v>0</v>
      </c>
      <c r="M325">
        <f t="shared" si="76"/>
        <v>0</v>
      </c>
      <c r="N325">
        <f t="shared" si="76"/>
        <v>0</v>
      </c>
      <c r="P325">
        <f t="shared" si="77"/>
        <v>0</v>
      </c>
      <c r="Q325">
        <f t="shared" si="78"/>
        <v>0</v>
      </c>
      <c r="R325">
        <f t="shared" si="79"/>
        <v>0</v>
      </c>
      <c r="S325">
        <f t="shared" si="79"/>
        <v>0</v>
      </c>
      <c r="U325">
        <f t="shared" si="80"/>
        <v>0</v>
      </c>
      <c r="V325">
        <f t="shared" si="81"/>
        <v>0</v>
      </c>
      <c r="W325">
        <f t="shared" si="82"/>
        <v>0</v>
      </c>
      <c r="X325">
        <f t="shared" si="82"/>
        <v>0</v>
      </c>
      <c r="Z325">
        <f t="shared" si="83"/>
        <v>0</v>
      </c>
      <c r="AA325">
        <f t="shared" si="84"/>
        <v>0</v>
      </c>
      <c r="AB325">
        <f t="shared" si="85"/>
        <v>0</v>
      </c>
      <c r="AC325">
        <f t="shared" si="85"/>
        <v>0</v>
      </c>
      <c r="AE325">
        <f t="shared" si="86"/>
        <v>0</v>
      </c>
      <c r="AF325">
        <f t="shared" si="87"/>
        <v>0</v>
      </c>
      <c r="AG325">
        <f t="shared" si="88"/>
        <v>0</v>
      </c>
      <c r="AH325">
        <f t="shared" si="88"/>
        <v>0</v>
      </c>
    </row>
    <row r="326" spans="1:35" x14ac:dyDescent="0.2">
      <c r="A326" t="str">
        <f>'R53'!A6</f>
        <v>Mosar</v>
      </c>
      <c r="C326">
        <f>'R53'!B6</f>
        <v>22</v>
      </c>
      <c r="D326">
        <f>'R53'!C6</f>
        <v>15.5</v>
      </c>
      <c r="E326">
        <f>'R53'!D6</f>
        <v>15</v>
      </c>
      <c r="G326" s="7">
        <f t="shared" si="89"/>
        <v>22</v>
      </c>
      <c r="H326" s="7">
        <f t="shared" si="90"/>
        <v>-6.5</v>
      </c>
      <c r="I326" s="7">
        <f t="shared" si="90"/>
        <v>-0.5</v>
      </c>
      <c r="K326" s="4">
        <f t="shared" si="74"/>
        <v>0</v>
      </c>
    </row>
    <row r="327" spans="1:35" x14ac:dyDescent="0.2">
      <c r="A327" t="str">
        <f>'R53'!A17</f>
        <v>Blað- og runnfléttur</v>
      </c>
      <c r="C327">
        <f>'R53'!B17</f>
        <v>20</v>
      </c>
      <c r="D327">
        <f>'R53'!C17</f>
        <v>28</v>
      </c>
      <c r="E327">
        <f>'R53'!D17</f>
        <v>30</v>
      </c>
      <c r="G327" s="7">
        <f t="shared" si="89"/>
        <v>20</v>
      </c>
      <c r="H327" s="7">
        <f t="shared" si="90"/>
        <v>8</v>
      </c>
      <c r="I327" s="7">
        <f t="shared" si="90"/>
        <v>2</v>
      </c>
      <c r="K327" s="4">
        <f t="shared" si="74"/>
        <v>0</v>
      </c>
    </row>
    <row r="328" spans="1:35" x14ac:dyDescent="0.2">
      <c r="A328" t="str">
        <f>'R53'!A28</f>
        <v>Hrúðurfléttur</v>
      </c>
      <c r="C328">
        <f>'R53'!B28</f>
        <v>26.5</v>
      </c>
      <c r="D328">
        <f>'R53'!C28</f>
        <v>21</v>
      </c>
      <c r="E328">
        <f>'R53'!D28</f>
        <v>22</v>
      </c>
      <c r="G328" s="7">
        <f t="shared" si="89"/>
        <v>26.5</v>
      </c>
      <c r="H328" s="7">
        <f t="shared" si="90"/>
        <v>-5.5</v>
      </c>
      <c r="I328" s="7">
        <f t="shared" si="90"/>
        <v>1</v>
      </c>
      <c r="K328" s="4">
        <f t="shared" si="74"/>
        <v>0</v>
      </c>
    </row>
    <row r="329" spans="1:35" x14ac:dyDescent="0.2">
      <c r="A329" t="str">
        <f>'R53'!A47</f>
        <v>Heildarþekja</v>
      </c>
      <c r="C329" s="2">
        <f>'R53'!B47</f>
        <v>68.5</v>
      </c>
      <c r="D329" s="2">
        <f>'R53'!C47</f>
        <v>64.55</v>
      </c>
      <c r="E329" s="2">
        <f>'R53'!D47</f>
        <v>67.5</v>
      </c>
      <c r="F329" s="2"/>
      <c r="G329" s="7">
        <f t="shared" si="89"/>
        <v>68.5</v>
      </c>
      <c r="H329" s="7">
        <f t="shared" si="90"/>
        <v>-3.9500000000000028</v>
      </c>
      <c r="I329" s="7">
        <f t="shared" si="90"/>
        <v>2.9500000000000028</v>
      </c>
      <c r="K329" s="4">
        <f t="shared" si="74"/>
        <v>0</v>
      </c>
    </row>
    <row r="330" spans="1:35" x14ac:dyDescent="0.2">
      <c r="A330" t="str">
        <f>'R53'!A48</f>
        <v>Fjölbreytni</v>
      </c>
      <c r="C330">
        <f>'R53'!B48</f>
        <v>21</v>
      </c>
      <c r="D330">
        <f>'R53'!C48</f>
        <v>29</v>
      </c>
      <c r="E330">
        <f>'R53'!D48</f>
        <v>24</v>
      </c>
      <c r="G330" s="7">
        <f t="shared" si="89"/>
        <v>21</v>
      </c>
      <c r="H330" s="7">
        <f t="shared" si="90"/>
        <v>8</v>
      </c>
      <c r="I330" s="7">
        <f t="shared" si="90"/>
        <v>-5</v>
      </c>
      <c r="K330" s="4">
        <f t="shared" si="74"/>
        <v>0</v>
      </c>
    </row>
    <row r="331" spans="1:35" x14ac:dyDescent="0.2">
      <c r="A331" s="76" t="s">
        <v>88</v>
      </c>
      <c r="G331" s="7">
        <f t="shared" si="89"/>
        <v>0</v>
      </c>
      <c r="H331" s="7">
        <f t="shared" si="90"/>
        <v>0</v>
      </c>
      <c r="I331" s="7">
        <f t="shared" si="90"/>
        <v>0</v>
      </c>
      <c r="K331" s="4">
        <f t="shared" si="74"/>
        <v>0</v>
      </c>
    </row>
    <row r="332" spans="1:35" x14ac:dyDescent="0.2">
      <c r="A332" t="str">
        <f>'R54'!A3</f>
        <v>Mosar</v>
      </c>
      <c r="C332">
        <f>'R54'!B3</f>
        <v>23.5</v>
      </c>
      <c r="D332">
        <f>'R54'!C3</f>
        <v>17.5</v>
      </c>
      <c r="E332">
        <f>'R54'!D3</f>
        <v>15</v>
      </c>
      <c r="G332" s="7">
        <f t="shared" si="89"/>
        <v>23.5</v>
      </c>
      <c r="H332" s="7">
        <f t="shared" si="90"/>
        <v>-6</v>
      </c>
      <c r="I332" s="7">
        <f t="shared" si="90"/>
        <v>-2.5</v>
      </c>
      <c r="K332" s="4">
        <f t="shared" si="74"/>
        <v>0</v>
      </c>
    </row>
    <row r="333" spans="1:35" x14ac:dyDescent="0.2">
      <c r="A333" t="str">
        <f>'R54'!A9</f>
        <v>Blað- og runnfléttur</v>
      </c>
      <c r="C333">
        <f>'R54'!B9</f>
        <v>1</v>
      </c>
      <c r="D333">
        <f>'R54'!C9</f>
        <v>1.05</v>
      </c>
      <c r="E333">
        <f>'R54'!D9</f>
        <v>1</v>
      </c>
      <c r="G333" s="7">
        <f t="shared" si="89"/>
        <v>1</v>
      </c>
      <c r="H333" s="7">
        <f t="shared" si="90"/>
        <v>5.0000000000000044E-2</v>
      </c>
      <c r="I333" s="7">
        <f t="shared" si="90"/>
        <v>-5.0000000000000044E-2</v>
      </c>
      <c r="K333" s="4">
        <f t="shared" si="74"/>
        <v>0</v>
      </c>
    </row>
    <row r="334" spans="1:35" x14ac:dyDescent="0.2">
      <c r="A334" t="str">
        <f>'R54'!A13</f>
        <v>Hrúðurfléttur</v>
      </c>
      <c r="C334">
        <f>'R54'!B13</f>
        <v>40.5</v>
      </c>
      <c r="D334">
        <f>'R54'!C13</f>
        <v>42.65</v>
      </c>
      <c r="E334">
        <f>'R54'!D13</f>
        <v>44.5</v>
      </c>
      <c r="G334" s="7">
        <f t="shared" si="89"/>
        <v>40.5</v>
      </c>
      <c r="H334" s="7">
        <f t="shared" si="90"/>
        <v>2.1499999999999986</v>
      </c>
      <c r="I334" s="7">
        <f t="shared" si="90"/>
        <v>1.8500000000000014</v>
      </c>
      <c r="K334" s="4">
        <f t="shared" si="74"/>
        <v>0</v>
      </c>
    </row>
    <row r="335" spans="1:35" x14ac:dyDescent="0.2">
      <c r="A335" t="str">
        <f>'R54'!A32</f>
        <v>Heildarþekja</v>
      </c>
      <c r="C335" s="2">
        <f>'R54'!B32</f>
        <v>65</v>
      </c>
      <c r="D335" s="2">
        <f>'R54'!C32</f>
        <v>61.199999999999996</v>
      </c>
      <c r="E335" s="2">
        <f>'R54'!D32</f>
        <v>60.5</v>
      </c>
      <c r="F335" s="2"/>
      <c r="G335" s="7">
        <f t="shared" si="89"/>
        <v>65</v>
      </c>
      <c r="H335" s="7">
        <f t="shared" si="90"/>
        <v>-3.8000000000000043</v>
      </c>
      <c r="I335" s="7">
        <f t="shared" si="90"/>
        <v>-0.69999999999999574</v>
      </c>
      <c r="K335" s="4">
        <f t="shared" si="74"/>
        <v>0</v>
      </c>
    </row>
    <row r="336" spans="1:35" x14ac:dyDescent="0.2">
      <c r="A336" t="str">
        <f>'R54'!A33</f>
        <v>Fjölbreytni</v>
      </c>
      <c r="C336">
        <f>'R54'!B33</f>
        <v>15</v>
      </c>
      <c r="D336">
        <f>'R54'!C33</f>
        <v>18</v>
      </c>
      <c r="E336">
        <f>'R54'!D33</f>
        <v>18</v>
      </c>
      <c r="G336" s="7">
        <f t="shared" si="89"/>
        <v>15</v>
      </c>
      <c r="H336" s="7">
        <f t="shared" si="90"/>
        <v>3</v>
      </c>
      <c r="I336" s="7">
        <f t="shared" si="90"/>
        <v>0</v>
      </c>
      <c r="K336" s="4">
        <f t="shared" si="74"/>
        <v>0</v>
      </c>
    </row>
    <row r="337" spans="1:35" x14ac:dyDescent="0.2">
      <c r="A337" s="76" t="s">
        <v>89</v>
      </c>
      <c r="G337" s="7">
        <f t="shared" si="89"/>
        <v>0</v>
      </c>
      <c r="H337" s="7">
        <f t="shared" si="90"/>
        <v>0</v>
      </c>
      <c r="I337" s="7">
        <f t="shared" si="90"/>
        <v>0</v>
      </c>
      <c r="K337" s="4">
        <f t="shared" si="74"/>
        <v>0</v>
      </c>
    </row>
    <row r="338" spans="1:35" x14ac:dyDescent="0.2">
      <c r="A338" t="str">
        <f>'R55'!A3</f>
        <v>Mosar</v>
      </c>
      <c r="C338">
        <f>'R55'!B3</f>
        <v>9</v>
      </c>
      <c r="D338">
        <f>'R55'!C3</f>
        <v>7.5</v>
      </c>
      <c r="E338">
        <f>'R55'!D3</f>
        <v>7.5</v>
      </c>
      <c r="G338" s="7">
        <f t="shared" si="89"/>
        <v>9</v>
      </c>
      <c r="H338" s="7">
        <f t="shared" si="90"/>
        <v>-1.5</v>
      </c>
      <c r="I338" s="7">
        <f t="shared" si="90"/>
        <v>0</v>
      </c>
      <c r="K338" s="4">
        <f t="shared" si="74"/>
        <v>0</v>
      </c>
    </row>
    <row r="339" spans="1:35" x14ac:dyDescent="0.2">
      <c r="A339" t="str">
        <f>'R55'!A7</f>
        <v>Blað- og runnfléttur</v>
      </c>
      <c r="C339">
        <f>'R55'!B7</f>
        <v>11</v>
      </c>
      <c r="D339">
        <f>'R55'!C7</f>
        <v>7</v>
      </c>
      <c r="E339">
        <f>'R55'!D7</f>
        <v>7</v>
      </c>
      <c r="G339" s="7">
        <f t="shared" si="89"/>
        <v>11</v>
      </c>
      <c r="H339" s="7">
        <f t="shared" si="90"/>
        <v>-4</v>
      </c>
      <c r="I339" s="7">
        <f t="shared" si="90"/>
        <v>0</v>
      </c>
      <c r="K339" s="4">
        <f t="shared" si="74"/>
        <v>0</v>
      </c>
    </row>
    <row r="340" spans="1:35" x14ac:dyDescent="0.2">
      <c r="A340" t="str">
        <f>'R55'!A11</f>
        <v>Hrúðurfléttur</v>
      </c>
      <c r="C340">
        <f>'R55'!B11</f>
        <v>21</v>
      </c>
      <c r="D340">
        <f>'R55'!C11</f>
        <v>39</v>
      </c>
      <c r="E340">
        <f>'R55'!D11</f>
        <v>34.5</v>
      </c>
      <c r="G340" s="7">
        <f t="shared" si="89"/>
        <v>21</v>
      </c>
      <c r="H340" s="7">
        <f t="shared" si="90"/>
        <v>18</v>
      </c>
      <c r="I340" s="7">
        <f t="shared" si="90"/>
        <v>-4.5</v>
      </c>
      <c r="K340" s="4">
        <f t="shared" si="74"/>
        <v>0</v>
      </c>
    </row>
    <row r="341" spans="1:35" x14ac:dyDescent="0.2">
      <c r="A341" t="str">
        <f>'R55'!A27</f>
        <v>Heildarþekja</v>
      </c>
      <c r="C341" s="2">
        <f>'R55'!B27</f>
        <v>41</v>
      </c>
      <c r="D341" s="2">
        <f>'R55'!C27</f>
        <v>53.5</v>
      </c>
      <c r="E341" s="2">
        <f>'R55'!D27</f>
        <v>49</v>
      </c>
      <c r="F341" s="2"/>
      <c r="G341" s="7">
        <f t="shared" si="89"/>
        <v>41</v>
      </c>
      <c r="H341" s="7">
        <f t="shared" si="90"/>
        <v>12.5</v>
      </c>
      <c r="I341" s="7">
        <f t="shared" si="90"/>
        <v>-4.5</v>
      </c>
      <c r="K341" s="4">
        <f t="shared" si="74"/>
        <v>0</v>
      </c>
    </row>
    <row r="342" spans="1:35" x14ac:dyDescent="0.2">
      <c r="A342" t="str">
        <f>'R55'!A28</f>
        <v>Fjölbreytni</v>
      </c>
      <c r="C342">
        <f>'R55'!B28</f>
        <v>10</v>
      </c>
      <c r="D342">
        <f>'R55'!C28</f>
        <v>15</v>
      </c>
      <c r="E342">
        <f>'R55'!D28</f>
        <v>14</v>
      </c>
      <c r="G342" s="7">
        <f t="shared" si="89"/>
        <v>10</v>
      </c>
      <c r="H342" s="7">
        <f t="shared" si="90"/>
        <v>5</v>
      </c>
      <c r="I342" s="7">
        <f t="shared" si="90"/>
        <v>-1</v>
      </c>
      <c r="K342" s="4">
        <f t="shared" si="74"/>
        <v>0</v>
      </c>
    </row>
    <row r="343" spans="1:35" x14ac:dyDescent="0.2">
      <c r="A343" s="2" t="s">
        <v>90</v>
      </c>
      <c r="G343" s="7">
        <f t="shared" si="89"/>
        <v>0</v>
      </c>
      <c r="H343" s="7">
        <f t="shared" si="90"/>
        <v>0</v>
      </c>
      <c r="I343" s="7">
        <f t="shared" si="90"/>
        <v>0</v>
      </c>
      <c r="K343" s="4">
        <f t="shared" si="74"/>
        <v>0</v>
      </c>
      <c r="L343">
        <f t="shared" si="75"/>
        <v>0</v>
      </c>
      <c r="M343">
        <f t="shared" si="76"/>
        <v>0</v>
      </c>
      <c r="N343">
        <f t="shared" si="76"/>
        <v>0</v>
      </c>
      <c r="P343">
        <f t="shared" si="77"/>
        <v>0</v>
      </c>
      <c r="Q343">
        <f t="shared" si="78"/>
        <v>0</v>
      </c>
      <c r="R343">
        <f t="shared" si="79"/>
        <v>0</v>
      </c>
      <c r="S343">
        <f t="shared" si="79"/>
        <v>0</v>
      </c>
      <c r="U343">
        <f t="shared" si="80"/>
        <v>0</v>
      </c>
      <c r="V343">
        <f t="shared" si="81"/>
        <v>0</v>
      </c>
      <c r="W343">
        <f t="shared" si="82"/>
        <v>0</v>
      </c>
      <c r="X343">
        <f t="shared" si="82"/>
        <v>0</v>
      </c>
      <c r="Z343">
        <f t="shared" si="83"/>
        <v>0</v>
      </c>
      <c r="AA343">
        <f t="shared" si="84"/>
        <v>0</v>
      </c>
      <c r="AB343">
        <f t="shared" si="85"/>
        <v>0</v>
      </c>
      <c r="AC343">
        <f t="shared" si="85"/>
        <v>0</v>
      </c>
      <c r="AE343">
        <f t="shared" si="86"/>
        <v>0</v>
      </c>
      <c r="AF343">
        <f t="shared" si="87"/>
        <v>0</v>
      </c>
      <c r="AG343">
        <f t="shared" si="88"/>
        <v>0</v>
      </c>
      <c r="AH343">
        <f t="shared" si="88"/>
        <v>0</v>
      </c>
    </row>
    <row r="344" spans="1:35" x14ac:dyDescent="0.2">
      <c r="A344" t="str">
        <f>'R56'!A4</f>
        <v>Mosar</v>
      </c>
      <c r="C344">
        <f>'R56'!B4</f>
        <v>5</v>
      </c>
      <c r="D344">
        <f>'R56'!C4</f>
        <v>4</v>
      </c>
      <c r="E344">
        <f>'R56'!D4</f>
        <v>1.5</v>
      </c>
      <c r="F344">
        <f>'R56'!E4</f>
        <v>2.5</v>
      </c>
      <c r="G344" s="7">
        <f t="shared" si="89"/>
        <v>5</v>
      </c>
      <c r="H344" s="7">
        <f t="shared" si="90"/>
        <v>-1</v>
      </c>
      <c r="I344" s="7">
        <f t="shared" si="90"/>
        <v>-2.5</v>
      </c>
      <c r="J344" s="7">
        <f t="shared" si="90"/>
        <v>1</v>
      </c>
      <c r="K344" s="4">
        <f t="shared" si="74"/>
        <v>0</v>
      </c>
      <c r="L344">
        <f t="shared" si="75"/>
        <v>5</v>
      </c>
      <c r="M344">
        <f t="shared" si="76"/>
        <v>4</v>
      </c>
      <c r="N344">
        <f>IF(A344="Mosar",E344,0)</f>
        <v>1.5</v>
      </c>
      <c r="O344">
        <f>IF(A344="Mosar",F344,0)</f>
        <v>2.5</v>
      </c>
      <c r="P344">
        <f t="shared" si="77"/>
        <v>0</v>
      </c>
      <c r="Q344">
        <f t="shared" si="78"/>
        <v>0</v>
      </c>
      <c r="R344">
        <f t="shared" si="79"/>
        <v>0</v>
      </c>
      <c r="S344">
        <f t="shared" si="79"/>
        <v>0</v>
      </c>
      <c r="U344">
        <f t="shared" si="80"/>
        <v>0</v>
      </c>
      <c r="V344">
        <f t="shared" si="81"/>
        <v>0</v>
      </c>
      <c r="W344">
        <f t="shared" si="82"/>
        <v>0</v>
      </c>
      <c r="X344">
        <f t="shared" si="82"/>
        <v>0</v>
      </c>
      <c r="Z344">
        <f t="shared" si="83"/>
        <v>0</v>
      </c>
      <c r="AA344">
        <f t="shared" si="84"/>
        <v>0</v>
      </c>
      <c r="AB344">
        <f t="shared" si="85"/>
        <v>0</v>
      </c>
      <c r="AC344">
        <f t="shared" si="85"/>
        <v>0</v>
      </c>
      <c r="AE344">
        <f t="shared" si="86"/>
        <v>0</v>
      </c>
      <c r="AF344">
        <f t="shared" si="87"/>
        <v>0</v>
      </c>
      <c r="AG344">
        <f t="shared" si="88"/>
        <v>0</v>
      </c>
      <c r="AH344">
        <f t="shared" si="88"/>
        <v>0</v>
      </c>
    </row>
    <row r="345" spans="1:35" x14ac:dyDescent="0.2">
      <c r="A345" t="str">
        <f>'R56'!A12</f>
        <v>Blað- og runnfléttur</v>
      </c>
      <c r="C345">
        <f>'R56'!B12</f>
        <v>22.5</v>
      </c>
      <c r="D345">
        <f>'R56'!C12</f>
        <v>14.5</v>
      </c>
      <c r="E345">
        <f>'R56'!D12</f>
        <v>5</v>
      </c>
      <c r="F345">
        <f>'R56'!E12</f>
        <v>5.5</v>
      </c>
      <c r="G345" s="7">
        <f t="shared" si="89"/>
        <v>22.5</v>
      </c>
      <c r="H345" s="7">
        <f t="shared" si="90"/>
        <v>-8</v>
      </c>
      <c r="I345" s="7">
        <f t="shared" si="90"/>
        <v>-9.5</v>
      </c>
      <c r="J345" s="7">
        <f t="shared" si="90"/>
        <v>0.5</v>
      </c>
      <c r="K345" s="4">
        <f t="shared" si="74"/>
        <v>0</v>
      </c>
      <c r="L345">
        <f t="shared" si="75"/>
        <v>0</v>
      </c>
      <c r="M345">
        <f t="shared" si="76"/>
        <v>0</v>
      </c>
      <c r="N345">
        <f t="shared" si="76"/>
        <v>0</v>
      </c>
      <c r="P345">
        <f t="shared" si="77"/>
        <v>0</v>
      </c>
      <c r="Q345">
        <f t="shared" si="78"/>
        <v>22.5</v>
      </c>
      <c r="R345">
        <f t="shared" si="79"/>
        <v>14.5</v>
      </c>
      <c r="S345">
        <f>IF(A345="Blað- og runnfléttur",E345,0)</f>
        <v>5</v>
      </c>
      <c r="T345">
        <f>IF(A345="Blað- og runnfléttur",F345,0)</f>
        <v>5.5</v>
      </c>
      <c r="U345">
        <f t="shared" si="80"/>
        <v>0</v>
      </c>
      <c r="V345">
        <f t="shared" si="81"/>
        <v>0</v>
      </c>
      <c r="W345">
        <f t="shared" si="82"/>
        <v>0</v>
      </c>
      <c r="X345">
        <f t="shared" si="82"/>
        <v>0</v>
      </c>
      <c r="Z345">
        <f t="shared" si="83"/>
        <v>0</v>
      </c>
      <c r="AA345">
        <f t="shared" si="84"/>
        <v>0</v>
      </c>
      <c r="AB345">
        <f t="shared" si="85"/>
        <v>0</v>
      </c>
      <c r="AC345">
        <f t="shared" si="85"/>
        <v>0</v>
      </c>
      <c r="AE345">
        <f t="shared" si="86"/>
        <v>0</v>
      </c>
      <c r="AF345">
        <f t="shared" si="87"/>
        <v>0</v>
      </c>
      <c r="AG345">
        <f t="shared" si="88"/>
        <v>0</v>
      </c>
      <c r="AH345">
        <f t="shared" si="88"/>
        <v>0</v>
      </c>
    </row>
    <row r="346" spans="1:35" x14ac:dyDescent="0.2">
      <c r="A346" t="str">
        <f>'R56'!A20</f>
        <v>Hrúðurfléttur</v>
      </c>
      <c r="C346">
        <f>'R56'!B20</f>
        <v>38.5</v>
      </c>
      <c r="D346">
        <f>'R56'!C20</f>
        <v>32.15</v>
      </c>
      <c r="E346">
        <f>'R56'!D20</f>
        <v>30</v>
      </c>
      <c r="F346">
        <f>'R56'!E20</f>
        <v>51</v>
      </c>
      <c r="G346" s="7">
        <f t="shared" si="89"/>
        <v>38.5</v>
      </c>
      <c r="H346" s="7">
        <f t="shared" si="90"/>
        <v>-6.3500000000000014</v>
      </c>
      <c r="I346" s="7">
        <f t="shared" si="90"/>
        <v>-2.1499999999999986</v>
      </c>
      <c r="J346" s="7">
        <f t="shared" si="90"/>
        <v>21</v>
      </c>
      <c r="K346" s="4">
        <f t="shared" si="74"/>
        <v>0</v>
      </c>
      <c r="L346">
        <f t="shared" si="75"/>
        <v>0</v>
      </c>
      <c r="M346">
        <f t="shared" si="76"/>
        <v>0</v>
      </c>
      <c r="N346">
        <f t="shared" si="76"/>
        <v>0</v>
      </c>
      <c r="P346">
        <f t="shared" si="77"/>
        <v>0</v>
      </c>
      <c r="Q346">
        <f t="shared" si="78"/>
        <v>0</v>
      </c>
      <c r="R346">
        <f t="shared" si="79"/>
        <v>0</v>
      </c>
      <c r="S346">
        <f t="shared" si="79"/>
        <v>0</v>
      </c>
      <c r="U346">
        <f t="shared" si="80"/>
        <v>0</v>
      </c>
      <c r="V346">
        <f t="shared" si="81"/>
        <v>38.5</v>
      </c>
      <c r="W346">
        <f t="shared" si="82"/>
        <v>32.15</v>
      </c>
      <c r="X346">
        <f>IF(A346="Hrúðurfléttur",E346,0)</f>
        <v>30</v>
      </c>
      <c r="Y346">
        <f>IF(A346="Hrúðurfléttur",F346,0)</f>
        <v>51</v>
      </c>
      <c r="Z346">
        <f t="shared" si="83"/>
        <v>0</v>
      </c>
      <c r="AA346">
        <f t="shared" si="84"/>
        <v>0</v>
      </c>
      <c r="AB346">
        <f t="shared" si="85"/>
        <v>0</v>
      </c>
      <c r="AC346">
        <f t="shared" si="85"/>
        <v>0</v>
      </c>
      <c r="AE346">
        <f t="shared" si="86"/>
        <v>0</v>
      </c>
      <c r="AF346">
        <f t="shared" si="87"/>
        <v>0</v>
      </c>
      <c r="AG346">
        <f t="shared" si="88"/>
        <v>0</v>
      </c>
      <c r="AH346">
        <f t="shared" si="88"/>
        <v>0</v>
      </c>
    </row>
    <row r="347" spans="1:35" x14ac:dyDescent="0.2">
      <c r="A347" t="str">
        <f>'R56'!A38</f>
        <v>Heildarþekja</v>
      </c>
      <c r="C347" s="2">
        <f>'R56'!B38</f>
        <v>66</v>
      </c>
      <c r="D347" s="2">
        <f>'R56'!C38</f>
        <v>50.65</v>
      </c>
      <c r="E347" s="2">
        <f>'R56'!D38</f>
        <v>36.5</v>
      </c>
      <c r="F347" s="2">
        <f>'R56'!E38</f>
        <v>59</v>
      </c>
      <c r="G347" s="7">
        <f t="shared" si="89"/>
        <v>66</v>
      </c>
      <c r="H347" s="7">
        <f t="shared" si="90"/>
        <v>-15.350000000000001</v>
      </c>
      <c r="I347" s="7">
        <f t="shared" si="90"/>
        <v>-14.149999999999999</v>
      </c>
      <c r="J347" s="7">
        <f t="shared" si="90"/>
        <v>22.5</v>
      </c>
      <c r="K347" s="4">
        <f t="shared" si="74"/>
        <v>0</v>
      </c>
      <c r="L347">
        <f t="shared" si="75"/>
        <v>0</v>
      </c>
      <c r="M347">
        <f t="shared" si="76"/>
        <v>0</v>
      </c>
      <c r="N347">
        <f t="shared" si="76"/>
        <v>0</v>
      </c>
      <c r="P347">
        <f t="shared" si="77"/>
        <v>0</v>
      </c>
      <c r="Q347">
        <f t="shared" si="78"/>
        <v>0</v>
      </c>
      <c r="R347">
        <f t="shared" si="79"/>
        <v>0</v>
      </c>
      <c r="S347">
        <f t="shared" si="79"/>
        <v>0</v>
      </c>
      <c r="U347">
        <f t="shared" si="80"/>
        <v>0</v>
      </c>
      <c r="V347">
        <f t="shared" si="81"/>
        <v>0</v>
      </c>
      <c r="W347">
        <f t="shared" si="82"/>
        <v>0</v>
      </c>
      <c r="X347">
        <f t="shared" si="82"/>
        <v>0</v>
      </c>
      <c r="Z347">
        <f t="shared" si="83"/>
        <v>0</v>
      </c>
      <c r="AA347">
        <f t="shared" si="84"/>
        <v>66</v>
      </c>
      <c r="AB347">
        <f t="shared" si="85"/>
        <v>50.65</v>
      </c>
      <c r="AC347">
        <f>IF(A347="Heildarþekja",E347,0)</f>
        <v>36.5</v>
      </c>
      <c r="AD347">
        <f>IF(A347="Heildarþekja",F347,0)</f>
        <v>59</v>
      </c>
      <c r="AE347">
        <f t="shared" si="86"/>
        <v>0</v>
      </c>
      <c r="AF347">
        <f t="shared" si="87"/>
        <v>0</v>
      </c>
      <c r="AG347">
        <f t="shared" si="88"/>
        <v>0</v>
      </c>
      <c r="AH347">
        <f t="shared" si="88"/>
        <v>0</v>
      </c>
    </row>
    <row r="348" spans="1:35" x14ac:dyDescent="0.2">
      <c r="A348" t="str">
        <f>'R56'!A39</f>
        <v>Fjölbreytni</v>
      </c>
      <c r="C348">
        <f>'R56'!B39</f>
        <v>14</v>
      </c>
      <c r="D348">
        <f>'R56'!C39</f>
        <v>21</v>
      </c>
      <c r="E348">
        <f>'R56'!D39</f>
        <v>14</v>
      </c>
      <c r="F348">
        <f>'R56'!E39</f>
        <v>14</v>
      </c>
      <c r="G348" s="7">
        <f t="shared" si="89"/>
        <v>14</v>
      </c>
      <c r="H348" s="7">
        <f t="shared" si="90"/>
        <v>7</v>
      </c>
      <c r="I348" s="7">
        <f t="shared" si="90"/>
        <v>-7</v>
      </c>
      <c r="J348" s="7">
        <f t="shared" si="90"/>
        <v>0</v>
      </c>
      <c r="K348" s="4">
        <f t="shared" si="74"/>
        <v>0</v>
      </c>
      <c r="L348">
        <f t="shared" si="75"/>
        <v>0</v>
      </c>
      <c r="M348">
        <f t="shared" si="76"/>
        <v>0</v>
      </c>
      <c r="N348">
        <f t="shared" si="76"/>
        <v>0</v>
      </c>
      <c r="P348">
        <f t="shared" si="77"/>
        <v>0</v>
      </c>
      <c r="Q348">
        <f t="shared" si="78"/>
        <v>0</v>
      </c>
      <c r="R348">
        <f t="shared" si="79"/>
        <v>0</v>
      </c>
      <c r="S348">
        <f t="shared" si="79"/>
        <v>0</v>
      </c>
      <c r="U348">
        <f t="shared" si="80"/>
        <v>0</v>
      </c>
      <c r="V348">
        <f t="shared" si="81"/>
        <v>0</v>
      </c>
      <c r="W348">
        <f t="shared" si="82"/>
        <v>0</v>
      </c>
      <c r="X348">
        <f t="shared" si="82"/>
        <v>0</v>
      </c>
      <c r="Z348">
        <f t="shared" si="83"/>
        <v>0</v>
      </c>
      <c r="AA348">
        <f t="shared" si="84"/>
        <v>0</v>
      </c>
      <c r="AB348">
        <f t="shared" si="85"/>
        <v>0</v>
      </c>
      <c r="AC348">
        <f t="shared" si="85"/>
        <v>0</v>
      </c>
      <c r="AE348">
        <f t="shared" si="86"/>
        <v>0</v>
      </c>
      <c r="AF348">
        <f t="shared" si="87"/>
        <v>14</v>
      </c>
      <c r="AG348">
        <f t="shared" si="88"/>
        <v>21</v>
      </c>
      <c r="AH348">
        <f>IF(A348="Fjölbreytni",E348,0)</f>
        <v>14</v>
      </c>
      <c r="AI348">
        <f>IF(A348="Fjölbreytni",F348,0)</f>
        <v>14</v>
      </c>
    </row>
    <row r="349" spans="1:35" x14ac:dyDescent="0.2">
      <c r="A349" s="2" t="s">
        <v>91</v>
      </c>
      <c r="G349" s="7">
        <f t="shared" si="89"/>
        <v>0</v>
      </c>
      <c r="H349" s="7">
        <f t="shared" si="90"/>
        <v>0</v>
      </c>
      <c r="I349" s="7">
        <f t="shared" si="90"/>
        <v>0</v>
      </c>
      <c r="K349" s="4">
        <f t="shared" si="74"/>
        <v>0</v>
      </c>
      <c r="L349">
        <f t="shared" si="75"/>
        <v>0</v>
      </c>
      <c r="M349">
        <f t="shared" si="76"/>
        <v>0</v>
      </c>
      <c r="N349">
        <f t="shared" si="76"/>
        <v>0</v>
      </c>
      <c r="P349">
        <f t="shared" si="77"/>
        <v>0</v>
      </c>
      <c r="Q349">
        <f t="shared" si="78"/>
        <v>0</v>
      </c>
      <c r="R349">
        <f t="shared" si="79"/>
        <v>0</v>
      </c>
      <c r="S349">
        <f t="shared" si="79"/>
        <v>0</v>
      </c>
      <c r="U349">
        <f t="shared" si="80"/>
        <v>0</v>
      </c>
      <c r="V349">
        <f t="shared" si="81"/>
        <v>0</v>
      </c>
      <c r="W349">
        <f t="shared" si="82"/>
        <v>0</v>
      </c>
      <c r="X349">
        <f t="shared" si="82"/>
        <v>0</v>
      </c>
      <c r="Z349">
        <f t="shared" si="83"/>
        <v>0</v>
      </c>
      <c r="AA349">
        <f t="shared" si="84"/>
        <v>0</v>
      </c>
      <c r="AB349">
        <f t="shared" si="85"/>
        <v>0</v>
      </c>
      <c r="AC349">
        <f t="shared" si="85"/>
        <v>0</v>
      </c>
      <c r="AE349">
        <f t="shared" si="86"/>
        <v>0</v>
      </c>
      <c r="AF349">
        <f t="shared" si="87"/>
        <v>0</v>
      </c>
      <c r="AG349">
        <f t="shared" si="88"/>
        <v>0</v>
      </c>
      <c r="AH349">
        <f t="shared" si="88"/>
        <v>0</v>
      </c>
    </row>
    <row r="350" spans="1:35" x14ac:dyDescent="0.2">
      <c r="A350" t="str">
        <f>'R57'!A4</f>
        <v>Mosar</v>
      </c>
      <c r="C350">
        <f>'R57'!B4</f>
        <v>1</v>
      </c>
      <c r="D350">
        <f>'R57'!C4</f>
        <v>1.5</v>
      </c>
      <c r="E350">
        <f>'R57'!D4</f>
        <v>1</v>
      </c>
      <c r="F350">
        <f>'R57'!E4</f>
        <v>2</v>
      </c>
      <c r="G350" s="7">
        <f t="shared" si="89"/>
        <v>1</v>
      </c>
      <c r="H350" s="7">
        <f t="shared" si="90"/>
        <v>0.5</v>
      </c>
      <c r="I350" s="7">
        <f t="shared" si="90"/>
        <v>-0.5</v>
      </c>
      <c r="J350" s="7">
        <f t="shared" si="90"/>
        <v>1</v>
      </c>
      <c r="K350" s="4">
        <f t="shared" si="74"/>
        <v>0</v>
      </c>
      <c r="L350">
        <f t="shared" si="75"/>
        <v>1</v>
      </c>
      <c r="M350">
        <f t="shared" si="76"/>
        <v>1.5</v>
      </c>
      <c r="N350">
        <f>IF(A350="Mosar",E350,0)</f>
        <v>1</v>
      </c>
      <c r="O350">
        <f>IF(A350="Mosar",F350,0)</f>
        <v>2</v>
      </c>
      <c r="P350">
        <f t="shared" si="77"/>
        <v>0</v>
      </c>
      <c r="Q350">
        <f t="shared" si="78"/>
        <v>0</v>
      </c>
      <c r="R350">
        <f t="shared" si="79"/>
        <v>0</v>
      </c>
      <c r="S350">
        <f t="shared" si="79"/>
        <v>0</v>
      </c>
      <c r="U350">
        <f t="shared" si="80"/>
        <v>0</v>
      </c>
      <c r="V350">
        <f t="shared" si="81"/>
        <v>0</v>
      </c>
      <c r="W350">
        <f t="shared" si="82"/>
        <v>0</v>
      </c>
      <c r="X350">
        <f t="shared" si="82"/>
        <v>0</v>
      </c>
      <c r="Z350">
        <f t="shared" si="83"/>
        <v>0</v>
      </c>
      <c r="AA350">
        <f t="shared" si="84"/>
        <v>0</v>
      </c>
      <c r="AB350">
        <f t="shared" si="85"/>
        <v>0</v>
      </c>
      <c r="AC350">
        <f t="shared" si="85"/>
        <v>0</v>
      </c>
      <c r="AE350">
        <f t="shared" si="86"/>
        <v>0</v>
      </c>
      <c r="AF350">
        <f t="shared" si="87"/>
        <v>0</v>
      </c>
      <c r="AG350">
        <f t="shared" si="88"/>
        <v>0</v>
      </c>
      <c r="AH350">
        <f t="shared" si="88"/>
        <v>0</v>
      </c>
    </row>
    <row r="351" spans="1:35" x14ac:dyDescent="0.2">
      <c r="A351" t="str">
        <f>'R57'!A8</f>
        <v>Blað- og runnfléttur</v>
      </c>
      <c r="C351">
        <f>'R57'!B8</f>
        <v>21</v>
      </c>
      <c r="D351">
        <f>'R57'!C8</f>
        <v>18</v>
      </c>
      <c r="E351">
        <f>'R57'!D8</f>
        <v>15</v>
      </c>
      <c r="F351">
        <f>'R57'!E8</f>
        <v>16</v>
      </c>
      <c r="G351" s="7">
        <f t="shared" si="89"/>
        <v>21</v>
      </c>
      <c r="H351" s="7">
        <f t="shared" si="90"/>
        <v>-3</v>
      </c>
      <c r="I351" s="7">
        <f t="shared" si="90"/>
        <v>-3</v>
      </c>
      <c r="J351" s="7">
        <f t="shared" si="90"/>
        <v>1</v>
      </c>
      <c r="K351" s="4">
        <f t="shared" si="74"/>
        <v>0</v>
      </c>
      <c r="L351">
        <f t="shared" si="75"/>
        <v>0</v>
      </c>
      <c r="M351">
        <f t="shared" si="76"/>
        <v>0</v>
      </c>
      <c r="N351">
        <f t="shared" si="76"/>
        <v>0</v>
      </c>
      <c r="P351">
        <f t="shared" si="77"/>
        <v>0</v>
      </c>
      <c r="Q351">
        <f t="shared" si="78"/>
        <v>21</v>
      </c>
      <c r="R351">
        <f t="shared" si="79"/>
        <v>18</v>
      </c>
      <c r="S351">
        <f>IF(A351="Blað- og runnfléttur",E351,0)</f>
        <v>15</v>
      </c>
      <c r="T351">
        <f>IF(A351="Blað- og runnfléttur",F351,0)</f>
        <v>16</v>
      </c>
      <c r="U351">
        <f t="shared" si="80"/>
        <v>0</v>
      </c>
      <c r="V351">
        <f t="shared" si="81"/>
        <v>0</v>
      </c>
      <c r="W351">
        <f t="shared" si="82"/>
        <v>0</v>
      </c>
      <c r="X351">
        <f t="shared" si="82"/>
        <v>0</v>
      </c>
      <c r="Z351">
        <f t="shared" si="83"/>
        <v>0</v>
      </c>
      <c r="AA351">
        <f t="shared" si="84"/>
        <v>0</v>
      </c>
      <c r="AB351">
        <f t="shared" si="85"/>
        <v>0</v>
      </c>
      <c r="AC351">
        <f t="shared" si="85"/>
        <v>0</v>
      </c>
      <c r="AE351">
        <f t="shared" si="86"/>
        <v>0</v>
      </c>
      <c r="AF351">
        <f t="shared" si="87"/>
        <v>0</v>
      </c>
      <c r="AG351">
        <f t="shared" si="88"/>
        <v>0</v>
      </c>
      <c r="AH351">
        <f t="shared" si="88"/>
        <v>0</v>
      </c>
    </row>
    <row r="352" spans="1:35" x14ac:dyDescent="0.2">
      <c r="A352" t="str">
        <f>'R57'!A13</f>
        <v>Hrúðurfléttur</v>
      </c>
      <c r="C352">
        <f>'R57'!B13</f>
        <v>32.5</v>
      </c>
      <c r="D352">
        <f>'R57'!C13</f>
        <v>37.549999999999997</v>
      </c>
      <c r="E352">
        <f>'R57'!D13</f>
        <v>25</v>
      </c>
      <c r="F352">
        <f>'R57'!E13</f>
        <v>54</v>
      </c>
      <c r="G352" s="7">
        <f t="shared" si="89"/>
        <v>32.5</v>
      </c>
      <c r="H352" s="7">
        <f t="shared" si="90"/>
        <v>5.0499999999999972</v>
      </c>
      <c r="I352" s="7">
        <f t="shared" si="90"/>
        <v>-12.549999999999997</v>
      </c>
      <c r="J352" s="7">
        <f t="shared" si="90"/>
        <v>29</v>
      </c>
      <c r="K352" s="4">
        <f t="shared" ref="K352:K388" si="91">IF(A352="Mosar",B352,0)</f>
        <v>0</v>
      </c>
      <c r="L352">
        <f t="shared" ref="L352:L376" si="92">IF(A352="Mosar",C352,0)</f>
        <v>0</v>
      </c>
      <c r="M352">
        <f t="shared" ref="M352:N356" si="93">IF(A352="Mosar",D352,0)</f>
        <v>0</v>
      </c>
      <c r="N352">
        <f t="shared" si="93"/>
        <v>0</v>
      </c>
      <c r="P352">
        <f t="shared" ref="P352:P376" si="94">IF(A352="Blað- og runnfléttur",B352,0)</f>
        <v>0</v>
      </c>
      <c r="Q352">
        <f t="shared" ref="Q352:Q376" si="95">IF(A352="Blað- og runnfléttur",C352,0)</f>
        <v>0</v>
      </c>
      <c r="R352">
        <f t="shared" ref="R352:S356" si="96">IF(A352="Blað- og runnfléttur",D352,0)</f>
        <v>0</v>
      </c>
      <c r="S352">
        <f t="shared" si="96"/>
        <v>0</v>
      </c>
      <c r="U352">
        <f t="shared" ref="U352:U376" si="97">IF(A352="Hrúðurfléttur",B352,0)</f>
        <v>0</v>
      </c>
      <c r="V352">
        <f t="shared" ref="V352:V376" si="98">IF(A352="Hrúðurfléttur",C352,0)</f>
        <v>32.5</v>
      </c>
      <c r="W352">
        <f>IF(A352="Hrúðurfléttur",D352,0)</f>
        <v>37.549999999999997</v>
      </c>
      <c r="X352">
        <f>IF(A352="Hrúðurfléttur",E352,0)</f>
        <v>25</v>
      </c>
      <c r="Y352">
        <f>IF(A352="Hrúðurfléttur",F352,0)</f>
        <v>54</v>
      </c>
      <c r="Z352">
        <f t="shared" ref="Z352:Z376" si="99">IF(A352="Heildarþekja",B352,0)</f>
        <v>0</v>
      </c>
      <c r="AA352">
        <f t="shared" ref="AA352:AA376" si="100">IF(A352="Heildarþekja",C352,0)</f>
        <v>0</v>
      </c>
      <c r="AB352">
        <f>IF(A352="Heildarþekja",D352,0)</f>
        <v>0</v>
      </c>
      <c r="AC352">
        <f>IF(B352="Heildarþekja",E352,0)</f>
        <v>0</v>
      </c>
      <c r="AE352">
        <f t="shared" ref="AE352:AE376" si="101">IF(A352="Fjölbreytni",B352,0)</f>
        <v>0</v>
      </c>
      <c r="AF352">
        <f t="shared" ref="AF352:AF376" si="102">IF(A352="Fjölbreytni",C352,0)</f>
        <v>0</v>
      </c>
      <c r="AG352">
        <f>IF(A352="Fjölbreytni",D352,0)</f>
        <v>0</v>
      </c>
      <c r="AH352">
        <f>IF(B352="Fjölbreytni",E352,0)</f>
        <v>0</v>
      </c>
    </row>
    <row r="353" spans="1:35" x14ac:dyDescent="0.2">
      <c r="A353" t="str">
        <f>'R57'!A33</f>
        <v>Heildarþekja</v>
      </c>
      <c r="C353" s="2">
        <f>'R57'!B33</f>
        <v>54.5</v>
      </c>
      <c r="D353" s="2">
        <f>'R57'!C33</f>
        <v>57.05</v>
      </c>
      <c r="E353" s="2">
        <f>'R57'!D33</f>
        <v>41</v>
      </c>
      <c r="F353" s="2">
        <f>'R57'!E33</f>
        <v>72</v>
      </c>
      <c r="G353" s="7">
        <f t="shared" si="89"/>
        <v>54.5</v>
      </c>
      <c r="H353" s="7">
        <f t="shared" si="90"/>
        <v>2.5499999999999972</v>
      </c>
      <c r="I353" s="7">
        <f t="shared" si="90"/>
        <v>-16.049999999999997</v>
      </c>
      <c r="J353" s="7">
        <f t="shared" si="90"/>
        <v>31</v>
      </c>
      <c r="K353" s="4">
        <f t="shared" si="91"/>
        <v>0</v>
      </c>
      <c r="L353">
        <f t="shared" si="92"/>
        <v>0</v>
      </c>
      <c r="M353">
        <f t="shared" si="93"/>
        <v>0</v>
      </c>
      <c r="N353">
        <f t="shared" si="93"/>
        <v>0</v>
      </c>
      <c r="P353">
        <f t="shared" si="94"/>
        <v>0</v>
      </c>
      <c r="Q353">
        <f t="shared" si="95"/>
        <v>0</v>
      </c>
      <c r="R353">
        <f t="shared" si="96"/>
        <v>0</v>
      </c>
      <c r="S353">
        <f t="shared" si="96"/>
        <v>0</v>
      </c>
      <c r="U353">
        <f t="shared" si="97"/>
        <v>0</v>
      </c>
      <c r="V353">
        <f t="shared" si="98"/>
        <v>0</v>
      </c>
      <c r="W353">
        <f>IF(A353="Hrúðurfléttur",D353,0)</f>
        <v>0</v>
      </c>
      <c r="X353">
        <f>IF(B353="Hrúðurfléttur",E353,0)</f>
        <v>0</v>
      </c>
      <c r="Z353">
        <f t="shared" si="99"/>
        <v>0</v>
      </c>
      <c r="AA353">
        <f t="shared" si="100"/>
        <v>54.5</v>
      </c>
      <c r="AB353">
        <f>IF(A353="Heildarþekja",D353,0)</f>
        <v>57.05</v>
      </c>
      <c r="AC353">
        <f>IF(A353="Heildarþekja",E353,0)</f>
        <v>41</v>
      </c>
      <c r="AD353">
        <f>IF(A353="Heildarþekja",F353,0)</f>
        <v>72</v>
      </c>
      <c r="AE353">
        <f t="shared" si="101"/>
        <v>0</v>
      </c>
      <c r="AF353">
        <f t="shared" si="102"/>
        <v>0</v>
      </c>
      <c r="AG353">
        <f>IF(A353="Fjölbreytni",D353,0)</f>
        <v>0</v>
      </c>
      <c r="AH353">
        <f>IF(B353="Fjölbreytni",E353,0)</f>
        <v>0</v>
      </c>
    </row>
    <row r="354" spans="1:35" x14ac:dyDescent="0.2">
      <c r="A354" t="str">
        <f>'R57'!A34</f>
        <v>Fjölbreytni</v>
      </c>
      <c r="C354">
        <f>'R57'!B34</f>
        <v>16</v>
      </c>
      <c r="D354">
        <f>'R57'!C34</f>
        <v>20</v>
      </c>
      <c r="E354">
        <f>'R57'!D34</f>
        <v>15</v>
      </c>
      <c r="F354">
        <f>'R57'!E34</f>
        <v>16</v>
      </c>
      <c r="G354" s="7">
        <f t="shared" si="89"/>
        <v>16</v>
      </c>
      <c r="H354" s="7">
        <f t="shared" si="90"/>
        <v>4</v>
      </c>
      <c r="I354" s="7">
        <f t="shared" si="90"/>
        <v>-5</v>
      </c>
      <c r="J354" s="7">
        <f t="shared" si="90"/>
        <v>1</v>
      </c>
      <c r="K354" s="4">
        <f t="shared" si="91"/>
        <v>0</v>
      </c>
      <c r="L354">
        <f t="shared" si="92"/>
        <v>0</v>
      </c>
      <c r="M354">
        <f t="shared" si="93"/>
        <v>0</v>
      </c>
      <c r="N354">
        <f t="shared" si="93"/>
        <v>0</v>
      </c>
      <c r="P354">
        <f t="shared" si="94"/>
        <v>0</v>
      </c>
      <c r="Q354">
        <f t="shared" si="95"/>
        <v>0</v>
      </c>
      <c r="R354">
        <f t="shared" si="96"/>
        <v>0</v>
      </c>
      <c r="S354">
        <f t="shared" si="96"/>
        <v>0</v>
      </c>
      <c r="U354">
        <f t="shared" si="97"/>
        <v>0</v>
      </c>
      <c r="V354">
        <f t="shared" si="98"/>
        <v>0</v>
      </c>
      <c r="W354">
        <f>IF(A354="Hrúðurfléttur",D354,0)</f>
        <v>0</v>
      </c>
      <c r="X354">
        <f>IF(B354="Hrúðurfléttur",E354,0)</f>
        <v>0</v>
      </c>
      <c r="Z354">
        <f t="shared" si="99"/>
        <v>0</v>
      </c>
      <c r="AA354">
        <f t="shared" si="100"/>
        <v>0</v>
      </c>
      <c r="AB354">
        <f>IF(A354="Heildarþekja",D354,0)</f>
        <v>0</v>
      </c>
      <c r="AC354">
        <f>IF(B354="Heildarþekja",E354,0)</f>
        <v>0</v>
      </c>
      <c r="AE354">
        <f t="shared" si="101"/>
        <v>0</v>
      </c>
      <c r="AF354">
        <f t="shared" si="102"/>
        <v>16</v>
      </c>
      <c r="AG354">
        <f>IF(A354="Fjölbreytni",D354,0)</f>
        <v>20</v>
      </c>
      <c r="AH354">
        <f>IF(A354="Fjölbreytni",E354,0)</f>
        <v>15</v>
      </c>
      <c r="AI354">
        <f>IF(A354="Fjölbreytni",F354,0)</f>
        <v>16</v>
      </c>
    </row>
    <row r="355" spans="1:35" x14ac:dyDescent="0.2">
      <c r="A355" s="76" t="s">
        <v>92</v>
      </c>
      <c r="G355" s="7">
        <f t="shared" si="89"/>
        <v>0</v>
      </c>
      <c r="H355" s="7">
        <f t="shared" si="90"/>
        <v>0</v>
      </c>
      <c r="I355" s="7">
        <f t="shared" si="90"/>
        <v>0</v>
      </c>
      <c r="K355" s="4">
        <f t="shared" si="91"/>
        <v>0</v>
      </c>
      <c r="L355">
        <f t="shared" si="92"/>
        <v>0</v>
      </c>
      <c r="M355">
        <f t="shared" si="93"/>
        <v>0</v>
      </c>
      <c r="N355">
        <f t="shared" si="93"/>
        <v>0</v>
      </c>
      <c r="P355">
        <f t="shared" si="94"/>
        <v>0</v>
      </c>
      <c r="Q355">
        <f t="shared" si="95"/>
        <v>0</v>
      </c>
      <c r="R355">
        <f t="shared" si="96"/>
        <v>0</v>
      </c>
      <c r="S355">
        <f t="shared" si="96"/>
        <v>0</v>
      </c>
      <c r="U355">
        <f t="shared" si="97"/>
        <v>0</v>
      </c>
      <c r="V355">
        <f t="shared" si="98"/>
        <v>0</v>
      </c>
      <c r="W355">
        <f>IF(A355="Hrúðurfléttur",D355,0)</f>
        <v>0</v>
      </c>
      <c r="X355">
        <f>IF(B355="Hrúðurfléttur",E355,0)</f>
        <v>0</v>
      </c>
      <c r="Z355">
        <f t="shared" si="99"/>
        <v>0</v>
      </c>
      <c r="AA355">
        <f t="shared" si="100"/>
        <v>0</v>
      </c>
      <c r="AB355">
        <f>IF(A355="Heildarþekja",D355,0)</f>
        <v>0</v>
      </c>
      <c r="AC355">
        <f>IF(B355="Heildarþekja",E355,0)</f>
        <v>0</v>
      </c>
      <c r="AE355">
        <f t="shared" si="101"/>
        <v>0</v>
      </c>
      <c r="AF355">
        <f t="shared" si="102"/>
        <v>0</v>
      </c>
      <c r="AG355">
        <f>IF(A355="Fjölbreytni",D355,0)</f>
        <v>0</v>
      </c>
      <c r="AH355">
        <f>IF(B355="Fjölbreytni",E355,0)</f>
        <v>0</v>
      </c>
    </row>
    <row r="356" spans="1:35" x14ac:dyDescent="0.2">
      <c r="A356" t="str">
        <f>'R58'!A3</f>
        <v>Háplöntur</v>
      </c>
      <c r="C356">
        <f>'R58'!B3</f>
        <v>0</v>
      </c>
      <c r="D356">
        <f>'R58'!C3</f>
        <v>0.05</v>
      </c>
      <c r="E356">
        <f>'R58'!D3</f>
        <v>0</v>
      </c>
      <c r="G356" s="7">
        <f t="shared" si="89"/>
        <v>0</v>
      </c>
      <c r="H356" s="7">
        <f t="shared" si="90"/>
        <v>0.05</v>
      </c>
      <c r="I356" s="7">
        <f t="shared" si="90"/>
        <v>-0.05</v>
      </c>
      <c r="K356" s="4">
        <f t="shared" si="91"/>
        <v>0</v>
      </c>
      <c r="L356">
        <f t="shared" si="92"/>
        <v>0</v>
      </c>
      <c r="M356">
        <f t="shared" si="93"/>
        <v>0</v>
      </c>
      <c r="N356">
        <f t="shared" si="93"/>
        <v>0</v>
      </c>
      <c r="P356">
        <f t="shared" si="94"/>
        <v>0</v>
      </c>
      <c r="Q356">
        <f t="shared" si="95"/>
        <v>0</v>
      </c>
      <c r="R356">
        <f t="shared" si="96"/>
        <v>0</v>
      </c>
      <c r="S356">
        <f t="shared" si="96"/>
        <v>0</v>
      </c>
      <c r="U356">
        <f t="shared" si="97"/>
        <v>0</v>
      </c>
      <c r="V356">
        <f t="shared" si="98"/>
        <v>0</v>
      </c>
      <c r="W356">
        <f>IF(A356="Hrúðurfléttur",D356,0)</f>
        <v>0</v>
      </c>
      <c r="X356">
        <f>IF(B356="Hrúðurfléttur",E356,0)</f>
        <v>0</v>
      </c>
      <c r="Z356">
        <f t="shared" si="99"/>
        <v>0</v>
      </c>
      <c r="AA356">
        <f t="shared" si="100"/>
        <v>0</v>
      </c>
      <c r="AB356">
        <f>IF(A356="Heildarþekja",D356,0)</f>
        <v>0</v>
      </c>
      <c r="AC356">
        <f>IF(B356="Heildarþekja",E356,0)</f>
        <v>0</v>
      </c>
      <c r="AE356">
        <f t="shared" si="101"/>
        <v>0</v>
      </c>
      <c r="AF356">
        <f t="shared" si="102"/>
        <v>0</v>
      </c>
      <c r="AG356">
        <f>IF(A356="Fjölbreytni",D356,0)</f>
        <v>0</v>
      </c>
      <c r="AH356">
        <f>IF(B356="Fjölbreytni",E356,0)</f>
        <v>0</v>
      </c>
    </row>
    <row r="357" spans="1:35" x14ac:dyDescent="0.2">
      <c r="A357" t="str">
        <f>'R58'!A6</f>
        <v>Mosar</v>
      </c>
      <c r="C357">
        <f>'R58'!B6</f>
        <v>17.5</v>
      </c>
      <c r="D357">
        <f>'R58'!C6</f>
        <v>19</v>
      </c>
      <c r="E357">
        <f>'R58'!D6</f>
        <v>20.5</v>
      </c>
      <c r="G357" s="7">
        <f t="shared" si="89"/>
        <v>17.5</v>
      </c>
      <c r="H357" s="7">
        <f t="shared" si="90"/>
        <v>1.5</v>
      </c>
      <c r="I357" s="7">
        <f t="shared" si="90"/>
        <v>1.5</v>
      </c>
      <c r="K357" s="4">
        <f t="shared" si="91"/>
        <v>0</v>
      </c>
    </row>
    <row r="358" spans="1:35" x14ac:dyDescent="0.2">
      <c r="A358" t="s">
        <v>43</v>
      </c>
      <c r="E358">
        <f>'R58'!D15</f>
        <v>2</v>
      </c>
      <c r="I358" s="7">
        <f t="shared" si="90"/>
        <v>2</v>
      </c>
    </row>
    <row r="359" spans="1:35" x14ac:dyDescent="0.2">
      <c r="A359" t="str">
        <f>'R58'!A17</f>
        <v>Blað- og runnfléttur</v>
      </c>
      <c r="C359">
        <f>'R58'!B17</f>
        <v>14</v>
      </c>
      <c r="D359">
        <f>'R58'!C17</f>
        <v>15.5</v>
      </c>
      <c r="E359">
        <f>'R58'!D17</f>
        <v>21.5</v>
      </c>
      <c r="G359" s="7">
        <f t="shared" si="89"/>
        <v>14</v>
      </c>
      <c r="H359" s="7">
        <f t="shared" si="90"/>
        <v>1.5</v>
      </c>
      <c r="I359" s="7">
        <f t="shared" si="90"/>
        <v>6</v>
      </c>
      <c r="K359" s="4">
        <f t="shared" si="91"/>
        <v>0</v>
      </c>
    </row>
    <row r="360" spans="1:35" x14ac:dyDescent="0.2">
      <c r="A360" t="str">
        <f>'R58'!A27</f>
        <v>Hrúðurfléttur</v>
      </c>
      <c r="C360">
        <f>'R58'!B27</f>
        <v>35</v>
      </c>
      <c r="D360">
        <f>'R58'!C27</f>
        <v>29.05</v>
      </c>
      <c r="E360">
        <f>'R58'!D27</f>
        <v>35.5</v>
      </c>
      <c r="G360" s="7">
        <f t="shared" si="89"/>
        <v>35</v>
      </c>
      <c r="H360" s="7">
        <f t="shared" si="90"/>
        <v>-5.9499999999999993</v>
      </c>
      <c r="I360" s="7">
        <f t="shared" si="90"/>
        <v>6.4499999999999993</v>
      </c>
      <c r="K360" s="4">
        <f t="shared" si="91"/>
        <v>0</v>
      </c>
    </row>
    <row r="361" spans="1:35" x14ac:dyDescent="0.2">
      <c r="A361" t="str">
        <f>'R58'!A51</f>
        <v>Heildarþekja</v>
      </c>
      <c r="C361" s="2">
        <f>'R58'!B51</f>
        <v>66.5</v>
      </c>
      <c r="D361" s="2">
        <f>'R58'!C51</f>
        <v>63.599999999999994</v>
      </c>
      <c r="E361" s="2">
        <f>'R58'!D51</f>
        <v>79.5</v>
      </c>
      <c r="F361" s="2"/>
      <c r="G361" s="7">
        <f t="shared" si="89"/>
        <v>66.5</v>
      </c>
      <c r="H361" s="7">
        <f t="shared" si="90"/>
        <v>-2.9000000000000057</v>
      </c>
      <c r="I361" s="7">
        <f t="shared" si="90"/>
        <v>15.900000000000006</v>
      </c>
      <c r="K361" s="4">
        <f t="shared" si="91"/>
        <v>0</v>
      </c>
    </row>
    <row r="362" spans="1:35" x14ac:dyDescent="0.2">
      <c r="A362" t="str">
        <f>'R58'!A52</f>
        <v>Fjölbreytni</v>
      </c>
      <c r="C362">
        <f>'R58'!B52</f>
        <v>27</v>
      </c>
      <c r="D362">
        <f>'R58'!C52</f>
        <v>31</v>
      </c>
      <c r="E362">
        <f>'R58'!D52</f>
        <v>25</v>
      </c>
      <c r="G362" s="7">
        <f t="shared" si="89"/>
        <v>27</v>
      </c>
      <c r="H362" s="7">
        <f t="shared" si="90"/>
        <v>4</v>
      </c>
      <c r="I362" s="7">
        <f t="shared" si="90"/>
        <v>-6</v>
      </c>
      <c r="K362" s="4">
        <f t="shared" si="91"/>
        <v>0</v>
      </c>
    </row>
    <row r="363" spans="1:35" x14ac:dyDescent="0.2">
      <c r="A363" s="76" t="s">
        <v>93</v>
      </c>
      <c r="G363" s="7">
        <f t="shared" si="89"/>
        <v>0</v>
      </c>
      <c r="H363" s="7">
        <f t="shared" si="90"/>
        <v>0</v>
      </c>
      <c r="I363" s="7">
        <f t="shared" si="90"/>
        <v>0</v>
      </c>
      <c r="K363" s="4">
        <f t="shared" si="91"/>
        <v>0</v>
      </c>
    </row>
    <row r="364" spans="1:35" x14ac:dyDescent="0.2">
      <c r="A364" t="str">
        <f>'R59'!A3</f>
        <v>Mosar</v>
      </c>
      <c r="C364">
        <f>'R59'!B3</f>
        <v>0.5</v>
      </c>
      <c r="D364">
        <f>'R59'!C3</f>
        <v>0.5</v>
      </c>
      <c r="E364">
        <f>'R59'!D3</f>
        <v>0.5</v>
      </c>
      <c r="G364" s="7">
        <f t="shared" si="89"/>
        <v>0.5</v>
      </c>
      <c r="H364" s="7">
        <f t="shared" si="90"/>
        <v>0</v>
      </c>
      <c r="I364" s="7">
        <f t="shared" si="90"/>
        <v>0</v>
      </c>
      <c r="K364" s="4">
        <f t="shared" si="91"/>
        <v>0</v>
      </c>
    </row>
    <row r="365" spans="1:35" x14ac:dyDescent="0.2">
      <c r="A365" t="str">
        <f>'R59'!A6</f>
        <v>Blað- og runnfléttur</v>
      </c>
      <c r="C365">
        <f>'R59'!B6</f>
        <v>27.5</v>
      </c>
      <c r="D365">
        <f>'R59'!C6</f>
        <v>48</v>
      </c>
      <c r="E365">
        <f>'R59'!D6</f>
        <v>43.5</v>
      </c>
      <c r="G365" s="7">
        <f t="shared" si="89"/>
        <v>27.5</v>
      </c>
      <c r="H365" s="7">
        <f t="shared" si="90"/>
        <v>20.5</v>
      </c>
      <c r="I365" s="7">
        <f t="shared" si="90"/>
        <v>-4.5</v>
      </c>
      <c r="K365" s="4">
        <f t="shared" si="91"/>
        <v>0</v>
      </c>
    </row>
    <row r="366" spans="1:35" x14ac:dyDescent="0.2">
      <c r="A366" t="str">
        <f>'R59'!A11</f>
        <v>Hrúðurfléttur</v>
      </c>
      <c r="C366">
        <f>'R59'!B11</f>
        <v>29</v>
      </c>
      <c r="D366">
        <f>'R59'!C11</f>
        <v>19.600000000000001</v>
      </c>
      <c r="E366">
        <f>'R59'!D11</f>
        <v>28.5</v>
      </c>
      <c r="G366" s="7">
        <f t="shared" si="89"/>
        <v>29</v>
      </c>
      <c r="H366" s="7">
        <f t="shared" si="90"/>
        <v>-9.3999999999999986</v>
      </c>
      <c r="I366" s="7">
        <f t="shared" si="90"/>
        <v>8.8999999999999986</v>
      </c>
      <c r="K366" s="4">
        <f t="shared" si="91"/>
        <v>0</v>
      </c>
    </row>
    <row r="367" spans="1:35" x14ac:dyDescent="0.2">
      <c r="A367" t="str">
        <f>'R59'!A26</f>
        <v>Heildarþekja</v>
      </c>
      <c r="C367" s="2">
        <f>'R59'!B26</f>
        <v>57</v>
      </c>
      <c r="D367" s="2">
        <f>'R59'!C26</f>
        <v>68.099999999999994</v>
      </c>
      <c r="E367" s="2">
        <f>'R59'!D26</f>
        <v>72.5</v>
      </c>
      <c r="F367" s="2"/>
      <c r="G367" s="7">
        <f t="shared" si="89"/>
        <v>57</v>
      </c>
      <c r="H367" s="7">
        <f t="shared" si="90"/>
        <v>11.099999999999994</v>
      </c>
      <c r="I367" s="7">
        <f t="shared" si="90"/>
        <v>4.4000000000000057</v>
      </c>
      <c r="K367" s="4">
        <f t="shared" si="91"/>
        <v>0</v>
      </c>
    </row>
    <row r="368" spans="1:35" x14ac:dyDescent="0.2">
      <c r="A368" t="str">
        <f>'R59'!A27</f>
        <v>Fjölbreytni</v>
      </c>
      <c r="C368">
        <f>'R59'!B27</f>
        <v>13</v>
      </c>
      <c r="D368">
        <f>'R59'!C27</f>
        <v>13</v>
      </c>
      <c r="E368">
        <f>'R59'!D27</f>
        <v>13</v>
      </c>
      <c r="G368" s="7">
        <f t="shared" si="89"/>
        <v>13</v>
      </c>
      <c r="H368" s="7">
        <f t="shared" si="90"/>
        <v>0</v>
      </c>
      <c r="I368" s="7">
        <f t="shared" si="90"/>
        <v>0</v>
      </c>
      <c r="K368" s="4">
        <f t="shared" si="91"/>
        <v>0</v>
      </c>
    </row>
    <row r="369" spans="1:35" x14ac:dyDescent="0.2">
      <c r="A369" s="2" t="s">
        <v>94</v>
      </c>
      <c r="G369" s="7">
        <f t="shared" si="89"/>
        <v>0</v>
      </c>
      <c r="H369" s="7">
        <f t="shared" si="90"/>
        <v>0</v>
      </c>
      <c r="I369" s="7">
        <f t="shared" si="90"/>
        <v>0</v>
      </c>
      <c r="K369" s="4">
        <f t="shared" si="91"/>
        <v>0</v>
      </c>
      <c r="L369">
        <f t="shared" si="92"/>
        <v>0</v>
      </c>
      <c r="M369">
        <f>IF(A369="Mosar",D369,0)</f>
        <v>0</v>
      </c>
      <c r="N369">
        <f>IF(B369="Mosar",E369,0)</f>
        <v>0</v>
      </c>
      <c r="P369">
        <f t="shared" si="94"/>
        <v>0</v>
      </c>
      <c r="Q369">
        <f t="shared" si="95"/>
        <v>0</v>
      </c>
      <c r="R369">
        <f>IF(A369="Blað- og runnfléttur",D369,0)</f>
        <v>0</v>
      </c>
      <c r="S369">
        <f>IF(B369="Blað- og runnfléttur",E369,0)</f>
        <v>0</v>
      </c>
      <c r="U369">
        <f t="shared" si="97"/>
        <v>0</v>
      </c>
      <c r="V369">
        <f t="shared" si="98"/>
        <v>0</v>
      </c>
      <c r="W369">
        <f>IF(A369="Hrúðurfléttur",D369,0)</f>
        <v>0</v>
      </c>
      <c r="X369">
        <f>IF(B369="Hrúðurfléttur",E369,0)</f>
        <v>0</v>
      </c>
      <c r="Z369">
        <f t="shared" si="99"/>
        <v>0</v>
      </c>
      <c r="AA369">
        <f t="shared" si="100"/>
        <v>0</v>
      </c>
      <c r="AB369">
        <f>IF(A369="Heildarþekja",D369,0)</f>
        <v>0</v>
      </c>
      <c r="AC369">
        <f>IF(B369="Heildarþekja",E369,0)</f>
        <v>0</v>
      </c>
      <c r="AE369">
        <f t="shared" si="101"/>
        <v>0</v>
      </c>
      <c r="AF369">
        <f t="shared" si="102"/>
        <v>0</v>
      </c>
      <c r="AG369">
        <f>IF(A369="Fjölbreytni",D369,0)</f>
        <v>0</v>
      </c>
      <c r="AH369">
        <f>IF(B369="Fjölbreytni",E369,0)</f>
        <v>0</v>
      </c>
    </row>
    <row r="370" spans="1:35" x14ac:dyDescent="0.2">
      <c r="A370" t="str">
        <f>'R60'!A4</f>
        <v>Mosar</v>
      </c>
      <c r="C370">
        <f>'R60'!B4</f>
        <v>4</v>
      </c>
      <c r="D370">
        <f>'R60'!C4</f>
        <v>4.5</v>
      </c>
      <c r="E370">
        <f>'R60'!D4</f>
        <v>3.5</v>
      </c>
      <c r="F370">
        <f>'R60'!E4</f>
        <v>2</v>
      </c>
      <c r="G370" s="7">
        <f t="shared" si="89"/>
        <v>4</v>
      </c>
      <c r="H370" s="7">
        <f t="shared" si="90"/>
        <v>0.5</v>
      </c>
      <c r="I370" s="7">
        <f t="shared" si="90"/>
        <v>-1</v>
      </c>
      <c r="J370" s="7">
        <f t="shared" si="90"/>
        <v>-1.5</v>
      </c>
      <c r="K370" s="4">
        <f t="shared" si="91"/>
        <v>0</v>
      </c>
      <c r="L370">
        <f t="shared" si="92"/>
        <v>4</v>
      </c>
      <c r="M370">
        <f>IF(A370="Mosar",D370,0)</f>
        <v>4.5</v>
      </c>
      <c r="N370">
        <f>IF(A370="Mosar",E370,0)</f>
        <v>3.5</v>
      </c>
      <c r="O370">
        <f>IF(A370="Mosar",F370,0)</f>
        <v>2</v>
      </c>
      <c r="P370">
        <f t="shared" si="94"/>
        <v>0</v>
      </c>
      <c r="Q370">
        <f t="shared" si="95"/>
        <v>0</v>
      </c>
      <c r="R370">
        <f>IF(A370="Blað- og runnfléttur",D370,0)</f>
        <v>0</v>
      </c>
      <c r="S370">
        <f>IF(B370="Blað- og runnfléttur",E370,0)</f>
        <v>0</v>
      </c>
      <c r="U370">
        <f t="shared" si="97"/>
        <v>0</v>
      </c>
      <c r="V370">
        <f t="shared" si="98"/>
        <v>0</v>
      </c>
      <c r="W370">
        <f>IF(A370="Hrúðurfléttur",D370,0)</f>
        <v>0</v>
      </c>
      <c r="X370">
        <f>IF(B370="Hrúðurfléttur",E370,0)</f>
        <v>0</v>
      </c>
      <c r="Z370">
        <f t="shared" si="99"/>
        <v>0</v>
      </c>
      <c r="AA370">
        <f t="shared" si="100"/>
        <v>0</v>
      </c>
      <c r="AB370">
        <f>IF(A370="Heildarþekja",D370,0)</f>
        <v>0</v>
      </c>
      <c r="AC370">
        <f>IF(B370="Heildarþekja",E370,0)</f>
        <v>0</v>
      </c>
      <c r="AE370">
        <f t="shared" si="101"/>
        <v>0</v>
      </c>
      <c r="AF370">
        <f t="shared" si="102"/>
        <v>0</v>
      </c>
      <c r="AG370">
        <f>IF(A370="Fjölbreytni",D370,0)</f>
        <v>0</v>
      </c>
      <c r="AH370">
        <f>IF(B370="Fjölbreytni",E370,0)</f>
        <v>0</v>
      </c>
    </row>
    <row r="371" spans="1:35" x14ac:dyDescent="0.2">
      <c r="A371" t="s">
        <v>43</v>
      </c>
      <c r="E371">
        <f>'R60'!D9</f>
        <v>1</v>
      </c>
      <c r="F371">
        <f>'R60'!E9</f>
        <v>0</v>
      </c>
      <c r="I371" s="7">
        <f t="shared" si="90"/>
        <v>1</v>
      </c>
      <c r="J371" s="7">
        <f t="shared" si="90"/>
        <v>-1</v>
      </c>
    </row>
    <row r="372" spans="1:35" x14ac:dyDescent="0.2">
      <c r="A372" t="str">
        <f>'R60'!A11</f>
        <v>Blað- og runnfléttur</v>
      </c>
      <c r="C372">
        <f>'R60'!B11</f>
        <v>71.5</v>
      </c>
      <c r="D372">
        <f>'R60'!C11</f>
        <v>27.5</v>
      </c>
      <c r="E372">
        <f>'R60'!D11</f>
        <v>9.5</v>
      </c>
      <c r="F372">
        <f>'R60'!E11</f>
        <v>5.5</v>
      </c>
      <c r="G372" s="7">
        <f t="shared" si="89"/>
        <v>71.5</v>
      </c>
      <c r="H372" s="7">
        <f t="shared" si="90"/>
        <v>-44</v>
      </c>
      <c r="I372" s="7">
        <f t="shared" si="90"/>
        <v>-18</v>
      </c>
      <c r="J372" s="7">
        <f t="shared" si="90"/>
        <v>-4</v>
      </c>
      <c r="K372" s="4">
        <f t="shared" si="91"/>
        <v>0</v>
      </c>
      <c r="L372">
        <f t="shared" si="92"/>
        <v>0</v>
      </c>
      <c r="M372">
        <f t="shared" ref="M372:N376" si="103">IF(A372="Mosar",D372,0)</f>
        <v>0</v>
      </c>
      <c r="N372">
        <f t="shared" si="103"/>
        <v>0</v>
      </c>
      <c r="P372">
        <f t="shared" si="94"/>
        <v>0</v>
      </c>
      <c r="Q372">
        <f t="shared" si="95"/>
        <v>71.5</v>
      </c>
      <c r="R372">
        <f>IF(A372="Blað- og runnfléttur",D372,0)</f>
        <v>27.5</v>
      </c>
      <c r="S372">
        <f>IF(A372="Blað- og runnfléttur",E372,0)</f>
        <v>9.5</v>
      </c>
      <c r="T372">
        <f>IF(A372="Blað- og runnfléttur",F372,0)</f>
        <v>5.5</v>
      </c>
      <c r="U372">
        <f t="shared" si="97"/>
        <v>0</v>
      </c>
      <c r="V372">
        <f t="shared" si="98"/>
        <v>0</v>
      </c>
      <c r="W372">
        <f>IF(A372="Hrúðurfléttur",D372,0)</f>
        <v>0</v>
      </c>
      <c r="X372">
        <f>IF(B372="Hrúðurfléttur",E372,0)</f>
        <v>0</v>
      </c>
      <c r="Z372">
        <f t="shared" si="99"/>
        <v>0</v>
      </c>
      <c r="AA372">
        <f t="shared" si="100"/>
        <v>0</v>
      </c>
      <c r="AB372">
        <f>IF(A372="Heildarþekja",D372,0)</f>
        <v>0</v>
      </c>
      <c r="AC372">
        <f>IF(B372="Heildarþekja",E372,0)</f>
        <v>0</v>
      </c>
      <c r="AE372">
        <f t="shared" si="101"/>
        <v>0</v>
      </c>
      <c r="AF372">
        <f t="shared" si="102"/>
        <v>0</v>
      </c>
      <c r="AG372">
        <f t="shared" ref="AG372:AH374" si="104">IF(A372="Fjölbreytni",D372,0)</f>
        <v>0</v>
      </c>
      <c r="AH372">
        <f t="shared" si="104"/>
        <v>0</v>
      </c>
    </row>
    <row r="373" spans="1:35" x14ac:dyDescent="0.2">
      <c r="A373" t="str">
        <f>'R60'!A16</f>
        <v>Hrúðurfléttur</v>
      </c>
      <c r="C373">
        <f>'R60'!B16</f>
        <v>13.5</v>
      </c>
      <c r="D373">
        <f>'R60'!C16</f>
        <v>14</v>
      </c>
      <c r="E373">
        <f>'R60'!D16</f>
        <v>22</v>
      </c>
      <c r="F373">
        <f>'R60'!E16</f>
        <v>44.5</v>
      </c>
      <c r="G373" s="7">
        <f t="shared" si="89"/>
        <v>13.5</v>
      </c>
      <c r="H373" s="7">
        <f t="shared" si="90"/>
        <v>0.5</v>
      </c>
      <c r="I373" s="7">
        <f t="shared" si="90"/>
        <v>8</v>
      </c>
      <c r="J373" s="7">
        <f t="shared" si="90"/>
        <v>22.5</v>
      </c>
      <c r="K373" s="4">
        <f t="shared" si="91"/>
        <v>0</v>
      </c>
      <c r="L373">
        <f t="shared" si="92"/>
        <v>0</v>
      </c>
      <c r="M373">
        <f t="shared" si="103"/>
        <v>0</v>
      </c>
      <c r="N373">
        <f t="shared" si="103"/>
        <v>0</v>
      </c>
      <c r="P373">
        <f t="shared" si="94"/>
        <v>0</v>
      </c>
      <c r="Q373">
        <f t="shared" si="95"/>
        <v>0</v>
      </c>
      <c r="R373">
        <f>IF(A373="Blað- og runnfléttur",D373,0)</f>
        <v>0</v>
      </c>
      <c r="S373">
        <f>IF(B373="Blað- og runnfléttur",E373,0)</f>
        <v>0</v>
      </c>
      <c r="U373">
        <f t="shared" si="97"/>
        <v>0</v>
      </c>
      <c r="V373">
        <f t="shared" si="98"/>
        <v>13.5</v>
      </c>
      <c r="W373">
        <f>IF(A373="Hrúðurfléttur",D373,0)</f>
        <v>14</v>
      </c>
      <c r="X373">
        <f>IF(A373="Hrúðurfléttur",E373,0)</f>
        <v>22</v>
      </c>
      <c r="Y373">
        <f>IF(A373="Hrúðurfléttur",F373,0)</f>
        <v>44.5</v>
      </c>
      <c r="Z373">
        <f t="shared" si="99"/>
        <v>0</v>
      </c>
      <c r="AA373">
        <f t="shared" si="100"/>
        <v>0</v>
      </c>
      <c r="AB373">
        <f>IF(A373="Heildarþekja",D373,0)</f>
        <v>0</v>
      </c>
      <c r="AC373">
        <f>IF(B373="Heildarþekja",E373,0)</f>
        <v>0</v>
      </c>
      <c r="AE373">
        <f t="shared" si="101"/>
        <v>0</v>
      </c>
      <c r="AF373">
        <f t="shared" si="102"/>
        <v>0</v>
      </c>
      <c r="AG373">
        <f t="shared" si="104"/>
        <v>0</v>
      </c>
      <c r="AH373">
        <f t="shared" si="104"/>
        <v>0</v>
      </c>
    </row>
    <row r="374" spans="1:35" x14ac:dyDescent="0.2">
      <c r="A374" t="str">
        <f>'R60'!A33</f>
        <v>Heildarþekja</v>
      </c>
      <c r="C374" s="2">
        <f>'R60'!B33</f>
        <v>89</v>
      </c>
      <c r="D374" s="2">
        <f>'R60'!C33</f>
        <v>46</v>
      </c>
      <c r="E374" s="2">
        <f>'R60'!D33</f>
        <v>35</v>
      </c>
      <c r="F374" s="2">
        <f>'R60'!E33</f>
        <v>52</v>
      </c>
      <c r="G374" s="7">
        <f t="shared" si="89"/>
        <v>89</v>
      </c>
      <c r="H374" s="7">
        <f t="shared" si="90"/>
        <v>-43</v>
      </c>
      <c r="I374" s="7">
        <f t="shared" si="90"/>
        <v>-11</v>
      </c>
      <c r="J374" s="7">
        <f t="shared" si="90"/>
        <v>17</v>
      </c>
      <c r="K374" s="4">
        <f t="shared" si="91"/>
        <v>0</v>
      </c>
      <c r="L374">
        <f t="shared" si="92"/>
        <v>0</v>
      </c>
      <c r="M374">
        <f t="shared" si="103"/>
        <v>0</v>
      </c>
      <c r="N374">
        <f t="shared" si="103"/>
        <v>0</v>
      </c>
      <c r="P374">
        <f t="shared" si="94"/>
        <v>0</v>
      </c>
      <c r="Q374">
        <f t="shared" si="95"/>
        <v>0</v>
      </c>
      <c r="R374">
        <f>IF(A374="Blað- og runnfléttur",D374,0)</f>
        <v>0</v>
      </c>
      <c r="S374">
        <f>IF(B374="Blað- og runnfléttur",E374,0)</f>
        <v>0</v>
      </c>
      <c r="U374">
        <f t="shared" si="97"/>
        <v>0</v>
      </c>
      <c r="V374">
        <f t="shared" si="98"/>
        <v>0</v>
      </c>
      <c r="W374">
        <f>IF(A374="Hrúðurfléttur",D374,0)</f>
        <v>0</v>
      </c>
      <c r="X374">
        <f>IF(B374="Hrúðurfléttur",E374,0)</f>
        <v>0</v>
      </c>
      <c r="Z374">
        <f t="shared" si="99"/>
        <v>0</v>
      </c>
      <c r="AA374">
        <f t="shared" si="100"/>
        <v>89</v>
      </c>
      <c r="AB374">
        <f>IF(A374="Heildarþekja",D374,0)</f>
        <v>46</v>
      </c>
      <c r="AC374">
        <f>IF(A374="Heildarþekja",E374,0)</f>
        <v>35</v>
      </c>
      <c r="AD374">
        <f>IF(A374="Heildarþekja",F374,0)</f>
        <v>52</v>
      </c>
      <c r="AE374">
        <f t="shared" si="101"/>
        <v>0</v>
      </c>
      <c r="AF374">
        <f t="shared" si="102"/>
        <v>0</v>
      </c>
      <c r="AG374">
        <f t="shared" si="104"/>
        <v>0</v>
      </c>
      <c r="AH374">
        <f t="shared" si="104"/>
        <v>0</v>
      </c>
    </row>
    <row r="375" spans="1:35" x14ac:dyDescent="0.2">
      <c r="A375" t="str">
        <f>'R60'!A34</f>
        <v>Fjölbreytni</v>
      </c>
      <c r="C375">
        <f>'R60'!B34</f>
        <v>14</v>
      </c>
      <c r="D375">
        <f>'R60'!C34</f>
        <v>13</v>
      </c>
      <c r="E375">
        <f>'R60'!D34</f>
        <v>12</v>
      </c>
      <c r="F375">
        <f>'R60'!E34</f>
        <v>12</v>
      </c>
      <c r="G375" s="7">
        <f t="shared" si="89"/>
        <v>14</v>
      </c>
      <c r="H375" s="7">
        <f t="shared" si="90"/>
        <v>-1</v>
      </c>
      <c r="I375" s="7">
        <f t="shared" si="90"/>
        <v>-1</v>
      </c>
      <c r="J375" s="7">
        <f t="shared" si="90"/>
        <v>0</v>
      </c>
      <c r="K375" s="4">
        <f t="shared" si="91"/>
        <v>0</v>
      </c>
      <c r="L375">
        <f t="shared" si="92"/>
        <v>0</v>
      </c>
      <c r="M375">
        <f t="shared" si="103"/>
        <v>0</v>
      </c>
      <c r="N375">
        <f t="shared" si="103"/>
        <v>0</v>
      </c>
      <c r="P375">
        <f t="shared" si="94"/>
        <v>0</v>
      </c>
      <c r="Q375">
        <f t="shared" si="95"/>
        <v>0</v>
      </c>
      <c r="R375">
        <f>IF(A375="Blað- og runnfléttur",D375,0)</f>
        <v>0</v>
      </c>
      <c r="S375">
        <f>IF(B375="Blað- og runnfléttur",E375,0)</f>
        <v>0</v>
      </c>
      <c r="U375">
        <f t="shared" si="97"/>
        <v>0</v>
      </c>
      <c r="V375">
        <f t="shared" si="98"/>
        <v>0</v>
      </c>
      <c r="W375">
        <f>IF(A375="Hrúðurfléttur",D375,0)</f>
        <v>0</v>
      </c>
      <c r="X375">
        <f>IF(B375="Hrúðurfléttur",E375,0)</f>
        <v>0</v>
      </c>
      <c r="Z375">
        <f t="shared" si="99"/>
        <v>0</v>
      </c>
      <c r="AA375">
        <f t="shared" si="100"/>
        <v>0</v>
      </c>
      <c r="AB375">
        <f>IF(A375="Heildarþekja",D375,0)</f>
        <v>0</v>
      </c>
      <c r="AC375">
        <f>IF(B375="Heildarþekja",E375,0)</f>
        <v>0</v>
      </c>
      <c r="AE375">
        <f t="shared" si="101"/>
        <v>0</v>
      </c>
      <c r="AF375">
        <f t="shared" si="102"/>
        <v>14</v>
      </c>
      <c r="AG375">
        <f>IF(A375="Fjölbreytni",D375,0)</f>
        <v>13</v>
      </c>
      <c r="AH375">
        <f>IF(A375="Fjölbreytni",E375,0)</f>
        <v>12</v>
      </c>
      <c r="AI375">
        <f>IF(A375="Fjölbreytni",F375,0)</f>
        <v>12</v>
      </c>
    </row>
    <row r="376" spans="1:35" x14ac:dyDescent="0.2">
      <c r="A376" s="76" t="s">
        <v>95</v>
      </c>
      <c r="G376" s="7">
        <f t="shared" si="89"/>
        <v>0</v>
      </c>
      <c r="H376" s="7">
        <f t="shared" si="90"/>
        <v>0</v>
      </c>
      <c r="I376" s="7">
        <f t="shared" si="90"/>
        <v>0</v>
      </c>
      <c r="K376" s="4">
        <f t="shared" si="91"/>
        <v>0</v>
      </c>
      <c r="L376">
        <f t="shared" si="92"/>
        <v>0</v>
      </c>
      <c r="M376">
        <f t="shared" si="103"/>
        <v>0</v>
      </c>
      <c r="N376">
        <f t="shared" si="103"/>
        <v>0</v>
      </c>
      <c r="P376">
        <f t="shared" si="94"/>
        <v>0</v>
      </c>
      <c r="Q376">
        <f t="shared" si="95"/>
        <v>0</v>
      </c>
      <c r="R376">
        <f>IF(A376="Blað- og runnfléttur",D376,0)</f>
        <v>0</v>
      </c>
      <c r="S376">
        <f>IF(B376="Blað- og runnfléttur",E376,0)</f>
        <v>0</v>
      </c>
      <c r="U376">
        <f t="shared" si="97"/>
        <v>0</v>
      </c>
      <c r="V376">
        <f t="shared" si="98"/>
        <v>0</v>
      </c>
      <c r="W376">
        <f>IF(A376="Hrúðurfléttur",D376,0)</f>
        <v>0</v>
      </c>
      <c r="X376">
        <f>IF(B376="Hrúðurfléttur",E376,0)</f>
        <v>0</v>
      </c>
      <c r="Z376">
        <f t="shared" si="99"/>
        <v>0</v>
      </c>
      <c r="AA376">
        <f t="shared" si="100"/>
        <v>0</v>
      </c>
      <c r="AB376">
        <f>IF(A376="Heildarþekja",D376,0)</f>
        <v>0</v>
      </c>
      <c r="AC376">
        <f>IF(B376="Heildarþekja",E376,0)</f>
        <v>0</v>
      </c>
      <c r="AE376">
        <f t="shared" si="101"/>
        <v>0</v>
      </c>
      <c r="AF376">
        <f t="shared" si="102"/>
        <v>0</v>
      </c>
      <c r="AG376">
        <f>IF(A376="Fjölbreytni",D376,0)</f>
        <v>0</v>
      </c>
      <c r="AH376">
        <f>IF(B376="Fjölbreytni",E376,0)</f>
        <v>0</v>
      </c>
    </row>
    <row r="377" spans="1:35" x14ac:dyDescent="0.2">
      <c r="A377" t="str">
        <f>'R61'!A3</f>
        <v>Mosar</v>
      </c>
      <c r="C377">
        <f>'R61'!B3</f>
        <v>24</v>
      </c>
      <c r="D377">
        <f>'R61'!C3</f>
        <v>33</v>
      </c>
      <c r="E377">
        <f>'R61'!D3</f>
        <v>28</v>
      </c>
      <c r="G377" s="7">
        <f t="shared" ref="G377:G388" si="105">C377-B377</f>
        <v>24</v>
      </c>
      <c r="H377" s="7">
        <f t="shared" ref="H377:I388" si="106">D377-C377</f>
        <v>9</v>
      </c>
      <c r="I377" s="7">
        <f t="shared" si="106"/>
        <v>-5</v>
      </c>
      <c r="K377" s="4">
        <f t="shared" si="91"/>
        <v>0</v>
      </c>
    </row>
    <row r="378" spans="1:35" x14ac:dyDescent="0.2">
      <c r="A378" t="s">
        <v>43</v>
      </c>
      <c r="E378">
        <f>'R61'!D9</f>
        <v>13</v>
      </c>
      <c r="I378" s="7">
        <f t="shared" si="106"/>
        <v>13</v>
      </c>
    </row>
    <row r="379" spans="1:35" x14ac:dyDescent="0.2">
      <c r="A379" t="str">
        <f>'R61'!A11</f>
        <v>Blað- og runnfléttur</v>
      </c>
      <c r="C379">
        <f>'R61'!B11</f>
        <v>6.5</v>
      </c>
      <c r="D379">
        <f>'R61'!C11</f>
        <v>5.5</v>
      </c>
      <c r="E379">
        <f>'R61'!D11</f>
        <v>5.5</v>
      </c>
      <c r="G379" s="7">
        <f t="shared" si="105"/>
        <v>6.5</v>
      </c>
      <c r="H379" s="7">
        <f t="shared" si="106"/>
        <v>-1</v>
      </c>
      <c r="I379" s="7">
        <f t="shared" si="106"/>
        <v>0</v>
      </c>
      <c r="K379" s="4">
        <f t="shared" si="91"/>
        <v>0</v>
      </c>
    </row>
    <row r="380" spans="1:35" x14ac:dyDescent="0.2">
      <c r="A380" t="str">
        <f>'R61'!A16</f>
        <v>Hrúðurfléttur</v>
      </c>
      <c r="C380">
        <f>'R61'!B16</f>
        <v>33</v>
      </c>
      <c r="D380">
        <f>'R61'!C16</f>
        <v>39.5</v>
      </c>
      <c r="E380">
        <f>'R61'!D16</f>
        <v>33</v>
      </c>
      <c r="G380" s="7">
        <f t="shared" si="105"/>
        <v>33</v>
      </c>
      <c r="H380" s="7">
        <f t="shared" si="106"/>
        <v>6.5</v>
      </c>
      <c r="I380" s="7">
        <f t="shared" si="106"/>
        <v>-6.5</v>
      </c>
      <c r="K380" s="4">
        <f t="shared" si="91"/>
        <v>0</v>
      </c>
    </row>
    <row r="381" spans="1:35" x14ac:dyDescent="0.2">
      <c r="A381" t="str">
        <f>'R61'!A36</f>
        <v>Heildarþekja</v>
      </c>
      <c r="C381" s="2">
        <f>'R61'!B36</f>
        <v>63.5</v>
      </c>
      <c r="D381" s="2">
        <f>'R61'!C36</f>
        <v>78</v>
      </c>
      <c r="E381" s="2">
        <f>'R61'!D36</f>
        <v>79.5</v>
      </c>
      <c r="F381" s="2"/>
      <c r="G381" s="7">
        <f t="shared" si="105"/>
        <v>63.5</v>
      </c>
      <c r="H381" s="7">
        <f t="shared" si="106"/>
        <v>14.5</v>
      </c>
      <c r="I381" s="7">
        <f t="shared" si="106"/>
        <v>1.5</v>
      </c>
      <c r="K381" s="4">
        <f t="shared" si="91"/>
        <v>0</v>
      </c>
    </row>
    <row r="382" spans="1:35" x14ac:dyDescent="0.2">
      <c r="A382" t="str">
        <f>'R61'!A37</f>
        <v>Fjölbreytni</v>
      </c>
      <c r="C382">
        <f>'R61'!B37</f>
        <v>20</v>
      </c>
      <c r="D382">
        <f>'R61'!C37</f>
        <v>21</v>
      </c>
      <c r="E382">
        <f>'R61'!D37</f>
        <v>18</v>
      </c>
      <c r="G382" s="7">
        <f t="shared" si="105"/>
        <v>20</v>
      </c>
      <c r="H382" s="7">
        <f t="shared" si="106"/>
        <v>1</v>
      </c>
      <c r="I382" s="7">
        <f t="shared" si="106"/>
        <v>-3</v>
      </c>
      <c r="K382" s="4">
        <f t="shared" si="91"/>
        <v>0</v>
      </c>
    </row>
    <row r="383" spans="1:35" x14ac:dyDescent="0.2">
      <c r="A383" s="76" t="s">
        <v>96</v>
      </c>
      <c r="G383" s="7">
        <f t="shared" si="105"/>
        <v>0</v>
      </c>
      <c r="H383" s="7">
        <f t="shared" si="106"/>
        <v>0</v>
      </c>
      <c r="I383" s="7">
        <f t="shared" si="106"/>
        <v>0</v>
      </c>
      <c r="K383" s="4">
        <f t="shared" si="91"/>
        <v>0</v>
      </c>
    </row>
    <row r="384" spans="1:35" x14ac:dyDescent="0.2">
      <c r="A384" t="str">
        <f>'R62'!A3</f>
        <v>Mosar</v>
      </c>
      <c r="C384">
        <f>'R62'!B3</f>
        <v>9.5</v>
      </c>
      <c r="D384">
        <f>'R62'!C3</f>
        <v>12</v>
      </c>
      <c r="E384">
        <f>'R62'!D3</f>
        <v>10</v>
      </c>
      <c r="G384" s="7">
        <f t="shared" si="105"/>
        <v>9.5</v>
      </c>
      <c r="H384" s="7">
        <f t="shared" si="106"/>
        <v>2.5</v>
      </c>
      <c r="I384" s="7">
        <f t="shared" si="106"/>
        <v>-2</v>
      </c>
      <c r="K384" s="4">
        <f t="shared" si="91"/>
        <v>0</v>
      </c>
    </row>
    <row r="385" spans="1:11" x14ac:dyDescent="0.2">
      <c r="A385" t="str">
        <f>'R62'!A8</f>
        <v>Blað- og runnfléttur</v>
      </c>
      <c r="C385">
        <f>'R62'!B8</f>
        <v>45</v>
      </c>
      <c r="D385">
        <f>'R62'!C8</f>
        <v>56.5</v>
      </c>
      <c r="E385">
        <f>'R62'!D8</f>
        <v>43</v>
      </c>
      <c r="G385" s="7">
        <f t="shared" si="105"/>
        <v>45</v>
      </c>
      <c r="H385" s="7">
        <f t="shared" si="106"/>
        <v>11.5</v>
      </c>
      <c r="I385" s="7">
        <f t="shared" si="106"/>
        <v>-13.5</v>
      </c>
      <c r="K385" s="4">
        <f t="shared" si="91"/>
        <v>0</v>
      </c>
    </row>
    <row r="386" spans="1:11" x14ac:dyDescent="0.2">
      <c r="A386" t="str">
        <f>'R62'!A15</f>
        <v>Hrúðurfléttur</v>
      </c>
      <c r="C386">
        <f>'R62'!B15</f>
        <v>28</v>
      </c>
      <c r="D386">
        <f>'R62'!C15</f>
        <v>33.5</v>
      </c>
      <c r="E386">
        <f>'R62'!D15</f>
        <v>32</v>
      </c>
      <c r="G386" s="7">
        <f t="shared" si="105"/>
        <v>28</v>
      </c>
      <c r="H386" s="7">
        <f t="shared" si="106"/>
        <v>5.5</v>
      </c>
      <c r="I386" s="7">
        <f t="shared" si="106"/>
        <v>-1.5</v>
      </c>
      <c r="K386" s="4">
        <f t="shared" si="91"/>
        <v>0</v>
      </c>
    </row>
    <row r="387" spans="1:11" x14ac:dyDescent="0.2">
      <c r="A387" t="str">
        <f>'R62'!A33</f>
        <v>Heildarþekja</v>
      </c>
      <c r="C387" s="2">
        <f>'R62'!B33</f>
        <v>82.5</v>
      </c>
      <c r="D387" s="2">
        <f>'R62'!C33</f>
        <v>102</v>
      </c>
      <c r="E387" s="2">
        <f>'R62'!D33</f>
        <v>85</v>
      </c>
      <c r="F387" s="2"/>
      <c r="G387" s="7">
        <f t="shared" si="105"/>
        <v>82.5</v>
      </c>
      <c r="H387" s="7">
        <f t="shared" si="106"/>
        <v>19.5</v>
      </c>
      <c r="I387" s="7">
        <f t="shared" si="106"/>
        <v>-17</v>
      </c>
      <c r="K387" s="4">
        <f t="shared" si="91"/>
        <v>0</v>
      </c>
    </row>
    <row r="388" spans="1:11" x14ac:dyDescent="0.2">
      <c r="A388" t="str">
        <f>'R62'!A34</f>
        <v>Fjölbreytni</v>
      </c>
      <c r="C388">
        <f>'R62'!B34</f>
        <v>15</v>
      </c>
      <c r="D388">
        <f>'R62'!C34</f>
        <v>19</v>
      </c>
      <c r="E388">
        <f>'R62'!D34</f>
        <v>17</v>
      </c>
      <c r="G388" s="7">
        <f t="shared" si="105"/>
        <v>15</v>
      </c>
      <c r="H388" s="7">
        <f t="shared" si="106"/>
        <v>4</v>
      </c>
      <c r="I388" s="7">
        <f t="shared" si="106"/>
        <v>-2</v>
      </c>
      <c r="K388" s="4">
        <f t="shared" si="91"/>
        <v>0</v>
      </c>
    </row>
    <row r="389" spans="1:11" x14ac:dyDescent="0.2">
      <c r="A389" s="2" t="s">
        <v>97</v>
      </c>
    </row>
    <row r="390" spans="1:11" x14ac:dyDescent="0.2">
      <c r="A390" t="str">
        <f>'R62'!A3</f>
        <v>Mosar</v>
      </c>
      <c r="F390">
        <f>'R63'!B4</f>
        <v>3</v>
      </c>
    </row>
    <row r="391" spans="1:11" x14ac:dyDescent="0.2">
      <c r="A391" t="str">
        <f>'R63'!A10</f>
        <v>Blað- og runnfléttur</v>
      </c>
      <c r="F391">
        <f>'R63'!B10</f>
        <v>7.5</v>
      </c>
    </row>
    <row r="392" spans="1:11" x14ac:dyDescent="0.2">
      <c r="A392" t="str">
        <f>'R63'!A14</f>
        <v>Hrúðurfléttur</v>
      </c>
      <c r="F392">
        <f>'R63'!B14</f>
        <v>68.5</v>
      </c>
    </row>
    <row r="393" spans="1:11" x14ac:dyDescent="0.2">
      <c r="A393" t="str">
        <f>'R63'!A29</f>
        <v>Heildarþekja</v>
      </c>
      <c r="F393">
        <f>'R63'!B29</f>
        <v>79</v>
      </c>
    </row>
    <row r="394" spans="1:11" x14ac:dyDescent="0.2">
      <c r="A394" t="str">
        <f>'R63'!A30</f>
        <v>Fjölbreytni</v>
      </c>
      <c r="F394">
        <f>'R63'!B30</f>
        <v>12</v>
      </c>
    </row>
    <row r="395" spans="1:11" x14ac:dyDescent="0.2">
      <c r="A395" s="2" t="s">
        <v>98</v>
      </c>
    </row>
    <row r="396" spans="1:11" x14ac:dyDescent="0.2">
      <c r="A396" t="str">
        <f>'R64'!A4</f>
        <v>Mosar</v>
      </c>
      <c r="F396">
        <f>'R64'!B4</f>
        <v>1.5</v>
      </c>
    </row>
    <row r="397" spans="1:11" x14ac:dyDescent="0.2">
      <c r="A397" t="str">
        <f>'R64'!A9</f>
        <v>Blað- og runnfléttur</v>
      </c>
      <c r="F397">
        <f>'R64'!B9</f>
        <v>43</v>
      </c>
    </row>
    <row r="398" spans="1:11" x14ac:dyDescent="0.2">
      <c r="A398" t="str">
        <f>'R64'!A18</f>
        <v>Hrúðurfléttur</v>
      </c>
      <c r="F398">
        <f>'R64'!B18</f>
        <v>29.5</v>
      </c>
    </row>
    <row r="399" spans="1:11" x14ac:dyDescent="0.2">
      <c r="A399" t="str">
        <f>'R64'!A34</f>
        <v>Heildarþekja</v>
      </c>
      <c r="F399">
        <f>'R64'!B34</f>
        <v>78</v>
      </c>
    </row>
    <row r="400" spans="1:11" x14ac:dyDescent="0.2">
      <c r="A400" t="str">
        <f>'R64'!A35</f>
        <v>Fjölbreytni</v>
      </c>
      <c r="F400">
        <f>'R64'!B35</f>
        <v>13</v>
      </c>
    </row>
    <row r="401" spans="1:6" x14ac:dyDescent="0.2">
      <c r="A401" s="2" t="s">
        <v>99</v>
      </c>
    </row>
    <row r="402" spans="1:6" x14ac:dyDescent="0.2">
      <c r="A402" t="str">
        <f>'R65'!A4</f>
        <v>Mosar</v>
      </c>
      <c r="F402">
        <f>'R65'!B4</f>
        <v>2</v>
      </c>
    </row>
    <row r="403" spans="1:6" x14ac:dyDescent="0.2">
      <c r="A403" t="str">
        <f>'R65'!A8</f>
        <v>Blað- og runnfléttur</v>
      </c>
      <c r="F403">
        <f>'R65'!B8</f>
        <v>39</v>
      </c>
    </row>
    <row r="404" spans="1:6" x14ac:dyDescent="0.2">
      <c r="A404" t="str">
        <f>'R65'!A16</f>
        <v>Hrúðurfléttur</v>
      </c>
      <c r="F404">
        <f>'R65'!B16</f>
        <v>16</v>
      </c>
    </row>
    <row r="405" spans="1:6" x14ac:dyDescent="0.2">
      <c r="A405" t="str">
        <f>'R65'!A23</f>
        <v>Heildarþekja</v>
      </c>
      <c r="F405">
        <f>'R65'!B23</f>
        <v>57</v>
      </c>
    </row>
    <row r="406" spans="1:6" x14ac:dyDescent="0.2">
      <c r="A406" t="str">
        <f>'R65'!A24</f>
        <v>Fjölbreytni</v>
      </c>
      <c r="F406">
        <f>'R65'!B24</f>
        <v>7</v>
      </c>
    </row>
    <row r="407" spans="1:6" x14ac:dyDescent="0.2">
      <c r="A407" s="2" t="s">
        <v>100</v>
      </c>
    </row>
    <row r="408" spans="1:6" x14ac:dyDescent="0.2">
      <c r="A408" t="str">
        <f>'R66'!A4</f>
        <v>Mosar</v>
      </c>
      <c r="F408">
        <f>'R66'!B4</f>
        <v>4.5</v>
      </c>
    </row>
    <row r="409" spans="1:6" x14ac:dyDescent="0.2">
      <c r="A409" t="str">
        <f>'R66'!A9</f>
        <v>Blað- og runnfléttur</v>
      </c>
      <c r="F409">
        <f>'R66'!B9</f>
        <v>8</v>
      </c>
    </row>
    <row r="410" spans="1:6" x14ac:dyDescent="0.2">
      <c r="A410" t="str">
        <f>'R66'!A12</f>
        <v>Hrúðurfléttur</v>
      </c>
      <c r="F410">
        <f>'R66'!B12</f>
        <v>61</v>
      </c>
    </row>
    <row r="411" spans="1:6" x14ac:dyDescent="0.2">
      <c r="A411" t="str">
        <f>'R66'!A25</f>
        <v>Heildarþekja</v>
      </c>
      <c r="F411">
        <f>'R66'!B25</f>
        <v>73.5</v>
      </c>
    </row>
    <row r="412" spans="1:6" x14ac:dyDescent="0.2">
      <c r="A412" t="str">
        <f>'R66'!A26</f>
        <v>Fjölbreytni</v>
      </c>
      <c r="F412">
        <f>'R66'!B26</f>
        <v>13</v>
      </c>
    </row>
    <row r="413" spans="1:6" x14ac:dyDescent="0.2">
      <c r="A413" s="2" t="s">
        <v>101</v>
      </c>
    </row>
    <row r="414" spans="1:6" x14ac:dyDescent="0.2">
      <c r="A414" t="str">
        <f>'R67'!A4</f>
        <v>Mosar</v>
      </c>
      <c r="F414">
        <f>'R67'!B4</f>
        <v>1.5</v>
      </c>
    </row>
    <row r="415" spans="1:6" x14ac:dyDescent="0.2">
      <c r="A415" t="str">
        <f>'R67'!A9</f>
        <v>Blað- og runnfléttur</v>
      </c>
      <c r="F415">
        <f>'R67'!B9</f>
        <v>20.5</v>
      </c>
    </row>
    <row r="416" spans="1:6" x14ac:dyDescent="0.2">
      <c r="A416" t="str">
        <f>'R67'!A13</f>
        <v>Hrúðurfléttur</v>
      </c>
      <c r="F416">
        <f>'R67'!B13</f>
        <v>42</v>
      </c>
    </row>
    <row r="417" spans="1:6" x14ac:dyDescent="0.2">
      <c r="A417" t="str">
        <f>'R67'!A27</f>
        <v>Heildarþekja</v>
      </c>
      <c r="F417">
        <f>'R67'!B27</f>
        <v>64</v>
      </c>
    </row>
    <row r="418" spans="1:6" x14ac:dyDescent="0.2">
      <c r="A418" t="str">
        <f>'R67'!A28</f>
        <v>Fjölbreytni</v>
      </c>
      <c r="F418">
        <f>'R67'!B28</f>
        <v>13</v>
      </c>
    </row>
    <row r="419" spans="1:6" x14ac:dyDescent="0.2">
      <c r="A419" s="2" t="s">
        <v>102</v>
      </c>
    </row>
    <row r="420" spans="1:6" x14ac:dyDescent="0.2">
      <c r="A420" t="str">
        <f>'R68'!A4</f>
        <v>Mosar</v>
      </c>
      <c r="F420">
        <f>'R68'!B4</f>
        <v>2.5</v>
      </c>
    </row>
    <row r="421" spans="1:6" x14ac:dyDescent="0.2">
      <c r="A421" t="str">
        <f>'R68'!A8</f>
        <v>Blað- og runnfléttur</v>
      </c>
      <c r="F421">
        <f>'R68'!B8</f>
        <v>18</v>
      </c>
    </row>
    <row r="422" spans="1:6" x14ac:dyDescent="0.2">
      <c r="A422" t="str">
        <f>'R68'!A11</f>
        <v>Hrúðurfléttur</v>
      </c>
      <c r="F422">
        <f>'R68'!B11</f>
        <v>41.5</v>
      </c>
    </row>
    <row r="423" spans="1:6" x14ac:dyDescent="0.2">
      <c r="A423" t="str">
        <f>'R68'!A24</f>
        <v>Heildarþekja</v>
      </c>
      <c r="F423">
        <f>'R68'!B24</f>
        <v>62</v>
      </c>
    </row>
    <row r="424" spans="1:6" x14ac:dyDescent="0.2">
      <c r="A424" t="str">
        <f>'R68'!A25</f>
        <v>Fjölbreytni</v>
      </c>
      <c r="F424">
        <f>'R68'!B25</f>
        <v>11</v>
      </c>
    </row>
    <row r="425" spans="1:6" x14ac:dyDescent="0.2">
      <c r="A425" s="2" t="s">
        <v>103</v>
      </c>
    </row>
    <row r="426" spans="1:6" x14ac:dyDescent="0.2">
      <c r="A426" t="str">
        <f>'R69'!A4</f>
        <v>Háplöntur</v>
      </c>
      <c r="F426">
        <f>'R69'!B4</f>
        <v>0.5</v>
      </c>
    </row>
    <row r="427" spans="1:6" x14ac:dyDescent="0.2">
      <c r="A427" t="str">
        <f>'R69'!A8</f>
        <v>Mosar</v>
      </c>
      <c r="F427">
        <f>'R69'!B8</f>
        <v>6.5</v>
      </c>
    </row>
    <row r="428" spans="1:6" x14ac:dyDescent="0.2">
      <c r="A428" t="str">
        <f>'R69'!A15</f>
        <v>Blað- og runnfléttur</v>
      </c>
      <c r="F428">
        <f>'R69'!B15</f>
        <v>12.5</v>
      </c>
    </row>
    <row r="429" spans="1:6" x14ac:dyDescent="0.2">
      <c r="A429" t="str">
        <f>'R69'!A22</f>
        <v>Hrúðurfléttur</v>
      </c>
      <c r="F429">
        <f>'R69'!B22</f>
        <v>28</v>
      </c>
    </row>
    <row r="430" spans="1:6" x14ac:dyDescent="0.2">
      <c r="A430" t="str">
        <f>'R69'!A31</f>
        <v>Heildarþekja</v>
      </c>
      <c r="F430">
        <f>'R69'!B31</f>
        <v>47.5</v>
      </c>
    </row>
    <row r="431" spans="1:6" x14ac:dyDescent="0.2">
      <c r="A431" t="str">
        <f>'R69'!A32</f>
        <v>Fjölbreytni</v>
      </c>
      <c r="F431">
        <f>'R69'!B32</f>
        <v>10</v>
      </c>
    </row>
    <row r="432" spans="1:6" x14ac:dyDescent="0.2">
      <c r="A432" s="2" t="s">
        <v>104</v>
      </c>
    </row>
    <row r="433" spans="1:6" x14ac:dyDescent="0.2">
      <c r="A433" t="str">
        <f>'R70'!A4</f>
        <v>Mosar</v>
      </c>
      <c r="F433">
        <f>'R70'!B4</f>
        <v>10.5</v>
      </c>
    </row>
    <row r="434" spans="1:6" x14ac:dyDescent="0.2">
      <c r="A434" t="str">
        <f>'R70'!A10</f>
        <v>Blað- og runnfléttur</v>
      </c>
      <c r="F434">
        <f>'R70'!B10</f>
        <v>11</v>
      </c>
    </row>
    <row r="435" spans="1:6" x14ac:dyDescent="0.2">
      <c r="A435" t="str">
        <f>'R70'!A14</f>
        <v>Hrúðurfléttur</v>
      </c>
      <c r="F435">
        <f>'R70'!B14</f>
        <v>49.5</v>
      </c>
    </row>
    <row r="436" spans="1:6" x14ac:dyDescent="0.2">
      <c r="A436" t="str">
        <f>'R70'!A29</f>
        <v>Heildarþekja</v>
      </c>
      <c r="F436">
        <f>'R70'!B29</f>
        <v>71</v>
      </c>
    </row>
    <row r="437" spans="1:6" x14ac:dyDescent="0.2">
      <c r="A437" t="str">
        <f>'R70'!A30</f>
        <v>Fjölbreytni</v>
      </c>
      <c r="F437">
        <f>'R70'!B30</f>
        <v>16</v>
      </c>
    </row>
    <row r="438" spans="1:6" x14ac:dyDescent="0.2">
      <c r="A438" s="2" t="s">
        <v>105</v>
      </c>
    </row>
    <row r="439" spans="1:6" x14ac:dyDescent="0.2">
      <c r="A439" t="str">
        <f>'R71'!A4</f>
        <v>Háplöntur</v>
      </c>
      <c r="F439">
        <f>'R71'!B4</f>
        <v>0.5</v>
      </c>
    </row>
    <row r="440" spans="1:6" x14ac:dyDescent="0.2">
      <c r="A440" t="str">
        <f>'R71'!A8</f>
        <v>Mosar</v>
      </c>
      <c r="F440">
        <f>'R71'!B8</f>
        <v>19.5</v>
      </c>
    </row>
    <row r="441" spans="1:6" x14ac:dyDescent="0.2">
      <c r="A441" t="str">
        <f>'R71'!A14</f>
        <v>Blað- og runnfléttur</v>
      </c>
      <c r="F441">
        <f>'R71'!B14</f>
        <v>25</v>
      </c>
    </row>
    <row r="442" spans="1:6" x14ac:dyDescent="0.2">
      <c r="A442" t="str">
        <f>'R71'!A20</f>
        <v>Hrúðurfléttur</v>
      </c>
      <c r="F442">
        <f>'R71'!B20</f>
        <v>27</v>
      </c>
    </row>
    <row r="443" spans="1:6" x14ac:dyDescent="0.2">
      <c r="A443" t="str">
        <f>'R71'!A31</f>
        <v>Heildarþekja</v>
      </c>
      <c r="F443">
        <f>'R71'!B31</f>
        <v>72</v>
      </c>
    </row>
    <row r="444" spans="1:6" x14ac:dyDescent="0.2">
      <c r="A444" t="str">
        <f>'R71'!A32</f>
        <v>Fjölbreytni</v>
      </c>
      <c r="F444">
        <f>'R71'!B32</f>
        <v>15</v>
      </c>
    </row>
    <row r="445" spans="1:6" x14ac:dyDescent="0.2">
      <c r="A445" s="2" t="s">
        <v>106</v>
      </c>
    </row>
    <row r="446" spans="1:6" x14ac:dyDescent="0.2">
      <c r="A446" t="str">
        <f>'R72'!A4</f>
        <v>Háplöntur</v>
      </c>
      <c r="F446">
        <f>'R72'!B4</f>
        <v>3</v>
      </c>
    </row>
    <row r="447" spans="1:6" x14ac:dyDescent="0.2">
      <c r="A447" t="str">
        <f>'R72'!A10</f>
        <v>Mosar</v>
      </c>
      <c r="F447">
        <f>'R72'!B10</f>
        <v>12</v>
      </c>
    </row>
    <row r="448" spans="1:6" x14ac:dyDescent="0.2">
      <c r="A448" t="str">
        <f>'R72'!A18</f>
        <v>Blað- og runnfléttur</v>
      </c>
      <c r="F448">
        <f>'R72'!B18</f>
        <v>23</v>
      </c>
    </row>
    <row r="449" spans="1:6" x14ac:dyDescent="0.2">
      <c r="A449" t="str">
        <f>'R72'!A24</f>
        <v>Hrúðurfléttur</v>
      </c>
      <c r="F449">
        <f>'R72'!B24</f>
        <v>21.5</v>
      </c>
    </row>
    <row r="450" spans="1:6" x14ac:dyDescent="0.2">
      <c r="A450" t="str">
        <f>'R72'!A40</f>
        <v>Heildarþekja</v>
      </c>
      <c r="F450">
        <f>'R72'!B40</f>
        <v>59.5</v>
      </c>
    </row>
    <row r="451" spans="1:6" x14ac:dyDescent="0.2">
      <c r="A451" t="str">
        <f>'R72'!A41</f>
        <v>Fjölbreytni</v>
      </c>
      <c r="F451">
        <f>'R72'!B41</f>
        <v>17</v>
      </c>
    </row>
    <row r="452" spans="1:6" x14ac:dyDescent="0.2">
      <c r="A452" s="2" t="s">
        <v>107</v>
      </c>
    </row>
    <row r="453" spans="1:6" x14ac:dyDescent="0.2">
      <c r="A453" t="str">
        <f>'R73'!A4</f>
        <v>Mosar</v>
      </c>
      <c r="F453">
        <f>'R73'!B4</f>
        <v>10</v>
      </c>
    </row>
    <row r="454" spans="1:6" x14ac:dyDescent="0.2">
      <c r="A454" t="str">
        <f>'R73'!A9</f>
        <v>Blað- og runnfléttur</v>
      </c>
      <c r="F454">
        <f>'R73'!B9</f>
        <v>8.5</v>
      </c>
    </row>
    <row r="455" spans="1:6" x14ac:dyDescent="0.2">
      <c r="A455" t="str">
        <f>'R73'!A13</f>
        <v>Hrúðurfléttur</v>
      </c>
      <c r="F455">
        <f>'R73'!B13</f>
        <v>28</v>
      </c>
    </row>
    <row r="456" spans="1:6" x14ac:dyDescent="0.2">
      <c r="A456" t="str">
        <f>'R73'!A27</f>
        <v>Heildarþekja</v>
      </c>
      <c r="F456">
        <f>'R73'!B27</f>
        <v>46.5</v>
      </c>
    </row>
    <row r="457" spans="1:6" x14ac:dyDescent="0.2">
      <c r="A457" t="str">
        <f>'R73'!A28</f>
        <v>Fjölbreytni</v>
      </c>
      <c r="F457">
        <f>'R73'!B28</f>
        <v>13</v>
      </c>
    </row>
    <row r="458" spans="1:6" x14ac:dyDescent="0.2">
      <c r="A458" s="2" t="s">
        <v>108</v>
      </c>
    </row>
    <row r="459" spans="1:6" x14ac:dyDescent="0.2">
      <c r="A459" t="str">
        <f>'R74'!A4</f>
        <v>Háplöntur</v>
      </c>
      <c r="F459">
        <f>'R74'!B4</f>
        <v>0.5</v>
      </c>
    </row>
    <row r="460" spans="1:6" x14ac:dyDescent="0.2">
      <c r="A460" t="str">
        <f>'R74'!A7</f>
        <v>Mosar</v>
      </c>
      <c r="F460">
        <f>'R74'!B7</f>
        <v>11</v>
      </c>
    </row>
    <row r="461" spans="1:6" x14ac:dyDescent="0.2">
      <c r="A461" t="str">
        <f>'R74'!A13</f>
        <v>Blað- og runnfléttur</v>
      </c>
      <c r="F461">
        <f>'R74'!B13</f>
        <v>7.5</v>
      </c>
    </row>
    <row r="462" spans="1:6" x14ac:dyDescent="0.2">
      <c r="A462" t="str">
        <f>'R74'!A17</f>
        <v>Hrúðurfléttur</v>
      </c>
      <c r="F462">
        <f>'R74'!B17</f>
        <v>43</v>
      </c>
    </row>
    <row r="463" spans="1:6" x14ac:dyDescent="0.2">
      <c r="A463" t="str">
        <f>'R74'!A33</f>
        <v>Heildarþekja</v>
      </c>
      <c r="F463">
        <f>'R74'!B33</f>
        <v>62</v>
      </c>
    </row>
    <row r="464" spans="1:6" x14ac:dyDescent="0.2">
      <c r="A464" t="str">
        <f>'R74'!A34</f>
        <v>Fjölbreytni</v>
      </c>
      <c r="F464">
        <f>'R74'!B34</f>
        <v>17</v>
      </c>
    </row>
    <row r="465" spans="1:6" x14ac:dyDescent="0.2">
      <c r="A465" s="2" t="s">
        <v>109</v>
      </c>
    </row>
    <row r="466" spans="1:6" x14ac:dyDescent="0.2">
      <c r="A466" t="str">
        <f>'R75'!A4</f>
        <v>Mosar</v>
      </c>
      <c r="F466">
        <f>'R75'!B4</f>
        <v>1</v>
      </c>
    </row>
    <row r="467" spans="1:6" x14ac:dyDescent="0.2">
      <c r="A467" t="str">
        <f>'R75'!A8</f>
        <v>Blað- og runnfléttur</v>
      </c>
      <c r="F467">
        <f>'R75'!B8</f>
        <v>3.5</v>
      </c>
    </row>
    <row r="468" spans="1:6" x14ac:dyDescent="0.2">
      <c r="A468" t="str">
        <f>'R75'!A12</f>
        <v>Hrúðurfléttur</v>
      </c>
      <c r="F468">
        <f>'R75'!B12</f>
        <v>73.5</v>
      </c>
    </row>
    <row r="469" spans="1:6" x14ac:dyDescent="0.2">
      <c r="A469" t="str">
        <f>'R75'!A27</f>
        <v>Heildarþekja</v>
      </c>
      <c r="F469">
        <f>'R75'!B27</f>
        <v>78</v>
      </c>
    </row>
    <row r="470" spans="1:6" x14ac:dyDescent="0.2">
      <c r="A470" t="str">
        <f>'R75'!A28</f>
        <v>Fjölbreytni</v>
      </c>
      <c r="F470">
        <f>'R75'!B28</f>
        <v>13</v>
      </c>
    </row>
    <row r="471" spans="1:6" x14ac:dyDescent="0.2">
      <c r="A471" s="2" t="s">
        <v>110</v>
      </c>
    </row>
    <row r="472" spans="1:6" x14ac:dyDescent="0.2">
      <c r="A472" t="str">
        <f>'R76'!A4</f>
        <v>Mosar</v>
      </c>
      <c r="F472">
        <f>'R76'!B4</f>
        <v>4</v>
      </c>
    </row>
    <row r="473" spans="1:6" x14ac:dyDescent="0.2">
      <c r="A473" t="str">
        <f>'R76'!A10</f>
        <v>Blað- og runnfléttur</v>
      </c>
      <c r="F473">
        <f>'R76'!B10</f>
        <v>5</v>
      </c>
    </row>
    <row r="474" spans="1:6" x14ac:dyDescent="0.2">
      <c r="A474" t="str">
        <f>'R76'!A16</f>
        <v>Hrúðurfléttur</v>
      </c>
      <c r="F474">
        <f>'R76'!B16</f>
        <v>51.5</v>
      </c>
    </row>
    <row r="475" spans="1:6" x14ac:dyDescent="0.2">
      <c r="A475" t="str">
        <f>'R76'!A33</f>
        <v>Heildarþekja</v>
      </c>
      <c r="F475">
        <f>'R76'!B33</f>
        <v>60.5</v>
      </c>
    </row>
    <row r="476" spans="1:6" x14ac:dyDescent="0.2">
      <c r="A476" t="str">
        <f>'R76'!A34</f>
        <v>Fjölbreytni</v>
      </c>
      <c r="F476">
        <f>'R76'!B34</f>
        <v>14</v>
      </c>
    </row>
    <row r="477" spans="1:6" x14ac:dyDescent="0.2">
      <c r="A477" s="2" t="s">
        <v>111</v>
      </c>
    </row>
    <row r="478" spans="1:6" x14ac:dyDescent="0.2">
      <c r="A478" t="str">
        <f>'R77'!A4</f>
        <v>Háplöntur</v>
      </c>
      <c r="F478">
        <f>'R77'!B4</f>
        <v>0.5</v>
      </c>
    </row>
    <row r="479" spans="1:6" x14ac:dyDescent="0.2">
      <c r="A479" t="str">
        <f>'R77'!A7</f>
        <v>Mosar</v>
      </c>
      <c r="F479">
        <f>'R77'!B7</f>
        <v>14</v>
      </c>
    </row>
    <row r="480" spans="1:6" x14ac:dyDescent="0.2">
      <c r="A480" t="str">
        <f>'R77'!A16</f>
        <v>Blað- og runnfléttur</v>
      </c>
      <c r="F480">
        <f>'R77'!B16</f>
        <v>14.5</v>
      </c>
    </row>
    <row r="481" spans="1:35" x14ac:dyDescent="0.2">
      <c r="A481" t="str">
        <f>'R77'!A24</f>
        <v>Hrúðurfléttur</v>
      </c>
      <c r="F481">
        <f>'R77'!B24</f>
        <v>44.5</v>
      </c>
    </row>
    <row r="482" spans="1:35" x14ac:dyDescent="0.2">
      <c r="A482" t="str">
        <f>'R77'!A38</f>
        <v>Heildarþekja</v>
      </c>
      <c r="F482">
        <f>'R77'!B38</f>
        <v>73.5</v>
      </c>
    </row>
    <row r="483" spans="1:35" x14ac:dyDescent="0.2">
      <c r="A483" t="str">
        <f>'R77'!A39</f>
        <v>Fjölbreytni</v>
      </c>
      <c r="F483">
        <f>'R77'!B39</f>
        <v>17</v>
      </c>
    </row>
    <row r="486" spans="1:35" x14ac:dyDescent="0.2">
      <c r="A486" t="s">
        <v>112</v>
      </c>
    </row>
    <row r="487" spans="1:35" x14ac:dyDescent="0.2">
      <c r="A487" t="s">
        <v>113</v>
      </c>
    </row>
    <row r="488" spans="1:35" x14ac:dyDescent="0.2">
      <c r="A488" t="s">
        <v>114</v>
      </c>
      <c r="K488" s="4">
        <f>SUM(K2:K388)/COUNTIF(K2:K388, "&gt;0")</f>
        <v>11.012439024390243</v>
      </c>
      <c r="L488" s="8">
        <f>SUM(L2:L388)/COUNTIF(L2:L388, "&gt;0")</f>
        <v>13.693636363636363</v>
      </c>
      <c r="M488" s="8">
        <f>SUM(M2:M388)/COUNTIF(M2:M388, "&gt;0")</f>
        <v>15.049069767441861</v>
      </c>
      <c r="N488" s="8">
        <f>SUM(N2:N388)/COUNTIF(N2:N388, "&gt;0")</f>
        <v>14.318409090909091</v>
      </c>
      <c r="O488" s="8">
        <f>SUM(O2:O388)/COUNTIF(O2:O388, "&gt;0")</f>
        <v>13.772954545454546</v>
      </c>
    </row>
    <row r="489" spans="1:35" x14ac:dyDescent="0.2">
      <c r="A489" t="s">
        <v>115</v>
      </c>
      <c r="K489" s="4">
        <f>SUM(K3:K323)/COUNTIF(K3:K323, "&gt;0")</f>
        <v>11.012439024390243</v>
      </c>
      <c r="L489" s="8">
        <f>SUM(L3:L323)/COUNTIF(L3:L323, "&gt;0")</f>
        <v>14.45170731707317</v>
      </c>
      <c r="M489" s="8">
        <f>SUM(M3:M323)/COUNTIF(M3:M323, "&gt;0")</f>
        <v>15.92775</v>
      </c>
      <c r="N489" s="8">
        <f>SUM(N3:N323)/COUNTIF(N3:N323, "&gt;0")</f>
        <v>15.219756097560975</v>
      </c>
      <c r="O489" s="8">
        <f>SUM(O3:O323)/COUNTIF(O3:O323, "&gt;0")</f>
        <v>14.622195121951219</v>
      </c>
    </row>
    <row r="490" spans="1:35" x14ac:dyDescent="0.2">
      <c r="A490" t="s">
        <v>116</v>
      </c>
      <c r="P490" s="8">
        <f>SUM(P2:P388)/COUNTIF(P2:P388, "&gt;0")</f>
        <v>14.196341463414633</v>
      </c>
      <c r="Q490" s="8">
        <f>SUM(Q2:Q388)/COUNTIF(Q2:Q388, "&gt;0")</f>
        <v>13.296590909090908</v>
      </c>
      <c r="R490" s="8">
        <f>SUM(R2:R388)/COUNTIF(R2:R388, "&gt;0")</f>
        <v>14.352325581395348</v>
      </c>
      <c r="S490" s="8">
        <f>SUM(S2:S388)/COUNTIF(S2:S388, "&gt;0")</f>
        <v>12.387499999999999</v>
      </c>
      <c r="T490" s="8">
        <f>SUM(T2:T388)/COUNTIF(T2:T388, "&gt;0")</f>
        <v>12.138409090909089</v>
      </c>
    </row>
    <row r="491" spans="1:35" x14ac:dyDescent="0.2">
      <c r="A491" t="s">
        <v>117</v>
      </c>
      <c r="K491" s="4">
        <f>AVERAGE(K3:K323)</f>
        <v>1.7917063492063492</v>
      </c>
      <c r="L491">
        <f>AVERAGE(L2:L483)</f>
        <v>2.1518571428571427</v>
      </c>
      <c r="M491">
        <f>AVERAGE(M2:M483)</f>
        <v>2.3111071428571428</v>
      </c>
      <c r="N491">
        <f>AVERAGE(N2:N483)</f>
        <v>2.2500357142857141</v>
      </c>
      <c r="O491">
        <f>AVERAGE(O2:O483)</f>
        <v>13.772954545454546</v>
      </c>
      <c r="P491" s="8">
        <f>SUM(P2:P323)/COUNTIF(P3:P486, "&gt;0")</f>
        <v>14.196341463414633</v>
      </c>
      <c r="Q491" s="8">
        <f>SUM(Q2:Q323)/COUNTIF(Q3:Q486, "&gt;0")</f>
        <v>10.682954545454546</v>
      </c>
      <c r="R491" s="8">
        <f>SUM(R2:R323)/COUNTIF(R3:R486, "&gt;0")</f>
        <v>12.956976744186045</v>
      </c>
      <c r="S491" s="8">
        <f>SUM(S2:S323)/COUNTIF(S3:S486, "&gt;0")</f>
        <v>11.717045454545454</v>
      </c>
      <c r="T491" s="8">
        <f>SUM(T2:T323)/COUNTIF(T3:T486, "&gt;0")</f>
        <v>11.524772727272726</v>
      </c>
    </row>
    <row r="492" spans="1:35" x14ac:dyDescent="0.2">
      <c r="A492" t="s">
        <v>118</v>
      </c>
      <c r="U492" s="8">
        <f>SUM(U2:U388)/COUNTIF(U2:U388, "&gt;0")</f>
        <v>34.476190476190474</v>
      </c>
      <c r="V492" s="8">
        <f>SUM(V2:V388)/COUNTIF(V2:V388, "&gt;0")</f>
        <v>34.722222222222221</v>
      </c>
      <c r="W492" s="8">
        <f>SUM(W2:W388)/COUNTIF(W2:W388, "&gt;0")</f>
        <v>31.109090909090909</v>
      </c>
      <c r="X492" s="8">
        <f>SUM(X2:X388)/COUNTIF(X2:X388, "&gt;0")</f>
        <v>30.61333333333333</v>
      </c>
      <c r="Y492" s="8">
        <f>SUM(Y2:Y388)/COUNTIF(Y2:Y388, "&gt;0")</f>
        <v>35.486666666666672</v>
      </c>
    </row>
    <row r="493" spans="1:35" x14ac:dyDescent="0.2">
      <c r="A493" t="s">
        <v>119</v>
      </c>
      <c r="K493" s="4">
        <f>COUNTIF(K2:K388, "&gt;0")</f>
        <v>41</v>
      </c>
      <c r="U493" s="8">
        <f>SUM(U2:U323)/COUNTIF(U2:U323, "&gt;0")</f>
        <v>34.476190476190474</v>
      </c>
      <c r="V493" s="8">
        <f>SUM(V2:V323)/COUNTIF(V2:V323, "&gt;0")</f>
        <v>35.19047619047619</v>
      </c>
      <c r="W493" s="8">
        <f>SUM(W2:W323)/COUNTIF(W2:W323, "&gt;0")</f>
        <v>31.343902439024387</v>
      </c>
      <c r="X493" s="8">
        <f>SUM(X2:X323)/COUNTIF(X2:X323, "&gt;0")</f>
        <v>30.966666666666665</v>
      </c>
      <c r="Y493" s="8">
        <f>SUM(Y2:Y323)/COUNTIF(Y2:Y323, "&gt;0")</f>
        <v>34.461904761904762</v>
      </c>
    </row>
    <row r="494" spans="1:35" x14ac:dyDescent="0.2">
      <c r="A494" t="s">
        <v>120</v>
      </c>
      <c r="Z494" s="8">
        <f>SUM(Z2:Z388)/COUNTIF(Z2:Z388, "&gt;0")</f>
        <v>59.345238095238095</v>
      </c>
      <c r="AA494" s="8">
        <f>SUM(AA2:AA388)/COUNTIF(AA2:AA388, "&gt;0")</f>
        <v>61.666666666666664</v>
      </c>
      <c r="AB494" s="8">
        <f>SUM(AB2:AB388)/COUNTIF(AB2:AB388, "&gt;0")</f>
        <v>60.387500000000017</v>
      </c>
      <c r="AC494" s="8">
        <f>SUM(AC2:AC388)/COUNTIF(AC2:AC388, "&gt;0")</f>
        <v>57.346666666666664</v>
      </c>
      <c r="AD494" s="8">
        <f>SUM(AD2:AD388)/COUNTIF(AD2:AD388, "&gt;0")</f>
        <v>61.775555555555556</v>
      </c>
    </row>
    <row r="495" spans="1:35" x14ac:dyDescent="0.2">
      <c r="A495" t="s">
        <v>121</v>
      </c>
      <c r="Z495" s="8">
        <f>SUM(Z2:Z323)/COUNTIF(Z2:Z323, "&gt;0")</f>
        <v>59.345238095238095</v>
      </c>
      <c r="AA495" s="8">
        <f>SUM(AA2:AA323)/COUNTIF(AA2:AA323, "&gt;0")</f>
        <v>61.083333333333336</v>
      </c>
      <c r="AB495" s="8">
        <f>SUM(AB2:AB323)/COUNTIF(AB2:AB323, "&gt;0")</f>
        <v>61.057317073170744</v>
      </c>
      <c r="AC495" s="8">
        <f>SUM(AC2:AC323)/COUNTIF(AC2:AC323, "&gt;0")</f>
        <v>58.764285714285712</v>
      </c>
      <c r="AD495" s="8">
        <f>SUM(AD2:AD323)/COUNTIF(AD2:AD323, "&gt;0")</f>
        <v>61.830952380952382</v>
      </c>
    </row>
    <row r="496" spans="1:35" x14ac:dyDescent="0.2">
      <c r="A496" t="s">
        <v>122</v>
      </c>
      <c r="AE496" s="8">
        <f>SUM(AE2:AE388)/COUNTIF(AE2:AE388, "&gt;0")</f>
        <v>15.19047619047619</v>
      </c>
      <c r="AF496" s="8">
        <f>SUM(AF2:AF388)/COUNTIF(AF2:AF388, "&gt;0")</f>
        <v>15.777777777777779</v>
      </c>
      <c r="AG496" s="8">
        <f>SUM(AG2:AG388)/COUNTIF(AG2:AG388, "&gt;0")</f>
        <v>17.272727272727273</v>
      </c>
      <c r="AH496" s="8">
        <f>SUM(AH2:AH388)/COUNTIF(AH2:AH388, "&gt;0")</f>
        <v>15.511111111111111</v>
      </c>
      <c r="AI496" s="8">
        <f>SUM(AI2:AI388)/COUNTIF(AI2:AI388, "&gt;0")</f>
        <v>14.311111111111112</v>
      </c>
    </row>
    <row r="497" spans="1:35" x14ac:dyDescent="0.2">
      <c r="A497" t="s">
        <v>123</v>
      </c>
      <c r="AE497" s="8">
        <f>SUM(AE2:AE323)/COUNTIF(AE2:AE323, "&gt;0")</f>
        <v>15.19047619047619</v>
      </c>
      <c r="AF497" s="8">
        <f>SUM(AF2:AF323)/COUNTIF(AF2:AF323, "&gt;0")</f>
        <v>15.857142857142858</v>
      </c>
      <c r="AG497" s="8">
        <f>SUM(AG2:AG323)/COUNTIF(AG2:AG323, "&gt;0")</f>
        <v>17.219512195121951</v>
      </c>
      <c r="AH497" s="8">
        <f>SUM(AH2:AH323)/COUNTIF(AH2:AH323, "&gt;0")</f>
        <v>15.642857142857142</v>
      </c>
      <c r="AI497" s="8">
        <f>SUM(AI2:AI323)/COUNTIF(AI2:AI323, "&gt;0")</f>
        <v>14.333333333333334</v>
      </c>
    </row>
    <row r="499" spans="1:35" x14ac:dyDescent="0.2">
      <c r="B499">
        <v>1997</v>
      </c>
      <c r="C499">
        <v>2006</v>
      </c>
      <c r="D499">
        <v>2011</v>
      </c>
      <c r="E499">
        <v>2014</v>
      </c>
    </row>
    <row r="500" spans="1:35" x14ac:dyDescent="0.2">
      <c r="A500" t="s">
        <v>114</v>
      </c>
      <c r="B500" s="8">
        <f>L488</f>
        <v>13.693636363636363</v>
      </c>
      <c r="C500" s="8">
        <f>M488</f>
        <v>15.049069767441861</v>
      </c>
      <c r="D500" s="8">
        <f>N488</f>
        <v>14.318409090909091</v>
      </c>
      <c r="E500" s="8">
        <f>O488</f>
        <v>13.772954545454546</v>
      </c>
      <c r="F500" s="7"/>
      <c r="J500"/>
    </row>
    <row r="501" spans="1:35" x14ac:dyDescent="0.2">
      <c r="A501" t="s">
        <v>116</v>
      </c>
      <c r="B501" s="8">
        <f>Q490</f>
        <v>13.296590909090908</v>
      </c>
      <c r="C501" s="8">
        <f>R490</f>
        <v>14.352325581395348</v>
      </c>
      <c r="D501" s="8">
        <f>S490</f>
        <v>12.387499999999999</v>
      </c>
      <c r="E501" s="8">
        <f>T490</f>
        <v>12.138409090909089</v>
      </c>
      <c r="F501" s="7"/>
      <c r="J501"/>
    </row>
    <row r="502" spans="1:35" x14ac:dyDescent="0.2">
      <c r="A502" t="s">
        <v>118</v>
      </c>
      <c r="B502" s="8">
        <f>V492</f>
        <v>34.722222222222221</v>
      </c>
      <c r="C502" s="8">
        <f>W492</f>
        <v>31.109090909090909</v>
      </c>
      <c r="D502" s="8">
        <f>X492</f>
        <v>30.61333333333333</v>
      </c>
      <c r="E502" s="8">
        <f>Y492</f>
        <v>35.486666666666672</v>
      </c>
      <c r="F502" s="7"/>
      <c r="J502"/>
    </row>
    <row r="503" spans="1:35" x14ac:dyDescent="0.2">
      <c r="A503" t="s">
        <v>120</v>
      </c>
      <c r="B503" s="8">
        <f>AA494</f>
        <v>61.666666666666664</v>
      </c>
      <c r="C503" s="8">
        <f>AB494</f>
        <v>60.387500000000017</v>
      </c>
      <c r="D503" s="8">
        <f>AC494</f>
        <v>57.346666666666664</v>
      </c>
      <c r="E503" s="8">
        <f>AD494</f>
        <v>61.775555555555556</v>
      </c>
      <c r="F503" s="7"/>
      <c r="J503"/>
    </row>
    <row r="504" spans="1:35" x14ac:dyDescent="0.2">
      <c r="A504" t="s">
        <v>122</v>
      </c>
      <c r="B504" s="8">
        <f>AF496</f>
        <v>15.777777777777779</v>
      </c>
      <c r="C504" s="8">
        <f>AG496</f>
        <v>17.272727272727273</v>
      </c>
      <c r="D504" s="8">
        <f>AH496</f>
        <v>15.511111111111111</v>
      </c>
      <c r="E504" s="8">
        <f>AI496</f>
        <v>14.311111111111112</v>
      </c>
      <c r="F504" s="7"/>
      <c r="J504"/>
    </row>
    <row r="506" spans="1:35" x14ac:dyDescent="0.2">
      <c r="B506" s="8">
        <f>SUM(B500:B502)</f>
        <v>61.712449494949496</v>
      </c>
      <c r="C506" s="8">
        <f>SUM(C500:C502)</f>
        <v>60.510486257928122</v>
      </c>
      <c r="D506" s="8">
        <f>SUM(D500:D502)</f>
        <v>57.319242424242418</v>
      </c>
      <c r="E506" s="8">
        <f>SUM(E500:E502)</f>
        <v>61.398030303030311</v>
      </c>
    </row>
    <row r="508" spans="1:35" x14ac:dyDescent="0.2">
      <c r="B508" s="8">
        <f>B506-B503</f>
        <v>4.5782828282831645E-2</v>
      </c>
      <c r="C508" s="8">
        <f>C506-C503</f>
        <v>0.12298625792810469</v>
      </c>
      <c r="D508" s="8">
        <f>D506-D503</f>
        <v>-2.7424242424245904E-2</v>
      </c>
      <c r="E508" s="8">
        <f>E506-E503</f>
        <v>-0.37752525252524549</v>
      </c>
    </row>
    <row r="519" spans="1:6" x14ac:dyDescent="0.2">
      <c r="A519" t="s">
        <v>124</v>
      </c>
      <c r="B519">
        <f>AVERAGE(B14,B38,B57,B162,B200,B206,B213,B344,B350,B370)</f>
        <v>8.2142857142857135</v>
      </c>
      <c r="C519">
        <f>AVERAGE(C14,C38,C57,C162,C200,C206,C213,C344,C350,C370)</f>
        <v>5.5</v>
      </c>
      <c r="D519">
        <f>AVERAGE(D14,D38,D57,D162,D200,D206,D213,D344,D350,D370)</f>
        <v>7.3549999999999995</v>
      </c>
      <c r="E519">
        <f>AVERAGE(E14,E38,E57,E162,E200,E206,E213,E344,E350,E370)</f>
        <v>6.65</v>
      </c>
      <c r="F519">
        <f>AVERAGE(F14,F38,F57,F162,F200,F206,F213,F344,F350,F370)</f>
        <v>6.35</v>
      </c>
    </row>
    <row r="520" spans="1:6" x14ac:dyDescent="0.2">
      <c r="A520" t="s">
        <v>125</v>
      </c>
      <c r="B520">
        <f t="shared" ref="B520:F522" si="107">AVERAGE(B15,B39,B58,B163,B201,B207,B214,B345,B351,B372)</f>
        <v>19.5</v>
      </c>
      <c r="C520">
        <f t="shared" si="107"/>
        <v>18.850000000000001</v>
      </c>
      <c r="D520">
        <f t="shared" si="107"/>
        <v>15.05</v>
      </c>
      <c r="E520">
        <f t="shared" si="107"/>
        <v>11.55</v>
      </c>
      <c r="F520">
        <f t="shared" si="107"/>
        <v>11.45</v>
      </c>
    </row>
    <row r="521" spans="1:6" x14ac:dyDescent="0.2">
      <c r="A521" t="s">
        <v>126</v>
      </c>
      <c r="B521">
        <f t="shared" si="107"/>
        <v>32.928571428571431</v>
      </c>
      <c r="C521">
        <f t="shared" si="107"/>
        <v>31.2</v>
      </c>
      <c r="D521">
        <f t="shared" si="107"/>
        <v>34.619999999999997</v>
      </c>
      <c r="E521">
        <f t="shared" si="107"/>
        <v>37.9</v>
      </c>
      <c r="F521">
        <f t="shared" si="107"/>
        <v>44.85</v>
      </c>
    </row>
    <row r="522" spans="1:6" x14ac:dyDescent="0.2">
      <c r="A522" t="s">
        <v>127</v>
      </c>
      <c r="B522">
        <f t="shared" si="107"/>
        <v>60.642857142857146</v>
      </c>
      <c r="C522">
        <f t="shared" si="107"/>
        <v>55.6</v>
      </c>
      <c r="D522">
        <f t="shared" si="107"/>
        <v>57.024999999999999</v>
      </c>
      <c r="E522">
        <f t="shared" si="107"/>
        <v>56.15</v>
      </c>
      <c r="F522">
        <f t="shared" si="107"/>
        <v>62.75</v>
      </c>
    </row>
    <row r="526" spans="1:6" x14ac:dyDescent="0.2">
      <c r="B526">
        <f>SUM(B519:B521)</f>
        <v>60.642857142857146</v>
      </c>
      <c r="C526">
        <f>SUM(C519:C521)</f>
        <v>55.55</v>
      </c>
      <c r="D526">
        <f>SUM(D519:D521)</f>
        <v>57.024999999999999</v>
      </c>
      <c r="E526">
        <f>SUM(E519:E521)</f>
        <v>56.1</v>
      </c>
      <c r="F526">
        <f>SUM(F519:F521)</f>
        <v>62.65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A1:H38"/>
  <sheetViews>
    <sheetView zoomScale="115" zoomScaleNormal="115" workbookViewId="0">
      <selection activeCell="K33" sqref="K33"/>
    </sheetView>
  </sheetViews>
  <sheetFormatPr defaultColWidth="8.85546875" defaultRowHeight="15.75" x14ac:dyDescent="0.25"/>
  <cols>
    <col min="1" max="1" width="34.85546875" style="3" customWidth="1"/>
    <col min="2" max="7" width="9.5703125" style="3" customWidth="1"/>
    <col min="8" max="16384" width="8.85546875" style="3"/>
  </cols>
  <sheetData>
    <row r="1" spans="1:8" ht="16.5" thickBot="1" x14ac:dyDescent="0.3">
      <c r="A1" s="87"/>
      <c r="B1" s="31">
        <v>1976</v>
      </c>
      <c r="C1" s="31">
        <v>1997</v>
      </c>
      <c r="D1" s="31">
        <v>2006</v>
      </c>
      <c r="E1" s="31">
        <v>2011</v>
      </c>
      <c r="F1" s="31">
        <v>2014</v>
      </c>
      <c r="G1" s="31">
        <v>2017</v>
      </c>
      <c r="H1" s="31">
        <v>2020</v>
      </c>
    </row>
    <row r="2" spans="1:8" ht="19.5" customHeight="1" x14ac:dyDescent="0.25">
      <c r="A2" s="42" t="s">
        <v>498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434</v>
      </c>
      <c r="H2" s="58"/>
    </row>
    <row r="3" spans="1:8" x14ac:dyDescent="0.25">
      <c r="A3" s="16" t="s">
        <v>499</v>
      </c>
      <c r="B3" s="12"/>
      <c r="C3" s="12"/>
      <c r="D3" s="12"/>
      <c r="E3" s="18"/>
      <c r="F3" s="18" t="s">
        <v>433</v>
      </c>
      <c r="G3" s="18"/>
      <c r="H3" s="18"/>
    </row>
    <row r="4" spans="1:8" ht="16.5" thickBot="1" x14ac:dyDescent="0.3">
      <c r="A4" s="27" t="s">
        <v>509</v>
      </c>
      <c r="B4" s="14"/>
      <c r="C4" s="14"/>
      <c r="D4" s="14"/>
      <c r="E4" s="69"/>
      <c r="F4" s="69"/>
      <c r="G4" s="69"/>
      <c r="H4" s="69"/>
    </row>
    <row r="5" spans="1:8" ht="16.5" thickBot="1" x14ac:dyDescent="0.3">
      <c r="A5" s="39" t="s">
        <v>48</v>
      </c>
      <c r="B5" s="28">
        <f>SUM(B6:B8)</f>
        <v>8</v>
      </c>
      <c r="C5" s="28">
        <f t="shared" ref="C5:H5" si="0">SUM(C6:C8)</f>
        <v>13</v>
      </c>
      <c r="D5" s="28">
        <f t="shared" si="0"/>
        <v>11</v>
      </c>
      <c r="E5" s="28">
        <f t="shared" si="0"/>
        <v>13</v>
      </c>
      <c r="F5" s="28">
        <f t="shared" si="0"/>
        <v>0</v>
      </c>
      <c r="G5" s="28">
        <f t="shared" si="0"/>
        <v>0</v>
      </c>
      <c r="H5" s="28">
        <f t="shared" si="0"/>
        <v>0</v>
      </c>
    </row>
    <row r="6" spans="1:8" x14ac:dyDescent="0.25">
      <c r="A6" s="21" t="s">
        <v>436</v>
      </c>
      <c r="B6" s="22">
        <v>4</v>
      </c>
      <c r="C6" s="22">
        <v>10</v>
      </c>
      <c r="D6" s="22">
        <v>10</v>
      </c>
      <c r="E6" s="22">
        <v>10</v>
      </c>
      <c r="F6" s="22"/>
      <c r="G6" s="58"/>
      <c r="H6" s="58"/>
    </row>
    <row r="7" spans="1:8" x14ac:dyDescent="0.25">
      <c r="A7" s="15" t="s">
        <v>503</v>
      </c>
      <c r="B7" s="12">
        <v>1</v>
      </c>
      <c r="C7" s="12">
        <v>2</v>
      </c>
      <c r="D7" s="12"/>
      <c r="E7" s="12"/>
      <c r="F7" s="12"/>
      <c r="G7" s="18"/>
      <c r="H7" s="18"/>
    </row>
    <row r="8" spans="1:8" x14ac:dyDescent="0.25">
      <c r="A8" s="15" t="s">
        <v>493</v>
      </c>
      <c r="B8" s="12">
        <v>3</v>
      </c>
      <c r="C8" s="12">
        <v>1</v>
      </c>
      <c r="D8" s="12">
        <v>1</v>
      </c>
      <c r="E8" s="12">
        <v>3</v>
      </c>
      <c r="F8" s="12"/>
      <c r="G8" s="18"/>
      <c r="H8" s="18"/>
    </row>
    <row r="9" spans="1:8" ht="16.5" thickBot="1" x14ac:dyDescent="0.3">
      <c r="A9" s="20"/>
      <c r="B9" s="14"/>
      <c r="C9" s="14"/>
      <c r="D9" s="14"/>
      <c r="E9" s="69"/>
      <c r="F9" s="69"/>
      <c r="G9" s="69"/>
      <c r="H9" s="69"/>
    </row>
    <row r="10" spans="1:8" ht="16.5" thickBot="1" x14ac:dyDescent="0.3">
      <c r="A10" s="39" t="s">
        <v>49</v>
      </c>
      <c r="B10" s="28">
        <f>SUM(B11:B14)</f>
        <v>2</v>
      </c>
      <c r="C10" s="28">
        <f t="shared" ref="C10:H10" si="1">SUM(C11:C14)</f>
        <v>2</v>
      </c>
      <c r="D10" s="28">
        <f t="shared" si="1"/>
        <v>1.5</v>
      </c>
      <c r="E10" s="28">
        <f t="shared" si="1"/>
        <v>2</v>
      </c>
      <c r="F10" s="28">
        <f t="shared" si="1"/>
        <v>0</v>
      </c>
      <c r="G10" s="28">
        <f t="shared" si="1"/>
        <v>0</v>
      </c>
      <c r="H10" s="28">
        <f t="shared" si="1"/>
        <v>0</v>
      </c>
    </row>
    <row r="11" spans="1:8" x14ac:dyDescent="0.25">
      <c r="A11" s="21" t="s">
        <v>510</v>
      </c>
      <c r="B11" s="22">
        <v>2</v>
      </c>
      <c r="C11" s="22">
        <v>1</v>
      </c>
      <c r="D11" s="22">
        <v>1</v>
      </c>
      <c r="E11" s="22">
        <v>1</v>
      </c>
      <c r="F11" s="22"/>
      <c r="G11" s="58"/>
      <c r="H11" s="58"/>
    </row>
    <row r="12" spans="1:8" x14ac:dyDescent="0.25">
      <c r="A12" s="15" t="s">
        <v>513</v>
      </c>
      <c r="B12" s="12"/>
      <c r="C12" s="12">
        <v>1</v>
      </c>
      <c r="D12" s="12"/>
      <c r="E12" s="12"/>
      <c r="F12" s="12"/>
      <c r="G12" s="18"/>
      <c r="H12" s="18"/>
    </row>
    <row r="13" spans="1:8" x14ac:dyDescent="0.25">
      <c r="A13" s="15" t="s">
        <v>442</v>
      </c>
      <c r="B13" s="12"/>
      <c r="C13" s="12"/>
      <c r="D13" s="12">
        <v>0.5</v>
      </c>
      <c r="E13" s="12">
        <v>0.5</v>
      </c>
      <c r="F13" s="12"/>
      <c r="G13" s="18"/>
      <c r="H13" s="18"/>
    </row>
    <row r="14" spans="1:8" x14ac:dyDescent="0.25">
      <c r="A14" s="15" t="s">
        <v>505</v>
      </c>
      <c r="B14" s="12"/>
      <c r="C14" s="12"/>
      <c r="D14" s="12" t="s">
        <v>511</v>
      </c>
      <c r="E14" s="12">
        <v>0.5</v>
      </c>
      <c r="F14" s="12"/>
      <c r="G14" s="18"/>
      <c r="H14" s="18"/>
    </row>
    <row r="15" spans="1:8" ht="16.5" thickBot="1" x14ac:dyDescent="0.3">
      <c r="A15" s="20"/>
      <c r="B15" s="14"/>
      <c r="C15" s="14"/>
      <c r="D15" s="14"/>
      <c r="E15" s="14"/>
      <c r="F15" s="14"/>
      <c r="G15" s="69"/>
      <c r="H15" s="69"/>
    </row>
    <row r="16" spans="1:8" ht="16.5" thickBot="1" x14ac:dyDescent="0.3">
      <c r="A16" s="39" t="s">
        <v>56</v>
      </c>
      <c r="B16" s="28">
        <f>SUM(B17:B35)</f>
        <v>20.5</v>
      </c>
      <c r="C16" s="28">
        <f t="shared" ref="C16:H16" si="2">SUM(C17:C35)</f>
        <v>33.5</v>
      </c>
      <c r="D16" s="28">
        <f t="shared" si="2"/>
        <v>21</v>
      </c>
      <c r="E16" s="28">
        <f t="shared" si="2"/>
        <v>27</v>
      </c>
      <c r="F16" s="28">
        <f t="shared" si="2"/>
        <v>0</v>
      </c>
      <c r="G16" s="28">
        <f t="shared" si="2"/>
        <v>0</v>
      </c>
      <c r="H16" s="28">
        <f t="shared" si="2"/>
        <v>0</v>
      </c>
    </row>
    <row r="17" spans="1:8" x14ac:dyDescent="0.25">
      <c r="A17" s="21" t="s">
        <v>471</v>
      </c>
      <c r="B17" s="22">
        <v>0.5</v>
      </c>
      <c r="C17" s="22">
        <v>0.5</v>
      </c>
      <c r="D17" s="22">
        <v>0.5</v>
      </c>
      <c r="E17" s="22">
        <v>0.5</v>
      </c>
      <c r="F17" s="22"/>
      <c r="G17" s="58"/>
      <c r="H17" s="58"/>
    </row>
    <row r="18" spans="1:8" x14ac:dyDescent="0.25">
      <c r="A18" s="15" t="s">
        <v>488</v>
      </c>
      <c r="B18" s="12">
        <v>7</v>
      </c>
      <c r="C18" s="12">
        <v>1</v>
      </c>
      <c r="D18" s="12">
        <v>2</v>
      </c>
      <c r="E18" s="12"/>
      <c r="F18" s="12"/>
      <c r="G18" s="18"/>
      <c r="H18" s="18"/>
    </row>
    <row r="19" spans="1:8" x14ac:dyDescent="0.25">
      <c r="A19" s="15" t="s">
        <v>447</v>
      </c>
      <c r="B19" s="12"/>
      <c r="C19" s="12">
        <v>0.5</v>
      </c>
      <c r="D19" s="12"/>
      <c r="E19" s="12"/>
      <c r="F19" s="12"/>
      <c r="G19" s="18"/>
      <c r="H19" s="18"/>
    </row>
    <row r="20" spans="1:8" x14ac:dyDescent="0.25">
      <c r="A20" s="15" t="s">
        <v>448</v>
      </c>
      <c r="B20" s="12">
        <v>0.5</v>
      </c>
      <c r="C20" s="12">
        <v>2</v>
      </c>
      <c r="D20" s="12">
        <v>1</v>
      </c>
      <c r="E20" s="12">
        <v>1</v>
      </c>
      <c r="F20" s="12"/>
      <c r="G20" s="18"/>
      <c r="H20" s="18"/>
    </row>
    <row r="21" spans="1:8" x14ac:dyDescent="0.25">
      <c r="A21" s="15" t="s">
        <v>512</v>
      </c>
      <c r="B21" s="12"/>
      <c r="C21" s="12"/>
      <c r="D21" s="12">
        <v>0.5</v>
      </c>
      <c r="E21" s="12"/>
      <c r="F21" s="12"/>
      <c r="G21" s="18"/>
      <c r="H21" s="18"/>
    </row>
    <row r="22" spans="1:8" x14ac:dyDescent="0.25">
      <c r="A22" s="15" t="s">
        <v>473</v>
      </c>
      <c r="B22" s="12"/>
      <c r="C22" s="12">
        <v>0.5</v>
      </c>
      <c r="D22" s="12"/>
      <c r="E22" s="12">
        <v>1</v>
      </c>
      <c r="F22" s="12"/>
      <c r="G22" s="18"/>
      <c r="H22" s="18"/>
    </row>
    <row r="23" spans="1:8" x14ac:dyDescent="0.25">
      <c r="A23" s="15" t="s">
        <v>449</v>
      </c>
      <c r="B23" s="12">
        <v>0.5</v>
      </c>
      <c r="C23" s="12">
        <v>0.5</v>
      </c>
      <c r="D23" s="12">
        <v>0.5</v>
      </c>
      <c r="E23" s="12">
        <v>0.5</v>
      </c>
      <c r="F23" s="12"/>
      <c r="G23" s="18"/>
      <c r="H23" s="18"/>
    </row>
    <row r="24" spans="1:8" x14ac:dyDescent="0.25">
      <c r="A24" s="15" t="s">
        <v>450</v>
      </c>
      <c r="B24" s="12">
        <v>0.5</v>
      </c>
      <c r="C24" s="12">
        <v>0.5</v>
      </c>
      <c r="D24" s="12">
        <v>0.5</v>
      </c>
      <c r="E24" s="12">
        <v>0.5</v>
      </c>
      <c r="F24" s="12"/>
      <c r="G24" s="18"/>
      <c r="H24" s="18"/>
    </row>
    <row r="25" spans="1:8" x14ac:dyDescent="0.25">
      <c r="A25" s="15" t="s">
        <v>474</v>
      </c>
      <c r="B25" s="12">
        <v>1</v>
      </c>
      <c r="C25" s="12">
        <v>10</v>
      </c>
      <c r="D25" s="12"/>
      <c r="E25" s="12"/>
      <c r="F25" s="12"/>
      <c r="G25" s="18"/>
      <c r="H25" s="18"/>
    </row>
    <row r="26" spans="1:8" x14ac:dyDescent="0.25">
      <c r="A26" s="15" t="s">
        <v>905</v>
      </c>
      <c r="B26" s="12"/>
      <c r="C26" s="12"/>
      <c r="D26" s="12">
        <v>0.5</v>
      </c>
      <c r="E26" s="12"/>
      <c r="F26" s="12"/>
      <c r="G26" s="18"/>
      <c r="H26" s="18"/>
    </row>
    <row r="27" spans="1:8" x14ac:dyDescent="0.25">
      <c r="A27" s="15" t="s">
        <v>459</v>
      </c>
      <c r="B27" s="12"/>
      <c r="C27" s="12"/>
      <c r="D27" s="12">
        <v>6</v>
      </c>
      <c r="E27" s="12">
        <v>7</v>
      </c>
      <c r="F27" s="12"/>
      <c r="G27" s="18"/>
      <c r="H27" s="18"/>
    </row>
    <row r="28" spans="1:8" x14ac:dyDescent="0.25">
      <c r="A28" s="15" t="s">
        <v>909</v>
      </c>
      <c r="B28" s="12"/>
      <c r="C28" s="12">
        <v>1</v>
      </c>
      <c r="D28" s="12">
        <v>1</v>
      </c>
      <c r="E28" s="12">
        <v>2</v>
      </c>
      <c r="F28" s="12"/>
      <c r="G28" s="18"/>
      <c r="H28" s="18"/>
    </row>
    <row r="29" spans="1:8" x14ac:dyDescent="0.25">
      <c r="A29" s="15" t="s">
        <v>460</v>
      </c>
      <c r="B29" s="12">
        <v>2</v>
      </c>
      <c r="C29" s="12">
        <v>1</v>
      </c>
      <c r="D29" s="12">
        <v>1</v>
      </c>
      <c r="E29" s="12">
        <v>1</v>
      </c>
      <c r="F29" s="12"/>
      <c r="G29" s="18"/>
      <c r="H29" s="18"/>
    </row>
    <row r="30" spans="1:8" x14ac:dyDescent="0.25">
      <c r="A30" s="15" t="s">
        <v>452</v>
      </c>
      <c r="B30" s="12">
        <v>2</v>
      </c>
      <c r="C30" s="12">
        <v>7</v>
      </c>
      <c r="D30" s="12">
        <v>6</v>
      </c>
      <c r="E30" s="12">
        <v>4</v>
      </c>
      <c r="F30" s="12"/>
      <c r="G30" s="18"/>
      <c r="H30" s="18"/>
    </row>
    <row r="31" spans="1:8" x14ac:dyDescent="0.25">
      <c r="A31" s="15" t="s">
        <v>506</v>
      </c>
      <c r="B31" s="12"/>
      <c r="C31" s="12">
        <v>0.5</v>
      </c>
      <c r="D31" s="12">
        <v>0.5</v>
      </c>
      <c r="E31" s="12"/>
      <c r="F31" s="12"/>
      <c r="G31" s="18"/>
      <c r="H31" s="18"/>
    </row>
    <row r="32" spans="1:8" x14ac:dyDescent="0.25">
      <c r="A32" s="15" t="s">
        <v>453</v>
      </c>
      <c r="B32" s="12">
        <v>0.5</v>
      </c>
      <c r="C32" s="12">
        <v>1</v>
      </c>
      <c r="D32" s="12">
        <v>0.5</v>
      </c>
      <c r="E32" s="12">
        <v>1</v>
      </c>
      <c r="F32" s="12"/>
      <c r="G32" s="18"/>
      <c r="H32" s="18"/>
    </row>
    <row r="33" spans="1:8" x14ac:dyDescent="0.25">
      <c r="A33" s="15" t="s">
        <v>455</v>
      </c>
      <c r="B33" s="12">
        <v>0.5</v>
      </c>
      <c r="C33" s="12">
        <v>0.5</v>
      </c>
      <c r="D33" s="12">
        <v>0.5</v>
      </c>
      <c r="E33" s="12">
        <v>0.5</v>
      </c>
      <c r="F33" s="12"/>
      <c r="G33" s="18"/>
      <c r="H33" s="18"/>
    </row>
    <row r="34" spans="1:8" x14ac:dyDescent="0.25">
      <c r="A34" s="15" t="s">
        <v>463</v>
      </c>
      <c r="B34" s="12">
        <v>0.5</v>
      </c>
      <c r="C34" s="12"/>
      <c r="D34" s="12"/>
      <c r="E34" s="12"/>
      <c r="F34" s="12"/>
      <c r="G34" s="18"/>
      <c r="H34" s="18"/>
    </row>
    <row r="35" spans="1:8" x14ac:dyDescent="0.25">
      <c r="A35" s="17" t="s">
        <v>464</v>
      </c>
      <c r="B35" s="12">
        <v>5</v>
      </c>
      <c r="C35" s="12">
        <v>7</v>
      </c>
      <c r="D35" s="12"/>
      <c r="E35" s="12">
        <v>8</v>
      </c>
      <c r="F35" s="12"/>
      <c r="G35" s="18"/>
      <c r="H35" s="18"/>
    </row>
    <row r="36" spans="1:8" ht="16.5" thickBot="1" x14ac:dyDescent="0.3">
      <c r="A36" s="40" t="s">
        <v>456</v>
      </c>
      <c r="B36" s="14"/>
      <c r="C36" s="14"/>
      <c r="D36" s="14"/>
      <c r="E36" s="14">
        <v>0.5</v>
      </c>
      <c r="F36" s="14"/>
      <c r="G36" s="69"/>
      <c r="H36" s="69"/>
    </row>
    <row r="37" spans="1:8" ht="16.5" thickBot="1" x14ac:dyDescent="0.3">
      <c r="A37" s="39" t="s">
        <v>57</v>
      </c>
      <c r="B37" s="28">
        <f>B16+B10+B5</f>
        <v>30.5</v>
      </c>
      <c r="C37" s="28">
        <f t="shared" ref="C37:H37" si="3">C16+C10+C5</f>
        <v>48.5</v>
      </c>
      <c r="D37" s="28">
        <f t="shared" si="3"/>
        <v>33.5</v>
      </c>
      <c r="E37" s="28">
        <f t="shared" si="3"/>
        <v>42</v>
      </c>
      <c r="F37" s="28">
        <f t="shared" si="3"/>
        <v>0</v>
      </c>
      <c r="G37" s="28">
        <f t="shared" si="3"/>
        <v>0</v>
      </c>
      <c r="H37" s="28">
        <f t="shared" si="3"/>
        <v>0</v>
      </c>
    </row>
    <row r="38" spans="1:8" ht="16.5" thickBot="1" x14ac:dyDescent="0.3">
      <c r="A38" s="39" t="s">
        <v>58</v>
      </c>
      <c r="B38" s="31">
        <f>COUNT(B6:B8)+COUNT(B11:B14)+COUNT(B17:B34)</f>
        <v>15</v>
      </c>
      <c r="C38" s="31">
        <f>COUNT(C6:C8)+COUNT(C11:C14)+COUNT(C17:C34)</f>
        <v>19</v>
      </c>
      <c r="D38" s="31">
        <f>COUNT(D6:D8)+COUNT(D11:D14)+COUNT(D17:D34)+1</f>
        <v>19</v>
      </c>
      <c r="E38" s="31">
        <f>COUNT(E6:E8)+COUNT(E11:E14)+COUNT(E17:E34)</f>
        <v>16</v>
      </c>
      <c r="F38" s="31">
        <f t="shared" ref="F38:H38" si="4">COUNT(F6:F8)+COUNT(F11:F14)+COUNT(F17:F34)</f>
        <v>0</v>
      </c>
      <c r="G38" s="31">
        <f t="shared" si="4"/>
        <v>0</v>
      </c>
      <c r="H38" s="31">
        <f t="shared" si="4"/>
        <v>0</v>
      </c>
    </row>
  </sheetData>
  <sortState xmlns:xlrd2="http://schemas.microsoft.com/office/spreadsheetml/2017/richdata2" ref="A17:F34">
    <sortCondition ref="A16:A3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3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pageSetUpPr fitToPage="1"/>
  </sheetPr>
  <dimension ref="A1:J46"/>
  <sheetViews>
    <sheetView zoomScale="55" zoomScaleNormal="55" workbookViewId="0">
      <selection activeCell="I44" sqref="I44"/>
    </sheetView>
  </sheetViews>
  <sheetFormatPr defaultColWidth="8.85546875" defaultRowHeight="15.75" x14ac:dyDescent="0.25"/>
  <cols>
    <col min="1" max="1" width="34.7109375" style="3" customWidth="1"/>
    <col min="2" max="7" width="9.5703125" style="3" customWidth="1"/>
    <col min="8" max="9" width="9.7109375" style="3" customWidth="1"/>
    <col min="10" max="10" width="10.28515625" style="3" customWidth="1"/>
    <col min="11" max="16384" width="8.85546875" style="3"/>
  </cols>
  <sheetData>
    <row r="1" spans="1:10" ht="16.5" thickBot="1" x14ac:dyDescent="0.3">
      <c r="A1" s="23"/>
      <c r="B1" s="24">
        <v>1976</v>
      </c>
      <c r="C1" s="24">
        <v>1997</v>
      </c>
      <c r="D1" s="24">
        <v>2006</v>
      </c>
      <c r="E1" s="24">
        <v>2011</v>
      </c>
      <c r="F1" s="24">
        <v>2014</v>
      </c>
      <c r="G1" s="24">
        <v>2017</v>
      </c>
      <c r="H1" s="24">
        <v>2020</v>
      </c>
      <c r="I1" s="25">
        <v>2023</v>
      </c>
      <c r="J1" s="25"/>
    </row>
    <row r="2" spans="1:10" ht="18" customHeight="1" x14ac:dyDescent="0.25">
      <c r="A2" s="42" t="s">
        <v>498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x14ac:dyDescent="0.25">
      <c r="A3" s="16" t="s">
        <v>499</v>
      </c>
      <c r="B3" s="12"/>
      <c r="C3" s="12"/>
      <c r="D3" s="12"/>
      <c r="E3" s="12"/>
      <c r="F3" s="18"/>
      <c r="G3" s="18" t="s">
        <v>500</v>
      </c>
      <c r="H3" s="68" t="s">
        <v>965</v>
      </c>
      <c r="I3" s="18" t="s">
        <v>966</v>
      </c>
      <c r="J3" s="18"/>
    </row>
    <row r="4" spans="1:10" ht="16.5" thickBot="1" x14ac:dyDescent="0.3">
      <c r="A4" s="16" t="s">
        <v>514</v>
      </c>
      <c r="B4" s="51"/>
      <c r="C4" s="51"/>
      <c r="D4" s="51"/>
      <c r="E4" s="51"/>
      <c r="F4" s="102"/>
      <c r="G4" s="102"/>
      <c r="H4" s="102"/>
      <c r="I4" s="102"/>
      <c r="J4" s="102"/>
    </row>
    <row r="5" spans="1:10" ht="16.5" thickBot="1" x14ac:dyDescent="0.3">
      <c r="A5" s="23" t="s">
        <v>55</v>
      </c>
      <c r="B5" s="111"/>
      <c r="C5" s="111"/>
      <c r="D5" s="111"/>
      <c r="E5" s="111">
        <f t="shared" ref="E5:J5" si="0">E6</f>
        <v>0.5</v>
      </c>
      <c r="F5" s="111">
        <f t="shared" si="0"/>
        <v>1</v>
      </c>
      <c r="G5" s="111">
        <f t="shared" si="0"/>
        <v>2</v>
      </c>
      <c r="H5" s="111">
        <f t="shared" si="0"/>
        <v>2</v>
      </c>
      <c r="I5" s="111">
        <f t="shared" si="0"/>
        <v>1</v>
      </c>
      <c r="J5" s="111">
        <f t="shared" si="0"/>
        <v>0</v>
      </c>
    </row>
    <row r="6" spans="1:10" x14ac:dyDescent="0.25">
      <c r="A6" s="178" t="s">
        <v>515</v>
      </c>
      <c r="B6" s="160"/>
      <c r="C6" s="160"/>
      <c r="D6" s="160"/>
      <c r="E6" s="160">
        <v>0.5</v>
      </c>
      <c r="F6" s="160">
        <v>1</v>
      </c>
      <c r="G6" s="175">
        <v>2</v>
      </c>
      <c r="H6" s="160">
        <v>2</v>
      </c>
      <c r="I6" s="175">
        <v>1</v>
      </c>
      <c r="J6" s="175"/>
    </row>
    <row r="7" spans="1:10" ht="16.5" thickBot="1" x14ac:dyDescent="0.3">
      <c r="A7" s="27"/>
      <c r="B7" s="88"/>
      <c r="C7" s="88"/>
      <c r="D7" s="88"/>
      <c r="E7" s="88"/>
      <c r="F7" s="104"/>
      <c r="G7" s="104"/>
      <c r="H7" s="104"/>
      <c r="I7" s="104"/>
      <c r="J7" s="104"/>
    </row>
    <row r="8" spans="1:10" ht="16.5" thickBot="1" x14ac:dyDescent="0.3">
      <c r="A8" s="23" t="s">
        <v>48</v>
      </c>
      <c r="B8" s="111">
        <f t="shared" ref="B8:J8" si="1">SUM(B9:B14)</f>
        <v>3</v>
      </c>
      <c r="C8" s="111">
        <f t="shared" si="1"/>
        <v>4</v>
      </c>
      <c r="D8" s="111">
        <f t="shared" si="1"/>
        <v>5.5</v>
      </c>
      <c r="E8" s="111">
        <f t="shared" si="1"/>
        <v>6.5</v>
      </c>
      <c r="F8" s="111">
        <f t="shared" si="1"/>
        <v>7.5</v>
      </c>
      <c r="G8" s="111">
        <f t="shared" si="1"/>
        <v>7</v>
      </c>
      <c r="H8" s="111">
        <f t="shared" si="1"/>
        <v>13.5</v>
      </c>
      <c r="I8" s="111">
        <f t="shared" si="1"/>
        <v>8</v>
      </c>
      <c r="J8" s="111">
        <f t="shared" si="1"/>
        <v>0</v>
      </c>
    </row>
    <row r="9" spans="1:10" x14ac:dyDescent="0.25">
      <c r="A9" s="159" t="s">
        <v>436</v>
      </c>
      <c r="B9" s="160">
        <v>2</v>
      </c>
      <c r="C9" s="160">
        <v>3</v>
      </c>
      <c r="D9" s="160">
        <v>4</v>
      </c>
      <c r="E9" s="160">
        <v>4</v>
      </c>
      <c r="F9" s="160">
        <v>6</v>
      </c>
      <c r="G9" s="160">
        <v>5</v>
      </c>
      <c r="H9" s="175">
        <v>6</v>
      </c>
      <c r="I9" s="175">
        <v>3</v>
      </c>
      <c r="J9" s="175"/>
    </row>
    <row r="10" spans="1:10" x14ac:dyDescent="0.25">
      <c r="A10" s="15" t="s">
        <v>503</v>
      </c>
      <c r="B10" s="51">
        <v>0.5</v>
      </c>
      <c r="C10" s="51">
        <v>0.5</v>
      </c>
      <c r="D10" s="51">
        <v>0.5</v>
      </c>
      <c r="E10" s="51">
        <v>0.5</v>
      </c>
      <c r="F10" s="51">
        <v>0.5</v>
      </c>
      <c r="G10" s="51">
        <v>1</v>
      </c>
      <c r="H10" s="102">
        <v>5</v>
      </c>
      <c r="I10" s="102">
        <v>1</v>
      </c>
      <c r="J10" s="102"/>
    </row>
    <row r="11" spans="1:10" x14ac:dyDescent="0.25">
      <c r="A11" s="162" t="s">
        <v>468</v>
      </c>
      <c r="B11" s="163"/>
      <c r="C11" s="163"/>
      <c r="D11" s="163"/>
      <c r="E11" s="163"/>
      <c r="F11" s="163"/>
      <c r="G11" s="176">
        <v>1</v>
      </c>
      <c r="H11" s="176">
        <v>0.5</v>
      </c>
      <c r="I11" s="176">
        <v>1</v>
      </c>
      <c r="J11" s="176"/>
    </row>
    <row r="12" spans="1:10" x14ac:dyDescent="0.25">
      <c r="A12" s="15" t="s">
        <v>493</v>
      </c>
      <c r="B12" s="51">
        <v>0.5</v>
      </c>
      <c r="C12" s="51">
        <v>0.5</v>
      </c>
      <c r="D12" s="51">
        <v>0.5</v>
      </c>
      <c r="E12" s="102"/>
      <c r="F12" s="102"/>
      <c r="G12" s="102"/>
      <c r="H12" s="102">
        <v>2</v>
      </c>
      <c r="I12" s="102">
        <v>3</v>
      </c>
      <c r="J12" s="102"/>
    </row>
    <row r="13" spans="1:10" x14ac:dyDescent="0.25">
      <c r="A13" s="162" t="s">
        <v>483</v>
      </c>
      <c r="B13" s="163"/>
      <c r="C13" s="163"/>
      <c r="D13" s="163">
        <v>0.5</v>
      </c>
      <c r="E13" s="176"/>
      <c r="F13" s="176"/>
      <c r="G13" s="176"/>
      <c r="H13" s="176"/>
      <c r="I13" s="176"/>
      <c r="J13" s="176"/>
    </row>
    <row r="14" spans="1:10" x14ac:dyDescent="0.25">
      <c r="A14" s="17" t="s">
        <v>968</v>
      </c>
      <c r="B14" s="51"/>
      <c r="C14" s="51"/>
      <c r="D14" s="51"/>
      <c r="E14" s="51">
        <v>2</v>
      </c>
      <c r="F14" s="51">
        <v>1</v>
      </c>
      <c r="G14" s="102"/>
      <c r="H14" s="102"/>
      <c r="I14" s="102"/>
      <c r="J14" s="102"/>
    </row>
    <row r="15" spans="1:10" ht="16.5" thickBot="1" x14ac:dyDescent="0.3">
      <c r="A15" s="20"/>
      <c r="B15" s="88"/>
      <c r="C15" s="88"/>
      <c r="D15" s="88"/>
      <c r="E15" s="104"/>
      <c r="F15" s="104"/>
      <c r="G15" s="104"/>
      <c r="H15" s="104"/>
      <c r="I15" s="104"/>
      <c r="J15" s="104"/>
    </row>
    <row r="16" spans="1:10" ht="16.5" thickBot="1" x14ac:dyDescent="0.3">
      <c r="A16" s="23" t="s">
        <v>49</v>
      </c>
      <c r="B16" s="111">
        <f>SUM(B18)</f>
        <v>0.5</v>
      </c>
      <c r="C16" s="111">
        <f>SUM(C18)</f>
        <v>1</v>
      </c>
      <c r="D16" s="111">
        <f t="shared" ref="D16:J16" si="2">SUM(D17:D19)</f>
        <v>0.5</v>
      </c>
      <c r="E16" s="111">
        <f t="shared" si="2"/>
        <v>1.5</v>
      </c>
      <c r="F16" s="111">
        <f t="shared" si="2"/>
        <v>1.5</v>
      </c>
      <c r="G16" s="111">
        <f t="shared" si="2"/>
        <v>0</v>
      </c>
      <c r="H16" s="111">
        <f t="shared" si="2"/>
        <v>0.61</v>
      </c>
      <c r="I16" s="111">
        <f t="shared" si="2"/>
        <v>2.1</v>
      </c>
      <c r="J16" s="111">
        <f t="shared" si="2"/>
        <v>0</v>
      </c>
    </row>
    <row r="17" spans="1:10" x14ac:dyDescent="0.25">
      <c r="A17" s="159" t="s">
        <v>439</v>
      </c>
      <c r="B17" s="179"/>
      <c r="C17" s="179"/>
      <c r="D17" s="179"/>
      <c r="E17" s="179"/>
      <c r="F17" s="179"/>
      <c r="G17" s="179"/>
      <c r="H17" s="160">
        <v>0.01</v>
      </c>
      <c r="I17" s="175">
        <v>0.1</v>
      </c>
      <c r="J17" s="175"/>
    </row>
    <row r="18" spans="1:10" x14ac:dyDescent="0.25">
      <c r="A18" s="15" t="s">
        <v>442</v>
      </c>
      <c r="B18" s="51">
        <v>0.5</v>
      </c>
      <c r="C18" s="51">
        <v>1</v>
      </c>
      <c r="D18" s="51">
        <v>0.5</v>
      </c>
      <c r="E18" s="51">
        <v>0.5</v>
      </c>
      <c r="F18" s="51">
        <v>0.5</v>
      </c>
      <c r="G18" s="102"/>
      <c r="H18" s="102">
        <v>0.1</v>
      </c>
      <c r="I18" s="102"/>
      <c r="J18" s="102"/>
    </row>
    <row r="19" spans="1:10" x14ac:dyDescent="0.25">
      <c r="A19" s="180" t="s">
        <v>440</v>
      </c>
      <c r="B19" s="163"/>
      <c r="C19" s="163"/>
      <c r="D19" s="163"/>
      <c r="E19" s="163">
        <v>1</v>
      </c>
      <c r="F19" s="163">
        <v>1</v>
      </c>
      <c r="G19" s="176"/>
      <c r="H19" s="176">
        <v>0.5</v>
      </c>
      <c r="I19" s="176">
        <v>2</v>
      </c>
      <c r="J19" s="176"/>
    </row>
    <row r="20" spans="1:10" ht="16.5" thickBot="1" x14ac:dyDescent="0.3">
      <c r="A20" s="20"/>
      <c r="B20" s="88"/>
      <c r="C20" s="88"/>
      <c r="D20" s="88"/>
      <c r="E20" s="104"/>
      <c r="F20" s="104"/>
      <c r="G20" s="104"/>
      <c r="H20" s="104"/>
      <c r="I20" s="104"/>
      <c r="J20" s="104"/>
    </row>
    <row r="21" spans="1:10" ht="16.5" thickBot="1" x14ac:dyDescent="0.3">
      <c r="A21" s="23" t="s">
        <v>56</v>
      </c>
      <c r="B21" s="111">
        <f t="shared" ref="B21:J21" si="3">SUM(B22:B41)</f>
        <v>53</v>
      </c>
      <c r="C21" s="111">
        <f t="shared" si="3"/>
        <v>64.5</v>
      </c>
      <c r="D21" s="111">
        <f t="shared" si="3"/>
        <v>62</v>
      </c>
      <c r="E21" s="111">
        <f t="shared" si="3"/>
        <v>58.5</v>
      </c>
      <c r="F21" s="111">
        <f t="shared" si="3"/>
        <v>70.5</v>
      </c>
      <c r="G21" s="111">
        <f t="shared" si="3"/>
        <v>60</v>
      </c>
      <c r="H21" s="111">
        <f t="shared" si="3"/>
        <v>53.2</v>
      </c>
      <c r="I21" s="111">
        <f t="shared" si="3"/>
        <v>60.2</v>
      </c>
      <c r="J21" s="111">
        <f t="shared" si="3"/>
        <v>0</v>
      </c>
    </row>
    <row r="22" spans="1:10" x14ac:dyDescent="0.25">
      <c r="A22" s="159" t="s">
        <v>497</v>
      </c>
      <c r="B22" s="160">
        <v>0.5</v>
      </c>
      <c r="C22" s="160"/>
      <c r="D22" s="160"/>
      <c r="E22" s="160"/>
      <c r="F22" s="175"/>
      <c r="G22" s="175"/>
      <c r="H22" s="175"/>
      <c r="I22" s="175"/>
      <c r="J22" s="175"/>
    </row>
    <row r="23" spans="1:10" x14ac:dyDescent="0.25">
      <c r="A23" s="15" t="s">
        <v>516</v>
      </c>
      <c r="B23" s="51">
        <v>15</v>
      </c>
      <c r="C23" s="51">
        <v>15</v>
      </c>
      <c r="D23" s="51">
        <v>19</v>
      </c>
      <c r="E23" s="51">
        <v>2</v>
      </c>
      <c r="F23" s="51">
        <v>3</v>
      </c>
      <c r="G23" s="51">
        <v>3</v>
      </c>
      <c r="H23" s="102">
        <v>1</v>
      </c>
      <c r="I23" s="102"/>
      <c r="J23" s="102"/>
    </row>
    <row r="24" spans="1:10" x14ac:dyDescent="0.25">
      <c r="A24" s="162" t="s">
        <v>458</v>
      </c>
      <c r="B24" s="163"/>
      <c r="C24" s="163"/>
      <c r="D24" s="163"/>
      <c r="E24" s="163"/>
      <c r="F24" s="163"/>
      <c r="G24" s="163"/>
      <c r="H24" s="176">
        <v>0.5</v>
      </c>
      <c r="I24" s="176"/>
      <c r="J24" s="176"/>
    </row>
    <row r="25" spans="1:10" x14ac:dyDescent="0.25">
      <c r="A25" s="15" t="s">
        <v>447</v>
      </c>
      <c r="B25" s="51">
        <v>0.5</v>
      </c>
      <c r="C25" s="51">
        <v>0.5</v>
      </c>
      <c r="D25" s="51">
        <v>0.5</v>
      </c>
      <c r="E25" s="51">
        <v>0.5</v>
      </c>
      <c r="F25" s="51">
        <v>0.5</v>
      </c>
      <c r="G25" s="51">
        <v>0.5</v>
      </c>
      <c r="H25" s="102">
        <v>0.5</v>
      </c>
      <c r="I25" s="102">
        <v>0.1</v>
      </c>
      <c r="J25" s="102"/>
    </row>
    <row r="26" spans="1:10" x14ac:dyDescent="0.25">
      <c r="A26" s="162" t="s">
        <v>448</v>
      </c>
      <c r="B26" s="163">
        <v>0.5</v>
      </c>
      <c r="C26" s="163">
        <v>0.5</v>
      </c>
      <c r="D26" s="163"/>
      <c r="E26" s="163"/>
      <c r="F26" s="176"/>
      <c r="G26" s="176"/>
      <c r="H26" s="176"/>
      <c r="I26" s="176"/>
      <c r="J26" s="176"/>
    </row>
    <row r="27" spans="1:10" x14ac:dyDescent="0.25">
      <c r="A27" s="15" t="s">
        <v>473</v>
      </c>
      <c r="B27" s="51"/>
      <c r="C27" s="51">
        <v>2</v>
      </c>
      <c r="D27" s="51"/>
      <c r="E27" s="51">
        <v>2</v>
      </c>
      <c r="F27" s="51">
        <v>2</v>
      </c>
      <c r="G27" s="51">
        <v>3</v>
      </c>
      <c r="H27" s="102">
        <v>1</v>
      </c>
      <c r="I27" s="102">
        <v>1</v>
      </c>
      <c r="J27" s="102"/>
    </row>
    <row r="28" spans="1:10" x14ac:dyDescent="0.25">
      <c r="A28" s="162" t="s">
        <v>449</v>
      </c>
      <c r="B28" s="163"/>
      <c r="C28" s="163"/>
      <c r="D28" s="163">
        <v>0.5</v>
      </c>
      <c r="E28" s="163">
        <v>0.5</v>
      </c>
      <c r="F28" s="163">
        <v>0.5</v>
      </c>
      <c r="G28" s="163">
        <v>0.5</v>
      </c>
      <c r="H28" s="176">
        <v>0.1</v>
      </c>
      <c r="I28" s="176">
        <v>0.5</v>
      </c>
      <c r="J28" s="176"/>
    </row>
    <row r="29" spans="1:10" x14ac:dyDescent="0.25">
      <c r="A29" s="15" t="s">
        <v>450</v>
      </c>
      <c r="B29" s="51">
        <v>0.5</v>
      </c>
      <c r="C29" s="51">
        <v>0.5</v>
      </c>
      <c r="D29" s="51">
        <v>0.5</v>
      </c>
      <c r="E29" s="51"/>
      <c r="F29" s="51">
        <v>0.5</v>
      </c>
      <c r="G29" s="51">
        <v>0.5</v>
      </c>
      <c r="H29" s="102">
        <v>0.5</v>
      </c>
      <c r="I29" s="102">
        <v>0.1</v>
      </c>
      <c r="J29" s="102"/>
    </row>
    <row r="30" spans="1:10" x14ac:dyDescent="0.25">
      <c r="A30" s="162" t="s">
        <v>519</v>
      </c>
      <c r="B30" s="163"/>
      <c r="C30" s="163"/>
      <c r="D30" s="163">
        <v>2</v>
      </c>
      <c r="E30" s="163"/>
      <c r="F30" s="176"/>
      <c r="G30" s="176"/>
      <c r="H30" s="176"/>
      <c r="I30" s="176"/>
      <c r="J30" s="176"/>
    </row>
    <row r="31" spans="1:10" x14ac:dyDescent="0.25">
      <c r="A31" s="15" t="s">
        <v>905</v>
      </c>
      <c r="B31" s="51">
        <v>20</v>
      </c>
      <c r="C31" s="51">
        <v>23</v>
      </c>
      <c r="D31" s="51">
        <v>22</v>
      </c>
      <c r="E31" s="51">
        <v>19</v>
      </c>
      <c r="F31" s="51">
        <v>18</v>
      </c>
      <c r="G31" s="51">
        <v>24</v>
      </c>
      <c r="H31" s="102">
        <v>28</v>
      </c>
      <c r="I31" s="102">
        <v>38</v>
      </c>
      <c r="J31" s="102"/>
    </row>
    <row r="32" spans="1:10" x14ac:dyDescent="0.25">
      <c r="A32" s="181" t="s">
        <v>904</v>
      </c>
      <c r="B32" s="163"/>
      <c r="C32" s="163"/>
      <c r="D32" s="163">
        <v>1</v>
      </c>
      <c r="E32" s="163"/>
      <c r="F32" s="176"/>
      <c r="G32" s="176"/>
      <c r="H32" s="176"/>
      <c r="I32" s="176"/>
      <c r="J32" s="176"/>
    </row>
    <row r="33" spans="1:10" x14ac:dyDescent="0.25">
      <c r="A33" s="15" t="s">
        <v>517</v>
      </c>
      <c r="B33" s="51"/>
      <c r="C33" s="51"/>
      <c r="D33" s="51"/>
      <c r="E33" s="51">
        <v>2</v>
      </c>
      <c r="F33" s="102"/>
      <c r="G33" s="102"/>
      <c r="H33" s="102"/>
      <c r="I33" s="102"/>
      <c r="J33" s="102"/>
    </row>
    <row r="34" spans="1:10" x14ac:dyDescent="0.25">
      <c r="A34" s="162" t="s">
        <v>518</v>
      </c>
      <c r="B34" s="163"/>
      <c r="C34" s="163">
        <v>0.5</v>
      </c>
      <c r="D34" s="163"/>
      <c r="E34" s="163"/>
      <c r="F34" s="176"/>
      <c r="G34" s="176"/>
      <c r="H34" s="176"/>
      <c r="I34" s="176"/>
      <c r="J34" s="176"/>
    </row>
    <row r="35" spans="1:10" x14ac:dyDescent="0.25">
      <c r="A35" s="15" t="s">
        <v>475</v>
      </c>
      <c r="B35" s="51">
        <v>13</v>
      </c>
      <c r="C35" s="51">
        <v>20</v>
      </c>
      <c r="D35" s="51">
        <v>15</v>
      </c>
      <c r="E35" s="51">
        <v>17</v>
      </c>
      <c r="F35" s="51">
        <v>16</v>
      </c>
      <c r="G35" s="51">
        <v>9</v>
      </c>
      <c r="H35" s="102">
        <v>4</v>
      </c>
      <c r="I35" s="102">
        <v>2</v>
      </c>
      <c r="J35" s="102"/>
    </row>
    <row r="36" spans="1:10" x14ac:dyDescent="0.25">
      <c r="A36" s="182" t="s">
        <v>933</v>
      </c>
      <c r="B36" s="163"/>
      <c r="C36" s="163"/>
      <c r="D36" s="163"/>
      <c r="E36" s="163">
        <v>2</v>
      </c>
      <c r="F36" s="176"/>
      <c r="G36" s="176"/>
      <c r="H36" s="176"/>
      <c r="I36" s="176"/>
      <c r="J36" s="176"/>
    </row>
    <row r="37" spans="1:10" x14ac:dyDescent="0.25">
      <c r="A37" s="15" t="s">
        <v>453</v>
      </c>
      <c r="B37" s="51">
        <v>1</v>
      </c>
      <c r="C37" s="51">
        <v>1</v>
      </c>
      <c r="D37" s="51">
        <v>1</v>
      </c>
      <c r="E37" s="51">
        <v>2</v>
      </c>
      <c r="F37" s="51">
        <v>2</v>
      </c>
      <c r="G37" s="51">
        <v>3</v>
      </c>
      <c r="H37" s="102">
        <v>2</v>
      </c>
      <c r="I37" s="102">
        <v>4</v>
      </c>
      <c r="J37" s="102"/>
    </row>
    <row r="38" spans="1:10" x14ac:dyDescent="0.25">
      <c r="A38" s="180" t="s">
        <v>158</v>
      </c>
      <c r="B38" s="163"/>
      <c r="C38" s="163"/>
      <c r="D38" s="163"/>
      <c r="E38" s="163">
        <v>0.5</v>
      </c>
      <c r="F38" s="176"/>
      <c r="G38" s="176"/>
      <c r="H38" s="176"/>
      <c r="I38" s="176"/>
      <c r="J38" s="176"/>
    </row>
    <row r="39" spans="1:10" x14ac:dyDescent="0.25">
      <c r="A39" s="15" t="s">
        <v>455</v>
      </c>
      <c r="B39" s="51">
        <v>0.5</v>
      </c>
      <c r="C39" s="51">
        <v>0.5</v>
      </c>
      <c r="D39" s="51">
        <v>0.5</v>
      </c>
      <c r="E39" s="51">
        <v>0.5</v>
      </c>
      <c r="F39" s="51">
        <v>0.5</v>
      </c>
      <c r="G39" s="51">
        <v>1</v>
      </c>
      <c r="H39" s="102">
        <v>0.5</v>
      </c>
      <c r="I39" s="102">
        <v>1</v>
      </c>
      <c r="J39" s="102"/>
    </row>
    <row r="40" spans="1:10" x14ac:dyDescent="0.25">
      <c r="A40" s="162" t="s">
        <v>463</v>
      </c>
      <c r="B40" s="163">
        <v>0.5</v>
      </c>
      <c r="C40" s="163">
        <v>0.5</v>
      </c>
      <c r="D40" s="163"/>
      <c r="E40" s="163">
        <v>0.5</v>
      </c>
      <c r="F40" s="163">
        <v>0.5</v>
      </c>
      <c r="G40" s="163">
        <v>0.5</v>
      </c>
      <c r="H40" s="176">
        <v>0.1</v>
      </c>
      <c r="I40" s="176">
        <v>0.5</v>
      </c>
      <c r="J40" s="176"/>
    </row>
    <row r="41" spans="1:10" x14ac:dyDescent="0.25">
      <c r="A41" s="168" t="s">
        <v>464</v>
      </c>
      <c r="B41" s="169">
        <v>1</v>
      </c>
      <c r="C41" s="169">
        <v>0.5</v>
      </c>
      <c r="D41" s="169"/>
      <c r="E41" s="169">
        <v>10</v>
      </c>
      <c r="F41" s="169">
        <v>27</v>
      </c>
      <c r="G41" s="169">
        <v>15</v>
      </c>
      <c r="H41" s="177">
        <v>15</v>
      </c>
      <c r="I41" s="177">
        <v>13</v>
      </c>
      <c r="J41" s="177"/>
    </row>
    <row r="42" spans="1:10" x14ac:dyDescent="0.25">
      <c r="A42" s="168" t="s">
        <v>456</v>
      </c>
      <c r="B42" s="169"/>
      <c r="C42" s="169"/>
      <c r="D42" s="169"/>
      <c r="E42" s="169"/>
      <c r="F42" s="177"/>
      <c r="G42" s="169">
        <v>0.5</v>
      </c>
      <c r="H42" s="177">
        <v>0.5</v>
      </c>
      <c r="I42" s="177">
        <v>0.5</v>
      </c>
      <c r="J42" s="177"/>
    </row>
    <row r="43" spans="1:10" ht="16.5" thickBot="1" x14ac:dyDescent="0.3">
      <c r="A43" s="40"/>
      <c r="B43" s="88"/>
      <c r="C43" s="88"/>
      <c r="D43" s="88"/>
      <c r="E43" s="88"/>
      <c r="F43" s="104"/>
      <c r="G43" s="104"/>
      <c r="H43" s="104"/>
      <c r="I43" s="104"/>
      <c r="J43" s="104"/>
    </row>
    <row r="44" spans="1:10" ht="16.5" thickBot="1" x14ac:dyDescent="0.3">
      <c r="A44" s="82" t="s">
        <v>57</v>
      </c>
      <c r="B44" s="113">
        <f>B21+B16+B8+B5</f>
        <v>56.5</v>
      </c>
      <c r="C44" s="113">
        <f t="shared" ref="C44:J44" si="4">C21+C16+C8+C5</f>
        <v>69.5</v>
      </c>
      <c r="D44" s="113">
        <f t="shared" si="4"/>
        <v>68</v>
      </c>
      <c r="E44" s="113">
        <f t="shared" si="4"/>
        <v>67</v>
      </c>
      <c r="F44" s="113">
        <f t="shared" si="4"/>
        <v>80.5</v>
      </c>
      <c r="G44" s="113">
        <f t="shared" si="4"/>
        <v>69</v>
      </c>
      <c r="H44" s="113">
        <f t="shared" si="4"/>
        <v>69.31</v>
      </c>
      <c r="I44" s="113">
        <f t="shared" si="4"/>
        <v>71.300000000000011</v>
      </c>
      <c r="J44" s="113">
        <f t="shared" si="4"/>
        <v>0</v>
      </c>
    </row>
    <row r="45" spans="1:10" ht="16.5" thickBot="1" x14ac:dyDescent="0.3">
      <c r="A45" s="39" t="s">
        <v>58</v>
      </c>
      <c r="B45" s="55">
        <f>COUNT(B6)+COUNT(B9:B14)+COUNT(B17:B19)+COUNT(B22:B40)</f>
        <v>14</v>
      </c>
      <c r="C45" s="55">
        <f t="shared" ref="C45:H45" si="5">COUNT(C6)+COUNT(C9:C14)+COUNT(C17:C19)+COUNT(C22:C40)</f>
        <v>15</v>
      </c>
      <c r="D45" s="55">
        <f t="shared" si="5"/>
        <v>15</v>
      </c>
      <c r="E45" s="55">
        <f>COUNT(E6)+COUNT(E9:E14)+COUNT(E17:E19)+COUNT(E22:E40)</f>
        <v>18</v>
      </c>
      <c r="F45" s="55">
        <f t="shared" si="5"/>
        <v>16</v>
      </c>
      <c r="G45" s="55">
        <f t="shared" si="5"/>
        <v>14</v>
      </c>
      <c r="H45" s="55">
        <f t="shared" si="5"/>
        <v>19</v>
      </c>
      <c r="I45" s="55">
        <f>COUNT(I6)+COUNT(I9:I14)+COUNT(I17:I19)+COUNT(I22:I40)</f>
        <v>16</v>
      </c>
      <c r="J45" s="55">
        <f>COUNT(J6)+COUNT(J9:J14)+COUNT(J17:J19)+COUNT(J22:J40)</f>
        <v>0</v>
      </c>
    </row>
    <row r="46" spans="1:10" x14ac:dyDescent="0.25">
      <c r="I46" s="3">
        <v>8139</v>
      </c>
    </row>
  </sheetData>
  <sortState xmlns:xlrd2="http://schemas.microsoft.com/office/spreadsheetml/2017/richdata2" ref="A10:I13">
    <sortCondition ref="A9:A1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1:J55"/>
  <sheetViews>
    <sheetView zoomScale="70" zoomScaleNormal="70" workbookViewId="0">
      <selection activeCell="M30" sqref="M30"/>
    </sheetView>
  </sheetViews>
  <sheetFormatPr defaultColWidth="8.85546875" defaultRowHeight="15.75" x14ac:dyDescent="0.25"/>
  <cols>
    <col min="1" max="1" width="32.42578125" style="3" customWidth="1"/>
    <col min="2" max="7" width="9.5703125" style="3" customWidth="1"/>
    <col min="8" max="9" width="8.85546875" style="3"/>
    <col min="10" max="10" width="9.7109375" style="3" customWidth="1"/>
    <col min="11" max="16384" width="8.85546875" style="3"/>
  </cols>
  <sheetData>
    <row r="1" spans="1:10" ht="16.5" thickBot="1" x14ac:dyDescent="0.3">
      <c r="A1" s="23"/>
      <c r="B1" s="24">
        <v>1976</v>
      </c>
      <c r="C1" s="24">
        <v>1997</v>
      </c>
      <c r="D1" s="24">
        <v>2006</v>
      </c>
      <c r="E1" s="24">
        <v>2011</v>
      </c>
      <c r="F1" s="24">
        <v>2014</v>
      </c>
      <c r="G1" s="24">
        <v>2017</v>
      </c>
      <c r="H1" s="24">
        <v>2020</v>
      </c>
      <c r="I1" s="25">
        <v>2023</v>
      </c>
      <c r="J1" s="25"/>
    </row>
    <row r="2" spans="1:10" ht="15.75" customHeight="1" x14ac:dyDescent="0.25">
      <c r="A2" s="42" t="s">
        <v>520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ht="18.75" customHeight="1" x14ac:dyDescent="0.25">
      <c r="A3" s="16" t="s">
        <v>521</v>
      </c>
      <c r="B3" s="12"/>
      <c r="C3" s="12"/>
      <c r="D3" s="12"/>
      <c r="E3" s="18"/>
      <c r="F3" s="18"/>
      <c r="G3" s="18" t="s">
        <v>500</v>
      </c>
      <c r="H3" s="18" t="s">
        <v>501</v>
      </c>
      <c r="I3" s="18" t="s">
        <v>967</v>
      </c>
      <c r="J3" s="18"/>
    </row>
    <row r="4" spans="1:10" ht="16.5" thickBot="1" x14ac:dyDescent="0.3">
      <c r="A4" s="27" t="s">
        <v>522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0" ht="16.5" thickBot="1" x14ac:dyDescent="0.3">
      <c r="A5" s="39" t="s">
        <v>48</v>
      </c>
      <c r="B5" s="91">
        <f t="shared" ref="B5:F5" si="0">SUM(B6:B13)</f>
        <v>30.5</v>
      </c>
      <c r="C5" s="91">
        <f t="shared" si="0"/>
        <v>14</v>
      </c>
      <c r="D5" s="91">
        <f t="shared" si="0"/>
        <v>27</v>
      </c>
      <c r="E5" s="91">
        <f t="shared" si="0"/>
        <v>33</v>
      </c>
      <c r="F5" s="91">
        <f t="shared" si="0"/>
        <v>43</v>
      </c>
      <c r="G5" s="91">
        <f>SUM(G6:G13)</f>
        <v>30.5</v>
      </c>
      <c r="H5" s="91">
        <f>SUM(H6:H14)</f>
        <v>23</v>
      </c>
      <c r="I5" s="91">
        <f>SUM(I6:I14)</f>
        <v>22</v>
      </c>
      <c r="J5" s="91">
        <f>SUM(J6:J14)</f>
        <v>0</v>
      </c>
    </row>
    <row r="6" spans="1:10" x14ac:dyDescent="0.25">
      <c r="A6" s="159" t="s">
        <v>436</v>
      </c>
      <c r="B6" s="160">
        <v>5</v>
      </c>
      <c r="C6" s="160">
        <v>1</v>
      </c>
      <c r="D6" s="160">
        <v>5</v>
      </c>
      <c r="E6" s="160">
        <v>1</v>
      </c>
      <c r="F6" s="160">
        <v>1</v>
      </c>
      <c r="G6" s="160">
        <v>0.5</v>
      </c>
      <c r="H6" s="175"/>
      <c r="I6" s="175">
        <v>0.5</v>
      </c>
      <c r="J6" s="175"/>
    </row>
    <row r="7" spans="1:10" x14ac:dyDescent="0.25">
      <c r="A7" s="15" t="s">
        <v>503</v>
      </c>
      <c r="B7" s="51">
        <v>2</v>
      </c>
      <c r="C7" s="51">
        <v>2</v>
      </c>
      <c r="D7" s="51">
        <v>0.5</v>
      </c>
      <c r="E7" s="51">
        <v>1</v>
      </c>
      <c r="F7" s="51">
        <v>2</v>
      </c>
      <c r="G7" s="51">
        <v>5</v>
      </c>
      <c r="H7" s="102">
        <v>3</v>
      </c>
      <c r="I7" s="102">
        <v>4</v>
      </c>
      <c r="J7" s="102"/>
    </row>
    <row r="8" spans="1:10" x14ac:dyDescent="0.25">
      <c r="A8" s="162" t="s">
        <v>523</v>
      </c>
      <c r="B8" s="163">
        <v>0.5</v>
      </c>
      <c r="C8" s="163"/>
      <c r="D8" s="163">
        <v>0.5</v>
      </c>
      <c r="E8" s="163"/>
      <c r="F8" s="163"/>
      <c r="G8" s="176"/>
      <c r="H8" s="176"/>
      <c r="I8" s="176"/>
      <c r="J8" s="176"/>
    </row>
    <row r="9" spans="1:10" x14ac:dyDescent="0.25">
      <c r="A9" s="15" t="s">
        <v>524</v>
      </c>
      <c r="B9" s="51">
        <v>8</v>
      </c>
      <c r="C9" s="51">
        <v>1</v>
      </c>
      <c r="D9" s="51"/>
      <c r="E9" s="51"/>
      <c r="F9" s="51"/>
      <c r="G9" s="102"/>
      <c r="H9" s="102"/>
      <c r="I9" s="102"/>
      <c r="J9" s="102"/>
    </row>
    <row r="10" spans="1:10" x14ac:dyDescent="0.25">
      <c r="A10" s="162" t="s">
        <v>468</v>
      </c>
      <c r="B10" s="163"/>
      <c r="C10" s="163">
        <v>2</v>
      </c>
      <c r="D10" s="163">
        <v>5</v>
      </c>
      <c r="E10" s="163">
        <v>10</v>
      </c>
      <c r="F10" s="163">
        <v>12</v>
      </c>
      <c r="G10" s="176"/>
      <c r="H10" s="176">
        <v>14</v>
      </c>
      <c r="I10" s="176">
        <v>13</v>
      </c>
      <c r="J10" s="176"/>
    </row>
    <row r="11" spans="1:10" x14ac:dyDescent="0.25">
      <c r="A11" s="15" t="s">
        <v>493</v>
      </c>
      <c r="B11" s="51"/>
      <c r="C11" s="51">
        <v>3</v>
      </c>
      <c r="D11" s="51">
        <v>2</v>
      </c>
      <c r="E11" s="51">
        <v>7</v>
      </c>
      <c r="F11" s="51">
        <v>10</v>
      </c>
      <c r="G11" s="51">
        <v>7</v>
      </c>
      <c r="H11" s="102"/>
      <c r="I11" s="102"/>
      <c r="J11" s="102"/>
    </row>
    <row r="12" spans="1:10" x14ac:dyDescent="0.25">
      <c r="A12" s="162" t="s">
        <v>525</v>
      </c>
      <c r="B12" s="163"/>
      <c r="C12" s="163"/>
      <c r="D12" s="163"/>
      <c r="E12" s="163">
        <v>3</v>
      </c>
      <c r="F12" s="163"/>
      <c r="G12" s="176"/>
      <c r="H12" s="176"/>
      <c r="I12" s="176"/>
      <c r="J12" s="176"/>
    </row>
    <row r="13" spans="1:10" x14ac:dyDescent="0.25">
      <c r="A13" s="15" t="s">
        <v>437</v>
      </c>
      <c r="B13" s="51">
        <v>15</v>
      </c>
      <c r="C13" s="51">
        <v>5</v>
      </c>
      <c r="D13" s="51">
        <v>14</v>
      </c>
      <c r="E13" s="51">
        <v>11</v>
      </c>
      <c r="F13" s="51">
        <v>18</v>
      </c>
      <c r="G13" s="51">
        <v>18</v>
      </c>
      <c r="H13" s="102">
        <v>2</v>
      </c>
      <c r="I13" s="102">
        <v>4</v>
      </c>
      <c r="J13" s="102"/>
    </row>
    <row r="14" spans="1:10" x14ac:dyDescent="0.25">
      <c r="A14" s="167" t="s">
        <v>526</v>
      </c>
      <c r="B14" s="163"/>
      <c r="C14" s="163"/>
      <c r="D14" s="163"/>
      <c r="E14" s="176"/>
      <c r="F14" s="176"/>
      <c r="G14" s="176"/>
      <c r="H14" s="176">
        <v>4</v>
      </c>
      <c r="I14" s="176">
        <v>0.5</v>
      </c>
      <c r="J14" s="176"/>
    </row>
    <row r="15" spans="1:10" x14ac:dyDescent="0.25">
      <c r="A15" s="17" t="s">
        <v>43</v>
      </c>
      <c r="B15" s="51"/>
      <c r="C15" s="51"/>
      <c r="D15" s="51"/>
      <c r="E15" s="51"/>
      <c r="F15" s="51">
        <v>1</v>
      </c>
      <c r="G15" s="102">
        <v>10</v>
      </c>
      <c r="H15" s="102">
        <v>8</v>
      </c>
      <c r="I15" s="102">
        <v>2</v>
      </c>
      <c r="J15" s="102"/>
    </row>
    <row r="16" spans="1:10" ht="16.5" thickBot="1" x14ac:dyDescent="0.3">
      <c r="A16" s="20"/>
      <c r="B16" s="88"/>
      <c r="C16" s="88"/>
      <c r="D16" s="88"/>
      <c r="E16" s="104"/>
      <c r="F16" s="104"/>
      <c r="G16" s="104"/>
      <c r="H16" s="104"/>
      <c r="I16" s="104"/>
      <c r="J16" s="104"/>
    </row>
    <row r="17" spans="1:10" ht="16.5" thickBot="1" x14ac:dyDescent="0.3">
      <c r="A17" s="39" t="s">
        <v>49</v>
      </c>
      <c r="B17" s="91">
        <f t="shared" ref="B17:J17" si="1">SUM(B18:B25)</f>
        <v>22.5</v>
      </c>
      <c r="C17" s="91">
        <f t="shared" si="1"/>
        <v>5.5</v>
      </c>
      <c r="D17" s="91">
        <f t="shared" si="1"/>
        <v>6.05</v>
      </c>
      <c r="E17" s="91">
        <f t="shared" si="1"/>
        <v>10.5</v>
      </c>
      <c r="F17" s="91">
        <f t="shared" si="1"/>
        <v>7</v>
      </c>
      <c r="G17" s="91">
        <f t="shared" si="1"/>
        <v>14</v>
      </c>
      <c r="H17" s="91">
        <f t="shared" si="1"/>
        <v>7.5</v>
      </c>
      <c r="I17" s="91">
        <f t="shared" si="1"/>
        <v>4.5</v>
      </c>
      <c r="J17" s="91">
        <f t="shared" si="1"/>
        <v>0</v>
      </c>
    </row>
    <row r="18" spans="1:10" x14ac:dyDescent="0.25">
      <c r="A18" s="159" t="s">
        <v>440</v>
      </c>
      <c r="B18" s="160">
        <v>12</v>
      </c>
      <c r="C18" s="160">
        <v>3</v>
      </c>
      <c r="D18" s="160">
        <v>5</v>
      </c>
      <c r="E18" s="160">
        <v>9</v>
      </c>
      <c r="F18" s="160">
        <v>6</v>
      </c>
      <c r="G18" s="160">
        <v>1</v>
      </c>
      <c r="H18" s="175">
        <v>0.5</v>
      </c>
      <c r="I18" s="175">
        <v>0.5</v>
      </c>
      <c r="J18" s="175"/>
    </row>
    <row r="19" spans="1:10" x14ac:dyDescent="0.25">
      <c r="A19" s="15" t="s">
        <v>531</v>
      </c>
      <c r="B19" s="51">
        <v>2</v>
      </c>
      <c r="C19" s="51"/>
      <c r="D19" s="51"/>
      <c r="E19" s="51"/>
      <c r="F19" s="51"/>
      <c r="G19" s="102"/>
      <c r="H19" s="102"/>
      <c r="I19" s="102"/>
      <c r="J19" s="102"/>
    </row>
    <row r="20" spans="1:10" x14ac:dyDescent="0.25">
      <c r="A20" s="180" t="s">
        <v>527</v>
      </c>
      <c r="B20" s="163"/>
      <c r="C20" s="163"/>
      <c r="D20" s="163"/>
      <c r="E20" s="163"/>
      <c r="F20" s="163">
        <v>1</v>
      </c>
      <c r="G20" s="176">
        <v>2</v>
      </c>
      <c r="H20" s="176">
        <v>1</v>
      </c>
      <c r="I20" s="176"/>
      <c r="J20" s="176"/>
    </row>
    <row r="21" spans="1:10" x14ac:dyDescent="0.25">
      <c r="A21" s="15" t="s">
        <v>513</v>
      </c>
      <c r="B21" s="51">
        <v>1.5</v>
      </c>
      <c r="C21" s="51"/>
      <c r="D21" s="51"/>
      <c r="E21" s="51"/>
      <c r="F21" s="51"/>
      <c r="G21" s="102"/>
      <c r="H21" s="102"/>
      <c r="I21" s="102"/>
      <c r="J21" s="102"/>
    </row>
    <row r="22" spans="1:10" x14ac:dyDescent="0.25">
      <c r="A22" s="162" t="s">
        <v>442</v>
      </c>
      <c r="B22" s="163">
        <v>7</v>
      </c>
      <c r="C22" s="163">
        <v>2</v>
      </c>
      <c r="D22" s="163">
        <v>0.5</v>
      </c>
      <c r="E22" s="163">
        <v>0.5</v>
      </c>
      <c r="F22" s="163"/>
      <c r="G22" s="176"/>
      <c r="H22" s="176"/>
      <c r="I22" s="176"/>
      <c r="J22" s="176"/>
    </row>
    <row r="23" spans="1:10" x14ac:dyDescent="0.25">
      <c r="A23" s="15" t="s">
        <v>505</v>
      </c>
      <c r="B23" s="51"/>
      <c r="C23" s="51"/>
      <c r="D23" s="51">
        <v>0.5</v>
      </c>
      <c r="E23" s="51"/>
      <c r="F23" s="51"/>
      <c r="G23" s="102"/>
      <c r="H23" s="102"/>
      <c r="I23" s="102"/>
      <c r="J23" s="102"/>
    </row>
    <row r="24" spans="1:10" x14ac:dyDescent="0.25">
      <c r="A24" s="162" t="s">
        <v>470</v>
      </c>
      <c r="B24" s="163"/>
      <c r="C24" s="163"/>
      <c r="D24" s="163"/>
      <c r="E24" s="163">
        <v>0.5</v>
      </c>
      <c r="F24" s="163"/>
      <c r="G24" s="176"/>
      <c r="H24" s="176"/>
      <c r="I24" s="176"/>
      <c r="J24" s="176"/>
    </row>
    <row r="25" spans="1:10" x14ac:dyDescent="0.25">
      <c r="A25" s="15" t="s">
        <v>528</v>
      </c>
      <c r="B25" s="51"/>
      <c r="C25" s="51">
        <v>0.5</v>
      </c>
      <c r="D25" s="51">
        <v>0.05</v>
      </c>
      <c r="E25" s="51">
        <v>0.5</v>
      </c>
      <c r="F25" s="51"/>
      <c r="G25" s="51">
        <v>11</v>
      </c>
      <c r="H25" s="102">
        <v>6</v>
      </c>
      <c r="I25" s="102">
        <v>4</v>
      </c>
      <c r="J25" s="102"/>
    </row>
    <row r="26" spans="1:10" ht="16.5" thickBot="1" x14ac:dyDescent="0.3">
      <c r="A26" s="20"/>
      <c r="B26" s="88"/>
      <c r="C26" s="88"/>
      <c r="D26" s="88"/>
      <c r="E26" s="88"/>
      <c r="F26" s="88"/>
      <c r="G26" s="104"/>
      <c r="H26" s="104"/>
      <c r="I26" s="104"/>
      <c r="J26" s="104"/>
    </row>
    <row r="27" spans="1:10" ht="16.5" thickBot="1" x14ac:dyDescent="0.3">
      <c r="A27" s="43" t="s">
        <v>544</v>
      </c>
      <c r="B27" s="91">
        <f>B28</f>
        <v>0</v>
      </c>
      <c r="C27" s="91">
        <f t="shared" ref="C27:J27" si="2">C28</f>
        <v>0</v>
      </c>
      <c r="D27" s="91">
        <f t="shared" si="2"/>
        <v>0</v>
      </c>
      <c r="E27" s="91">
        <f t="shared" si="2"/>
        <v>0</v>
      </c>
      <c r="F27" s="91">
        <f t="shared" si="2"/>
        <v>0</v>
      </c>
      <c r="G27" s="91">
        <f t="shared" si="2"/>
        <v>10</v>
      </c>
      <c r="H27" s="91">
        <f t="shared" si="2"/>
        <v>7</v>
      </c>
      <c r="I27" s="91">
        <f t="shared" si="2"/>
        <v>0</v>
      </c>
      <c r="J27" s="91">
        <f t="shared" si="2"/>
        <v>0</v>
      </c>
    </row>
    <row r="28" spans="1:10" x14ac:dyDescent="0.25">
      <c r="A28" s="183" t="s">
        <v>544</v>
      </c>
      <c r="B28" s="184"/>
      <c r="C28" s="184"/>
      <c r="D28" s="184"/>
      <c r="E28" s="184"/>
      <c r="F28" s="184"/>
      <c r="G28" s="185">
        <v>10</v>
      </c>
      <c r="H28" s="185">
        <v>7</v>
      </c>
      <c r="I28" s="185"/>
      <c r="J28" s="185"/>
    </row>
    <row r="29" spans="1:10" ht="16.5" thickBot="1" x14ac:dyDescent="0.3">
      <c r="A29" s="19"/>
      <c r="B29" s="51"/>
      <c r="C29" s="51"/>
      <c r="D29" s="51"/>
      <c r="E29" s="51"/>
      <c r="F29" s="51"/>
      <c r="G29" s="102"/>
      <c r="H29" s="102"/>
      <c r="I29" s="102"/>
      <c r="J29" s="102"/>
    </row>
    <row r="30" spans="1:10" ht="16.5" thickBot="1" x14ac:dyDescent="0.3">
      <c r="A30" s="39" t="s">
        <v>56</v>
      </c>
      <c r="B30" s="91">
        <f t="shared" ref="B30:J30" si="3">SUM(B31:B50)</f>
        <v>24</v>
      </c>
      <c r="C30" s="91">
        <f t="shared" si="3"/>
        <v>7.5</v>
      </c>
      <c r="D30" s="91">
        <f t="shared" si="3"/>
        <v>6.5</v>
      </c>
      <c r="E30" s="91">
        <f t="shared" si="3"/>
        <v>6.5</v>
      </c>
      <c r="F30" s="91">
        <f t="shared" si="3"/>
        <v>7</v>
      </c>
      <c r="G30" s="91">
        <f t="shared" si="3"/>
        <v>5</v>
      </c>
      <c r="H30" s="91">
        <f t="shared" si="3"/>
        <v>9</v>
      </c>
      <c r="I30" s="91">
        <f t="shared" si="3"/>
        <v>21</v>
      </c>
      <c r="J30" s="91">
        <f t="shared" si="3"/>
        <v>0</v>
      </c>
    </row>
    <row r="31" spans="1:10" x14ac:dyDescent="0.25">
      <c r="A31" s="159" t="s">
        <v>516</v>
      </c>
      <c r="B31" s="160">
        <v>5</v>
      </c>
      <c r="C31" s="160">
        <v>2</v>
      </c>
      <c r="D31" s="160"/>
      <c r="E31" s="160">
        <v>1</v>
      </c>
      <c r="F31" s="160">
        <v>1</v>
      </c>
      <c r="G31" s="160">
        <v>2</v>
      </c>
      <c r="H31" s="175">
        <v>4</v>
      </c>
      <c r="I31" s="175"/>
      <c r="J31" s="175"/>
    </row>
    <row r="32" spans="1:10" x14ac:dyDescent="0.25">
      <c r="A32" s="15" t="s">
        <v>445</v>
      </c>
      <c r="B32" s="51">
        <v>0.5</v>
      </c>
      <c r="C32" s="51"/>
      <c r="D32" s="51"/>
      <c r="E32" s="102"/>
      <c r="F32" s="102"/>
      <c r="G32" s="102"/>
      <c r="H32" s="102"/>
      <c r="I32" s="102"/>
      <c r="J32" s="102"/>
    </row>
    <row r="33" spans="1:10" x14ac:dyDescent="0.25">
      <c r="A33" s="180" t="s">
        <v>529</v>
      </c>
      <c r="B33" s="163"/>
      <c r="C33" s="163"/>
      <c r="D33" s="163"/>
      <c r="E33" s="163"/>
      <c r="F33" s="163">
        <v>2</v>
      </c>
      <c r="G33" s="176"/>
      <c r="H33" s="176"/>
      <c r="I33" s="176"/>
      <c r="J33" s="176"/>
    </row>
    <row r="34" spans="1:10" x14ac:dyDescent="0.25">
      <c r="A34" s="15" t="s">
        <v>447</v>
      </c>
      <c r="B34" s="51">
        <v>0.5</v>
      </c>
      <c r="C34" s="51">
        <v>0.5</v>
      </c>
      <c r="D34" s="51">
        <v>0.5</v>
      </c>
      <c r="E34" s="51">
        <v>0.5</v>
      </c>
      <c r="F34" s="51"/>
      <c r="G34" s="102"/>
      <c r="H34" s="102"/>
      <c r="I34" s="102"/>
      <c r="J34" s="102"/>
    </row>
    <row r="35" spans="1:10" x14ac:dyDescent="0.25">
      <c r="A35" s="162" t="s">
        <v>449</v>
      </c>
      <c r="B35" s="163">
        <v>0.5</v>
      </c>
      <c r="C35" s="163">
        <v>1</v>
      </c>
      <c r="D35" s="163">
        <v>1</v>
      </c>
      <c r="E35" s="163">
        <v>1</v>
      </c>
      <c r="F35" s="163">
        <v>1</v>
      </c>
      <c r="G35" s="176"/>
      <c r="H35" s="176"/>
      <c r="I35" s="176"/>
      <c r="J35" s="176"/>
    </row>
    <row r="36" spans="1:10" x14ac:dyDescent="0.25">
      <c r="A36" s="15" t="s">
        <v>892</v>
      </c>
      <c r="B36" s="51">
        <v>1</v>
      </c>
      <c r="C36" s="51"/>
      <c r="D36" s="51"/>
      <c r="E36" s="51"/>
      <c r="F36" s="51"/>
      <c r="G36" s="102"/>
      <c r="H36" s="102"/>
      <c r="I36" s="102"/>
      <c r="J36" s="102"/>
    </row>
    <row r="37" spans="1:10" x14ac:dyDescent="0.25">
      <c r="A37" s="162" t="s">
        <v>450</v>
      </c>
      <c r="B37" s="163">
        <v>1</v>
      </c>
      <c r="C37" s="163">
        <v>1</v>
      </c>
      <c r="D37" s="163">
        <v>1</v>
      </c>
      <c r="E37" s="163">
        <v>0.5</v>
      </c>
      <c r="F37" s="163">
        <v>0.5</v>
      </c>
      <c r="G37" s="176"/>
      <c r="H37" s="176"/>
      <c r="I37" s="176">
        <v>3</v>
      </c>
      <c r="J37" s="176"/>
    </row>
    <row r="38" spans="1:10" x14ac:dyDescent="0.25">
      <c r="A38" s="15" t="s">
        <v>474</v>
      </c>
      <c r="B38" s="51">
        <v>2</v>
      </c>
      <c r="C38" s="51"/>
      <c r="D38" s="51"/>
      <c r="E38" s="51"/>
      <c r="F38" s="51"/>
      <c r="G38" s="102"/>
      <c r="H38" s="102"/>
      <c r="I38" s="102"/>
      <c r="J38" s="102"/>
    </row>
    <row r="39" spans="1:10" x14ac:dyDescent="0.25">
      <c r="A39" s="181" t="s">
        <v>904</v>
      </c>
      <c r="B39" s="163">
        <v>1</v>
      </c>
      <c r="C39" s="163">
        <v>2</v>
      </c>
      <c r="D39" s="163">
        <v>0.5</v>
      </c>
      <c r="E39" s="163"/>
      <c r="F39" s="163"/>
      <c r="G39" s="176"/>
      <c r="H39" s="176"/>
      <c r="I39" s="176"/>
      <c r="J39" s="176"/>
    </row>
    <row r="40" spans="1:10" x14ac:dyDescent="0.25">
      <c r="A40" s="15" t="s">
        <v>530</v>
      </c>
      <c r="B40" s="51"/>
      <c r="C40" s="51"/>
      <c r="D40" s="51">
        <v>0.5</v>
      </c>
      <c r="E40" s="51">
        <v>0.5</v>
      </c>
      <c r="F40" s="51"/>
      <c r="G40" s="102"/>
      <c r="H40" s="102"/>
      <c r="I40" s="102"/>
      <c r="J40" s="102"/>
    </row>
    <row r="41" spans="1:10" x14ac:dyDescent="0.25">
      <c r="A41" s="162" t="s">
        <v>909</v>
      </c>
      <c r="B41" s="163">
        <v>8</v>
      </c>
      <c r="C41" s="163"/>
      <c r="D41" s="163"/>
      <c r="E41" s="163"/>
      <c r="F41" s="163"/>
      <c r="G41" s="176"/>
      <c r="H41" s="176"/>
      <c r="I41" s="176"/>
      <c r="J41" s="176"/>
    </row>
    <row r="42" spans="1:10" x14ac:dyDescent="0.25">
      <c r="A42" s="15" t="s">
        <v>532</v>
      </c>
      <c r="B42" s="51"/>
      <c r="C42" s="51">
        <v>1</v>
      </c>
      <c r="D42" s="51"/>
      <c r="E42" s="51"/>
      <c r="F42" s="51"/>
      <c r="G42" s="102"/>
      <c r="H42" s="102"/>
      <c r="I42" s="102"/>
      <c r="J42" s="102"/>
    </row>
    <row r="43" spans="1:10" x14ac:dyDescent="0.25">
      <c r="A43" s="162" t="s">
        <v>494</v>
      </c>
      <c r="B43" s="163"/>
      <c r="C43" s="163"/>
      <c r="D43" s="163">
        <v>0.5</v>
      </c>
      <c r="E43" s="163">
        <v>0.5</v>
      </c>
      <c r="F43" s="163"/>
      <c r="G43" s="176"/>
      <c r="H43" s="176"/>
      <c r="I43" s="176"/>
      <c r="J43" s="176"/>
    </row>
    <row r="44" spans="1:10" x14ac:dyDescent="0.25">
      <c r="A44" s="15" t="s">
        <v>533</v>
      </c>
      <c r="B44" s="51">
        <v>1.5</v>
      </c>
      <c r="C44" s="51"/>
      <c r="D44" s="51"/>
      <c r="E44" s="51"/>
      <c r="F44" s="51"/>
      <c r="G44" s="102"/>
      <c r="H44" s="102"/>
      <c r="I44" s="102"/>
      <c r="J44" s="102"/>
    </row>
    <row r="45" spans="1:10" x14ac:dyDescent="0.25">
      <c r="A45" s="162" t="s">
        <v>452</v>
      </c>
      <c r="B45" s="163">
        <v>1</v>
      </c>
      <c r="C45" s="163"/>
      <c r="D45" s="163"/>
      <c r="E45" s="163"/>
      <c r="F45" s="163"/>
      <c r="G45" s="176"/>
      <c r="H45" s="176"/>
      <c r="I45" s="176"/>
      <c r="J45" s="176"/>
    </row>
    <row r="46" spans="1:10" x14ac:dyDescent="0.25">
      <c r="A46" s="15" t="s">
        <v>902</v>
      </c>
      <c r="B46" s="51"/>
      <c r="C46" s="51"/>
      <c r="D46" s="51"/>
      <c r="E46" s="51"/>
      <c r="F46" s="51"/>
      <c r="G46" s="102">
        <v>1</v>
      </c>
      <c r="H46" s="102">
        <v>1</v>
      </c>
      <c r="I46" s="102"/>
      <c r="J46" s="102"/>
    </row>
    <row r="47" spans="1:10" x14ac:dyDescent="0.25">
      <c r="A47" s="162" t="s">
        <v>453</v>
      </c>
      <c r="B47" s="163">
        <v>1</v>
      </c>
      <c r="C47" s="163"/>
      <c r="D47" s="163">
        <v>0.5</v>
      </c>
      <c r="E47" s="163">
        <v>0.5</v>
      </c>
      <c r="F47" s="163">
        <v>0.5</v>
      </c>
      <c r="G47" s="176"/>
      <c r="H47" s="176"/>
      <c r="I47" s="176"/>
      <c r="J47" s="176"/>
    </row>
    <row r="48" spans="1:10" x14ac:dyDescent="0.25">
      <c r="A48" s="15" t="s">
        <v>463</v>
      </c>
      <c r="B48" s="51">
        <v>0.5</v>
      </c>
      <c r="C48" s="51"/>
      <c r="D48" s="51"/>
      <c r="E48" s="102"/>
      <c r="F48" s="51"/>
      <c r="G48" s="102"/>
      <c r="H48" s="102"/>
      <c r="I48" s="102"/>
      <c r="J48" s="102"/>
    </row>
    <row r="49" spans="1:10" x14ac:dyDescent="0.25">
      <c r="A49" s="167" t="s">
        <v>534</v>
      </c>
      <c r="B49" s="163"/>
      <c r="C49" s="163"/>
      <c r="D49" s="163">
        <v>2</v>
      </c>
      <c r="E49" s="163"/>
      <c r="F49" s="163"/>
      <c r="G49" s="176"/>
      <c r="H49" s="176"/>
      <c r="I49" s="176"/>
      <c r="J49" s="176"/>
    </row>
    <row r="50" spans="1:10" x14ac:dyDescent="0.25">
      <c r="A50" s="168" t="s">
        <v>464</v>
      </c>
      <c r="B50" s="169">
        <v>0.5</v>
      </c>
      <c r="C50" s="169"/>
      <c r="D50" s="169"/>
      <c r="E50" s="169">
        <v>2</v>
      </c>
      <c r="F50" s="169">
        <v>2</v>
      </c>
      <c r="G50" s="169">
        <v>2</v>
      </c>
      <c r="H50" s="177">
        <v>4</v>
      </c>
      <c r="I50" s="177">
        <v>18</v>
      </c>
      <c r="J50" s="177"/>
    </row>
    <row r="51" spans="1:10" x14ac:dyDescent="0.25">
      <c r="A51" s="168" t="s">
        <v>456</v>
      </c>
      <c r="B51" s="169"/>
      <c r="C51" s="169"/>
      <c r="D51" s="169"/>
      <c r="E51" s="169">
        <v>3</v>
      </c>
      <c r="F51" s="169"/>
      <c r="G51" s="177"/>
      <c r="H51" s="177">
        <v>25</v>
      </c>
      <c r="I51" s="177">
        <v>5</v>
      </c>
      <c r="J51" s="177"/>
    </row>
    <row r="52" spans="1:10" ht="16.5" thickBot="1" x14ac:dyDescent="0.3">
      <c r="A52" s="69"/>
      <c r="B52" s="104"/>
      <c r="C52" s="104"/>
      <c r="D52" s="104"/>
      <c r="E52" s="104"/>
      <c r="F52" s="104"/>
      <c r="G52" s="104"/>
      <c r="H52" s="104"/>
      <c r="I52" s="104"/>
      <c r="J52" s="104"/>
    </row>
    <row r="53" spans="1:10" ht="16.5" thickBot="1" x14ac:dyDescent="0.3">
      <c r="A53" s="39" t="s">
        <v>57</v>
      </c>
      <c r="B53" s="107">
        <f>B30+B17+B5+B27</f>
        <v>77</v>
      </c>
      <c r="C53" s="107">
        <f t="shared" ref="C53:J53" si="4">C30+C17+C5+C27</f>
        <v>27</v>
      </c>
      <c r="D53" s="107">
        <f t="shared" si="4"/>
        <v>39.549999999999997</v>
      </c>
      <c r="E53" s="107">
        <f t="shared" si="4"/>
        <v>50</v>
      </c>
      <c r="F53" s="107">
        <f t="shared" si="4"/>
        <v>57</v>
      </c>
      <c r="G53" s="107">
        <f>G30+G17+G5+G27</f>
        <v>59.5</v>
      </c>
      <c r="H53" s="107">
        <f t="shared" si="4"/>
        <v>46.5</v>
      </c>
      <c r="I53" s="107">
        <f t="shared" si="4"/>
        <v>47.5</v>
      </c>
      <c r="J53" s="107">
        <f t="shared" si="4"/>
        <v>0</v>
      </c>
    </row>
    <row r="54" spans="1:10" ht="16.5" thickBot="1" x14ac:dyDescent="0.3">
      <c r="A54" s="1" t="s">
        <v>58</v>
      </c>
      <c r="B54" s="115">
        <f>COUNT(B6:B14)+COUNT(B18:B25)+COUNT(B28)+COUNT(B31:B49)</f>
        <v>22</v>
      </c>
      <c r="C54" s="115">
        <f t="shared" ref="C54:J54" si="5">COUNT(C6:C14)+COUNT(C18:C25)+COUNT(C28)+COUNT(C31:C49)</f>
        <v>15</v>
      </c>
      <c r="D54" s="115">
        <f t="shared" si="5"/>
        <v>18</v>
      </c>
      <c r="E54" s="115">
        <f t="shared" si="5"/>
        <v>17</v>
      </c>
      <c r="F54" s="115">
        <f t="shared" si="5"/>
        <v>12</v>
      </c>
      <c r="G54" s="115">
        <f t="shared" si="5"/>
        <v>10</v>
      </c>
      <c r="H54" s="115">
        <f t="shared" si="5"/>
        <v>10</v>
      </c>
      <c r="I54" s="115">
        <f t="shared" si="5"/>
        <v>8</v>
      </c>
      <c r="J54" s="115">
        <f t="shared" si="5"/>
        <v>0</v>
      </c>
    </row>
    <row r="55" spans="1:10" x14ac:dyDescent="0.25">
      <c r="I55" s="3">
        <v>8149</v>
      </c>
    </row>
  </sheetData>
  <sortState xmlns:xlrd2="http://schemas.microsoft.com/office/spreadsheetml/2017/richdata2" ref="A6:I13">
    <sortCondition ref="A6:A1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pageSetUpPr fitToPage="1"/>
  </sheetPr>
  <dimension ref="A1:J38"/>
  <sheetViews>
    <sheetView topLeftCell="A21" zoomScale="115" zoomScaleNormal="115" workbookViewId="0">
      <selection activeCell="I36" sqref="I36:J36"/>
    </sheetView>
  </sheetViews>
  <sheetFormatPr defaultColWidth="8.85546875" defaultRowHeight="15.75" x14ac:dyDescent="0.25"/>
  <cols>
    <col min="1" max="1" width="33.140625" style="3" customWidth="1"/>
    <col min="2" max="7" width="9.5703125" style="3" customWidth="1"/>
    <col min="8" max="8" width="10.28515625" style="3" customWidth="1"/>
    <col min="9" max="10" width="10.140625" style="3" customWidth="1"/>
    <col min="11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0" x14ac:dyDescent="0.25">
      <c r="A2" s="42" t="s">
        <v>520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x14ac:dyDescent="0.25">
      <c r="A3" s="16" t="s">
        <v>521</v>
      </c>
      <c r="B3" s="12"/>
      <c r="C3" s="12"/>
      <c r="D3" s="12"/>
      <c r="E3" s="18"/>
      <c r="F3" s="18"/>
      <c r="G3" s="18" t="s">
        <v>500</v>
      </c>
      <c r="H3" s="18" t="s">
        <v>501</v>
      </c>
      <c r="I3" s="18" t="s">
        <v>967</v>
      </c>
      <c r="J3" s="18"/>
    </row>
    <row r="4" spans="1:10" ht="16.5" thickBot="1" x14ac:dyDescent="0.3">
      <c r="A4" s="27" t="s">
        <v>535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0" ht="16.5" thickBot="1" x14ac:dyDescent="0.3">
      <c r="A5" s="39" t="s">
        <v>48</v>
      </c>
      <c r="B5" s="91">
        <f t="shared" ref="B5:J5" si="0">SUM(B6:B9)</f>
        <v>5</v>
      </c>
      <c r="C5" s="91">
        <f t="shared" si="0"/>
        <v>3</v>
      </c>
      <c r="D5" s="91">
        <f t="shared" si="0"/>
        <v>2</v>
      </c>
      <c r="E5" s="91">
        <f t="shared" si="0"/>
        <v>3</v>
      </c>
      <c r="F5" s="91">
        <f t="shared" si="0"/>
        <v>4</v>
      </c>
      <c r="G5" s="91">
        <f t="shared" si="0"/>
        <v>3.5</v>
      </c>
      <c r="H5" s="91">
        <f t="shared" si="0"/>
        <v>0.7</v>
      </c>
      <c r="I5" s="91">
        <f t="shared" si="0"/>
        <v>2.6</v>
      </c>
      <c r="J5" s="91">
        <f t="shared" si="0"/>
        <v>0</v>
      </c>
    </row>
    <row r="6" spans="1:10" x14ac:dyDescent="0.25">
      <c r="A6" s="159" t="s">
        <v>436</v>
      </c>
      <c r="B6" s="160">
        <v>0.5</v>
      </c>
      <c r="C6" s="160">
        <v>0.5</v>
      </c>
      <c r="D6" s="160">
        <v>0.5</v>
      </c>
      <c r="E6" s="160">
        <v>1</v>
      </c>
      <c r="F6" s="160">
        <v>1</v>
      </c>
      <c r="G6" s="160">
        <v>1</v>
      </c>
      <c r="H6" s="175">
        <v>0.1</v>
      </c>
      <c r="I6" s="175">
        <v>0.5</v>
      </c>
      <c r="J6" s="175"/>
    </row>
    <row r="7" spans="1:10" x14ac:dyDescent="0.25">
      <c r="A7" s="15" t="s">
        <v>503</v>
      </c>
      <c r="B7" s="51">
        <v>2</v>
      </c>
      <c r="C7" s="51">
        <v>0.5</v>
      </c>
      <c r="D7" s="51">
        <v>1</v>
      </c>
      <c r="E7" s="51"/>
      <c r="F7" s="51">
        <v>2</v>
      </c>
      <c r="G7" s="51">
        <v>2</v>
      </c>
      <c r="H7" s="102">
        <v>0.1</v>
      </c>
      <c r="I7" s="102">
        <v>2</v>
      </c>
      <c r="J7" s="102"/>
    </row>
    <row r="8" spans="1:10" x14ac:dyDescent="0.25">
      <c r="A8" s="162" t="s">
        <v>493</v>
      </c>
      <c r="B8" s="163">
        <v>2</v>
      </c>
      <c r="C8" s="163">
        <v>2</v>
      </c>
      <c r="D8" s="163">
        <v>0.5</v>
      </c>
      <c r="E8" s="163">
        <v>2</v>
      </c>
      <c r="F8" s="163">
        <v>1</v>
      </c>
      <c r="G8" s="163">
        <v>0.5</v>
      </c>
      <c r="H8" s="176">
        <v>0.5</v>
      </c>
      <c r="I8" s="176">
        <v>0.1</v>
      </c>
      <c r="J8" s="176"/>
    </row>
    <row r="9" spans="1:10" x14ac:dyDescent="0.25">
      <c r="A9" s="15" t="s">
        <v>437</v>
      </c>
      <c r="B9" s="51">
        <v>0.5</v>
      </c>
      <c r="C9" s="51"/>
      <c r="D9" s="51"/>
      <c r="E9" s="51"/>
      <c r="F9" s="51"/>
      <c r="G9" s="102"/>
      <c r="H9" s="102"/>
      <c r="I9" s="102"/>
      <c r="J9" s="102"/>
    </row>
    <row r="10" spans="1:10" ht="16.5" thickBot="1" x14ac:dyDescent="0.3">
      <c r="A10" s="20"/>
      <c r="B10" s="88"/>
      <c r="C10" s="88"/>
      <c r="D10" s="88"/>
      <c r="E10" s="104"/>
      <c r="F10" s="104"/>
      <c r="G10" s="104"/>
      <c r="H10" s="104"/>
      <c r="I10" s="104"/>
      <c r="J10" s="104"/>
    </row>
    <row r="11" spans="1:10" ht="16.5" thickBot="1" x14ac:dyDescent="0.3">
      <c r="A11" s="39" t="s">
        <v>49</v>
      </c>
      <c r="B11" s="91">
        <f t="shared" ref="B11:J11" si="1">SUM(B12:B16)</f>
        <v>14</v>
      </c>
      <c r="C11" s="91">
        <f t="shared" si="1"/>
        <v>2</v>
      </c>
      <c r="D11" s="91">
        <f t="shared" si="1"/>
        <v>2</v>
      </c>
      <c r="E11" s="91">
        <f t="shared" si="1"/>
        <v>2.5</v>
      </c>
      <c r="F11" s="91">
        <f t="shared" si="1"/>
        <v>2.5</v>
      </c>
      <c r="G11" s="91">
        <f t="shared" si="1"/>
        <v>0.5</v>
      </c>
      <c r="H11" s="91">
        <f t="shared" si="1"/>
        <v>0.11</v>
      </c>
      <c r="I11" s="91">
        <f t="shared" si="1"/>
        <v>0</v>
      </c>
      <c r="J11" s="91">
        <f t="shared" si="1"/>
        <v>0</v>
      </c>
    </row>
    <row r="12" spans="1:10" x14ac:dyDescent="0.25">
      <c r="A12" s="159" t="s">
        <v>440</v>
      </c>
      <c r="B12" s="160">
        <v>1</v>
      </c>
      <c r="C12" s="160"/>
      <c r="D12" s="160"/>
      <c r="E12" s="160">
        <v>0.5</v>
      </c>
      <c r="F12" s="160">
        <v>0.5</v>
      </c>
      <c r="G12" s="175"/>
      <c r="H12" s="175"/>
      <c r="I12" s="175"/>
      <c r="J12" s="175"/>
    </row>
    <row r="13" spans="1:10" x14ac:dyDescent="0.25">
      <c r="A13" s="15" t="s">
        <v>442</v>
      </c>
      <c r="B13" s="51">
        <v>0.5</v>
      </c>
      <c r="C13" s="51"/>
      <c r="D13" s="51">
        <v>0.5</v>
      </c>
      <c r="E13" s="51">
        <v>0.5</v>
      </c>
      <c r="F13" s="51">
        <v>0.5</v>
      </c>
      <c r="G13" s="102"/>
      <c r="H13" s="102"/>
      <c r="I13" s="102"/>
      <c r="J13" s="102"/>
    </row>
    <row r="14" spans="1:10" x14ac:dyDescent="0.25">
      <c r="A14" s="162" t="s">
        <v>536</v>
      </c>
      <c r="B14" s="163"/>
      <c r="C14" s="163">
        <v>0.5</v>
      </c>
      <c r="D14" s="163"/>
      <c r="E14" s="163"/>
      <c r="F14" s="163"/>
      <c r="G14" s="176"/>
      <c r="H14" s="176"/>
      <c r="I14" s="176"/>
      <c r="J14" s="176"/>
    </row>
    <row r="15" spans="1:10" x14ac:dyDescent="0.25">
      <c r="A15" s="15" t="s">
        <v>505</v>
      </c>
      <c r="B15" s="51">
        <v>12</v>
      </c>
      <c r="C15" s="51">
        <v>1</v>
      </c>
      <c r="D15" s="51">
        <v>1</v>
      </c>
      <c r="E15" s="51">
        <v>1</v>
      </c>
      <c r="F15" s="51">
        <v>1</v>
      </c>
      <c r="G15" s="51">
        <v>0.5</v>
      </c>
      <c r="H15" s="102">
        <v>0.01</v>
      </c>
      <c r="I15" s="102"/>
      <c r="J15" s="102"/>
    </row>
    <row r="16" spans="1:10" x14ac:dyDescent="0.25">
      <c r="A16" s="162" t="s">
        <v>470</v>
      </c>
      <c r="B16" s="163">
        <v>0.5</v>
      </c>
      <c r="C16" s="163">
        <v>0.5</v>
      </c>
      <c r="D16" s="163">
        <v>0.5</v>
      </c>
      <c r="E16" s="163">
        <v>0.5</v>
      </c>
      <c r="F16" s="163">
        <v>0.5</v>
      </c>
      <c r="G16" s="176"/>
      <c r="H16" s="176">
        <v>0.1</v>
      </c>
      <c r="I16" s="176"/>
      <c r="J16" s="176"/>
    </row>
    <row r="17" spans="1:10" ht="16.5" thickBot="1" x14ac:dyDescent="0.3">
      <c r="A17" s="20"/>
      <c r="B17" s="88"/>
      <c r="C17" s="88"/>
      <c r="D17" s="88"/>
      <c r="E17" s="104"/>
      <c r="F17" s="104"/>
      <c r="G17" s="104"/>
      <c r="H17" s="104"/>
      <c r="I17" s="104"/>
      <c r="J17" s="104"/>
    </row>
    <row r="18" spans="1:10" ht="16.5" thickBot="1" x14ac:dyDescent="0.3">
      <c r="A18" s="39" t="s">
        <v>56</v>
      </c>
      <c r="B18" s="91">
        <f t="shared" ref="B18:J18" si="2">SUM(B19:B32)</f>
        <v>33</v>
      </c>
      <c r="C18" s="91">
        <f t="shared" si="2"/>
        <v>54</v>
      </c>
      <c r="D18" s="91">
        <f t="shared" si="2"/>
        <v>40.5</v>
      </c>
      <c r="E18" s="91">
        <f t="shared" si="2"/>
        <v>43</v>
      </c>
      <c r="F18" s="91">
        <f t="shared" si="2"/>
        <v>73.5</v>
      </c>
      <c r="G18" s="91">
        <f t="shared" si="2"/>
        <v>33.5</v>
      </c>
      <c r="H18" s="91">
        <f t="shared" si="2"/>
        <v>41.11</v>
      </c>
      <c r="I18" s="91">
        <f t="shared" si="2"/>
        <v>42</v>
      </c>
      <c r="J18" s="91">
        <f t="shared" si="2"/>
        <v>0</v>
      </c>
    </row>
    <row r="19" spans="1:10" x14ac:dyDescent="0.25">
      <c r="A19" s="159" t="s">
        <v>488</v>
      </c>
      <c r="B19" s="160">
        <v>7</v>
      </c>
      <c r="C19" s="160">
        <v>30</v>
      </c>
      <c r="D19" s="160">
        <v>5</v>
      </c>
      <c r="E19" s="160">
        <v>2</v>
      </c>
      <c r="F19" s="160"/>
      <c r="G19" s="175"/>
      <c r="H19" s="175">
        <v>1</v>
      </c>
      <c r="I19" s="175">
        <v>1</v>
      </c>
      <c r="J19" s="175"/>
    </row>
    <row r="20" spans="1:10" x14ac:dyDescent="0.25">
      <c r="A20" s="15" t="s">
        <v>458</v>
      </c>
      <c r="B20" s="51">
        <v>12</v>
      </c>
      <c r="C20" s="51">
        <v>7</v>
      </c>
      <c r="D20" s="51">
        <v>9</v>
      </c>
      <c r="E20" s="51">
        <v>6</v>
      </c>
      <c r="F20" s="51">
        <v>4</v>
      </c>
      <c r="G20" s="102"/>
      <c r="H20" s="102">
        <v>0.1</v>
      </c>
      <c r="I20" s="102"/>
      <c r="J20" s="102"/>
    </row>
    <row r="21" spans="1:10" x14ac:dyDescent="0.25">
      <c r="A21" s="162" t="s">
        <v>447</v>
      </c>
      <c r="B21" s="163">
        <v>0.5</v>
      </c>
      <c r="C21" s="163">
        <v>0.5</v>
      </c>
      <c r="D21" s="163">
        <v>1</v>
      </c>
      <c r="E21" s="163">
        <v>1</v>
      </c>
      <c r="F21" s="163">
        <v>1</v>
      </c>
      <c r="G21" s="163">
        <v>1</v>
      </c>
      <c r="H21" s="176">
        <v>5</v>
      </c>
      <c r="I21" s="176">
        <v>5</v>
      </c>
      <c r="J21" s="176"/>
    </row>
    <row r="22" spans="1:10" x14ac:dyDescent="0.25">
      <c r="A22" s="15" t="s">
        <v>473</v>
      </c>
      <c r="B22" s="51">
        <v>1.5</v>
      </c>
      <c r="C22" s="51">
        <v>2</v>
      </c>
      <c r="D22" s="51"/>
      <c r="E22" s="51"/>
      <c r="F22" s="51">
        <v>11</v>
      </c>
      <c r="G22" s="51">
        <v>8</v>
      </c>
      <c r="H22" s="102">
        <v>6</v>
      </c>
      <c r="I22" s="102">
        <v>0.5</v>
      </c>
      <c r="J22" s="102"/>
    </row>
    <row r="23" spans="1:10" x14ac:dyDescent="0.25">
      <c r="A23" s="162" t="s">
        <v>449</v>
      </c>
      <c r="B23" s="163"/>
      <c r="C23" s="163">
        <v>0.5</v>
      </c>
      <c r="D23" s="163">
        <v>0.5</v>
      </c>
      <c r="E23" s="163"/>
      <c r="F23" s="163"/>
      <c r="G23" s="176">
        <v>0.5</v>
      </c>
      <c r="H23" s="176">
        <v>3</v>
      </c>
      <c r="I23" s="176">
        <v>0.5</v>
      </c>
      <c r="J23" s="176"/>
    </row>
    <row r="24" spans="1:10" x14ac:dyDescent="0.25">
      <c r="A24" s="15" t="s">
        <v>450</v>
      </c>
      <c r="B24" s="51">
        <v>0.5</v>
      </c>
      <c r="C24" s="51">
        <v>0.5</v>
      </c>
      <c r="D24" s="51">
        <v>1</v>
      </c>
      <c r="E24" s="51">
        <v>1</v>
      </c>
      <c r="F24" s="51">
        <v>0.5</v>
      </c>
      <c r="G24" s="51">
        <v>0.5</v>
      </c>
      <c r="H24" s="102">
        <v>0.5</v>
      </c>
      <c r="I24" s="102"/>
      <c r="J24" s="102"/>
    </row>
    <row r="25" spans="1:10" x14ac:dyDescent="0.25">
      <c r="A25" s="162" t="s">
        <v>474</v>
      </c>
      <c r="B25" s="163">
        <v>1</v>
      </c>
      <c r="C25" s="163">
        <v>1</v>
      </c>
      <c r="D25" s="163">
        <v>0.5</v>
      </c>
      <c r="E25" s="163">
        <v>1</v>
      </c>
      <c r="F25" s="163">
        <v>0.5</v>
      </c>
      <c r="G25" s="163">
        <v>2</v>
      </c>
      <c r="H25" s="176">
        <v>1</v>
      </c>
      <c r="I25" s="176">
        <v>2</v>
      </c>
      <c r="J25" s="176"/>
    </row>
    <row r="26" spans="1:10" x14ac:dyDescent="0.25">
      <c r="A26" s="131" t="s">
        <v>904</v>
      </c>
      <c r="B26" s="51">
        <v>5</v>
      </c>
      <c r="C26" s="51">
        <v>5</v>
      </c>
      <c r="D26" s="51">
        <v>4</v>
      </c>
      <c r="E26" s="51"/>
      <c r="F26" s="51"/>
      <c r="G26" s="102"/>
      <c r="H26" s="102"/>
      <c r="I26" s="102"/>
      <c r="J26" s="102"/>
    </row>
    <row r="27" spans="1:10" x14ac:dyDescent="0.25">
      <c r="A27" s="162" t="s">
        <v>537</v>
      </c>
      <c r="B27" s="163"/>
      <c r="C27" s="163"/>
      <c r="D27" s="163">
        <v>4</v>
      </c>
      <c r="E27" s="163">
        <v>6</v>
      </c>
      <c r="F27" s="163"/>
      <c r="G27" s="176"/>
      <c r="H27" s="176"/>
      <c r="I27" s="176"/>
      <c r="J27" s="176"/>
    </row>
    <row r="28" spans="1:10" x14ac:dyDescent="0.25">
      <c r="A28" s="15" t="s">
        <v>538</v>
      </c>
      <c r="B28" s="51"/>
      <c r="C28" s="51"/>
      <c r="D28" s="51"/>
      <c r="E28" s="51">
        <v>2</v>
      </c>
      <c r="F28" s="51"/>
      <c r="G28" s="102"/>
      <c r="H28" s="102"/>
      <c r="I28" s="102"/>
      <c r="J28" s="102"/>
    </row>
    <row r="29" spans="1:10" x14ac:dyDescent="0.25">
      <c r="A29" s="162" t="s">
        <v>453</v>
      </c>
      <c r="B29" s="163">
        <v>3</v>
      </c>
      <c r="C29" s="163">
        <v>3</v>
      </c>
      <c r="D29" s="163">
        <v>8</v>
      </c>
      <c r="E29" s="163">
        <v>8</v>
      </c>
      <c r="F29" s="163">
        <v>10</v>
      </c>
      <c r="G29" s="163">
        <v>5</v>
      </c>
      <c r="H29" s="176">
        <v>4</v>
      </c>
      <c r="I29" s="176">
        <v>3</v>
      </c>
      <c r="J29" s="176"/>
    </row>
    <row r="30" spans="1:10" x14ac:dyDescent="0.25">
      <c r="A30" s="15" t="s">
        <v>455</v>
      </c>
      <c r="B30" s="51"/>
      <c r="C30" s="51"/>
      <c r="D30" s="51">
        <v>0.5</v>
      </c>
      <c r="E30" s="51">
        <v>1</v>
      </c>
      <c r="F30" s="51">
        <v>0.5</v>
      </c>
      <c r="G30" s="51">
        <v>1</v>
      </c>
      <c r="H30" s="102">
        <v>0.5</v>
      </c>
      <c r="I30" s="102"/>
      <c r="J30" s="102"/>
    </row>
    <row r="31" spans="1:10" x14ac:dyDescent="0.25">
      <c r="A31" s="162" t="s">
        <v>463</v>
      </c>
      <c r="B31" s="163">
        <v>1.5</v>
      </c>
      <c r="C31" s="163">
        <v>0.5</v>
      </c>
      <c r="D31" s="163">
        <v>2</v>
      </c>
      <c r="E31" s="163">
        <v>1</v>
      </c>
      <c r="F31" s="163">
        <v>1</v>
      </c>
      <c r="G31" s="163">
        <v>0.5</v>
      </c>
      <c r="H31" s="176">
        <v>0.01</v>
      </c>
      <c r="I31" s="176"/>
      <c r="J31" s="176"/>
    </row>
    <row r="32" spans="1:10" x14ac:dyDescent="0.25">
      <c r="A32" s="168" t="s">
        <v>464</v>
      </c>
      <c r="B32" s="169">
        <v>1</v>
      </c>
      <c r="C32" s="169">
        <v>4</v>
      </c>
      <c r="D32" s="169">
        <v>5</v>
      </c>
      <c r="E32" s="169">
        <v>14</v>
      </c>
      <c r="F32" s="169">
        <v>45</v>
      </c>
      <c r="G32" s="169">
        <v>15</v>
      </c>
      <c r="H32" s="177">
        <v>20</v>
      </c>
      <c r="I32" s="177">
        <v>30</v>
      </c>
      <c r="J32" s="177"/>
    </row>
    <row r="33" spans="1:10" x14ac:dyDescent="0.25">
      <c r="A33" s="171" t="s">
        <v>456</v>
      </c>
      <c r="B33" s="172"/>
      <c r="C33" s="172"/>
      <c r="D33" s="172"/>
      <c r="E33" s="172">
        <v>1</v>
      </c>
      <c r="F33" s="172">
        <v>0.5</v>
      </c>
      <c r="G33" s="172">
        <v>25</v>
      </c>
      <c r="H33" s="186">
        <v>8</v>
      </c>
      <c r="I33" s="186">
        <v>3</v>
      </c>
      <c r="J33" s="186"/>
    </row>
    <row r="34" spans="1:10" ht="16.5" thickBot="1" x14ac:dyDescent="0.3">
      <c r="A34" s="15"/>
      <c r="B34" s="51"/>
      <c r="C34" s="51"/>
      <c r="D34" s="51"/>
      <c r="E34" s="51"/>
      <c r="F34" s="51"/>
      <c r="G34" s="51"/>
      <c r="H34" s="102"/>
      <c r="I34" s="102"/>
      <c r="J34" s="102"/>
    </row>
    <row r="35" spans="1:10" ht="16.5" thickBot="1" x14ac:dyDescent="0.3">
      <c r="A35" s="39" t="s">
        <v>57</v>
      </c>
      <c r="B35" s="91">
        <f t="shared" ref="B35:J35" si="3">B18+B11+B5</f>
        <v>52</v>
      </c>
      <c r="C35" s="91">
        <f t="shared" si="3"/>
        <v>59</v>
      </c>
      <c r="D35" s="91">
        <f t="shared" si="3"/>
        <v>44.5</v>
      </c>
      <c r="E35" s="91">
        <f t="shared" si="3"/>
        <v>48.5</v>
      </c>
      <c r="F35" s="91">
        <f t="shared" si="3"/>
        <v>80</v>
      </c>
      <c r="G35" s="91">
        <f t="shared" si="3"/>
        <v>37.5</v>
      </c>
      <c r="H35" s="91">
        <f t="shared" si="3"/>
        <v>41.92</v>
      </c>
      <c r="I35" s="91">
        <f t="shared" si="3"/>
        <v>44.6</v>
      </c>
      <c r="J35" s="91">
        <f t="shared" si="3"/>
        <v>0</v>
      </c>
    </row>
    <row r="36" spans="1:10" ht="16.5" thickBot="1" x14ac:dyDescent="0.3">
      <c r="A36" s="39" t="s">
        <v>58</v>
      </c>
      <c r="B36" s="55">
        <f>COUNT(B6:B9)+COUNT(B12:B16)+COUNT(B19:B31)</f>
        <v>17</v>
      </c>
      <c r="C36" s="55">
        <f t="shared" ref="C36:J36" si="4">COUNT(C6:C9)+COUNT(C12:C16)+COUNT(C19:C31)</f>
        <v>16</v>
      </c>
      <c r="D36" s="55">
        <f t="shared" si="4"/>
        <v>17</v>
      </c>
      <c r="E36" s="55">
        <f t="shared" si="4"/>
        <v>16</v>
      </c>
      <c r="F36" s="55">
        <f t="shared" si="4"/>
        <v>15</v>
      </c>
      <c r="G36" s="55">
        <f t="shared" si="4"/>
        <v>12</v>
      </c>
      <c r="H36" s="55">
        <f t="shared" si="4"/>
        <v>15</v>
      </c>
      <c r="I36" s="55">
        <f t="shared" si="4"/>
        <v>9</v>
      </c>
      <c r="J36" s="55">
        <f t="shared" si="4"/>
        <v>0</v>
      </c>
    </row>
    <row r="37" spans="1:10" x14ac:dyDescent="0.25">
      <c r="B37" s="100"/>
      <c r="C37" s="100"/>
      <c r="D37" s="100"/>
      <c r="E37" s="100"/>
      <c r="F37" s="100"/>
      <c r="G37" s="100"/>
      <c r="H37" s="100"/>
      <c r="I37" s="100">
        <v>8156</v>
      </c>
      <c r="J37" s="100"/>
    </row>
    <row r="38" spans="1:10" x14ac:dyDescent="0.25">
      <c r="B38" s="100"/>
      <c r="C38" s="100"/>
      <c r="D38" s="100"/>
      <c r="E38" s="100"/>
      <c r="F38" s="100"/>
      <c r="G38" s="100"/>
      <c r="H38" s="100"/>
      <c r="I38" s="100"/>
      <c r="J38" s="100"/>
    </row>
  </sheetData>
  <sortState xmlns:xlrd2="http://schemas.microsoft.com/office/spreadsheetml/2017/richdata2" ref="A19:I31">
    <sortCondition ref="A18:A3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pageSetUpPr fitToPage="1"/>
  </sheetPr>
  <dimension ref="A1:K43"/>
  <sheetViews>
    <sheetView zoomScale="115" zoomScaleNormal="115" workbookViewId="0">
      <selection activeCell="L11" sqref="L11"/>
    </sheetView>
  </sheetViews>
  <sheetFormatPr defaultColWidth="8.85546875" defaultRowHeight="15.75" x14ac:dyDescent="0.25"/>
  <cols>
    <col min="1" max="1" width="28.7109375" style="3" customWidth="1"/>
    <col min="2" max="10" width="9.5703125" style="3" customWidth="1"/>
    <col min="11" max="16384" width="8.85546875" style="3"/>
  </cols>
  <sheetData>
    <row r="1" spans="1:11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1" x14ac:dyDescent="0.25">
      <c r="A2" s="22" t="s">
        <v>520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  <c r="K2" s="211"/>
    </row>
    <row r="3" spans="1:11" x14ac:dyDescent="0.25">
      <c r="A3" s="16" t="s">
        <v>521</v>
      </c>
      <c r="B3" s="12"/>
      <c r="C3" s="12"/>
      <c r="D3" s="12"/>
      <c r="E3" s="18"/>
      <c r="F3" s="18"/>
      <c r="G3" s="18" t="s">
        <v>500</v>
      </c>
      <c r="H3" s="18" t="s">
        <v>501</v>
      </c>
      <c r="I3" s="18" t="s">
        <v>967</v>
      </c>
      <c r="J3" s="18"/>
    </row>
    <row r="4" spans="1:11" ht="16.5" thickBot="1" x14ac:dyDescent="0.3">
      <c r="A4" s="27" t="s">
        <v>539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1" ht="16.5" thickBot="1" x14ac:dyDescent="0.3">
      <c r="A5" s="39" t="s">
        <v>48</v>
      </c>
      <c r="B5" s="91">
        <f>SUM(B6:B10)</f>
        <v>5.5</v>
      </c>
      <c r="C5" s="91">
        <f t="shared" ref="C5:H5" si="0">SUM(C6:C10)</f>
        <v>10</v>
      </c>
      <c r="D5" s="91">
        <f t="shared" si="0"/>
        <v>11.5</v>
      </c>
      <c r="E5" s="91">
        <f t="shared" si="0"/>
        <v>11</v>
      </c>
      <c r="F5" s="91">
        <f t="shared" si="0"/>
        <v>16</v>
      </c>
      <c r="G5" s="91">
        <f t="shared" si="0"/>
        <v>37</v>
      </c>
      <c r="H5" s="91">
        <f t="shared" si="0"/>
        <v>46</v>
      </c>
      <c r="I5" s="91">
        <f>SUM(I6:I10)</f>
        <v>43</v>
      </c>
      <c r="J5" s="91">
        <f>SUM(J6:J10)</f>
        <v>0</v>
      </c>
    </row>
    <row r="6" spans="1:11" x14ac:dyDescent="0.25">
      <c r="A6" s="159" t="s">
        <v>436</v>
      </c>
      <c r="B6" s="160">
        <v>4</v>
      </c>
      <c r="C6" s="160">
        <v>3</v>
      </c>
      <c r="D6" s="160">
        <v>7</v>
      </c>
      <c r="E6" s="160">
        <v>8</v>
      </c>
      <c r="F6" s="160">
        <v>10</v>
      </c>
      <c r="G6" s="160">
        <v>8</v>
      </c>
      <c r="H6" s="175">
        <v>10</v>
      </c>
      <c r="I6" s="175">
        <v>8</v>
      </c>
      <c r="J6" s="175"/>
    </row>
    <row r="7" spans="1:11" x14ac:dyDescent="0.25">
      <c r="A7" s="15" t="s">
        <v>503</v>
      </c>
      <c r="B7" s="51">
        <v>0.5</v>
      </c>
      <c r="C7" s="51">
        <v>3</v>
      </c>
      <c r="D7" s="51">
        <v>0.5</v>
      </c>
      <c r="E7" s="51"/>
      <c r="F7" s="51">
        <v>1</v>
      </c>
      <c r="G7" s="51">
        <v>3</v>
      </c>
      <c r="H7" s="102">
        <v>10</v>
      </c>
      <c r="I7" s="102">
        <v>7</v>
      </c>
      <c r="J7" s="102"/>
    </row>
    <row r="8" spans="1:11" x14ac:dyDescent="0.25">
      <c r="A8" s="162" t="s">
        <v>493</v>
      </c>
      <c r="B8" s="163">
        <v>1</v>
      </c>
      <c r="C8" s="163">
        <v>4</v>
      </c>
      <c r="D8" s="163">
        <v>2</v>
      </c>
      <c r="E8" s="163">
        <v>1</v>
      </c>
      <c r="F8" s="163"/>
      <c r="G8" s="176"/>
      <c r="H8" s="176"/>
      <c r="I8" s="176"/>
      <c r="J8" s="176"/>
    </row>
    <row r="9" spans="1:11" x14ac:dyDescent="0.25">
      <c r="A9" s="15" t="s">
        <v>437</v>
      </c>
      <c r="B9" s="51"/>
      <c r="C9" s="51"/>
      <c r="D9" s="51">
        <v>2</v>
      </c>
      <c r="E9" s="51">
        <v>2</v>
      </c>
      <c r="F9" s="51">
        <v>5</v>
      </c>
      <c r="G9" s="51">
        <v>21</v>
      </c>
      <c r="H9" s="102">
        <v>23</v>
      </c>
      <c r="I9" s="102">
        <v>22</v>
      </c>
      <c r="J9" s="102"/>
    </row>
    <row r="10" spans="1:11" x14ac:dyDescent="0.25">
      <c r="A10" s="167" t="s">
        <v>540</v>
      </c>
      <c r="B10" s="163"/>
      <c r="C10" s="163"/>
      <c r="D10" s="163"/>
      <c r="E10" s="163"/>
      <c r="F10" s="163"/>
      <c r="G10" s="163">
        <v>5</v>
      </c>
      <c r="H10" s="176">
        <v>3</v>
      </c>
      <c r="I10" s="176">
        <v>6</v>
      </c>
      <c r="J10" s="176"/>
    </row>
    <row r="11" spans="1:11" x14ac:dyDescent="0.25">
      <c r="A11" s="40" t="s">
        <v>43</v>
      </c>
      <c r="B11" s="88"/>
      <c r="C11" s="88"/>
      <c r="D11" s="88"/>
      <c r="E11" s="88"/>
      <c r="F11" s="88"/>
      <c r="G11" s="88"/>
      <c r="H11" s="104"/>
      <c r="I11" s="104">
        <v>4</v>
      </c>
      <c r="J11" s="104"/>
    </row>
    <row r="12" spans="1:11" ht="16.5" thickBot="1" x14ac:dyDescent="0.3">
      <c r="A12" s="20"/>
      <c r="B12" s="88"/>
      <c r="C12" s="88"/>
      <c r="D12" s="88"/>
      <c r="E12" s="104"/>
      <c r="F12" s="104"/>
      <c r="G12" s="104"/>
      <c r="H12" s="104"/>
      <c r="I12" s="104"/>
      <c r="J12" s="104"/>
    </row>
    <row r="13" spans="1:11" ht="16.5" thickBot="1" x14ac:dyDescent="0.3">
      <c r="A13" s="39" t="s">
        <v>49</v>
      </c>
      <c r="B13" s="91">
        <f>SUM(B14:B18)</f>
        <v>2</v>
      </c>
      <c r="C13" s="91">
        <f t="shared" ref="C13:J13" si="1">SUM(C14:C18)</f>
        <v>2</v>
      </c>
      <c r="D13" s="91">
        <f t="shared" si="1"/>
        <v>4.5</v>
      </c>
      <c r="E13" s="91">
        <f t="shared" si="1"/>
        <v>3</v>
      </c>
      <c r="F13" s="91">
        <f t="shared" si="1"/>
        <v>1</v>
      </c>
      <c r="G13" s="91">
        <f t="shared" si="1"/>
        <v>0.5</v>
      </c>
      <c r="H13" s="91">
        <f t="shared" si="1"/>
        <v>0.5</v>
      </c>
      <c r="I13" s="91">
        <f t="shared" si="1"/>
        <v>0.5</v>
      </c>
      <c r="J13" s="91">
        <f t="shared" si="1"/>
        <v>0</v>
      </c>
    </row>
    <row r="14" spans="1:11" x14ac:dyDescent="0.25">
      <c r="A14" s="159" t="s">
        <v>531</v>
      </c>
      <c r="B14" s="160">
        <v>0.5</v>
      </c>
      <c r="C14" s="160"/>
      <c r="D14" s="160">
        <v>1</v>
      </c>
      <c r="E14" s="160">
        <v>1</v>
      </c>
      <c r="F14" s="160">
        <v>0.5</v>
      </c>
      <c r="G14" s="175"/>
      <c r="H14" s="175"/>
      <c r="I14" s="175"/>
      <c r="J14" s="175"/>
    </row>
    <row r="15" spans="1:11" x14ac:dyDescent="0.25">
      <c r="A15" s="15" t="s">
        <v>440</v>
      </c>
      <c r="B15" s="51">
        <v>0.5</v>
      </c>
      <c r="C15" s="51">
        <v>1</v>
      </c>
      <c r="D15" s="51">
        <v>2</v>
      </c>
      <c r="E15" s="51">
        <v>1</v>
      </c>
      <c r="F15" s="51"/>
      <c r="G15" s="102"/>
      <c r="H15" s="102"/>
      <c r="I15" s="102"/>
      <c r="J15" s="102"/>
    </row>
    <row r="16" spans="1:11" x14ac:dyDescent="0.25">
      <c r="A16" s="162" t="s">
        <v>513</v>
      </c>
      <c r="B16" s="163">
        <v>0.5</v>
      </c>
      <c r="C16" s="163">
        <v>0.5</v>
      </c>
      <c r="D16" s="163">
        <v>0.5</v>
      </c>
      <c r="E16" s="163"/>
      <c r="F16" s="163"/>
      <c r="G16" s="176"/>
      <c r="H16" s="176"/>
      <c r="I16" s="176"/>
      <c r="J16" s="176"/>
    </row>
    <row r="17" spans="1:10" ht="15.75" customHeight="1" x14ac:dyDescent="0.25">
      <c r="A17" s="15" t="s">
        <v>442</v>
      </c>
      <c r="B17" s="51">
        <v>0.5</v>
      </c>
      <c r="C17" s="51">
        <v>0.5</v>
      </c>
      <c r="D17" s="51">
        <v>1</v>
      </c>
      <c r="E17" s="51">
        <v>0.5</v>
      </c>
      <c r="F17" s="51">
        <v>0.5</v>
      </c>
      <c r="G17" s="51">
        <v>0.5</v>
      </c>
      <c r="H17" s="102">
        <v>0.5</v>
      </c>
      <c r="I17" s="102">
        <v>0.5</v>
      </c>
      <c r="J17" s="102"/>
    </row>
    <row r="18" spans="1:10" ht="15.75" customHeight="1" x14ac:dyDescent="0.25">
      <c r="A18" s="180" t="s">
        <v>505</v>
      </c>
      <c r="B18" s="163"/>
      <c r="C18" s="163"/>
      <c r="D18" s="163"/>
      <c r="E18" s="163">
        <v>0.5</v>
      </c>
      <c r="F18" s="163"/>
      <c r="G18" s="176"/>
      <c r="H18" s="176"/>
      <c r="I18" s="176"/>
      <c r="J18" s="176"/>
    </row>
    <row r="19" spans="1:10" ht="15.75" customHeight="1" thickBot="1" x14ac:dyDescent="0.3">
      <c r="A19" s="83"/>
      <c r="B19" s="88"/>
      <c r="C19" s="88"/>
      <c r="D19" s="88"/>
      <c r="E19" s="88"/>
      <c r="F19" s="88"/>
      <c r="G19" s="104"/>
      <c r="H19" s="104"/>
      <c r="I19" s="104"/>
      <c r="J19" s="104"/>
    </row>
    <row r="20" spans="1:10" ht="15.75" customHeight="1" thickBot="1" x14ac:dyDescent="0.3">
      <c r="A20" s="43" t="s">
        <v>544</v>
      </c>
      <c r="B20" s="114">
        <f>B21</f>
        <v>0</v>
      </c>
      <c r="C20" s="114">
        <f t="shared" ref="C20:J20" si="2">C21</f>
        <v>0</v>
      </c>
      <c r="D20" s="114">
        <f t="shared" si="2"/>
        <v>0</v>
      </c>
      <c r="E20" s="114">
        <f t="shared" si="2"/>
        <v>0</v>
      </c>
      <c r="F20" s="114">
        <f t="shared" si="2"/>
        <v>0</v>
      </c>
      <c r="G20" s="114">
        <f t="shared" si="2"/>
        <v>1</v>
      </c>
      <c r="H20" s="114">
        <f t="shared" si="2"/>
        <v>0</v>
      </c>
      <c r="I20" s="114">
        <f t="shared" si="2"/>
        <v>0</v>
      </c>
      <c r="J20" s="114">
        <f t="shared" si="2"/>
        <v>0</v>
      </c>
    </row>
    <row r="21" spans="1:10" x14ac:dyDescent="0.25">
      <c r="A21" s="183" t="s">
        <v>544</v>
      </c>
      <c r="B21" s="184"/>
      <c r="C21" s="184"/>
      <c r="D21" s="184"/>
      <c r="E21" s="185"/>
      <c r="F21" s="185"/>
      <c r="G21" s="185">
        <v>1</v>
      </c>
      <c r="H21" s="185"/>
      <c r="I21" s="185"/>
      <c r="J21" s="185"/>
    </row>
    <row r="22" spans="1:10" ht="16.5" thickBot="1" x14ac:dyDescent="0.3">
      <c r="A22" s="15"/>
      <c r="B22" s="51"/>
      <c r="C22" s="51"/>
      <c r="D22" s="51"/>
      <c r="E22" s="51"/>
      <c r="F22" s="51"/>
      <c r="G22" s="102"/>
      <c r="H22" s="102"/>
      <c r="I22" s="102"/>
      <c r="J22" s="102"/>
    </row>
    <row r="23" spans="1:10" ht="16.5" thickBot="1" x14ac:dyDescent="0.3">
      <c r="A23" s="39" t="s">
        <v>56</v>
      </c>
      <c r="B23" s="91">
        <f>SUM(B24:B38)</f>
        <v>32.5</v>
      </c>
      <c r="C23" s="91">
        <f t="shared" ref="C23:J23" si="3">SUM(C24:C38)</f>
        <v>40.5</v>
      </c>
      <c r="D23" s="91">
        <f t="shared" si="3"/>
        <v>30.5</v>
      </c>
      <c r="E23" s="91">
        <f t="shared" si="3"/>
        <v>36.5</v>
      </c>
      <c r="F23" s="91">
        <f t="shared" si="3"/>
        <v>47.5</v>
      </c>
      <c r="G23" s="91">
        <f t="shared" si="3"/>
        <v>35.5</v>
      </c>
      <c r="H23" s="91">
        <f t="shared" si="3"/>
        <v>26.2</v>
      </c>
      <c r="I23" s="91">
        <f t="shared" si="3"/>
        <v>16.61</v>
      </c>
      <c r="J23" s="91">
        <f t="shared" si="3"/>
        <v>0</v>
      </c>
    </row>
    <row r="24" spans="1:10" x14ac:dyDescent="0.25">
      <c r="A24" s="159" t="s">
        <v>516</v>
      </c>
      <c r="B24" s="160"/>
      <c r="C24" s="160">
        <v>5</v>
      </c>
      <c r="D24" s="160">
        <v>6</v>
      </c>
      <c r="E24" s="160">
        <v>4</v>
      </c>
      <c r="F24" s="160">
        <v>0.5</v>
      </c>
      <c r="G24" s="160">
        <v>0.5</v>
      </c>
      <c r="H24" s="175">
        <v>4</v>
      </c>
      <c r="I24" s="175"/>
      <c r="J24" s="175"/>
    </row>
    <row r="25" spans="1:10" x14ac:dyDescent="0.25">
      <c r="A25" s="15" t="s">
        <v>458</v>
      </c>
      <c r="B25" s="51">
        <v>1</v>
      </c>
      <c r="C25" s="51">
        <v>0.5</v>
      </c>
      <c r="D25" s="51">
        <v>0.5</v>
      </c>
      <c r="E25" s="51">
        <v>0.5</v>
      </c>
      <c r="F25" s="51">
        <v>1</v>
      </c>
      <c r="G25" s="102"/>
      <c r="H25" s="102"/>
      <c r="I25" s="102"/>
      <c r="J25" s="102"/>
    </row>
    <row r="26" spans="1:10" x14ac:dyDescent="0.25">
      <c r="A26" s="162" t="s">
        <v>447</v>
      </c>
      <c r="B26" s="163">
        <v>0.5</v>
      </c>
      <c r="C26" s="163">
        <v>0.5</v>
      </c>
      <c r="D26" s="163">
        <v>0.5</v>
      </c>
      <c r="E26" s="163">
        <v>0.5</v>
      </c>
      <c r="F26" s="163">
        <v>0.5</v>
      </c>
      <c r="G26" s="163">
        <v>0.5</v>
      </c>
      <c r="H26" s="176">
        <v>0.1</v>
      </c>
      <c r="I26" s="176">
        <v>0.01</v>
      </c>
      <c r="J26" s="176"/>
    </row>
    <row r="27" spans="1:10" x14ac:dyDescent="0.25">
      <c r="A27" s="15" t="s">
        <v>448</v>
      </c>
      <c r="B27" s="51"/>
      <c r="C27" s="51">
        <v>0.5</v>
      </c>
      <c r="D27" s="51"/>
      <c r="E27" s="51">
        <v>0.5</v>
      </c>
      <c r="F27" s="51"/>
      <c r="G27" s="102"/>
      <c r="H27" s="102"/>
      <c r="I27" s="102"/>
      <c r="J27" s="102"/>
    </row>
    <row r="28" spans="1:10" x14ac:dyDescent="0.25">
      <c r="A28" s="162" t="s">
        <v>473</v>
      </c>
      <c r="B28" s="163"/>
      <c r="C28" s="163"/>
      <c r="D28" s="163"/>
      <c r="E28" s="163">
        <v>0.5</v>
      </c>
      <c r="F28" s="163">
        <v>0.5</v>
      </c>
      <c r="G28" s="176">
        <v>0.5</v>
      </c>
      <c r="H28" s="176">
        <v>0.5</v>
      </c>
      <c r="I28" s="176"/>
      <c r="J28" s="176"/>
    </row>
    <row r="29" spans="1:10" x14ac:dyDescent="0.25">
      <c r="A29" s="15" t="s">
        <v>449</v>
      </c>
      <c r="B29" s="51">
        <v>0.5</v>
      </c>
      <c r="C29" s="51">
        <v>1</v>
      </c>
      <c r="D29" s="51">
        <v>0.5</v>
      </c>
      <c r="E29" s="51">
        <v>0.5</v>
      </c>
      <c r="F29" s="51">
        <v>0.5</v>
      </c>
      <c r="G29" s="51">
        <v>0.5</v>
      </c>
      <c r="H29" s="102">
        <v>0.5</v>
      </c>
      <c r="I29" s="102">
        <v>1</v>
      </c>
      <c r="J29" s="102"/>
    </row>
    <row r="30" spans="1:10" x14ac:dyDescent="0.25">
      <c r="A30" s="162" t="s">
        <v>450</v>
      </c>
      <c r="B30" s="163"/>
      <c r="C30" s="163">
        <v>0.5</v>
      </c>
      <c r="D30" s="163">
        <v>1</v>
      </c>
      <c r="E30" s="163">
        <v>1</v>
      </c>
      <c r="F30" s="163"/>
      <c r="G30" s="176"/>
      <c r="H30" s="176"/>
      <c r="I30" s="176"/>
      <c r="J30" s="176"/>
    </row>
    <row r="31" spans="1:10" x14ac:dyDescent="0.25">
      <c r="A31" s="15" t="s">
        <v>452</v>
      </c>
      <c r="B31" s="51">
        <v>3</v>
      </c>
      <c r="C31" s="51">
        <v>1</v>
      </c>
      <c r="D31" s="51">
        <v>0.5</v>
      </c>
      <c r="E31" s="51">
        <v>1</v>
      </c>
      <c r="F31" s="51">
        <v>0.5</v>
      </c>
      <c r="G31" s="102"/>
      <c r="H31" s="102"/>
      <c r="I31" s="102"/>
      <c r="J31" s="102"/>
    </row>
    <row r="32" spans="1:10" x14ac:dyDescent="0.25">
      <c r="A32" s="162" t="s">
        <v>930</v>
      </c>
      <c r="B32" s="163">
        <v>10</v>
      </c>
      <c r="C32" s="163">
        <v>25</v>
      </c>
      <c r="D32" s="163">
        <v>6</v>
      </c>
      <c r="E32" s="163">
        <v>2</v>
      </c>
      <c r="F32" s="163">
        <v>2</v>
      </c>
      <c r="G32" s="176"/>
      <c r="H32" s="176"/>
      <c r="I32" s="176"/>
      <c r="J32" s="176"/>
    </row>
    <row r="33" spans="1:10" x14ac:dyDescent="0.25">
      <c r="A33" s="15" t="s">
        <v>541</v>
      </c>
      <c r="B33" s="51">
        <v>2</v>
      </c>
      <c r="C33" s="51"/>
      <c r="D33" s="51">
        <v>5</v>
      </c>
      <c r="E33" s="51">
        <v>11</v>
      </c>
      <c r="F33" s="51">
        <v>11</v>
      </c>
      <c r="G33" s="51">
        <v>8</v>
      </c>
      <c r="H33" s="102">
        <v>1</v>
      </c>
      <c r="I33" s="102">
        <v>0.5</v>
      </c>
      <c r="J33" s="102"/>
    </row>
    <row r="34" spans="1:10" x14ac:dyDescent="0.25">
      <c r="A34" s="162" t="s">
        <v>453</v>
      </c>
      <c r="B34" s="163">
        <v>0.5</v>
      </c>
      <c r="C34" s="163">
        <v>0.5</v>
      </c>
      <c r="D34" s="163">
        <v>0.5</v>
      </c>
      <c r="E34" s="163">
        <v>0.5</v>
      </c>
      <c r="F34" s="163">
        <v>0.5</v>
      </c>
      <c r="G34" s="163">
        <v>0.5</v>
      </c>
      <c r="H34" s="176">
        <v>0.1</v>
      </c>
      <c r="I34" s="176">
        <v>0.1</v>
      </c>
      <c r="J34" s="176"/>
    </row>
    <row r="35" spans="1:10" x14ac:dyDescent="0.25">
      <c r="A35" s="15" t="s">
        <v>455</v>
      </c>
      <c r="B35" s="51">
        <v>0.5</v>
      </c>
      <c r="C35" s="51"/>
      <c r="D35" s="51">
        <v>0.5</v>
      </c>
      <c r="E35" s="51"/>
      <c r="F35" s="51"/>
      <c r="G35" s="102"/>
      <c r="H35" s="102"/>
      <c r="I35" s="102"/>
      <c r="J35" s="102"/>
    </row>
    <row r="36" spans="1:10" x14ac:dyDescent="0.25">
      <c r="A36" s="162" t="s">
        <v>463</v>
      </c>
      <c r="B36" s="163">
        <v>0.5</v>
      </c>
      <c r="C36" s="163"/>
      <c r="D36" s="163">
        <v>0.5</v>
      </c>
      <c r="E36" s="163">
        <v>0.5</v>
      </c>
      <c r="F36" s="163">
        <v>0.5</v>
      </c>
      <c r="G36" s="176"/>
      <c r="H36" s="176"/>
      <c r="I36" s="176"/>
      <c r="J36" s="176"/>
    </row>
    <row r="37" spans="1:10" x14ac:dyDescent="0.25">
      <c r="A37" s="17" t="s">
        <v>954</v>
      </c>
      <c r="B37" s="51"/>
      <c r="C37" s="51"/>
      <c r="D37" s="51">
        <v>9</v>
      </c>
      <c r="E37" s="51"/>
      <c r="F37" s="51"/>
      <c r="G37" s="102"/>
      <c r="H37" s="102"/>
      <c r="I37" s="102"/>
      <c r="J37" s="102"/>
    </row>
    <row r="38" spans="1:10" x14ac:dyDescent="0.25">
      <c r="A38" s="168" t="s">
        <v>464</v>
      </c>
      <c r="B38" s="169">
        <v>14</v>
      </c>
      <c r="C38" s="169">
        <v>6</v>
      </c>
      <c r="D38" s="169"/>
      <c r="E38" s="169">
        <v>14</v>
      </c>
      <c r="F38" s="169">
        <v>30</v>
      </c>
      <c r="G38" s="169">
        <v>25</v>
      </c>
      <c r="H38" s="177">
        <v>20</v>
      </c>
      <c r="I38" s="177">
        <v>15</v>
      </c>
      <c r="J38" s="177"/>
    </row>
    <row r="39" spans="1:10" x14ac:dyDescent="0.25">
      <c r="A39" s="171" t="s">
        <v>456</v>
      </c>
      <c r="B39" s="172"/>
      <c r="C39" s="172"/>
      <c r="D39" s="172"/>
      <c r="E39" s="172">
        <v>3</v>
      </c>
      <c r="F39" s="172">
        <v>9</v>
      </c>
      <c r="G39" s="186">
        <v>6</v>
      </c>
      <c r="H39" s="186">
        <v>4</v>
      </c>
      <c r="I39" s="186">
        <v>4</v>
      </c>
      <c r="J39" s="186"/>
    </row>
    <row r="40" spans="1:10" ht="16.5" thickBot="1" x14ac:dyDescent="0.3">
      <c r="A40" s="17"/>
      <c r="B40" s="51"/>
      <c r="C40" s="51"/>
      <c r="D40" s="51"/>
      <c r="E40" s="51"/>
      <c r="F40" s="51"/>
      <c r="G40" s="102"/>
      <c r="H40" s="102"/>
      <c r="I40" s="102"/>
      <c r="J40" s="102"/>
    </row>
    <row r="41" spans="1:10" ht="16.5" thickBot="1" x14ac:dyDescent="0.3">
      <c r="A41" s="39" t="s">
        <v>57</v>
      </c>
      <c r="B41" s="91">
        <f>B23+B13+B5+B20</f>
        <v>40</v>
      </c>
      <c r="C41" s="91">
        <f t="shared" ref="C41:H41" si="4">C23+C13+C5+C20</f>
        <v>52.5</v>
      </c>
      <c r="D41" s="91">
        <f t="shared" si="4"/>
        <v>46.5</v>
      </c>
      <c r="E41" s="91">
        <f t="shared" si="4"/>
        <v>50.5</v>
      </c>
      <c r="F41" s="91">
        <f t="shared" si="4"/>
        <v>64.5</v>
      </c>
      <c r="G41" s="91">
        <f t="shared" si="4"/>
        <v>74</v>
      </c>
      <c r="H41" s="91">
        <f t="shared" si="4"/>
        <v>72.7</v>
      </c>
      <c r="I41" s="91">
        <f>I23+I13+I5+I20</f>
        <v>60.11</v>
      </c>
      <c r="J41" s="91">
        <f>J23+J13+J5+J20</f>
        <v>0</v>
      </c>
    </row>
    <row r="42" spans="1:10" ht="16.5" thickBot="1" x14ac:dyDescent="0.3">
      <c r="A42" s="39" t="s">
        <v>58</v>
      </c>
      <c r="B42" s="55">
        <f>COUNT(B6:B10)+COUNT(B14:B18)+COUNT(B21)+COUNT(B24:B36)</f>
        <v>16</v>
      </c>
      <c r="C42" s="55">
        <f t="shared" ref="C42:J42" si="5">COUNT(C6:C10)+COUNT(C14:C18)+COUNT(C21)+COUNT(C24:C36)</f>
        <v>15</v>
      </c>
      <c r="D42" s="55">
        <f t="shared" si="5"/>
        <v>19</v>
      </c>
      <c r="E42" s="55">
        <f t="shared" si="5"/>
        <v>19</v>
      </c>
      <c r="F42" s="55">
        <f t="shared" si="5"/>
        <v>15</v>
      </c>
      <c r="G42" s="55">
        <f t="shared" si="5"/>
        <v>12</v>
      </c>
      <c r="H42" s="55">
        <f t="shared" si="5"/>
        <v>11</v>
      </c>
      <c r="I42" s="55">
        <f t="shared" si="5"/>
        <v>9</v>
      </c>
      <c r="J42" s="55">
        <f t="shared" si="5"/>
        <v>0</v>
      </c>
    </row>
    <row r="43" spans="1:10" x14ac:dyDescent="0.25">
      <c r="B43" s="100"/>
      <c r="C43" s="100"/>
      <c r="D43" s="100"/>
      <c r="E43" s="100"/>
      <c r="F43" s="100"/>
      <c r="G43" s="100"/>
      <c r="H43" s="100"/>
      <c r="I43" s="100">
        <v>8154</v>
      </c>
      <c r="J43" s="100"/>
    </row>
  </sheetData>
  <sortState xmlns:xlrd2="http://schemas.microsoft.com/office/spreadsheetml/2017/richdata2" ref="A24:I36">
    <sortCondition ref="A23:A3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2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pageSetUpPr fitToPage="1"/>
  </sheetPr>
  <dimension ref="A1:K59"/>
  <sheetViews>
    <sheetView zoomScaleNormal="100" workbookViewId="0">
      <selection activeCell="M51" sqref="M51"/>
    </sheetView>
  </sheetViews>
  <sheetFormatPr defaultColWidth="8.85546875" defaultRowHeight="15.75" x14ac:dyDescent="0.25"/>
  <cols>
    <col min="1" max="1" width="30" style="3" customWidth="1"/>
    <col min="2" max="7" width="9.5703125" style="3" customWidth="1"/>
    <col min="8" max="10" width="10.28515625" style="3" customWidth="1"/>
    <col min="11" max="16384" width="8.85546875" style="3"/>
  </cols>
  <sheetData>
    <row r="1" spans="1:11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1" ht="21" customHeight="1" x14ac:dyDescent="0.25">
      <c r="A2" s="42" t="s">
        <v>520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1" ht="21" customHeight="1" x14ac:dyDescent="0.25">
      <c r="A3" s="16" t="s">
        <v>521</v>
      </c>
      <c r="B3" s="12"/>
      <c r="C3" s="12"/>
      <c r="D3" s="12"/>
      <c r="E3" s="18"/>
      <c r="F3" s="18"/>
      <c r="G3" s="18" t="s">
        <v>500</v>
      </c>
      <c r="H3" s="18" t="s">
        <v>501</v>
      </c>
      <c r="I3" s="18" t="s">
        <v>967</v>
      </c>
      <c r="J3" s="18"/>
    </row>
    <row r="4" spans="1:11" x14ac:dyDescent="0.25">
      <c r="A4" s="16" t="s">
        <v>542</v>
      </c>
      <c r="B4" s="51"/>
      <c r="C4" s="51"/>
      <c r="D4" s="51"/>
      <c r="E4" s="102"/>
      <c r="F4" s="102"/>
      <c r="G4" s="102"/>
      <c r="H4" s="102"/>
      <c r="I4" s="102"/>
      <c r="J4" s="102"/>
      <c r="K4" s="92"/>
    </row>
    <row r="5" spans="1:11" ht="16.5" thickBot="1" x14ac:dyDescent="0.3">
      <c r="A5" s="27"/>
      <c r="B5" s="88"/>
      <c r="C5" s="88"/>
      <c r="D5" s="88"/>
      <c r="E5" s="88"/>
      <c r="F5" s="104"/>
      <c r="G5" s="104"/>
      <c r="H5" s="104"/>
      <c r="I5" s="104"/>
      <c r="J5" s="104"/>
      <c r="K5" s="92"/>
    </row>
    <row r="6" spans="1:11" ht="16.5" thickBot="1" x14ac:dyDescent="0.3">
      <c r="A6" s="39" t="s">
        <v>55</v>
      </c>
      <c r="B6" s="91">
        <f>SUM(B7)</f>
        <v>0</v>
      </c>
      <c r="C6" s="91">
        <f t="shared" ref="C6:J6" si="0">SUM(C7)</f>
        <v>0</v>
      </c>
      <c r="D6" s="91">
        <f t="shared" si="0"/>
        <v>0.5</v>
      </c>
      <c r="E6" s="91">
        <f t="shared" si="0"/>
        <v>0</v>
      </c>
      <c r="F6" s="91">
        <f t="shared" si="0"/>
        <v>0</v>
      </c>
      <c r="G6" s="91">
        <f t="shared" si="0"/>
        <v>0</v>
      </c>
      <c r="H6" s="91">
        <f t="shared" si="0"/>
        <v>0</v>
      </c>
      <c r="I6" s="91">
        <f t="shared" si="0"/>
        <v>0</v>
      </c>
      <c r="J6" s="91">
        <f t="shared" si="0"/>
        <v>0</v>
      </c>
      <c r="K6" s="92"/>
    </row>
    <row r="7" spans="1:11" x14ac:dyDescent="0.25">
      <c r="A7" s="178" t="s">
        <v>515</v>
      </c>
      <c r="B7" s="160"/>
      <c r="C7" s="160"/>
      <c r="D7" s="160">
        <v>0.5</v>
      </c>
      <c r="E7" s="160"/>
      <c r="F7" s="160"/>
      <c r="G7" s="160"/>
      <c r="H7" s="160"/>
      <c r="I7" s="175"/>
      <c r="J7" s="175"/>
      <c r="K7" s="92"/>
    </row>
    <row r="8" spans="1:11" ht="16.5" thickBot="1" x14ac:dyDescent="0.3">
      <c r="A8" s="27"/>
      <c r="B8" s="88"/>
      <c r="C8" s="88"/>
      <c r="D8" s="88"/>
      <c r="E8" s="88"/>
      <c r="F8" s="104"/>
      <c r="G8" s="104"/>
      <c r="H8" s="104"/>
      <c r="I8" s="104"/>
      <c r="J8" s="104"/>
      <c r="K8" s="92"/>
    </row>
    <row r="9" spans="1:11" ht="16.5" thickBot="1" x14ac:dyDescent="0.3">
      <c r="A9" s="39" t="s">
        <v>48</v>
      </c>
      <c r="B9" s="91">
        <f>SUM(B10:B14)</f>
        <v>13</v>
      </c>
      <c r="C9" s="91">
        <f t="shared" ref="C9:J9" si="1">SUM(C10:C14)</f>
        <v>92</v>
      </c>
      <c r="D9" s="91">
        <f t="shared" si="1"/>
        <v>53</v>
      </c>
      <c r="E9" s="91">
        <f t="shared" si="1"/>
        <v>28.5</v>
      </c>
      <c r="F9" s="91">
        <f t="shared" si="1"/>
        <v>17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1">
        <f t="shared" si="1"/>
        <v>0</v>
      </c>
      <c r="K9" s="92"/>
    </row>
    <row r="10" spans="1:11" x14ac:dyDescent="0.25">
      <c r="A10" s="159" t="s">
        <v>436</v>
      </c>
      <c r="B10" s="160">
        <v>5</v>
      </c>
      <c r="C10" s="160">
        <v>3</v>
      </c>
      <c r="D10" s="160"/>
      <c r="E10" s="160"/>
      <c r="F10" s="160"/>
      <c r="G10" s="175"/>
      <c r="H10" s="175"/>
      <c r="I10" s="175"/>
      <c r="J10" s="175"/>
      <c r="K10" s="92"/>
    </row>
    <row r="11" spans="1:11" x14ac:dyDescent="0.25">
      <c r="A11" s="15" t="s">
        <v>492</v>
      </c>
      <c r="B11" s="51">
        <v>0.5</v>
      </c>
      <c r="C11" s="51"/>
      <c r="D11" s="51"/>
      <c r="E11" s="51"/>
      <c r="F11" s="51"/>
      <c r="G11" s="102"/>
      <c r="H11" s="102"/>
      <c r="I11" s="102"/>
      <c r="J11" s="102"/>
      <c r="K11" s="92"/>
    </row>
    <row r="12" spans="1:11" x14ac:dyDescent="0.25">
      <c r="A12" s="162" t="s">
        <v>504</v>
      </c>
      <c r="B12" s="163">
        <v>0.5</v>
      </c>
      <c r="C12" s="163">
        <v>9</v>
      </c>
      <c r="D12" s="163">
        <v>3</v>
      </c>
      <c r="E12" s="163">
        <v>0.5</v>
      </c>
      <c r="F12" s="163"/>
      <c r="G12" s="176"/>
      <c r="H12" s="176"/>
      <c r="I12" s="176"/>
      <c r="J12" s="176"/>
      <c r="K12" s="92"/>
    </row>
    <row r="13" spans="1:11" x14ac:dyDescent="0.25">
      <c r="A13" s="15" t="s">
        <v>437</v>
      </c>
      <c r="B13" s="51">
        <v>7</v>
      </c>
      <c r="C13" s="51">
        <v>80</v>
      </c>
      <c r="D13" s="51">
        <v>50</v>
      </c>
      <c r="E13" s="51">
        <v>18</v>
      </c>
      <c r="F13" s="51">
        <v>2</v>
      </c>
      <c r="G13" s="102"/>
      <c r="H13" s="102"/>
      <c r="I13" s="102"/>
      <c r="J13" s="102"/>
      <c r="K13" s="92"/>
    </row>
    <row r="14" spans="1:11" x14ac:dyDescent="0.25">
      <c r="A14" s="167" t="s">
        <v>43</v>
      </c>
      <c r="B14" s="163"/>
      <c r="C14" s="163"/>
      <c r="D14" s="163"/>
      <c r="E14" s="163">
        <v>10</v>
      </c>
      <c r="F14" s="163">
        <v>15</v>
      </c>
      <c r="G14" s="176"/>
      <c r="H14" s="176"/>
      <c r="I14" s="176"/>
      <c r="J14" s="176"/>
      <c r="K14" s="92"/>
    </row>
    <row r="15" spans="1:11" ht="16.5" thickBot="1" x14ac:dyDescent="0.3">
      <c r="A15" s="20"/>
      <c r="B15" s="88"/>
      <c r="C15" s="88"/>
      <c r="D15" s="88"/>
      <c r="E15" s="104"/>
      <c r="F15" s="104"/>
      <c r="G15" s="104"/>
      <c r="H15" s="104"/>
      <c r="I15" s="104"/>
      <c r="J15" s="104"/>
      <c r="K15" s="92"/>
    </row>
    <row r="16" spans="1:11" ht="16.5" thickBot="1" x14ac:dyDescent="0.3">
      <c r="A16" s="39" t="s">
        <v>49</v>
      </c>
      <c r="B16" s="91">
        <f>SUM(B17:B21)</f>
        <v>2</v>
      </c>
      <c r="C16" s="91">
        <f t="shared" ref="C16:J16" si="2">SUM(C17:C21)</f>
        <v>0.5</v>
      </c>
      <c r="D16" s="91">
        <f t="shared" si="2"/>
        <v>0.5</v>
      </c>
      <c r="E16" s="91">
        <f t="shared" si="2"/>
        <v>1</v>
      </c>
      <c r="F16" s="91">
        <f t="shared" si="2"/>
        <v>0.5</v>
      </c>
      <c r="G16" s="91">
        <f t="shared" si="2"/>
        <v>3</v>
      </c>
      <c r="H16" s="91">
        <f t="shared" si="2"/>
        <v>0</v>
      </c>
      <c r="I16" s="91">
        <f t="shared" si="2"/>
        <v>26</v>
      </c>
      <c r="J16" s="91">
        <f t="shared" si="2"/>
        <v>0</v>
      </c>
      <c r="K16" s="92"/>
    </row>
    <row r="17" spans="1:11" x14ac:dyDescent="0.25">
      <c r="A17" s="159" t="s">
        <v>543</v>
      </c>
      <c r="B17" s="160"/>
      <c r="C17" s="160"/>
      <c r="D17" s="160"/>
      <c r="E17" s="160">
        <v>0.5</v>
      </c>
      <c r="F17" s="160"/>
      <c r="G17" s="175"/>
      <c r="H17" s="175"/>
      <c r="I17" s="175"/>
      <c r="J17" s="175"/>
      <c r="K17" s="92"/>
    </row>
    <row r="18" spans="1:11" x14ac:dyDescent="0.25">
      <c r="A18" s="15" t="s">
        <v>510</v>
      </c>
      <c r="B18" s="51">
        <v>1.5</v>
      </c>
      <c r="C18" s="51"/>
      <c r="D18" s="51"/>
      <c r="E18" s="51"/>
      <c r="F18" s="51"/>
      <c r="G18" s="102"/>
      <c r="H18" s="102"/>
      <c r="I18" s="102"/>
      <c r="J18" s="102"/>
      <c r="K18" s="92"/>
    </row>
    <row r="19" spans="1:11" x14ac:dyDescent="0.25">
      <c r="A19" s="162" t="s">
        <v>527</v>
      </c>
      <c r="B19" s="163"/>
      <c r="C19" s="163"/>
      <c r="D19" s="163"/>
      <c r="E19" s="163"/>
      <c r="F19" s="163"/>
      <c r="G19" s="176"/>
      <c r="H19" s="176"/>
      <c r="I19" s="176">
        <v>1</v>
      </c>
      <c r="J19" s="176"/>
      <c r="K19" s="92"/>
    </row>
    <row r="20" spans="1:11" x14ac:dyDescent="0.25">
      <c r="A20" s="15" t="s">
        <v>442</v>
      </c>
      <c r="B20" s="51">
        <v>0.5</v>
      </c>
      <c r="C20" s="51">
        <v>0.5</v>
      </c>
      <c r="D20" s="51">
        <v>0.5</v>
      </c>
      <c r="E20" s="51">
        <v>0.5</v>
      </c>
      <c r="F20" s="51"/>
      <c r="G20" s="102"/>
      <c r="H20" s="102"/>
      <c r="I20" s="102"/>
      <c r="J20" s="102"/>
      <c r="K20" s="92"/>
    </row>
    <row r="21" spans="1:11" x14ac:dyDescent="0.25">
      <c r="A21" s="180" t="s">
        <v>528</v>
      </c>
      <c r="B21" s="176"/>
      <c r="C21" s="176"/>
      <c r="D21" s="176"/>
      <c r="E21" s="163"/>
      <c r="F21" s="163">
        <v>0.5</v>
      </c>
      <c r="G21" s="176">
        <v>3</v>
      </c>
      <c r="H21" s="176"/>
      <c r="I21" s="176">
        <v>25</v>
      </c>
      <c r="J21" s="176"/>
      <c r="K21" s="92"/>
    </row>
    <row r="22" spans="1:11" ht="16.5" thickBot="1" x14ac:dyDescent="0.3">
      <c r="A22" s="83"/>
      <c r="B22" s="104"/>
      <c r="C22" s="104"/>
      <c r="D22" s="104"/>
      <c r="E22" s="88"/>
      <c r="F22" s="88"/>
      <c r="G22" s="104"/>
      <c r="H22" s="104"/>
      <c r="I22" s="104"/>
      <c r="J22" s="104"/>
      <c r="K22" s="92"/>
    </row>
    <row r="23" spans="1:11" ht="16.5" thickBot="1" x14ac:dyDescent="0.3">
      <c r="A23" s="43" t="s">
        <v>544</v>
      </c>
      <c r="B23" s="114">
        <f>B24</f>
        <v>0</v>
      </c>
      <c r="C23" s="114">
        <f t="shared" ref="C23:J23" si="3">C24</f>
        <v>0</v>
      </c>
      <c r="D23" s="114">
        <f t="shared" si="3"/>
        <v>0</v>
      </c>
      <c r="E23" s="114">
        <f t="shared" si="3"/>
        <v>0</v>
      </c>
      <c r="F23" s="114">
        <f t="shared" si="3"/>
        <v>3</v>
      </c>
      <c r="G23" s="114">
        <f t="shared" si="3"/>
        <v>40</v>
      </c>
      <c r="H23" s="114">
        <f t="shared" si="3"/>
        <v>0</v>
      </c>
      <c r="I23" s="114">
        <f t="shared" si="3"/>
        <v>0</v>
      </c>
      <c r="J23" s="114">
        <f t="shared" si="3"/>
        <v>0</v>
      </c>
      <c r="K23" s="92"/>
    </row>
    <row r="24" spans="1:11" x14ac:dyDescent="0.25">
      <c r="A24" s="183" t="s">
        <v>544</v>
      </c>
      <c r="B24" s="184"/>
      <c r="C24" s="184"/>
      <c r="D24" s="184"/>
      <c r="E24" s="185"/>
      <c r="F24" s="185">
        <v>3</v>
      </c>
      <c r="G24" s="185">
        <v>40</v>
      </c>
      <c r="H24" s="185"/>
      <c r="I24" s="185"/>
      <c r="J24" s="185"/>
      <c r="K24" s="92"/>
    </row>
    <row r="25" spans="1:11" ht="16.5" thickBot="1" x14ac:dyDescent="0.3">
      <c r="A25" s="15"/>
      <c r="B25" s="51"/>
      <c r="C25" s="51"/>
      <c r="D25" s="51"/>
      <c r="E25" s="51"/>
      <c r="F25" s="51"/>
      <c r="G25" s="102"/>
      <c r="H25" s="102"/>
      <c r="I25" s="102"/>
      <c r="J25" s="102"/>
      <c r="K25" s="92"/>
    </row>
    <row r="26" spans="1:11" ht="16.5" thickBot="1" x14ac:dyDescent="0.3">
      <c r="A26" s="39" t="s">
        <v>56</v>
      </c>
      <c r="B26" s="91">
        <f>SUM(B27:B43)</f>
        <v>19</v>
      </c>
      <c r="C26" s="91">
        <f t="shared" ref="C26:J26" si="4">SUM(C27:C43)</f>
        <v>4</v>
      </c>
      <c r="D26" s="91">
        <f t="shared" si="4"/>
        <v>1</v>
      </c>
      <c r="E26" s="91">
        <f t="shared" si="4"/>
        <v>4</v>
      </c>
      <c r="F26" s="91">
        <f t="shared" si="4"/>
        <v>1</v>
      </c>
      <c r="G26" s="91">
        <f t="shared" si="4"/>
        <v>0</v>
      </c>
      <c r="H26" s="91">
        <f t="shared" si="4"/>
        <v>0</v>
      </c>
      <c r="I26" s="91">
        <f t="shared" si="4"/>
        <v>19.5</v>
      </c>
      <c r="J26" s="91">
        <f t="shared" si="4"/>
        <v>0</v>
      </c>
      <c r="K26" s="92"/>
    </row>
    <row r="27" spans="1:11" x14ac:dyDescent="0.25">
      <c r="A27" s="159" t="s">
        <v>516</v>
      </c>
      <c r="B27" s="160">
        <v>8</v>
      </c>
      <c r="C27" s="160">
        <v>0.5</v>
      </c>
      <c r="D27" s="160"/>
      <c r="E27" s="160"/>
      <c r="F27" s="160"/>
      <c r="G27" s="175"/>
      <c r="H27" s="175"/>
      <c r="I27" s="175"/>
      <c r="J27" s="175"/>
      <c r="K27" s="92"/>
    </row>
    <row r="28" spans="1:11" x14ac:dyDescent="0.25">
      <c r="A28" s="15" t="s">
        <v>458</v>
      </c>
      <c r="B28" s="51">
        <v>3</v>
      </c>
      <c r="C28" s="51">
        <v>0.5</v>
      </c>
      <c r="D28" s="51"/>
      <c r="E28" s="51"/>
      <c r="F28" s="51"/>
      <c r="G28" s="102"/>
      <c r="H28" s="102"/>
      <c r="I28" s="102"/>
      <c r="J28" s="102"/>
      <c r="K28" s="92"/>
    </row>
    <row r="29" spans="1:11" x14ac:dyDescent="0.25">
      <c r="A29" s="162" t="s">
        <v>447</v>
      </c>
      <c r="B29" s="163">
        <v>0.5</v>
      </c>
      <c r="C29" s="163"/>
      <c r="D29" s="163"/>
      <c r="E29" s="163"/>
      <c r="F29" s="163"/>
      <c r="G29" s="176"/>
      <c r="H29" s="176"/>
      <c r="I29" s="176">
        <v>0.5</v>
      </c>
      <c r="J29" s="176"/>
      <c r="K29" s="92"/>
    </row>
    <row r="30" spans="1:11" x14ac:dyDescent="0.25">
      <c r="A30" s="15" t="s">
        <v>448</v>
      </c>
      <c r="B30" s="51">
        <v>0.5</v>
      </c>
      <c r="C30" s="51"/>
      <c r="D30" s="51"/>
      <c r="E30" s="51"/>
      <c r="F30" s="51"/>
      <c r="G30" s="102"/>
      <c r="H30" s="102"/>
      <c r="I30" s="102"/>
      <c r="J30" s="102"/>
      <c r="K30" s="92"/>
    </row>
    <row r="31" spans="1:11" x14ac:dyDescent="0.25">
      <c r="A31" s="162" t="s">
        <v>473</v>
      </c>
      <c r="B31" s="163">
        <v>0.5</v>
      </c>
      <c r="C31" s="163">
        <v>0.5</v>
      </c>
      <c r="D31" s="163"/>
      <c r="E31" s="163"/>
      <c r="F31" s="163"/>
      <c r="G31" s="176"/>
      <c r="H31" s="176"/>
      <c r="I31" s="176"/>
      <c r="J31" s="176"/>
      <c r="K31" s="92"/>
    </row>
    <row r="32" spans="1:11" x14ac:dyDescent="0.25">
      <c r="A32" s="15" t="s">
        <v>449</v>
      </c>
      <c r="B32" s="51"/>
      <c r="C32" s="51">
        <v>0.5</v>
      </c>
      <c r="D32" s="51">
        <v>0.5</v>
      </c>
      <c r="E32" s="51"/>
      <c r="F32" s="51">
        <v>1</v>
      </c>
      <c r="G32" s="102"/>
      <c r="H32" s="102"/>
      <c r="I32" s="102"/>
      <c r="J32" s="102"/>
      <c r="K32" s="92"/>
    </row>
    <row r="33" spans="1:11" x14ac:dyDescent="0.25">
      <c r="A33" s="162" t="s">
        <v>450</v>
      </c>
      <c r="B33" s="163">
        <v>0.5</v>
      </c>
      <c r="C33" s="163"/>
      <c r="D33" s="163"/>
      <c r="E33" s="163">
        <v>2</v>
      </c>
      <c r="F33" s="163"/>
      <c r="G33" s="176"/>
      <c r="H33" s="176"/>
      <c r="I33" s="176"/>
      <c r="J33" s="176"/>
      <c r="K33" s="92"/>
    </row>
    <row r="34" spans="1:11" x14ac:dyDescent="0.25">
      <c r="A34" s="15" t="s">
        <v>494</v>
      </c>
      <c r="B34" s="51"/>
      <c r="C34" s="51"/>
      <c r="D34" s="51">
        <v>0.5</v>
      </c>
      <c r="E34" s="51"/>
      <c r="F34" s="51"/>
      <c r="G34" s="102"/>
      <c r="H34" s="102"/>
      <c r="I34" s="102"/>
      <c r="J34" s="102"/>
      <c r="K34" s="92"/>
    </row>
    <row r="35" spans="1:11" x14ac:dyDescent="0.25">
      <c r="A35" s="162" t="s">
        <v>452</v>
      </c>
      <c r="B35" s="163">
        <v>1</v>
      </c>
      <c r="C35" s="163">
        <v>0.5</v>
      </c>
      <c r="D35" s="163"/>
      <c r="E35" s="163"/>
      <c r="F35" s="163"/>
      <c r="G35" s="176"/>
      <c r="H35" s="176"/>
      <c r="I35" s="176"/>
      <c r="J35" s="176"/>
      <c r="K35" s="92"/>
    </row>
    <row r="36" spans="1:11" x14ac:dyDescent="0.25">
      <c r="A36" s="15" t="s">
        <v>911</v>
      </c>
      <c r="B36" s="51">
        <v>1</v>
      </c>
      <c r="C36" s="51"/>
      <c r="D36" s="51"/>
      <c r="E36" s="51"/>
      <c r="F36" s="51"/>
      <c r="G36" s="102"/>
      <c r="H36" s="102"/>
      <c r="I36" s="102"/>
      <c r="J36" s="102"/>
      <c r="K36" s="92"/>
    </row>
    <row r="37" spans="1:11" x14ac:dyDescent="0.25">
      <c r="A37" s="162" t="s">
        <v>902</v>
      </c>
      <c r="B37" s="163">
        <v>0.5</v>
      </c>
      <c r="C37" s="163"/>
      <c r="D37" s="163"/>
      <c r="E37" s="163"/>
      <c r="F37" s="163"/>
      <c r="G37" s="176"/>
      <c r="H37" s="176"/>
      <c r="I37" s="176"/>
      <c r="J37" s="176"/>
      <c r="K37" s="92"/>
    </row>
    <row r="38" spans="1:11" x14ac:dyDescent="0.25">
      <c r="A38" s="15" t="s">
        <v>453</v>
      </c>
      <c r="B38" s="51">
        <v>2</v>
      </c>
      <c r="C38" s="51">
        <v>0.5</v>
      </c>
      <c r="D38" s="51"/>
      <c r="E38" s="51"/>
      <c r="F38" s="51"/>
      <c r="G38" s="102"/>
      <c r="H38" s="102"/>
      <c r="I38" s="102"/>
      <c r="J38" s="102"/>
      <c r="K38" s="92"/>
    </row>
    <row r="39" spans="1:11" x14ac:dyDescent="0.25">
      <c r="A39" s="162" t="s">
        <v>969</v>
      </c>
      <c r="B39" s="163"/>
      <c r="C39" s="163"/>
      <c r="D39" s="163"/>
      <c r="E39" s="163"/>
      <c r="F39" s="163"/>
      <c r="G39" s="176"/>
      <c r="H39" s="176"/>
      <c r="I39" s="176">
        <v>15</v>
      </c>
      <c r="J39" s="176"/>
      <c r="K39" s="92"/>
    </row>
    <row r="40" spans="1:11" x14ac:dyDescent="0.25">
      <c r="A40" s="15" t="s">
        <v>455</v>
      </c>
      <c r="B40" s="51">
        <v>0.5</v>
      </c>
      <c r="C40" s="51"/>
      <c r="D40" s="51"/>
      <c r="E40" s="51"/>
      <c r="F40" s="51"/>
      <c r="G40" s="102"/>
      <c r="H40" s="102"/>
      <c r="I40" s="102"/>
      <c r="J40" s="102"/>
      <c r="K40" s="92"/>
    </row>
    <row r="41" spans="1:11" x14ac:dyDescent="0.25">
      <c r="A41" s="162" t="s">
        <v>463</v>
      </c>
      <c r="B41" s="163"/>
      <c r="C41" s="163">
        <v>0.5</v>
      </c>
      <c r="D41" s="163"/>
      <c r="E41" s="163"/>
      <c r="F41" s="163"/>
      <c r="G41" s="176"/>
      <c r="H41" s="176"/>
      <c r="I41" s="176"/>
      <c r="J41" s="176"/>
      <c r="K41" s="92"/>
    </row>
    <row r="42" spans="1:11" x14ac:dyDescent="0.25">
      <c r="A42" s="15" t="s">
        <v>880</v>
      </c>
      <c r="B42" s="51">
        <v>1</v>
      </c>
      <c r="C42" s="51">
        <v>0.5</v>
      </c>
      <c r="D42" s="51"/>
      <c r="E42" s="51"/>
      <c r="F42" s="51"/>
      <c r="G42" s="102"/>
      <c r="H42" s="102"/>
      <c r="I42" s="102"/>
      <c r="J42" s="102"/>
      <c r="K42" s="92"/>
    </row>
    <row r="43" spans="1:11" x14ac:dyDescent="0.25">
      <c r="A43" s="168" t="s">
        <v>464</v>
      </c>
      <c r="B43" s="169"/>
      <c r="C43" s="169"/>
      <c r="D43" s="169"/>
      <c r="E43" s="169">
        <v>2</v>
      </c>
      <c r="F43" s="169"/>
      <c r="G43" s="177"/>
      <c r="H43" s="177"/>
      <c r="I43" s="177">
        <v>4</v>
      </c>
      <c r="J43" s="177"/>
      <c r="K43" s="92"/>
    </row>
    <row r="44" spans="1:11" x14ac:dyDescent="0.25">
      <c r="A44" s="187" t="s">
        <v>456</v>
      </c>
      <c r="B44" s="186"/>
      <c r="C44" s="186"/>
      <c r="D44" s="186"/>
      <c r="E44" s="186"/>
      <c r="F44" s="186"/>
      <c r="G44" s="186">
        <v>45</v>
      </c>
      <c r="H44" s="186"/>
      <c r="I44" s="186"/>
      <c r="J44" s="186"/>
      <c r="K44" s="92"/>
    </row>
    <row r="45" spans="1:11" ht="16.5" thickBot="1" x14ac:dyDescent="0.3">
      <c r="A45" s="15"/>
      <c r="B45" s="51"/>
      <c r="C45" s="51"/>
      <c r="D45" s="51"/>
      <c r="E45" s="51"/>
      <c r="F45" s="51"/>
      <c r="G45" s="102"/>
      <c r="H45" s="102"/>
      <c r="I45" s="102"/>
      <c r="J45" s="102"/>
      <c r="K45" s="92"/>
    </row>
    <row r="46" spans="1:11" ht="16.5" thickBot="1" x14ac:dyDescent="0.3">
      <c r="A46" s="39" t="s">
        <v>57</v>
      </c>
      <c r="B46" s="91">
        <f>B26+B16+B9+B23+B6</f>
        <v>34</v>
      </c>
      <c r="C46" s="91">
        <f t="shared" ref="C46:J46" si="5">C26+C16+C9+C23+C6</f>
        <v>96.5</v>
      </c>
      <c r="D46" s="91">
        <f t="shared" si="5"/>
        <v>55</v>
      </c>
      <c r="E46" s="91">
        <f t="shared" si="5"/>
        <v>33.5</v>
      </c>
      <c r="F46" s="91">
        <f t="shared" si="5"/>
        <v>21.5</v>
      </c>
      <c r="G46" s="91">
        <f t="shared" si="5"/>
        <v>43</v>
      </c>
      <c r="H46" s="91">
        <f t="shared" si="5"/>
        <v>0</v>
      </c>
      <c r="I46" s="91">
        <f t="shared" si="5"/>
        <v>45.5</v>
      </c>
      <c r="J46" s="91">
        <f t="shared" si="5"/>
        <v>0</v>
      </c>
      <c r="K46" s="92"/>
    </row>
    <row r="47" spans="1:11" ht="16.5" thickBot="1" x14ac:dyDescent="0.3">
      <c r="A47" s="39" t="s">
        <v>58</v>
      </c>
      <c r="B47" s="55">
        <f>COUNT(B7)+COUNT(B10:B13)+COUNT(B17:B21)+COUNT(B24)+COUNT(B27:B42)</f>
        <v>18</v>
      </c>
      <c r="C47" s="55">
        <f t="shared" ref="C47:J47" si="6">COUNT(C7)+COUNT(C10:C13)+COUNT(C17:C21)+COUNT(C24)+COUNT(C27:C42)</f>
        <v>12</v>
      </c>
      <c r="D47" s="55">
        <f t="shared" si="6"/>
        <v>6</v>
      </c>
      <c r="E47" s="55">
        <f t="shared" si="6"/>
        <v>5</v>
      </c>
      <c r="F47" s="55">
        <f t="shared" si="6"/>
        <v>4</v>
      </c>
      <c r="G47" s="55">
        <f t="shared" si="6"/>
        <v>2</v>
      </c>
      <c r="H47" s="55">
        <f t="shared" si="6"/>
        <v>0</v>
      </c>
      <c r="I47" s="55">
        <f t="shared" si="6"/>
        <v>4</v>
      </c>
      <c r="J47" s="55">
        <f t="shared" si="6"/>
        <v>0</v>
      </c>
      <c r="K47" s="92"/>
    </row>
    <row r="48" spans="1:11" x14ac:dyDescent="0.25">
      <c r="A48" s="44"/>
      <c r="B48" s="119"/>
      <c r="C48" s="119"/>
      <c r="D48" s="119"/>
      <c r="E48" s="100"/>
      <c r="F48" s="100"/>
      <c r="G48" s="100"/>
      <c r="H48" s="100"/>
      <c r="I48" s="100">
        <v>8143</v>
      </c>
      <c r="J48" s="100"/>
      <c r="K48" s="92"/>
    </row>
    <row r="49" spans="2:11" x14ac:dyDescent="0.25">
      <c r="B49" s="100"/>
      <c r="C49" s="100"/>
      <c r="D49" s="100"/>
      <c r="E49" s="100"/>
      <c r="F49" s="100"/>
      <c r="G49" s="100"/>
      <c r="H49" s="100"/>
      <c r="I49" s="100"/>
      <c r="J49" s="100"/>
      <c r="K49" s="92"/>
    </row>
    <row r="50" spans="2:11" x14ac:dyDescent="0.25">
      <c r="B50" s="100"/>
      <c r="C50" s="100"/>
      <c r="D50" s="100"/>
      <c r="E50" s="100"/>
      <c r="F50" s="100"/>
      <c r="G50" s="100"/>
      <c r="H50" s="100"/>
      <c r="I50" s="100"/>
      <c r="J50" s="100"/>
      <c r="K50" s="92"/>
    </row>
    <row r="51" spans="2:11" x14ac:dyDescent="0.25">
      <c r="B51" s="100"/>
      <c r="C51" s="100"/>
      <c r="D51" s="100"/>
      <c r="E51" s="100"/>
      <c r="F51" s="100"/>
      <c r="G51" s="100"/>
      <c r="H51" s="100"/>
      <c r="I51" s="100"/>
      <c r="J51" s="100"/>
      <c r="K51" s="92"/>
    </row>
    <row r="52" spans="2:11" x14ac:dyDescent="0.25">
      <c r="B52" s="100"/>
      <c r="C52" s="100"/>
      <c r="D52" s="100"/>
      <c r="E52" s="100"/>
      <c r="F52" s="100"/>
      <c r="G52" s="100"/>
      <c r="H52" s="100"/>
      <c r="I52" s="100"/>
      <c r="J52" s="100"/>
      <c r="K52" s="92"/>
    </row>
    <row r="53" spans="2:11" x14ac:dyDescent="0.25">
      <c r="B53" s="92"/>
      <c r="C53" s="92"/>
      <c r="D53" s="92"/>
      <c r="E53" s="92"/>
      <c r="F53" s="92"/>
      <c r="G53" s="92"/>
      <c r="H53" s="92"/>
      <c r="I53" s="92"/>
      <c r="J53" s="92"/>
      <c r="K53" s="92"/>
    </row>
    <row r="54" spans="2:11" x14ac:dyDescent="0.25">
      <c r="B54" s="92"/>
      <c r="C54" s="92"/>
      <c r="D54" s="92"/>
      <c r="E54" s="92"/>
      <c r="F54" s="92"/>
      <c r="G54" s="92"/>
      <c r="H54" s="92"/>
      <c r="I54" s="92"/>
      <c r="J54" s="92"/>
      <c r="K54" s="92"/>
    </row>
    <row r="55" spans="2:11" x14ac:dyDescent="0.25">
      <c r="B55" s="92"/>
      <c r="C55" s="92"/>
      <c r="D55" s="92"/>
      <c r="E55" s="92"/>
      <c r="F55" s="92"/>
      <c r="G55" s="92"/>
      <c r="H55" s="92"/>
      <c r="I55" s="92"/>
      <c r="J55" s="92"/>
      <c r="K55" s="92"/>
    </row>
    <row r="56" spans="2:11" x14ac:dyDescent="0.25">
      <c r="B56" s="92"/>
      <c r="C56" s="92"/>
      <c r="D56" s="92"/>
      <c r="E56" s="92"/>
      <c r="F56" s="92"/>
      <c r="G56" s="92"/>
      <c r="H56" s="92"/>
      <c r="I56" s="92"/>
      <c r="J56" s="92"/>
      <c r="K56" s="92"/>
    </row>
    <row r="57" spans="2:11" x14ac:dyDescent="0.25">
      <c r="B57" s="92"/>
      <c r="C57" s="92"/>
      <c r="D57" s="92"/>
      <c r="E57" s="92"/>
      <c r="F57" s="92"/>
      <c r="G57" s="92"/>
      <c r="H57" s="92"/>
      <c r="I57" s="92"/>
      <c r="J57" s="92"/>
      <c r="K57" s="92"/>
    </row>
    <row r="58" spans="2:11" x14ac:dyDescent="0.25">
      <c r="B58" s="92"/>
      <c r="C58" s="92"/>
      <c r="D58" s="92"/>
      <c r="E58" s="92"/>
      <c r="F58" s="92"/>
      <c r="G58" s="92"/>
      <c r="H58" s="92"/>
      <c r="I58" s="92"/>
      <c r="J58" s="92"/>
      <c r="K58" s="92"/>
    </row>
    <row r="59" spans="2:11" x14ac:dyDescent="0.25">
      <c r="B59" s="92"/>
      <c r="C59" s="92"/>
      <c r="D59" s="92"/>
      <c r="E59" s="92"/>
      <c r="F59" s="92"/>
      <c r="G59" s="92"/>
      <c r="H59" s="92"/>
      <c r="I59" s="92"/>
      <c r="J59" s="92"/>
      <c r="K59" s="92"/>
    </row>
  </sheetData>
  <sortState xmlns:xlrd2="http://schemas.microsoft.com/office/spreadsheetml/2017/richdata2" ref="A27:I42">
    <sortCondition ref="A27:A42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1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pageSetUpPr fitToPage="1"/>
  </sheetPr>
  <dimension ref="A1:J56"/>
  <sheetViews>
    <sheetView zoomScale="115" zoomScaleNormal="115" workbookViewId="0">
      <selection activeCell="L53" sqref="L53"/>
    </sheetView>
  </sheetViews>
  <sheetFormatPr defaultColWidth="8.85546875" defaultRowHeight="15.75" x14ac:dyDescent="0.25"/>
  <cols>
    <col min="1" max="1" width="31.140625" style="3" customWidth="1"/>
    <col min="2" max="7" width="9.5703125" style="3" customWidth="1"/>
    <col min="8" max="10" width="11.28515625" style="3" customWidth="1"/>
    <col min="11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0" ht="17.25" customHeight="1" x14ac:dyDescent="0.25">
      <c r="A2" s="42"/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x14ac:dyDescent="0.25">
      <c r="A3" s="16" t="s">
        <v>545</v>
      </c>
      <c r="B3" s="12"/>
      <c r="C3" s="12"/>
      <c r="D3" s="12"/>
      <c r="E3" s="18"/>
      <c r="F3" s="18"/>
      <c r="G3" s="18" t="s">
        <v>546</v>
      </c>
      <c r="H3" s="18"/>
      <c r="I3" s="18" t="s">
        <v>970</v>
      </c>
      <c r="J3" s="18"/>
    </row>
    <row r="4" spans="1:10" ht="16.5" thickBot="1" x14ac:dyDescent="0.3">
      <c r="A4" s="27" t="s">
        <v>547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0" ht="16.5" thickBot="1" x14ac:dyDescent="0.3">
      <c r="A5" s="39" t="s">
        <v>55</v>
      </c>
      <c r="B5" s="91">
        <f>SUM(B6:B8)</f>
        <v>0.5</v>
      </c>
      <c r="C5" s="91">
        <f t="shared" ref="C5:J5" si="0">SUM(C6:C8)</f>
        <v>1</v>
      </c>
      <c r="D5" s="91">
        <f t="shared" si="0"/>
        <v>0.5</v>
      </c>
      <c r="E5" s="91">
        <f t="shared" si="0"/>
        <v>0.5</v>
      </c>
      <c r="F5" s="91">
        <f t="shared" si="0"/>
        <v>0</v>
      </c>
      <c r="G5" s="91">
        <f t="shared" si="0"/>
        <v>0</v>
      </c>
      <c r="H5" s="91">
        <f t="shared" si="0"/>
        <v>0</v>
      </c>
      <c r="I5" s="91">
        <f t="shared" si="0"/>
        <v>0</v>
      </c>
      <c r="J5" s="91">
        <f t="shared" si="0"/>
        <v>0</v>
      </c>
    </row>
    <row r="6" spans="1:10" x14ac:dyDescent="0.25">
      <c r="A6" s="159" t="s">
        <v>548</v>
      </c>
      <c r="B6" s="160">
        <v>0.5</v>
      </c>
      <c r="C6" s="188"/>
      <c r="D6" s="160"/>
      <c r="E6" s="175"/>
      <c r="F6" s="175"/>
      <c r="G6" s="175"/>
      <c r="H6" s="175"/>
      <c r="I6" s="175"/>
      <c r="J6" s="175"/>
    </row>
    <row r="7" spans="1:10" x14ac:dyDescent="0.25">
      <c r="A7" s="15" t="s">
        <v>549</v>
      </c>
      <c r="B7" s="51"/>
      <c r="C7" s="51"/>
      <c r="D7" s="51">
        <v>0.5</v>
      </c>
      <c r="E7" s="51">
        <v>0.5</v>
      </c>
      <c r="F7" s="102"/>
      <c r="G7" s="102"/>
      <c r="H7" s="102"/>
      <c r="I7" s="102"/>
      <c r="J7" s="102"/>
    </row>
    <row r="8" spans="1:10" x14ac:dyDescent="0.25">
      <c r="A8" s="162" t="s">
        <v>550</v>
      </c>
      <c r="B8" s="163"/>
      <c r="C8" s="163">
        <v>1</v>
      </c>
      <c r="D8" s="163"/>
      <c r="E8" s="176"/>
      <c r="F8" s="176"/>
      <c r="G8" s="176"/>
      <c r="H8" s="176"/>
      <c r="I8" s="176"/>
      <c r="J8" s="176"/>
    </row>
    <row r="9" spans="1:10" ht="16.5" thickBot="1" x14ac:dyDescent="0.3">
      <c r="A9" s="20"/>
      <c r="B9" s="88"/>
      <c r="C9" s="88"/>
      <c r="D9" s="88"/>
      <c r="E9" s="104"/>
      <c r="F9" s="104"/>
      <c r="G9" s="104"/>
      <c r="H9" s="104"/>
      <c r="I9" s="104"/>
      <c r="J9" s="104"/>
    </row>
    <row r="10" spans="1:10" ht="16.5" thickBot="1" x14ac:dyDescent="0.3">
      <c r="A10" s="39" t="s">
        <v>48</v>
      </c>
      <c r="B10" s="91">
        <f>SUM(B11:B22)</f>
        <v>14</v>
      </c>
      <c r="C10" s="91">
        <f t="shared" ref="C10:J10" si="1">SUM(C11:C22)</f>
        <v>10.5</v>
      </c>
      <c r="D10" s="91">
        <f t="shared" si="1"/>
        <v>12</v>
      </c>
      <c r="E10" s="91">
        <f t="shared" si="1"/>
        <v>6.5</v>
      </c>
      <c r="F10" s="91">
        <f t="shared" si="1"/>
        <v>9</v>
      </c>
      <c r="G10" s="91">
        <f t="shared" si="1"/>
        <v>9</v>
      </c>
      <c r="H10" s="91">
        <f t="shared" si="1"/>
        <v>13.2</v>
      </c>
      <c r="I10" s="91">
        <f t="shared" si="1"/>
        <v>20</v>
      </c>
      <c r="J10" s="91">
        <f t="shared" si="1"/>
        <v>0</v>
      </c>
    </row>
    <row r="11" spans="1:10" x14ac:dyDescent="0.25">
      <c r="A11" s="159" t="s">
        <v>551</v>
      </c>
      <c r="B11" s="160">
        <v>0.5</v>
      </c>
      <c r="C11" s="160" t="s">
        <v>552</v>
      </c>
      <c r="D11" s="160">
        <v>1</v>
      </c>
      <c r="E11" s="160"/>
      <c r="F11" s="160"/>
      <c r="G11" s="175"/>
      <c r="H11" s="175">
        <v>1</v>
      </c>
      <c r="I11" s="175"/>
      <c r="J11" s="175"/>
    </row>
    <row r="12" spans="1:10" x14ac:dyDescent="0.25">
      <c r="A12" s="15" t="s">
        <v>436</v>
      </c>
      <c r="B12" s="51">
        <v>6</v>
      </c>
      <c r="C12" s="51">
        <v>3</v>
      </c>
      <c r="D12" s="51">
        <v>6</v>
      </c>
      <c r="E12" s="51">
        <v>5</v>
      </c>
      <c r="F12" s="51">
        <v>8</v>
      </c>
      <c r="G12" s="51">
        <v>5</v>
      </c>
      <c r="H12" s="102">
        <v>7</v>
      </c>
      <c r="I12" s="102">
        <v>12</v>
      </c>
      <c r="J12" s="102"/>
    </row>
    <row r="13" spans="1:10" x14ac:dyDescent="0.25">
      <c r="A13" s="162" t="s">
        <v>553</v>
      </c>
      <c r="B13" s="163">
        <v>0.5</v>
      </c>
      <c r="C13" s="163"/>
      <c r="D13" s="163"/>
      <c r="E13" s="163"/>
      <c r="F13" s="163"/>
      <c r="G13" s="176"/>
      <c r="H13" s="176"/>
      <c r="I13" s="176"/>
      <c r="J13" s="176"/>
    </row>
    <row r="14" spans="1:10" x14ac:dyDescent="0.25">
      <c r="A14" s="15" t="s">
        <v>554</v>
      </c>
      <c r="B14" s="51">
        <v>1</v>
      </c>
      <c r="C14" s="51">
        <v>5</v>
      </c>
      <c r="D14" s="51">
        <v>3</v>
      </c>
      <c r="E14" s="51"/>
      <c r="F14" s="51"/>
      <c r="G14" s="51">
        <v>0.5</v>
      </c>
      <c r="H14" s="102">
        <v>2</v>
      </c>
      <c r="I14" s="102">
        <v>3</v>
      </c>
      <c r="J14" s="102"/>
    </row>
    <row r="15" spans="1:10" x14ac:dyDescent="0.25">
      <c r="A15" s="162" t="s">
        <v>555</v>
      </c>
      <c r="B15" s="163">
        <v>5</v>
      </c>
      <c r="C15" s="163">
        <v>1</v>
      </c>
      <c r="D15" s="163"/>
      <c r="E15" s="163"/>
      <c r="F15" s="163"/>
      <c r="G15" s="176"/>
      <c r="H15" s="176"/>
      <c r="I15" s="176"/>
      <c r="J15" s="176"/>
    </row>
    <row r="16" spans="1:10" x14ac:dyDescent="0.25">
      <c r="A16" s="15" t="s">
        <v>503</v>
      </c>
      <c r="B16" s="51"/>
      <c r="C16" s="51"/>
      <c r="D16" s="51">
        <v>1.5</v>
      </c>
      <c r="E16" s="51"/>
      <c r="F16" s="51">
        <v>1</v>
      </c>
      <c r="G16" s="102">
        <v>2</v>
      </c>
      <c r="H16" s="102">
        <v>2</v>
      </c>
      <c r="I16" s="102"/>
      <c r="J16" s="102"/>
    </row>
    <row r="17" spans="1:10" x14ac:dyDescent="0.25">
      <c r="A17" s="162" t="s">
        <v>556</v>
      </c>
      <c r="B17" s="163">
        <v>0.5</v>
      </c>
      <c r="C17" s="163">
        <v>0.5</v>
      </c>
      <c r="D17" s="163"/>
      <c r="E17" s="163"/>
      <c r="F17" s="163"/>
      <c r="G17" s="176"/>
      <c r="H17" s="176"/>
      <c r="I17" s="176"/>
      <c r="J17" s="176"/>
    </row>
    <row r="18" spans="1:10" x14ac:dyDescent="0.25">
      <c r="A18" s="15" t="s">
        <v>557</v>
      </c>
      <c r="B18" s="51"/>
      <c r="C18" s="51" t="s">
        <v>552</v>
      </c>
      <c r="D18" s="51"/>
      <c r="E18" s="51"/>
      <c r="F18" s="51"/>
      <c r="G18" s="102"/>
      <c r="H18" s="102"/>
      <c r="I18" s="102"/>
      <c r="J18" s="102"/>
    </row>
    <row r="19" spans="1:10" x14ac:dyDescent="0.25">
      <c r="A19" s="162" t="s">
        <v>469</v>
      </c>
      <c r="B19" s="163">
        <v>0.5</v>
      </c>
      <c r="C19" s="163">
        <v>1</v>
      </c>
      <c r="D19" s="163">
        <v>0.5</v>
      </c>
      <c r="E19" s="163"/>
      <c r="F19" s="163"/>
      <c r="G19" s="163">
        <v>0.5</v>
      </c>
      <c r="H19" s="176">
        <v>0.5</v>
      </c>
      <c r="I19" s="176"/>
      <c r="J19" s="176"/>
    </row>
    <row r="20" spans="1:10" x14ac:dyDescent="0.25">
      <c r="A20" s="15" t="s">
        <v>558</v>
      </c>
      <c r="B20" s="51"/>
      <c r="C20" s="51"/>
      <c r="D20" s="51"/>
      <c r="E20" s="51">
        <v>0.5</v>
      </c>
      <c r="F20" s="51"/>
      <c r="G20" s="102"/>
      <c r="H20" s="102">
        <v>0.5</v>
      </c>
      <c r="I20" s="102">
        <v>3</v>
      </c>
      <c r="J20" s="102"/>
    </row>
    <row r="21" spans="1:10" x14ac:dyDescent="0.25">
      <c r="A21" s="162" t="s">
        <v>559</v>
      </c>
      <c r="B21" s="163"/>
      <c r="C21" s="163"/>
      <c r="D21" s="163"/>
      <c r="E21" s="163">
        <v>1</v>
      </c>
      <c r="F21" s="163"/>
      <c r="G21" s="176"/>
      <c r="H21" s="176">
        <v>0.1</v>
      </c>
      <c r="I21" s="176">
        <v>2</v>
      </c>
      <c r="J21" s="176"/>
    </row>
    <row r="22" spans="1:10" x14ac:dyDescent="0.25">
      <c r="A22" s="15" t="s">
        <v>560</v>
      </c>
      <c r="B22" s="51"/>
      <c r="C22" s="51"/>
      <c r="D22" s="51"/>
      <c r="E22" s="51"/>
      <c r="F22" s="51"/>
      <c r="G22" s="102">
        <v>1</v>
      </c>
      <c r="H22" s="102">
        <v>0.1</v>
      </c>
      <c r="I22" s="102"/>
      <c r="J22" s="102"/>
    </row>
    <row r="23" spans="1:10" ht="16.5" thickBot="1" x14ac:dyDescent="0.3">
      <c r="A23" s="20"/>
      <c r="B23" s="88"/>
      <c r="C23" s="88"/>
      <c r="D23" s="88"/>
      <c r="E23" s="104"/>
      <c r="F23" s="104"/>
      <c r="G23" s="104"/>
      <c r="H23" s="104"/>
      <c r="I23" s="104"/>
      <c r="J23" s="104"/>
    </row>
    <row r="24" spans="1:10" ht="16.5" thickBot="1" x14ac:dyDescent="0.3">
      <c r="A24" s="39" t="s">
        <v>49</v>
      </c>
      <c r="B24" s="91">
        <f>SUM(B25:B27)</f>
        <v>1.5</v>
      </c>
      <c r="C24" s="91">
        <f t="shared" ref="C24:J24" si="2">SUM(C25:C27)</f>
        <v>8</v>
      </c>
      <c r="D24" s="91">
        <f t="shared" si="2"/>
        <v>12</v>
      </c>
      <c r="E24" s="91">
        <f t="shared" si="2"/>
        <v>9.5</v>
      </c>
      <c r="F24" s="91">
        <f t="shared" si="2"/>
        <v>8.5</v>
      </c>
      <c r="G24" s="91">
        <f t="shared" si="2"/>
        <v>7</v>
      </c>
      <c r="H24" s="91">
        <f t="shared" si="2"/>
        <v>10.5</v>
      </c>
      <c r="I24" s="91">
        <f t="shared" si="2"/>
        <v>10</v>
      </c>
      <c r="J24" s="91">
        <f t="shared" si="2"/>
        <v>0</v>
      </c>
    </row>
    <row r="25" spans="1:10" x14ac:dyDescent="0.25">
      <c r="A25" s="159" t="s">
        <v>561</v>
      </c>
      <c r="B25" s="160"/>
      <c r="C25" s="160">
        <v>0.5</v>
      </c>
      <c r="D25" s="160">
        <v>1</v>
      </c>
      <c r="E25" s="160"/>
      <c r="F25" s="160"/>
      <c r="G25" s="175"/>
      <c r="H25" s="175"/>
      <c r="I25" s="175"/>
      <c r="J25" s="175"/>
    </row>
    <row r="26" spans="1:10" x14ac:dyDescent="0.25">
      <c r="A26" s="15" t="s">
        <v>562</v>
      </c>
      <c r="B26" s="51">
        <v>0.5</v>
      </c>
      <c r="C26" s="51">
        <v>0.5</v>
      </c>
      <c r="D26" s="51">
        <v>1</v>
      </c>
      <c r="E26" s="51">
        <v>0.5</v>
      </c>
      <c r="F26" s="51">
        <v>0.5</v>
      </c>
      <c r="G26" s="51">
        <v>1</v>
      </c>
      <c r="H26" s="102">
        <v>0.5</v>
      </c>
      <c r="I26" s="102">
        <v>1</v>
      </c>
      <c r="J26" s="102"/>
    </row>
    <row r="27" spans="1:10" x14ac:dyDescent="0.25">
      <c r="A27" s="162" t="s">
        <v>440</v>
      </c>
      <c r="B27" s="163">
        <v>1</v>
      </c>
      <c r="C27" s="163">
        <v>7</v>
      </c>
      <c r="D27" s="163">
        <v>10</v>
      </c>
      <c r="E27" s="163">
        <v>9</v>
      </c>
      <c r="F27" s="163">
        <v>8</v>
      </c>
      <c r="G27" s="163">
        <v>6</v>
      </c>
      <c r="H27" s="176">
        <v>10</v>
      </c>
      <c r="I27" s="176">
        <v>9</v>
      </c>
      <c r="J27" s="176"/>
    </row>
    <row r="28" spans="1:10" ht="16.5" thickBot="1" x14ac:dyDescent="0.3">
      <c r="A28" s="69"/>
      <c r="B28" s="104"/>
      <c r="C28" s="104"/>
      <c r="D28" s="104"/>
      <c r="E28" s="104"/>
      <c r="F28" s="104"/>
      <c r="G28" s="104"/>
      <c r="H28" s="104"/>
      <c r="I28" s="104"/>
      <c r="J28" s="104"/>
    </row>
    <row r="29" spans="1:10" ht="16.5" thickBot="1" x14ac:dyDescent="0.3">
      <c r="A29" s="43" t="s">
        <v>56</v>
      </c>
      <c r="B29" s="114">
        <f>SUM(B30:B49)</f>
        <v>18</v>
      </c>
      <c r="C29" s="114">
        <f t="shared" ref="C29:J29" si="3">SUM(C30:C49)</f>
        <v>34</v>
      </c>
      <c r="D29" s="114">
        <f t="shared" si="3"/>
        <v>43.5</v>
      </c>
      <c r="E29" s="114">
        <f t="shared" si="3"/>
        <v>41.5</v>
      </c>
      <c r="F29" s="114">
        <f t="shared" si="3"/>
        <v>62.5</v>
      </c>
      <c r="G29" s="114">
        <f t="shared" si="3"/>
        <v>57</v>
      </c>
      <c r="H29" s="114">
        <f t="shared" si="3"/>
        <v>45.1</v>
      </c>
      <c r="I29" s="114">
        <f t="shared" si="3"/>
        <v>37.6</v>
      </c>
      <c r="J29" s="114">
        <f t="shared" si="3"/>
        <v>0</v>
      </c>
    </row>
    <row r="30" spans="1:10" x14ac:dyDescent="0.25">
      <c r="A30" s="159" t="s">
        <v>516</v>
      </c>
      <c r="B30" s="160">
        <v>2</v>
      </c>
      <c r="C30" s="160">
        <v>5</v>
      </c>
      <c r="D30" s="160">
        <v>15</v>
      </c>
      <c r="E30" s="160">
        <v>6</v>
      </c>
      <c r="F30" s="160">
        <v>2</v>
      </c>
      <c r="G30" s="160">
        <v>5</v>
      </c>
      <c r="H30" s="175">
        <v>3</v>
      </c>
      <c r="I30" s="175">
        <v>1</v>
      </c>
      <c r="J30" s="175"/>
    </row>
    <row r="31" spans="1:10" x14ac:dyDescent="0.25">
      <c r="A31" s="15" t="s">
        <v>447</v>
      </c>
      <c r="B31" s="51">
        <v>0.5</v>
      </c>
      <c r="C31" s="51">
        <v>0.5</v>
      </c>
      <c r="D31" s="51">
        <v>0.5</v>
      </c>
      <c r="E31" s="51">
        <v>0.5</v>
      </c>
      <c r="F31" s="51">
        <v>0.5</v>
      </c>
      <c r="G31" s="51">
        <v>0.5</v>
      </c>
      <c r="H31" s="102">
        <v>1</v>
      </c>
      <c r="I31" s="102">
        <v>0.5</v>
      </c>
      <c r="J31" s="102"/>
    </row>
    <row r="32" spans="1:10" x14ac:dyDescent="0.25">
      <c r="A32" s="162" t="s">
        <v>449</v>
      </c>
      <c r="B32" s="163"/>
      <c r="C32" s="163">
        <v>0.5</v>
      </c>
      <c r="D32" s="163"/>
      <c r="E32" s="163">
        <v>0.5</v>
      </c>
      <c r="F32" s="163">
        <v>0.5</v>
      </c>
      <c r="G32" s="176"/>
      <c r="H32" s="176">
        <v>0.5</v>
      </c>
      <c r="I32" s="176"/>
      <c r="J32" s="176"/>
    </row>
    <row r="33" spans="1:10" x14ac:dyDescent="0.25">
      <c r="A33" s="15" t="s">
        <v>450</v>
      </c>
      <c r="B33" s="51">
        <v>0.5</v>
      </c>
      <c r="C33" s="51">
        <v>0.5</v>
      </c>
      <c r="D33" s="51"/>
      <c r="E33" s="51"/>
      <c r="F33" s="51">
        <v>0.5</v>
      </c>
      <c r="G33" s="51">
        <v>0.5</v>
      </c>
      <c r="H33" s="102"/>
      <c r="I33" s="102"/>
      <c r="J33" s="102"/>
    </row>
    <row r="34" spans="1:10" x14ac:dyDescent="0.25">
      <c r="A34" s="162" t="s">
        <v>906</v>
      </c>
      <c r="B34" s="163"/>
      <c r="C34" s="163"/>
      <c r="D34" s="163">
        <v>0.5</v>
      </c>
      <c r="E34" s="163">
        <v>1</v>
      </c>
      <c r="F34" s="163">
        <v>0.5</v>
      </c>
      <c r="G34" s="163">
        <v>1</v>
      </c>
      <c r="H34" s="176">
        <v>1</v>
      </c>
      <c r="I34" s="176">
        <v>1</v>
      </c>
      <c r="J34" s="176"/>
    </row>
    <row r="35" spans="1:10" x14ac:dyDescent="0.25">
      <c r="A35" s="15" t="s">
        <v>451</v>
      </c>
      <c r="B35" s="51">
        <v>0.5</v>
      </c>
      <c r="C35" s="51">
        <v>1</v>
      </c>
      <c r="D35" s="51"/>
      <c r="E35" s="51"/>
      <c r="F35" s="51"/>
      <c r="G35" s="102"/>
      <c r="H35" s="102"/>
      <c r="I35" s="102"/>
      <c r="J35" s="102"/>
    </row>
    <row r="36" spans="1:10" x14ac:dyDescent="0.25">
      <c r="A36" s="162" t="s">
        <v>494</v>
      </c>
      <c r="B36" s="163"/>
      <c r="C36" s="163"/>
      <c r="D36" s="163">
        <v>1</v>
      </c>
      <c r="E36" s="163">
        <v>1</v>
      </c>
      <c r="F36" s="163"/>
      <c r="G36" s="176"/>
      <c r="H36" s="176">
        <v>1</v>
      </c>
      <c r="I36" s="176">
        <v>0.1</v>
      </c>
      <c r="J36" s="176"/>
    </row>
    <row r="37" spans="1:10" x14ac:dyDescent="0.25">
      <c r="A37" s="15" t="s">
        <v>563</v>
      </c>
      <c r="B37" s="51">
        <v>0.5</v>
      </c>
      <c r="C37" s="51">
        <v>0.5</v>
      </c>
      <c r="D37" s="51">
        <v>0.5</v>
      </c>
      <c r="E37" s="51">
        <v>0.5</v>
      </c>
      <c r="F37" s="51">
        <v>0.5</v>
      </c>
      <c r="G37" s="102"/>
      <c r="H37" s="102">
        <v>0.5</v>
      </c>
      <c r="I37" s="102">
        <v>0.5</v>
      </c>
      <c r="J37" s="102"/>
    </row>
    <row r="38" spans="1:10" x14ac:dyDescent="0.25">
      <c r="A38" s="162" t="s">
        <v>564</v>
      </c>
      <c r="B38" s="163"/>
      <c r="C38" s="163"/>
      <c r="D38" s="163">
        <v>5</v>
      </c>
      <c r="E38" s="163"/>
      <c r="F38" s="163"/>
      <c r="G38" s="176"/>
      <c r="H38" s="176"/>
      <c r="I38" s="176"/>
      <c r="J38" s="176"/>
    </row>
    <row r="39" spans="1:10" x14ac:dyDescent="0.25">
      <c r="A39" s="15" t="s">
        <v>657</v>
      </c>
      <c r="B39" s="51">
        <v>5</v>
      </c>
      <c r="C39" s="51">
        <v>12</v>
      </c>
      <c r="D39" s="51">
        <v>8</v>
      </c>
      <c r="E39" s="51">
        <v>8</v>
      </c>
      <c r="F39" s="51">
        <v>9</v>
      </c>
      <c r="G39" s="51">
        <v>11</v>
      </c>
      <c r="H39" s="102">
        <v>7</v>
      </c>
      <c r="I39" s="102">
        <v>9</v>
      </c>
      <c r="J39" s="102"/>
    </row>
    <row r="40" spans="1:10" x14ac:dyDescent="0.25">
      <c r="A40" s="162" t="s">
        <v>565</v>
      </c>
      <c r="B40" s="163">
        <v>0.5</v>
      </c>
      <c r="C40" s="163">
        <v>1</v>
      </c>
      <c r="D40" s="163"/>
      <c r="E40" s="163"/>
      <c r="F40" s="163"/>
      <c r="G40" s="176"/>
      <c r="H40" s="176">
        <v>2</v>
      </c>
      <c r="I40" s="176">
        <v>2</v>
      </c>
      <c r="J40" s="176"/>
    </row>
    <row r="41" spans="1:10" x14ac:dyDescent="0.25">
      <c r="A41" s="15" t="s">
        <v>452</v>
      </c>
      <c r="B41" s="51"/>
      <c r="C41" s="51">
        <v>1</v>
      </c>
      <c r="D41" s="51"/>
      <c r="E41" s="51">
        <v>1</v>
      </c>
      <c r="F41" s="51">
        <v>2</v>
      </c>
      <c r="G41" s="51">
        <v>1</v>
      </c>
      <c r="H41" s="102">
        <v>1</v>
      </c>
      <c r="I41" s="102">
        <v>2</v>
      </c>
      <c r="J41" s="102"/>
    </row>
    <row r="42" spans="1:10" x14ac:dyDescent="0.25">
      <c r="A42" s="162" t="s">
        <v>453</v>
      </c>
      <c r="B42" s="163">
        <v>0.5</v>
      </c>
      <c r="C42" s="163">
        <v>0.5</v>
      </c>
      <c r="D42" s="163"/>
      <c r="E42" s="163">
        <v>0.5</v>
      </c>
      <c r="F42" s="163">
        <v>0.5</v>
      </c>
      <c r="G42" s="163">
        <v>0.5</v>
      </c>
      <c r="H42" s="176">
        <v>0.5</v>
      </c>
      <c r="I42" s="176">
        <v>0.5</v>
      </c>
      <c r="J42" s="176"/>
    </row>
    <row r="43" spans="1:10" x14ac:dyDescent="0.25">
      <c r="A43" s="15" t="s">
        <v>158</v>
      </c>
      <c r="B43" s="51"/>
      <c r="C43" s="51"/>
      <c r="D43" s="51">
        <v>1</v>
      </c>
      <c r="E43" s="51">
        <v>5</v>
      </c>
      <c r="F43" s="51"/>
      <c r="G43" s="102"/>
      <c r="H43" s="102"/>
      <c r="I43" s="102"/>
      <c r="J43" s="102"/>
    </row>
    <row r="44" spans="1:10" x14ac:dyDescent="0.25">
      <c r="A44" s="162" t="s">
        <v>455</v>
      </c>
      <c r="B44" s="163">
        <v>0.5</v>
      </c>
      <c r="C44" s="163">
        <v>1</v>
      </c>
      <c r="D44" s="163">
        <v>0.5</v>
      </c>
      <c r="E44" s="163">
        <v>1</v>
      </c>
      <c r="F44" s="163">
        <v>0.5</v>
      </c>
      <c r="G44" s="163">
        <v>0.5</v>
      </c>
      <c r="H44" s="176">
        <v>0.1</v>
      </c>
      <c r="I44" s="176">
        <v>0.5</v>
      </c>
      <c r="J44" s="176"/>
    </row>
    <row r="45" spans="1:10" x14ac:dyDescent="0.25">
      <c r="A45" s="15" t="s">
        <v>463</v>
      </c>
      <c r="B45" s="51">
        <v>0.5</v>
      </c>
      <c r="C45" s="51">
        <v>0.5</v>
      </c>
      <c r="D45" s="51">
        <v>0.5</v>
      </c>
      <c r="E45" s="51">
        <v>0.5</v>
      </c>
      <c r="F45" s="51"/>
      <c r="G45" s="102"/>
      <c r="H45" s="102">
        <v>0.5</v>
      </c>
      <c r="I45" s="102">
        <v>0.5</v>
      </c>
      <c r="J45" s="102"/>
    </row>
    <row r="46" spans="1:10" x14ac:dyDescent="0.25">
      <c r="A46" s="162" t="s">
        <v>880</v>
      </c>
      <c r="B46" s="163">
        <v>7</v>
      </c>
      <c r="C46" s="163">
        <v>10</v>
      </c>
      <c r="D46" s="163">
        <v>7</v>
      </c>
      <c r="E46" s="163">
        <v>7</v>
      </c>
      <c r="F46" s="163">
        <v>6</v>
      </c>
      <c r="G46" s="163">
        <v>7</v>
      </c>
      <c r="H46" s="176">
        <v>10</v>
      </c>
      <c r="I46" s="176">
        <v>8</v>
      </c>
      <c r="J46" s="176"/>
    </row>
    <row r="47" spans="1:10" x14ac:dyDescent="0.25">
      <c r="A47" s="17" t="s">
        <v>566</v>
      </c>
      <c r="B47" s="51"/>
      <c r="C47" s="51"/>
      <c r="D47" s="51">
        <v>4</v>
      </c>
      <c r="E47" s="51"/>
      <c r="F47" s="51"/>
      <c r="G47" s="102"/>
      <c r="H47" s="102">
        <v>5</v>
      </c>
      <c r="I47" s="102">
        <v>2</v>
      </c>
      <c r="J47" s="102"/>
    </row>
    <row r="48" spans="1:10" x14ac:dyDescent="0.25">
      <c r="A48" s="167" t="s">
        <v>567</v>
      </c>
      <c r="B48" s="163"/>
      <c r="C48" s="163"/>
      <c r="D48" s="163"/>
      <c r="E48" s="163">
        <v>2</v>
      </c>
      <c r="F48" s="163">
        <v>8</v>
      </c>
      <c r="G48" s="176">
        <v>10</v>
      </c>
      <c r="H48" s="176"/>
      <c r="I48" s="176">
        <v>2</v>
      </c>
      <c r="J48" s="176"/>
    </row>
    <row r="49" spans="1:10" x14ac:dyDescent="0.25">
      <c r="A49" s="168" t="s">
        <v>568</v>
      </c>
      <c r="B49" s="169"/>
      <c r="C49" s="169"/>
      <c r="D49" s="169"/>
      <c r="E49" s="169">
        <v>7</v>
      </c>
      <c r="F49" s="169">
        <v>32</v>
      </c>
      <c r="G49" s="177">
        <v>20</v>
      </c>
      <c r="H49" s="177">
        <v>12</v>
      </c>
      <c r="I49" s="177">
        <v>8</v>
      </c>
      <c r="J49" s="177"/>
    </row>
    <row r="50" spans="1:10" x14ac:dyDescent="0.25">
      <c r="A50" s="187" t="s">
        <v>456</v>
      </c>
      <c r="B50" s="186"/>
      <c r="C50" s="186"/>
      <c r="D50" s="186"/>
      <c r="E50" s="186"/>
      <c r="F50" s="186"/>
      <c r="G50" s="186">
        <v>5</v>
      </c>
      <c r="H50" s="186">
        <v>2</v>
      </c>
      <c r="I50" s="186">
        <v>2</v>
      </c>
      <c r="J50" s="186"/>
    </row>
    <row r="51" spans="1:10" ht="16.5" thickBot="1" x14ac:dyDescent="0.3">
      <c r="A51" s="17"/>
      <c r="B51" s="51"/>
      <c r="C51" s="51"/>
      <c r="D51" s="51"/>
      <c r="E51" s="51"/>
      <c r="F51" s="51"/>
      <c r="G51" s="102"/>
      <c r="H51" s="102"/>
      <c r="I51" s="102"/>
      <c r="J51" s="102"/>
    </row>
    <row r="52" spans="1:10" ht="16.5" thickBot="1" x14ac:dyDescent="0.3">
      <c r="A52" s="39" t="s">
        <v>57</v>
      </c>
      <c r="B52" s="91">
        <f>B29+B24+B10+B5</f>
        <v>34</v>
      </c>
      <c r="C52" s="91">
        <f t="shared" ref="C52:H52" si="4">C29+C24+C10+C5</f>
        <v>53.5</v>
      </c>
      <c r="D52" s="91">
        <f t="shared" si="4"/>
        <v>68</v>
      </c>
      <c r="E52" s="91">
        <f t="shared" si="4"/>
        <v>58</v>
      </c>
      <c r="F52" s="91">
        <f t="shared" si="4"/>
        <v>80</v>
      </c>
      <c r="G52" s="91">
        <f t="shared" si="4"/>
        <v>73</v>
      </c>
      <c r="H52" s="91">
        <f t="shared" si="4"/>
        <v>68.8</v>
      </c>
      <c r="I52" s="91">
        <f>I29+I24+I10+I5</f>
        <v>67.599999999999994</v>
      </c>
      <c r="J52" s="91">
        <f>J29+J24+J10+J5</f>
        <v>0</v>
      </c>
    </row>
    <row r="53" spans="1:10" ht="16.5" thickBot="1" x14ac:dyDescent="0.3">
      <c r="A53" s="39" t="s">
        <v>58</v>
      </c>
      <c r="B53" s="91">
        <f>COUNT(B6:B8)+COUNT(B11:B22)+COUNT(B25:B27)+COUNT(B30:B48)</f>
        <v>21</v>
      </c>
      <c r="C53" s="91">
        <f t="shared" ref="C53:J53" si="5">COUNT(C6:C8)+COUNT(C11:C22)+COUNT(C25:C27)+COUNT(C30:C48)</f>
        <v>22</v>
      </c>
      <c r="D53" s="91">
        <f t="shared" si="5"/>
        <v>21</v>
      </c>
      <c r="E53" s="91">
        <f t="shared" si="5"/>
        <v>20</v>
      </c>
      <c r="F53" s="91">
        <f t="shared" si="5"/>
        <v>16</v>
      </c>
      <c r="G53" s="91">
        <f t="shared" si="5"/>
        <v>17</v>
      </c>
      <c r="H53" s="91">
        <f t="shared" si="5"/>
        <v>24</v>
      </c>
      <c r="I53" s="91">
        <f t="shared" si="5"/>
        <v>20</v>
      </c>
      <c r="J53" s="91">
        <f t="shared" si="5"/>
        <v>0</v>
      </c>
    </row>
    <row r="54" spans="1:10" x14ac:dyDescent="0.25">
      <c r="B54" s="100"/>
      <c r="C54" s="100"/>
      <c r="D54" s="100"/>
      <c r="E54" s="100"/>
      <c r="F54" s="100"/>
      <c r="G54" s="100"/>
      <c r="H54" s="100"/>
      <c r="I54" s="100">
        <v>8075</v>
      </c>
      <c r="J54" s="100"/>
    </row>
    <row r="55" spans="1:10" x14ac:dyDescent="0.25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1:10" x14ac:dyDescent="0.25">
      <c r="B56" s="100"/>
      <c r="C56" s="100"/>
      <c r="D56" s="100"/>
      <c r="E56" s="100"/>
      <c r="F56" s="100"/>
      <c r="G56" s="100"/>
      <c r="H56" s="100"/>
      <c r="I56" s="100"/>
      <c r="J56" s="100"/>
    </row>
  </sheetData>
  <sortState xmlns:xlrd2="http://schemas.microsoft.com/office/spreadsheetml/2017/richdata2" ref="A30:I46">
    <sortCondition ref="A29:A4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pageSetUpPr fitToPage="1"/>
  </sheetPr>
  <dimension ref="A1:J50"/>
  <sheetViews>
    <sheetView zoomScale="115" zoomScaleNormal="115" workbookViewId="0">
      <selection activeCell="M13" sqref="M13"/>
    </sheetView>
  </sheetViews>
  <sheetFormatPr defaultColWidth="8.85546875" defaultRowHeight="15.75" x14ac:dyDescent="0.25"/>
  <cols>
    <col min="1" max="1" width="32" style="3" customWidth="1"/>
    <col min="2" max="7" width="9.5703125" style="3" customWidth="1"/>
    <col min="8" max="10" width="10.7109375" style="3" customWidth="1"/>
    <col min="11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2017</v>
      </c>
      <c r="H1" s="28">
        <v>2020</v>
      </c>
      <c r="I1" s="28">
        <v>2023</v>
      </c>
      <c r="J1" s="28"/>
    </row>
    <row r="2" spans="1:10" ht="18.75" customHeight="1" x14ac:dyDescent="0.25">
      <c r="A2" s="42"/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  <c r="J2" s="22" t="s">
        <v>431</v>
      </c>
    </row>
    <row r="3" spans="1:10" x14ac:dyDescent="0.25">
      <c r="A3" s="16" t="s">
        <v>545</v>
      </c>
      <c r="B3" s="12"/>
      <c r="C3" s="12"/>
      <c r="D3" s="12"/>
      <c r="E3" s="18"/>
      <c r="F3" s="18"/>
      <c r="G3" s="18" t="s">
        <v>546</v>
      </c>
      <c r="H3" s="18" t="s">
        <v>569</v>
      </c>
      <c r="I3" s="18" t="s">
        <v>970</v>
      </c>
      <c r="J3" s="18"/>
    </row>
    <row r="4" spans="1:10" ht="16.5" thickBot="1" x14ac:dyDescent="0.3">
      <c r="A4" s="27" t="s">
        <v>570</v>
      </c>
      <c r="B4" s="88"/>
      <c r="C4" s="88"/>
      <c r="D4" s="88"/>
      <c r="E4" s="104"/>
      <c r="F4" s="104"/>
      <c r="G4" s="104"/>
      <c r="H4" s="104"/>
      <c r="I4" s="104"/>
      <c r="J4" s="104"/>
    </row>
    <row r="5" spans="1:10" ht="16.5" thickBot="1" x14ac:dyDescent="0.3">
      <c r="A5" s="39" t="s">
        <v>55</v>
      </c>
      <c r="B5" s="91">
        <f t="shared" ref="B5:J5" si="0">SUM(B6)</f>
        <v>1</v>
      </c>
      <c r="C5" s="91">
        <f t="shared" si="0"/>
        <v>1</v>
      </c>
      <c r="D5" s="91">
        <f t="shared" si="0"/>
        <v>0.5</v>
      </c>
      <c r="E5" s="91">
        <f t="shared" si="0"/>
        <v>1</v>
      </c>
      <c r="F5" s="91">
        <f t="shared" si="0"/>
        <v>0.5</v>
      </c>
      <c r="G5" s="91">
        <f t="shared" si="0"/>
        <v>1</v>
      </c>
      <c r="H5" s="91">
        <f t="shared" si="0"/>
        <v>1</v>
      </c>
      <c r="I5" s="91">
        <f t="shared" si="0"/>
        <v>0</v>
      </c>
      <c r="J5" s="91">
        <f t="shared" si="0"/>
        <v>0</v>
      </c>
    </row>
    <row r="6" spans="1:10" x14ac:dyDescent="0.25">
      <c r="A6" s="159" t="s">
        <v>550</v>
      </c>
      <c r="B6" s="160">
        <v>1</v>
      </c>
      <c r="C6" s="160">
        <v>1</v>
      </c>
      <c r="D6" s="160">
        <v>0.5</v>
      </c>
      <c r="E6" s="160">
        <v>1</v>
      </c>
      <c r="F6" s="160">
        <v>0.5</v>
      </c>
      <c r="G6" s="160">
        <v>1</v>
      </c>
      <c r="H6" s="175">
        <v>1</v>
      </c>
      <c r="I6" s="175"/>
      <c r="J6" s="175"/>
    </row>
    <row r="7" spans="1:10" ht="16.5" thickBot="1" x14ac:dyDescent="0.3">
      <c r="A7" s="27"/>
      <c r="B7" s="88"/>
      <c r="C7" s="88"/>
      <c r="D7" s="88"/>
      <c r="E7" s="104"/>
      <c r="F7" s="104"/>
      <c r="G7" s="104"/>
      <c r="H7" s="104"/>
      <c r="I7" s="104"/>
      <c r="J7" s="104"/>
    </row>
    <row r="8" spans="1:10" ht="16.5" thickBot="1" x14ac:dyDescent="0.3">
      <c r="A8" s="39" t="s">
        <v>48</v>
      </c>
      <c r="B8" s="91">
        <f t="shared" ref="B8:J8" si="1">SUM(B9:B15)</f>
        <v>11</v>
      </c>
      <c r="C8" s="91">
        <f t="shared" si="1"/>
        <v>19</v>
      </c>
      <c r="D8" s="91">
        <f t="shared" si="1"/>
        <v>6.5</v>
      </c>
      <c r="E8" s="91">
        <f t="shared" si="1"/>
        <v>5</v>
      </c>
      <c r="F8" s="91">
        <f t="shared" si="1"/>
        <v>5.5</v>
      </c>
      <c r="G8" s="91">
        <f t="shared" si="1"/>
        <v>5.5</v>
      </c>
      <c r="H8" s="91">
        <f t="shared" si="1"/>
        <v>2.5</v>
      </c>
      <c r="I8" s="91">
        <f t="shared" si="1"/>
        <v>12</v>
      </c>
      <c r="J8" s="91">
        <f t="shared" si="1"/>
        <v>0</v>
      </c>
    </row>
    <row r="9" spans="1:10" x14ac:dyDescent="0.25">
      <c r="A9" s="159" t="s">
        <v>436</v>
      </c>
      <c r="B9" s="160">
        <v>10</v>
      </c>
      <c r="C9" s="160">
        <v>17</v>
      </c>
      <c r="D9" s="160">
        <v>5</v>
      </c>
      <c r="E9" s="160">
        <v>5</v>
      </c>
      <c r="F9" s="160">
        <v>5</v>
      </c>
      <c r="G9" s="160">
        <v>5</v>
      </c>
      <c r="H9" s="175">
        <v>2</v>
      </c>
      <c r="I9" s="175">
        <v>11</v>
      </c>
      <c r="J9" s="175"/>
    </row>
    <row r="10" spans="1:10" x14ac:dyDescent="0.25">
      <c r="A10" s="15" t="s">
        <v>571</v>
      </c>
      <c r="B10" s="51"/>
      <c r="C10" s="51">
        <v>0.5</v>
      </c>
      <c r="D10" s="51"/>
      <c r="E10" s="51"/>
      <c r="F10" s="51"/>
      <c r="G10" s="102"/>
      <c r="H10" s="102"/>
      <c r="I10" s="102"/>
      <c r="J10" s="102"/>
    </row>
    <row r="11" spans="1:10" x14ac:dyDescent="0.25">
      <c r="A11" s="162" t="s">
        <v>553</v>
      </c>
      <c r="B11" s="163"/>
      <c r="C11" s="163">
        <v>0.5</v>
      </c>
      <c r="D11" s="163"/>
      <c r="E11" s="163"/>
      <c r="F11" s="163"/>
      <c r="G11" s="176"/>
      <c r="H11" s="176"/>
      <c r="I11" s="176"/>
      <c r="J11" s="176"/>
    </row>
    <row r="12" spans="1:10" x14ac:dyDescent="0.25">
      <c r="A12" s="15" t="s">
        <v>554</v>
      </c>
      <c r="B12" s="51"/>
      <c r="C12" s="51">
        <v>0.5</v>
      </c>
      <c r="D12" s="51">
        <v>0.5</v>
      </c>
      <c r="E12" s="51"/>
      <c r="F12" s="51"/>
      <c r="G12" s="102"/>
      <c r="H12" s="102"/>
      <c r="I12" s="102"/>
      <c r="J12" s="102"/>
    </row>
    <row r="13" spans="1:10" x14ac:dyDescent="0.25">
      <c r="A13" s="162" t="s">
        <v>503</v>
      </c>
      <c r="B13" s="163"/>
      <c r="C13" s="163"/>
      <c r="D13" s="163">
        <v>0.5</v>
      </c>
      <c r="E13" s="163"/>
      <c r="F13" s="163"/>
      <c r="G13" s="176"/>
      <c r="H13" s="176"/>
      <c r="I13" s="176"/>
      <c r="J13" s="176"/>
    </row>
    <row r="14" spans="1:10" x14ac:dyDescent="0.25">
      <c r="A14" s="15" t="s">
        <v>572</v>
      </c>
      <c r="B14" s="51">
        <v>0.5</v>
      </c>
      <c r="C14" s="51"/>
      <c r="D14" s="51"/>
      <c r="E14" s="51"/>
      <c r="F14" s="51"/>
      <c r="G14" s="102"/>
      <c r="H14" s="102"/>
      <c r="I14" s="102"/>
      <c r="J14" s="102"/>
    </row>
    <row r="15" spans="1:10" x14ac:dyDescent="0.25">
      <c r="A15" s="162" t="s">
        <v>484</v>
      </c>
      <c r="B15" s="163">
        <v>0.5</v>
      </c>
      <c r="C15" s="163">
        <v>0.5</v>
      </c>
      <c r="D15" s="163">
        <v>0.5</v>
      </c>
      <c r="E15" s="163"/>
      <c r="F15" s="163">
        <v>0.5</v>
      </c>
      <c r="G15" s="163">
        <v>0.5</v>
      </c>
      <c r="H15" s="176">
        <v>0.5</v>
      </c>
      <c r="I15" s="176">
        <v>1</v>
      </c>
      <c r="J15" s="176"/>
    </row>
    <row r="16" spans="1:10" ht="16.5" thickBot="1" x14ac:dyDescent="0.3">
      <c r="A16" s="20"/>
      <c r="B16" s="88"/>
      <c r="C16" s="88"/>
      <c r="D16" s="88"/>
      <c r="E16" s="88"/>
      <c r="F16" s="88"/>
      <c r="G16" s="104"/>
      <c r="H16" s="104"/>
      <c r="I16" s="104"/>
      <c r="J16" s="104"/>
    </row>
    <row r="17" spans="1:10" ht="16.5" thickBot="1" x14ac:dyDescent="0.3">
      <c r="A17" s="39" t="s">
        <v>49</v>
      </c>
      <c r="B17" s="91">
        <f t="shared" ref="B17:H17" si="2">SUM(B18:B23)</f>
        <v>37.5</v>
      </c>
      <c r="C17" s="91">
        <f t="shared" si="2"/>
        <v>38</v>
      </c>
      <c r="D17" s="91">
        <f t="shared" si="2"/>
        <v>43.05</v>
      </c>
      <c r="E17" s="91">
        <f t="shared" si="2"/>
        <v>63</v>
      </c>
      <c r="F17" s="91">
        <f t="shared" si="2"/>
        <v>54</v>
      </c>
      <c r="G17" s="91">
        <f t="shared" si="2"/>
        <v>77.5</v>
      </c>
      <c r="H17" s="91">
        <f t="shared" si="2"/>
        <v>75.5</v>
      </c>
      <c r="I17" s="91">
        <f t="shared" ref="I17:J17" si="3">SUM(I18:I23)</f>
        <v>76</v>
      </c>
      <c r="J17" s="91">
        <f t="shared" si="3"/>
        <v>0</v>
      </c>
    </row>
    <row r="18" spans="1:10" x14ac:dyDescent="0.25">
      <c r="A18" s="159" t="s">
        <v>573</v>
      </c>
      <c r="B18" s="160"/>
      <c r="C18" s="160"/>
      <c r="D18" s="160">
        <v>0.05</v>
      </c>
      <c r="E18" s="160"/>
      <c r="F18" s="160"/>
      <c r="G18" s="175"/>
      <c r="H18" s="175"/>
      <c r="I18" s="175"/>
      <c r="J18" s="175"/>
    </row>
    <row r="19" spans="1:10" x14ac:dyDescent="0.25">
      <c r="A19" s="15" t="s">
        <v>575</v>
      </c>
      <c r="B19" s="51"/>
      <c r="C19" s="51"/>
      <c r="D19" s="51"/>
      <c r="E19" s="51"/>
      <c r="F19" s="51"/>
      <c r="G19" s="51">
        <v>0.5</v>
      </c>
      <c r="H19" s="102">
        <v>0.5</v>
      </c>
      <c r="I19" s="102"/>
      <c r="J19" s="102"/>
    </row>
    <row r="20" spans="1:10" x14ac:dyDescent="0.25">
      <c r="A20" s="162" t="s">
        <v>574</v>
      </c>
      <c r="B20" s="163">
        <v>30</v>
      </c>
      <c r="C20" s="163">
        <v>30</v>
      </c>
      <c r="D20" s="163">
        <v>35</v>
      </c>
      <c r="E20" s="163">
        <v>52</v>
      </c>
      <c r="F20" s="163">
        <v>47</v>
      </c>
      <c r="G20" s="163">
        <v>65</v>
      </c>
      <c r="H20" s="176">
        <v>68</v>
      </c>
      <c r="I20" s="176">
        <v>68</v>
      </c>
      <c r="J20" s="176"/>
    </row>
    <row r="21" spans="1:10" x14ac:dyDescent="0.25">
      <c r="A21" s="15" t="s">
        <v>513</v>
      </c>
      <c r="B21" s="51">
        <v>0.5</v>
      </c>
      <c r="C21" s="51"/>
      <c r="D21" s="51"/>
      <c r="E21" s="51"/>
      <c r="F21" s="51"/>
      <c r="G21" s="102"/>
      <c r="H21" s="102"/>
      <c r="I21" s="102"/>
      <c r="J21" s="102"/>
    </row>
    <row r="22" spans="1:10" x14ac:dyDescent="0.25">
      <c r="A22" s="162" t="s">
        <v>441</v>
      </c>
      <c r="B22" s="163">
        <v>5</v>
      </c>
      <c r="C22" s="163">
        <v>8</v>
      </c>
      <c r="D22" s="163">
        <v>8</v>
      </c>
      <c r="E22" s="163">
        <v>8</v>
      </c>
      <c r="F22" s="163">
        <v>6</v>
      </c>
      <c r="G22" s="163">
        <v>10</v>
      </c>
      <c r="H22" s="176">
        <v>6</v>
      </c>
      <c r="I22" s="176">
        <v>6</v>
      </c>
      <c r="J22" s="176"/>
    </row>
    <row r="23" spans="1:10" x14ac:dyDescent="0.25">
      <c r="A23" s="15" t="s">
        <v>442</v>
      </c>
      <c r="B23" s="51">
        <v>2</v>
      </c>
      <c r="C23" s="51"/>
      <c r="D23" s="51"/>
      <c r="E23" s="51">
        <v>3</v>
      </c>
      <c r="F23" s="51">
        <v>1</v>
      </c>
      <c r="G23" s="51">
        <v>2</v>
      </c>
      <c r="H23" s="102">
        <v>1</v>
      </c>
      <c r="I23" s="102">
        <v>2</v>
      </c>
      <c r="J23" s="102"/>
    </row>
    <row r="24" spans="1:10" ht="16.5" thickBot="1" x14ac:dyDescent="0.3">
      <c r="A24" s="20"/>
      <c r="B24" s="88"/>
      <c r="C24" s="88"/>
      <c r="D24" s="88"/>
      <c r="E24" s="104"/>
      <c r="F24" s="104"/>
      <c r="G24" s="104"/>
      <c r="H24" s="104"/>
      <c r="I24" s="104"/>
      <c r="J24" s="104"/>
    </row>
    <row r="25" spans="1:10" ht="16.5" thickBot="1" x14ac:dyDescent="0.3">
      <c r="A25" s="39" t="s">
        <v>56</v>
      </c>
      <c r="B25" s="91">
        <f t="shared" ref="B25:J25" si="4">SUM(B26:B42)</f>
        <v>18</v>
      </c>
      <c r="C25" s="91">
        <f t="shared" si="4"/>
        <v>31.5</v>
      </c>
      <c r="D25" s="91">
        <f t="shared" si="4"/>
        <v>29.05</v>
      </c>
      <c r="E25" s="91">
        <f t="shared" si="4"/>
        <v>10</v>
      </c>
      <c r="F25" s="91">
        <f t="shared" si="4"/>
        <v>14.5</v>
      </c>
      <c r="G25" s="91">
        <f t="shared" si="4"/>
        <v>13.5</v>
      </c>
      <c r="H25" s="91">
        <f t="shared" si="4"/>
        <v>5.8100000000000005</v>
      </c>
      <c r="I25" s="91">
        <f t="shared" si="4"/>
        <v>7.5</v>
      </c>
      <c r="J25" s="91">
        <f t="shared" si="4"/>
        <v>0</v>
      </c>
    </row>
    <row r="26" spans="1:10" x14ac:dyDescent="0.25">
      <c r="A26" s="159" t="s">
        <v>516</v>
      </c>
      <c r="B26" s="160">
        <v>10</v>
      </c>
      <c r="C26" s="160">
        <v>18</v>
      </c>
      <c r="D26" s="160">
        <v>17</v>
      </c>
      <c r="E26" s="160">
        <v>2</v>
      </c>
      <c r="F26" s="160">
        <v>1</v>
      </c>
      <c r="G26" s="160">
        <v>3</v>
      </c>
      <c r="H26" s="175">
        <v>1</v>
      </c>
      <c r="I26" s="175">
        <v>0.5</v>
      </c>
      <c r="J26" s="175"/>
    </row>
    <row r="27" spans="1:10" x14ac:dyDescent="0.25">
      <c r="A27" s="15" t="s">
        <v>447</v>
      </c>
      <c r="B27" s="51">
        <v>0.5</v>
      </c>
      <c r="C27" s="51">
        <v>0.5</v>
      </c>
      <c r="D27" s="51">
        <v>0.5</v>
      </c>
      <c r="E27" s="51">
        <v>0.5</v>
      </c>
      <c r="F27" s="51">
        <v>0.5</v>
      </c>
      <c r="G27" s="51">
        <v>0.5</v>
      </c>
      <c r="H27" s="102"/>
      <c r="I27" s="102"/>
      <c r="J27" s="102"/>
    </row>
    <row r="28" spans="1:10" x14ac:dyDescent="0.25">
      <c r="A28" s="162" t="s">
        <v>448</v>
      </c>
      <c r="B28" s="163"/>
      <c r="C28" s="163">
        <v>0.5</v>
      </c>
      <c r="D28" s="163"/>
      <c r="E28" s="163"/>
      <c r="F28" s="163">
        <v>0.5</v>
      </c>
      <c r="G28" s="176"/>
      <c r="H28" s="176">
        <v>0.1</v>
      </c>
      <c r="I28" s="176">
        <v>0.5</v>
      </c>
      <c r="J28" s="176"/>
    </row>
    <row r="29" spans="1:10" x14ac:dyDescent="0.25">
      <c r="A29" s="15" t="s">
        <v>449</v>
      </c>
      <c r="B29" s="51">
        <v>0.5</v>
      </c>
      <c r="C29" s="51">
        <v>0.5</v>
      </c>
      <c r="D29" s="51">
        <v>0.5</v>
      </c>
      <c r="E29" s="51">
        <v>0.5</v>
      </c>
      <c r="F29" s="51">
        <v>0.5</v>
      </c>
      <c r="G29" s="51">
        <v>0.5</v>
      </c>
      <c r="H29" s="102">
        <v>0.1</v>
      </c>
      <c r="I29" s="102">
        <v>0.5</v>
      </c>
      <c r="J29" s="102"/>
    </row>
    <row r="30" spans="1:10" x14ac:dyDescent="0.25">
      <c r="A30" s="162" t="s">
        <v>450</v>
      </c>
      <c r="B30" s="163">
        <v>0.5</v>
      </c>
      <c r="C30" s="163">
        <v>0.5</v>
      </c>
      <c r="D30" s="163">
        <v>0.5</v>
      </c>
      <c r="E30" s="163">
        <v>0.5</v>
      </c>
      <c r="F30" s="163">
        <v>0.5</v>
      </c>
      <c r="G30" s="163">
        <v>0.5</v>
      </c>
      <c r="H30" s="176"/>
      <c r="I30" s="176">
        <v>0.5</v>
      </c>
      <c r="J30" s="176"/>
    </row>
    <row r="31" spans="1:10" x14ac:dyDescent="0.25">
      <c r="A31" s="15" t="s">
        <v>474</v>
      </c>
      <c r="B31" s="51"/>
      <c r="C31" s="51"/>
      <c r="D31" s="51"/>
      <c r="E31" s="51">
        <v>0.5</v>
      </c>
      <c r="F31" s="51">
        <v>0.5</v>
      </c>
      <c r="G31" s="102"/>
      <c r="H31" s="102"/>
      <c r="I31" s="102"/>
      <c r="J31" s="102"/>
    </row>
    <row r="32" spans="1:10" x14ac:dyDescent="0.25">
      <c r="A32" s="162" t="s">
        <v>904</v>
      </c>
      <c r="B32" s="163"/>
      <c r="C32" s="163">
        <v>2</v>
      </c>
      <c r="D32" s="163">
        <v>1</v>
      </c>
      <c r="E32" s="163"/>
      <c r="F32" s="163"/>
      <c r="G32" s="163">
        <v>0.5</v>
      </c>
      <c r="H32" s="176"/>
      <c r="I32" s="176"/>
      <c r="J32" s="176"/>
    </row>
    <row r="33" spans="1:10" x14ac:dyDescent="0.25">
      <c r="A33" s="15" t="s">
        <v>459</v>
      </c>
      <c r="B33" s="51"/>
      <c r="C33" s="51"/>
      <c r="D33" s="51">
        <v>0.5</v>
      </c>
      <c r="E33" s="51"/>
      <c r="F33" s="51"/>
      <c r="G33" s="102"/>
      <c r="H33" s="102"/>
      <c r="I33" s="102"/>
      <c r="J33" s="102"/>
    </row>
    <row r="34" spans="1:10" x14ac:dyDescent="0.25">
      <c r="A34" s="162" t="s">
        <v>530</v>
      </c>
      <c r="B34" s="163"/>
      <c r="C34" s="163">
        <v>2</v>
      </c>
      <c r="D34" s="163">
        <v>2</v>
      </c>
      <c r="E34" s="163"/>
      <c r="F34" s="163"/>
      <c r="G34" s="176"/>
      <c r="H34" s="176">
        <v>0.5</v>
      </c>
      <c r="I34" s="176"/>
      <c r="J34" s="176"/>
    </row>
    <row r="35" spans="1:10" x14ac:dyDescent="0.25">
      <c r="A35" s="15" t="s">
        <v>494</v>
      </c>
      <c r="B35" s="51"/>
      <c r="C35" s="51"/>
      <c r="D35" s="51">
        <v>1</v>
      </c>
      <c r="E35" s="51"/>
      <c r="F35" s="51">
        <v>0.5</v>
      </c>
      <c r="G35" s="102"/>
      <c r="H35" s="102"/>
      <c r="I35" s="102"/>
      <c r="J35" s="102"/>
    </row>
    <row r="36" spans="1:10" x14ac:dyDescent="0.25">
      <c r="A36" s="162" t="s">
        <v>657</v>
      </c>
      <c r="B36" s="163"/>
      <c r="C36" s="163">
        <v>4</v>
      </c>
      <c r="D36" s="163">
        <v>4</v>
      </c>
      <c r="E36" s="163">
        <v>1</v>
      </c>
      <c r="F36" s="163">
        <v>1</v>
      </c>
      <c r="G36" s="163">
        <v>0.5</v>
      </c>
      <c r="H36" s="176">
        <v>1</v>
      </c>
      <c r="I36" s="176">
        <v>1</v>
      </c>
      <c r="J36" s="176"/>
    </row>
    <row r="37" spans="1:10" x14ac:dyDescent="0.25">
      <c r="A37" s="15" t="s">
        <v>460</v>
      </c>
      <c r="B37" s="51">
        <v>1</v>
      </c>
      <c r="C37" s="51">
        <v>0.5</v>
      </c>
      <c r="D37" s="51">
        <v>0.5</v>
      </c>
      <c r="E37" s="51">
        <v>0.5</v>
      </c>
      <c r="F37" s="51">
        <v>0.5</v>
      </c>
      <c r="G37" s="51">
        <v>0.5</v>
      </c>
      <c r="H37" s="102">
        <v>0.5</v>
      </c>
      <c r="I37" s="102">
        <v>0.5</v>
      </c>
      <c r="J37" s="102"/>
    </row>
    <row r="38" spans="1:10" x14ac:dyDescent="0.25">
      <c r="A38" s="162" t="s">
        <v>453</v>
      </c>
      <c r="B38" s="163">
        <v>0.5</v>
      </c>
      <c r="C38" s="163">
        <v>0.5</v>
      </c>
      <c r="D38" s="163">
        <v>0.05</v>
      </c>
      <c r="E38" s="163"/>
      <c r="F38" s="163">
        <v>0.5</v>
      </c>
      <c r="G38" s="163">
        <v>0.5</v>
      </c>
      <c r="H38" s="176">
        <v>0.01</v>
      </c>
      <c r="I38" s="176"/>
      <c r="J38" s="176"/>
    </row>
    <row r="39" spans="1:10" x14ac:dyDescent="0.25">
      <c r="A39" s="15" t="s">
        <v>455</v>
      </c>
      <c r="B39" s="51">
        <v>0.5</v>
      </c>
      <c r="C39" s="51">
        <v>0.5</v>
      </c>
      <c r="D39" s="51">
        <v>1</v>
      </c>
      <c r="E39" s="51">
        <v>0.5</v>
      </c>
      <c r="F39" s="51">
        <v>0.5</v>
      </c>
      <c r="G39" s="51">
        <v>1</v>
      </c>
      <c r="H39" s="102">
        <v>0.5</v>
      </c>
      <c r="I39" s="102">
        <v>0.5</v>
      </c>
      <c r="J39" s="102"/>
    </row>
    <row r="40" spans="1:10" x14ac:dyDescent="0.25">
      <c r="A40" s="162" t="s">
        <v>463</v>
      </c>
      <c r="B40" s="163"/>
      <c r="C40" s="163">
        <v>0.5</v>
      </c>
      <c r="D40" s="163"/>
      <c r="E40" s="163">
        <v>0.5</v>
      </c>
      <c r="F40" s="163">
        <v>0.5</v>
      </c>
      <c r="G40" s="163">
        <v>0.5</v>
      </c>
      <c r="H40" s="176">
        <v>0.1</v>
      </c>
      <c r="I40" s="176"/>
      <c r="J40" s="176"/>
    </row>
    <row r="41" spans="1:10" x14ac:dyDescent="0.25">
      <c r="A41" s="15" t="s">
        <v>880</v>
      </c>
      <c r="B41" s="51"/>
      <c r="C41" s="51">
        <v>1</v>
      </c>
      <c r="D41" s="51">
        <v>0.5</v>
      </c>
      <c r="E41" s="51">
        <v>0.5</v>
      </c>
      <c r="F41" s="51">
        <v>0.5</v>
      </c>
      <c r="G41" s="51">
        <v>0.5</v>
      </c>
      <c r="H41" s="102"/>
      <c r="I41" s="102">
        <v>0.5</v>
      </c>
      <c r="J41" s="102"/>
    </row>
    <row r="42" spans="1:10" x14ac:dyDescent="0.25">
      <c r="A42" s="168" t="s">
        <v>576</v>
      </c>
      <c r="B42" s="169">
        <v>4.5</v>
      </c>
      <c r="C42" s="169">
        <v>0.5</v>
      </c>
      <c r="D42" s="169"/>
      <c r="E42" s="169">
        <v>3</v>
      </c>
      <c r="F42" s="169">
        <v>7</v>
      </c>
      <c r="G42" s="169">
        <v>5</v>
      </c>
      <c r="H42" s="177">
        <v>2</v>
      </c>
      <c r="I42" s="177">
        <v>3</v>
      </c>
      <c r="J42" s="177"/>
    </row>
    <row r="43" spans="1:10" x14ac:dyDescent="0.25">
      <c r="A43" s="168" t="s">
        <v>456</v>
      </c>
      <c r="B43" s="169"/>
      <c r="C43" s="169"/>
      <c r="D43" s="169"/>
      <c r="E43" s="169">
        <v>9</v>
      </c>
      <c r="F43" s="169">
        <v>9</v>
      </c>
      <c r="G43" s="169">
        <v>8</v>
      </c>
      <c r="H43" s="177">
        <v>9</v>
      </c>
      <c r="I43" s="177">
        <v>10</v>
      </c>
      <c r="J43" s="177"/>
    </row>
    <row r="44" spans="1:10" ht="16.5" thickBot="1" x14ac:dyDescent="0.3">
      <c r="A44" s="27"/>
      <c r="B44" s="88"/>
      <c r="C44" s="88"/>
      <c r="D44" s="88"/>
      <c r="E44" s="88"/>
      <c r="F44" s="88"/>
      <c r="G44" s="104"/>
      <c r="H44" s="104"/>
      <c r="I44" s="104"/>
      <c r="J44" s="104"/>
    </row>
    <row r="45" spans="1:10" ht="16.5" thickBot="1" x14ac:dyDescent="0.3">
      <c r="A45" s="39" t="s">
        <v>57</v>
      </c>
      <c r="B45" s="91">
        <f t="shared" ref="B45:G45" si="5">B25+B17+B8+B5</f>
        <v>67.5</v>
      </c>
      <c r="C45" s="91">
        <f t="shared" si="5"/>
        <v>89.5</v>
      </c>
      <c r="D45" s="91">
        <f t="shared" si="5"/>
        <v>79.099999999999994</v>
      </c>
      <c r="E45" s="91">
        <f t="shared" si="5"/>
        <v>79</v>
      </c>
      <c r="F45" s="91">
        <f t="shared" si="5"/>
        <v>74.5</v>
      </c>
      <c r="G45" s="91">
        <f t="shared" si="5"/>
        <v>97.5</v>
      </c>
      <c r="H45" s="91">
        <f t="shared" ref="H45:J45" si="6">H25+H17+H8+H5</f>
        <v>84.81</v>
      </c>
      <c r="I45" s="91">
        <f t="shared" si="6"/>
        <v>95.5</v>
      </c>
      <c r="J45" s="91">
        <f t="shared" si="6"/>
        <v>0</v>
      </c>
    </row>
    <row r="46" spans="1:10" ht="16.5" thickBot="1" x14ac:dyDescent="0.3">
      <c r="A46" s="39" t="s">
        <v>58</v>
      </c>
      <c r="B46" s="55">
        <f>COUNT(B6)+COUNT(B9:B15)+COUNT(B18:B23)+COUNT(B26:B41)</f>
        <v>15</v>
      </c>
      <c r="C46" s="55">
        <f t="shared" ref="C46:G46" si="7">COUNT(C6)+COUNT(C9:C15)+COUNT(C18:C23)+COUNT(C26:C41)</f>
        <v>21</v>
      </c>
      <c r="D46" s="55">
        <f t="shared" si="7"/>
        <v>21</v>
      </c>
      <c r="E46" s="55">
        <f t="shared" si="7"/>
        <v>15</v>
      </c>
      <c r="F46" s="55">
        <f t="shared" si="7"/>
        <v>19</v>
      </c>
      <c r="G46" s="55">
        <f t="shared" si="7"/>
        <v>18</v>
      </c>
      <c r="H46" s="55">
        <f>COUNT(H6)+COUNT(H9:H15)+COUNT(H18:H23)+COUNT(H26:H41)</f>
        <v>16</v>
      </c>
      <c r="I46" s="55">
        <f>COUNT(I6)+COUNT(I9:I15)+COUNT(I18:I23)+COUNT(I26:I41)</f>
        <v>13</v>
      </c>
      <c r="J46" s="55">
        <f>COUNT(J6)+COUNT(J9:J15)+COUNT(J18:J23)+COUNT(J26:J41)</f>
        <v>0</v>
      </c>
    </row>
    <row r="47" spans="1:10" ht="16.5" thickBot="1" x14ac:dyDescent="0.3">
      <c r="A47" s="39" t="s">
        <v>577</v>
      </c>
      <c r="B47" s="55"/>
      <c r="C47" s="55"/>
      <c r="D47" s="55"/>
      <c r="E47" s="105"/>
      <c r="F47" s="105"/>
      <c r="G47" s="105"/>
      <c r="H47" s="105"/>
      <c r="I47" s="105"/>
      <c r="J47" s="105"/>
    </row>
    <row r="48" spans="1:10" x14ac:dyDescent="0.25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 x14ac:dyDescent="0.25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 x14ac:dyDescent="0.25">
      <c r="B50" s="100"/>
      <c r="C50" s="100"/>
      <c r="D50" s="100"/>
      <c r="E50" s="100"/>
      <c r="F50" s="100"/>
      <c r="G50" s="100"/>
      <c r="H50" s="100"/>
      <c r="I50" s="100"/>
      <c r="J50" s="100"/>
    </row>
  </sheetData>
  <sortState xmlns:xlrd2="http://schemas.microsoft.com/office/spreadsheetml/2017/richdata2" ref="A10:I15">
    <sortCondition ref="A9:A15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0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A1:I64"/>
  <sheetViews>
    <sheetView topLeftCell="A48" zoomScale="115" zoomScaleNormal="115" workbookViewId="0">
      <selection activeCell="H63" sqref="H63:I63"/>
    </sheetView>
  </sheetViews>
  <sheetFormatPr defaultColWidth="8.85546875" defaultRowHeight="15.75" x14ac:dyDescent="0.25"/>
  <cols>
    <col min="1" max="1" width="32.140625" style="3" customWidth="1"/>
    <col min="2" max="6" width="9.5703125" style="3" customWidth="1"/>
    <col min="7" max="9" width="10.28515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7.25" customHeight="1" x14ac:dyDescent="0.25">
      <c r="A2" s="42"/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545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578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3">
      <c r="A5" s="39" t="s">
        <v>55</v>
      </c>
      <c r="B5" s="91">
        <f>SUM(B6:B11)</f>
        <v>6</v>
      </c>
      <c r="C5" s="91">
        <f t="shared" ref="C5:I5" si="0">SUM(C6:C11)</f>
        <v>5</v>
      </c>
      <c r="D5" s="91">
        <f t="shared" si="0"/>
        <v>4.5</v>
      </c>
      <c r="E5" s="91">
        <f t="shared" si="0"/>
        <v>5</v>
      </c>
      <c r="F5" s="91">
        <f t="shared" si="0"/>
        <v>5.5</v>
      </c>
      <c r="G5" s="91">
        <f t="shared" si="0"/>
        <v>4.5</v>
      </c>
      <c r="H5" s="91">
        <f t="shared" si="0"/>
        <v>5.0999999999999996</v>
      </c>
      <c r="I5" s="91">
        <f t="shared" si="0"/>
        <v>0</v>
      </c>
    </row>
    <row r="6" spans="1:9" x14ac:dyDescent="0.25">
      <c r="A6" s="159" t="s">
        <v>548</v>
      </c>
      <c r="B6" s="160">
        <v>4</v>
      </c>
      <c r="C6" s="160">
        <v>3</v>
      </c>
      <c r="D6" s="160">
        <v>2</v>
      </c>
      <c r="E6" s="160">
        <v>2</v>
      </c>
      <c r="F6" s="160">
        <v>2</v>
      </c>
      <c r="G6" s="175"/>
      <c r="H6" s="175"/>
      <c r="I6" s="175"/>
    </row>
    <row r="7" spans="1:9" x14ac:dyDescent="0.25">
      <c r="A7" s="15" t="s">
        <v>549</v>
      </c>
      <c r="B7" s="51">
        <v>0.5</v>
      </c>
      <c r="C7" s="51"/>
      <c r="D7" s="51"/>
      <c r="E7" s="51"/>
      <c r="F7" s="51"/>
      <c r="G7" s="102"/>
      <c r="H7" s="102"/>
      <c r="I7" s="102"/>
    </row>
    <row r="8" spans="1:9" x14ac:dyDescent="0.25">
      <c r="A8" s="162" t="s">
        <v>579</v>
      </c>
      <c r="B8" s="163">
        <v>0.5</v>
      </c>
      <c r="C8" s="163">
        <v>0.5</v>
      </c>
      <c r="D8" s="163">
        <v>1</v>
      </c>
      <c r="E8" s="163">
        <v>2</v>
      </c>
      <c r="F8" s="163">
        <v>2</v>
      </c>
      <c r="G8" s="176">
        <v>1</v>
      </c>
      <c r="H8" s="176">
        <v>2</v>
      </c>
      <c r="I8" s="176"/>
    </row>
    <row r="9" spans="1:9" x14ac:dyDescent="0.25">
      <c r="A9" s="15" t="s">
        <v>580</v>
      </c>
      <c r="B9" s="51">
        <v>0.5</v>
      </c>
      <c r="C9" s="51"/>
      <c r="D9" s="51"/>
      <c r="E9" s="51"/>
      <c r="F9" s="51"/>
      <c r="G9" s="102"/>
      <c r="H9" s="102"/>
      <c r="I9" s="102"/>
    </row>
    <row r="10" spans="1:9" x14ac:dyDescent="0.25">
      <c r="A10" s="162" t="s">
        <v>581</v>
      </c>
      <c r="B10" s="163">
        <v>0.5</v>
      </c>
      <c r="C10" s="163">
        <v>0.5</v>
      </c>
      <c r="D10" s="163">
        <v>0.5</v>
      </c>
      <c r="E10" s="163">
        <v>0.5</v>
      </c>
      <c r="F10" s="163">
        <v>1</v>
      </c>
      <c r="G10" s="176">
        <v>3</v>
      </c>
      <c r="H10" s="176">
        <v>3</v>
      </c>
      <c r="I10" s="176"/>
    </row>
    <row r="11" spans="1:9" x14ac:dyDescent="0.25">
      <c r="A11" s="15" t="s">
        <v>582</v>
      </c>
      <c r="B11" s="51"/>
      <c r="C11" s="51">
        <v>1</v>
      </c>
      <c r="D11" s="51">
        <v>1</v>
      </c>
      <c r="E11" s="51">
        <v>0.5</v>
      </c>
      <c r="F11" s="51">
        <v>0.5</v>
      </c>
      <c r="G11" s="102">
        <v>0.5</v>
      </c>
      <c r="H11" s="102">
        <v>0.1</v>
      </c>
      <c r="I11" s="102"/>
    </row>
    <row r="12" spans="1:9" ht="16.5" thickBot="1" x14ac:dyDescent="0.3">
      <c r="A12" s="20"/>
      <c r="B12" s="88"/>
      <c r="C12" s="88"/>
      <c r="D12" s="88"/>
      <c r="E12" s="104"/>
      <c r="F12" s="104"/>
      <c r="G12" s="104"/>
      <c r="H12" s="104"/>
      <c r="I12" s="104"/>
    </row>
    <row r="13" spans="1:9" ht="16.5" thickBot="1" x14ac:dyDescent="0.3">
      <c r="A13" s="39" t="s">
        <v>48</v>
      </c>
      <c r="B13" s="91">
        <f>SUM(B14:B28)</f>
        <v>15</v>
      </c>
      <c r="C13" s="91">
        <f t="shared" ref="C13:I13" si="1">SUM(C14:C28)</f>
        <v>19</v>
      </c>
      <c r="D13" s="91">
        <f t="shared" si="1"/>
        <v>25</v>
      </c>
      <c r="E13" s="91">
        <f t="shared" si="1"/>
        <v>23</v>
      </c>
      <c r="F13" s="91">
        <f t="shared" si="1"/>
        <v>20.5</v>
      </c>
      <c r="G13" s="91">
        <f t="shared" si="1"/>
        <v>23.5</v>
      </c>
      <c r="H13" s="91">
        <f t="shared" si="1"/>
        <v>30.5</v>
      </c>
      <c r="I13" s="91">
        <f t="shared" si="1"/>
        <v>0</v>
      </c>
    </row>
    <row r="14" spans="1:9" x14ac:dyDescent="0.25">
      <c r="A14" s="159" t="s">
        <v>436</v>
      </c>
      <c r="B14" s="160">
        <v>7</v>
      </c>
      <c r="C14" s="160">
        <v>10</v>
      </c>
      <c r="D14" s="160">
        <v>10</v>
      </c>
      <c r="E14" s="160">
        <v>11</v>
      </c>
      <c r="F14" s="160">
        <v>10</v>
      </c>
      <c r="G14" s="175">
        <v>7</v>
      </c>
      <c r="H14" s="175">
        <v>11</v>
      </c>
      <c r="I14" s="175"/>
    </row>
    <row r="15" spans="1:9" x14ac:dyDescent="0.25">
      <c r="A15" s="15" t="s">
        <v>583</v>
      </c>
      <c r="B15" s="51"/>
      <c r="C15" s="51"/>
      <c r="D15" s="51">
        <v>0.5</v>
      </c>
      <c r="E15" s="51"/>
      <c r="F15" s="51"/>
      <c r="G15" s="102"/>
      <c r="H15" s="102"/>
      <c r="I15" s="102"/>
    </row>
    <row r="16" spans="1:9" x14ac:dyDescent="0.25">
      <c r="A16" s="162" t="s">
        <v>584</v>
      </c>
      <c r="B16" s="163"/>
      <c r="C16" s="163">
        <v>0.5</v>
      </c>
      <c r="D16" s="163"/>
      <c r="E16" s="163"/>
      <c r="F16" s="163"/>
      <c r="G16" s="176"/>
      <c r="H16" s="176"/>
      <c r="I16" s="176"/>
    </row>
    <row r="17" spans="1:9" x14ac:dyDescent="0.25">
      <c r="A17" s="15" t="s">
        <v>554</v>
      </c>
      <c r="B17" s="51"/>
      <c r="C17" s="51">
        <v>0.5</v>
      </c>
      <c r="D17" s="51">
        <v>1</v>
      </c>
      <c r="E17" s="51">
        <v>3</v>
      </c>
      <c r="F17" s="51">
        <v>2</v>
      </c>
      <c r="G17" s="102">
        <v>3</v>
      </c>
      <c r="H17" s="102">
        <v>1</v>
      </c>
      <c r="I17" s="102"/>
    </row>
    <row r="18" spans="1:9" x14ac:dyDescent="0.25">
      <c r="A18" s="162" t="s">
        <v>555</v>
      </c>
      <c r="B18" s="163"/>
      <c r="C18" s="163"/>
      <c r="D18" s="163">
        <v>2</v>
      </c>
      <c r="E18" s="163"/>
      <c r="F18" s="163">
        <v>1</v>
      </c>
      <c r="G18" s="176">
        <v>1</v>
      </c>
      <c r="H18" s="176">
        <v>5</v>
      </c>
      <c r="I18" s="176"/>
    </row>
    <row r="19" spans="1:9" x14ac:dyDescent="0.25">
      <c r="A19" s="15" t="s">
        <v>480</v>
      </c>
      <c r="B19" s="51">
        <v>0.5</v>
      </c>
      <c r="C19" s="51">
        <v>0.5</v>
      </c>
      <c r="D19" s="51">
        <v>3</v>
      </c>
      <c r="E19" s="51">
        <v>0.5</v>
      </c>
      <c r="F19" s="51">
        <v>0.5</v>
      </c>
      <c r="G19" s="102"/>
      <c r="H19" s="102"/>
      <c r="I19" s="102"/>
    </row>
    <row r="20" spans="1:9" x14ac:dyDescent="0.25">
      <c r="A20" s="162" t="s">
        <v>585</v>
      </c>
      <c r="B20" s="163"/>
      <c r="C20" s="163">
        <v>0.5</v>
      </c>
      <c r="D20" s="163"/>
      <c r="E20" s="163"/>
      <c r="F20" s="163"/>
      <c r="G20" s="176"/>
      <c r="H20" s="176"/>
      <c r="I20" s="176"/>
    </row>
    <row r="21" spans="1:9" x14ac:dyDescent="0.25">
      <c r="A21" s="15" t="s">
        <v>572</v>
      </c>
      <c r="B21" s="51">
        <v>0.5</v>
      </c>
      <c r="C21" s="51">
        <v>0.5</v>
      </c>
      <c r="D21" s="51">
        <v>0.5</v>
      </c>
      <c r="E21" s="51">
        <v>0.5</v>
      </c>
      <c r="F21" s="51"/>
      <c r="G21" s="102">
        <v>0.5</v>
      </c>
      <c r="H21" s="102">
        <v>0.5</v>
      </c>
      <c r="I21" s="102"/>
    </row>
    <row r="22" spans="1:9" x14ac:dyDescent="0.25">
      <c r="A22" s="162" t="s">
        <v>586</v>
      </c>
      <c r="B22" s="163"/>
      <c r="C22" s="163">
        <v>0.5</v>
      </c>
      <c r="D22" s="163"/>
      <c r="E22" s="163"/>
      <c r="F22" s="163"/>
      <c r="G22" s="176"/>
      <c r="H22" s="176"/>
      <c r="I22" s="176"/>
    </row>
    <row r="23" spans="1:9" x14ac:dyDescent="0.25">
      <c r="A23" s="15" t="s">
        <v>468</v>
      </c>
      <c r="B23" s="51">
        <v>0.5</v>
      </c>
      <c r="C23" s="51">
        <v>0.5</v>
      </c>
      <c r="D23" s="51"/>
      <c r="E23" s="51">
        <v>2</v>
      </c>
      <c r="F23" s="51">
        <v>2</v>
      </c>
      <c r="G23" s="102">
        <v>3</v>
      </c>
      <c r="H23" s="102">
        <v>5</v>
      </c>
      <c r="I23" s="102"/>
    </row>
    <row r="24" spans="1:9" x14ac:dyDescent="0.25">
      <c r="A24" s="162" t="s">
        <v>504</v>
      </c>
      <c r="B24" s="163">
        <v>2</v>
      </c>
      <c r="C24" s="163">
        <v>5</v>
      </c>
      <c r="D24" s="163">
        <v>5</v>
      </c>
      <c r="E24" s="163">
        <v>5</v>
      </c>
      <c r="F24" s="163">
        <v>5</v>
      </c>
      <c r="G24" s="176">
        <v>3</v>
      </c>
      <c r="H24" s="176">
        <v>8</v>
      </c>
      <c r="I24" s="176"/>
    </row>
    <row r="25" spans="1:9" x14ac:dyDescent="0.25">
      <c r="A25" s="15" t="s">
        <v>469</v>
      </c>
      <c r="B25" s="51">
        <v>0.5</v>
      </c>
      <c r="C25" s="51"/>
      <c r="D25" s="51"/>
      <c r="E25" s="51"/>
      <c r="F25" s="51"/>
      <c r="G25" s="102">
        <v>6</v>
      </c>
      <c r="H25" s="102"/>
      <c r="I25" s="102"/>
    </row>
    <row r="26" spans="1:9" x14ac:dyDescent="0.25">
      <c r="A26" s="162" t="s">
        <v>483</v>
      </c>
      <c r="B26" s="163">
        <v>2</v>
      </c>
      <c r="C26" s="163" t="s">
        <v>552</v>
      </c>
      <c r="D26" s="163">
        <v>1</v>
      </c>
      <c r="E26" s="163"/>
      <c r="F26" s="163"/>
      <c r="G26" s="176"/>
      <c r="H26" s="176"/>
      <c r="I26" s="176"/>
    </row>
    <row r="27" spans="1:9" x14ac:dyDescent="0.25">
      <c r="A27" s="15" t="s">
        <v>484</v>
      </c>
      <c r="B27" s="51">
        <v>2</v>
      </c>
      <c r="C27" s="51">
        <v>0.5</v>
      </c>
      <c r="D27" s="51">
        <v>2</v>
      </c>
      <c r="E27" s="51"/>
      <c r="F27" s="51"/>
      <c r="G27" s="102"/>
      <c r="H27" s="102"/>
      <c r="I27" s="102"/>
    </row>
    <row r="28" spans="1:9" x14ac:dyDescent="0.25">
      <c r="A28" s="167" t="s">
        <v>485</v>
      </c>
      <c r="B28" s="163"/>
      <c r="C28" s="163"/>
      <c r="D28" s="163"/>
      <c r="E28" s="163">
        <v>1</v>
      </c>
      <c r="F28" s="163"/>
      <c r="G28" s="176"/>
      <c r="H28" s="176"/>
      <c r="I28" s="176"/>
    </row>
    <row r="29" spans="1:9" ht="16.5" thickBot="1" x14ac:dyDescent="0.3">
      <c r="A29" s="20"/>
      <c r="B29" s="88"/>
      <c r="C29" s="88"/>
      <c r="D29" s="88"/>
      <c r="E29" s="104"/>
      <c r="F29" s="104"/>
      <c r="G29" s="104"/>
      <c r="H29" s="104"/>
      <c r="I29" s="104"/>
    </row>
    <row r="30" spans="1:9" ht="16.5" thickBot="1" x14ac:dyDescent="0.3">
      <c r="A30" s="39" t="s">
        <v>49</v>
      </c>
      <c r="B30" s="91">
        <f>SUM(B31:B40)</f>
        <v>3.5</v>
      </c>
      <c r="C30" s="91">
        <f t="shared" ref="C30:I30" si="2">SUM(C31:C40)</f>
        <v>10.5</v>
      </c>
      <c r="D30" s="91">
        <f t="shared" si="2"/>
        <v>9</v>
      </c>
      <c r="E30" s="91">
        <f t="shared" si="2"/>
        <v>12</v>
      </c>
      <c r="F30" s="91">
        <f t="shared" si="2"/>
        <v>12</v>
      </c>
      <c r="G30" s="91">
        <f t="shared" si="2"/>
        <v>14.5</v>
      </c>
      <c r="H30" s="91">
        <f t="shared" si="2"/>
        <v>15.5</v>
      </c>
      <c r="I30" s="91">
        <f t="shared" si="2"/>
        <v>0</v>
      </c>
    </row>
    <row r="31" spans="1:9" x14ac:dyDescent="0.25">
      <c r="A31" s="159" t="s">
        <v>439</v>
      </c>
      <c r="B31" s="160"/>
      <c r="C31" s="160">
        <v>0.5</v>
      </c>
      <c r="D31" s="160">
        <v>0.5</v>
      </c>
      <c r="E31" s="160">
        <v>0.5</v>
      </c>
      <c r="F31" s="160">
        <v>0.5</v>
      </c>
      <c r="G31" s="175">
        <v>0.5</v>
      </c>
      <c r="H31" s="175"/>
      <c r="I31" s="175"/>
    </row>
    <row r="32" spans="1:9" x14ac:dyDescent="0.25">
      <c r="A32" s="15" t="s">
        <v>588</v>
      </c>
      <c r="B32" s="51"/>
      <c r="C32" s="51"/>
      <c r="D32" s="51">
        <v>0.5</v>
      </c>
      <c r="E32" s="51"/>
      <c r="F32" s="51"/>
      <c r="G32" s="102"/>
      <c r="H32" s="102"/>
      <c r="I32" s="102"/>
    </row>
    <row r="33" spans="1:9" x14ac:dyDescent="0.25">
      <c r="A33" s="162" t="s">
        <v>587</v>
      </c>
      <c r="B33" s="163"/>
      <c r="C33" s="163">
        <v>0.5</v>
      </c>
      <c r="D33" s="163"/>
      <c r="E33" s="163"/>
      <c r="F33" s="163"/>
      <c r="G33" s="176"/>
      <c r="H33" s="176"/>
      <c r="I33" s="176"/>
    </row>
    <row r="34" spans="1:9" x14ac:dyDescent="0.25">
      <c r="A34" s="15" t="s">
        <v>510</v>
      </c>
      <c r="B34" s="51">
        <v>0.5</v>
      </c>
      <c r="C34" s="51"/>
      <c r="D34" s="51"/>
      <c r="E34" s="51"/>
      <c r="F34" s="51"/>
      <c r="G34" s="102"/>
      <c r="H34" s="102"/>
      <c r="I34" s="102"/>
    </row>
    <row r="35" spans="1:9" x14ac:dyDescent="0.25">
      <c r="A35" s="162" t="s">
        <v>915</v>
      </c>
      <c r="B35" s="163">
        <v>0.5</v>
      </c>
      <c r="C35" s="163"/>
      <c r="D35" s="163"/>
      <c r="E35" s="163"/>
      <c r="F35" s="163"/>
      <c r="G35" s="176"/>
      <c r="H35" s="176"/>
      <c r="I35" s="176"/>
    </row>
    <row r="36" spans="1:9" x14ac:dyDescent="0.25">
      <c r="A36" s="15" t="s">
        <v>574</v>
      </c>
      <c r="B36" s="51">
        <v>1</v>
      </c>
      <c r="C36" s="51">
        <v>8</v>
      </c>
      <c r="D36" s="51">
        <v>7</v>
      </c>
      <c r="E36" s="51">
        <v>9</v>
      </c>
      <c r="F36" s="51">
        <v>10</v>
      </c>
      <c r="G36" s="102">
        <v>13</v>
      </c>
      <c r="H36" s="102">
        <v>14</v>
      </c>
      <c r="I36" s="102"/>
    </row>
    <row r="37" spans="1:9" x14ac:dyDescent="0.25">
      <c r="A37" s="162" t="s">
        <v>513</v>
      </c>
      <c r="B37" s="163">
        <v>0.5</v>
      </c>
      <c r="C37" s="163"/>
      <c r="D37" s="163"/>
      <c r="E37" s="163"/>
      <c r="F37" s="163"/>
      <c r="G37" s="176"/>
      <c r="H37" s="176"/>
      <c r="I37" s="176"/>
    </row>
    <row r="38" spans="1:9" x14ac:dyDescent="0.25">
      <c r="A38" s="15" t="s">
        <v>441</v>
      </c>
      <c r="B38" s="51"/>
      <c r="C38" s="51">
        <v>0.5</v>
      </c>
      <c r="D38" s="51"/>
      <c r="E38" s="51">
        <v>1</v>
      </c>
      <c r="F38" s="51">
        <v>0.5</v>
      </c>
      <c r="G38" s="102">
        <v>0.5</v>
      </c>
      <c r="H38" s="102"/>
      <c r="I38" s="102"/>
    </row>
    <row r="39" spans="1:9" x14ac:dyDescent="0.25">
      <c r="A39" s="162" t="s">
        <v>442</v>
      </c>
      <c r="B39" s="163">
        <v>0.5</v>
      </c>
      <c r="C39" s="163">
        <v>0.5</v>
      </c>
      <c r="D39" s="163">
        <v>0.5</v>
      </c>
      <c r="E39" s="163">
        <v>1</v>
      </c>
      <c r="F39" s="163">
        <v>0.5</v>
      </c>
      <c r="G39" s="176">
        <v>0.5</v>
      </c>
      <c r="H39" s="176">
        <v>1</v>
      </c>
      <c r="I39" s="176"/>
    </row>
    <row r="40" spans="1:9" x14ac:dyDescent="0.25">
      <c r="A40" s="15" t="s">
        <v>470</v>
      </c>
      <c r="B40" s="51">
        <v>0.5</v>
      </c>
      <c r="C40" s="51">
        <v>0.5</v>
      </c>
      <c r="D40" s="51">
        <v>0.5</v>
      </c>
      <c r="E40" s="51">
        <v>0.5</v>
      </c>
      <c r="F40" s="51">
        <v>0.5</v>
      </c>
      <c r="G40" s="102"/>
      <c r="H40" s="102">
        <v>0.5</v>
      </c>
      <c r="I40" s="102"/>
    </row>
    <row r="41" spans="1:9" ht="16.5" thickBot="1" x14ac:dyDescent="0.3">
      <c r="A41" s="20"/>
      <c r="B41" s="88"/>
      <c r="C41" s="88"/>
      <c r="D41" s="88"/>
      <c r="E41" s="104"/>
      <c r="F41" s="104"/>
      <c r="G41" s="104"/>
      <c r="H41" s="104"/>
      <c r="I41" s="104"/>
    </row>
    <row r="42" spans="1:9" ht="16.5" thickBot="1" x14ac:dyDescent="0.3">
      <c r="A42" s="39" t="s">
        <v>56</v>
      </c>
      <c r="B42" s="91">
        <f>SUM(B43:B59)</f>
        <v>25.5</v>
      </c>
      <c r="C42" s="91">
        <f t="shared" ref="C42:I42" si="3">SUM(C43:C59)</f>
        <v>37</v>
      </c>
      <c r="D42" s="91">
        <f t="shared" si="3"/>
        <v>25</v>
      </c>
      <c r="E42" s="91">
        <f t="shared" si="3"/>
        <v>26.5</v>
      </c>
      <c r="F42" s="91">
        <f t="shared" si="3"/>
        <v>27</v>
      </c>
      <c r="G42" s="91">
        <f t="shared" si="3"/>
        <v>24.009999999999998</v>
      </c>
      <c r="H42" s="91">
        <f t="shared" si="3"/>
        <v>33.5</v>
      </c>
      <c r="I42" s="91">
        <f t="shared" si="3"/>
        <v>0</v>
      </c>
    </row>
    <row r="43" spans="1:9" x14ac:dyDescent="0.25">
      <c r="A43" s="159" t="s">
        <v>516</v>
      </c>
      <c r="B43" s="160">
        <v>10</v>
      </c>
      <c r="C43" s="160">
        <v>25</v>
      </c>
      <c r="D43" s="160">
        <v>15</v>
      </c>
      <c r="E43" s="160">
        <v>7</v>
      </c>
      <c r="F43" s="160">
        <v>6</v>
      </c>
      <c r="G43" s="175">
        <v>4</v>
      </c>
      <c r="H43" s="175">
        <v>5</v>
      </c>
      <c r="I43" s="175"/>
    </row>
    <row r="44" spans="1:9" x14ac:dyDescent="0.25">
      <c r="A44" s="15" t="s">
        <v>458</v>
      </c>
      <c r="B44" s="51"/>
      <c r="C44" s="51">
        <v>0.5</v>
      </c>
      <c r="D44" s="51">
        <v>0.5</v>
      </c>
      <c r="E44" s="51">
        <v>0.5</v>
      </c>
      <c r="F44" s="51">
        <v>0.5</v>
      </c>
      <c r="G44" s="102">
        <v>0.5</v>
      </c>
      <c r="H44" s="102">
        <v>1</v>
      </c>
      <c r="I44" s="102"/>
    </row>
    <row r="45" spans="1:9" x14ac:dyDescent="0.25">
      <c r="A45" s="162" t="s">
        <v>447</v>
      </c>
      <c r="B45" s="163"/>
      <c r="C45" s="163">
        <v>0.5</v>
      </c>
      <c r="D45" s="163">
        <v>0.5</v>
      </c>
      <c r="E45" s="163"/>
      <c r="F45" s="163">
        <v>0.5</v>
      </c>
      <c r="G45" s="176">
        <v>0.01</v>
      </c>
      <c r="H45" s="176"/>
      <c r="I45" s="176"/>
    </row>
    <row r="46" spans="1:9" x14ac:dyDescent="0.25">
      <c r="A46" s="15" t="s">
        <v>448</v>
      </c>
      <c r="B46" s="51">
        <v>8</v>
      </c>
      <c r="C46" s="51"/>
      <c r="D46" s="51"/>
      <c r="E46" s="51"/>
      <c r="F46" s="51"/>
      <c r="G46" s="102"/>
      <c r="H46" s="102"/>
      <c r="I46" s="102"/>
    </row>
    <row r="47" spans="1:9" x14ac:dyDescent="0.25">
      <c r="A47" s="162" t="s">
        <v>449</v>
      </c>
      <c r="B47" s="163">
        <v>0.5</v>
      </c>
      <c r="C47" s="163"/>
      <c r="D47" s="163">
        <v>0.5</v>
      </c>
      <c r="E47" s="163">
        <v>0.5</v>
      </c>
      <c r="F47" s="163">
        <v>0.5</v>
      </c>
      <c r="G47" s="176">
        <v>0.5</v>
      </c>
      <c r="H47" s="176">
        <v>1</v>
      </c>
      <c r="I47" s="176"/>
    </row>
    <row r="48" spans="1:9" x14ac:dyDescent="0.25">
      <c r="A48" s="15" t="s">
        <v>892</v>
      </c>
      <c r="B48" s="51"/>
      <c r="C48" s="51">
        <v>0.5</v>
      </c>
      <c r="D48" s="51"/>
      <c r="E48" s="51"/>
      <c r="F48" s="51"/>
      <c r="G48" s="102"/>
      <c r="H48" s="102"/>
      <c r="I48" s="102"/>
    </row>
    <row r="49" spans="1:9" x14ac:dyDescent="0.25">
      <c r="A49" s="162" t="s">
        <v>450</v>
      </c>
      <c r="B49" s="163">
        <v>0.5</v>
      </c>
      <c r="C49" s="163">
        <v>0.5</v>
      </c>
      <c r="D49" s="163">
        <v>0.5</v>
      </c>
      <c r="E49" s="163">
        <v>0.5</v>
      </c>
      <c r="F49" s="163">
        <v>0.5</v>
      </c>
      <c r="G49" s="176">
        <v>0.5</v>
      </c>
      <c r="H49" s="176"/>
      <c r="I49" s="176"/>
    </row>
    <row r="50" spans="1:9" x14ac:dyDescent="0.25">
      <c r="A50" s="15" t="s">
        <v>474</v>
      </c>
      <c r="B50" s="51">
        <v>0.5</v>
      </c>
      <c r="C50" s="51"/>
      <c r="D50" s="51"/>
      <c r="E50" s="51">
        <v>0.5</v>
      </c>
      <c r="F50" s="51">
        <v>0.5</v>
      </c>
      <c r="G50" s="102">
        <v>0.5</v>
      </c>
      <c r="H50" s="102"/>
      <c r="I50" s="102"/>
    </row>
    <row r="51" spans="1:9" x14ac:dyDescent="0.25">
      <c r="A51" s="162" t="s">
        <v>530</v>
      </c>
      <c r="B51" s="163"/>
      <c r="C51" s="163"/>
      <c r="D51" s="163">
        <v>0.5</v>
      </c>
      <c r="E51" s="163"/>
      <c r="F51" s="163"/>
      <c r="G51" s="176"/>
      <c r="H51" s="176"/>
      <c r="I51" s="176"/>
    </row>
    <row r="52" spans="1:9" x14ac:dyDescent="0.25">
      <c r="A52" s="15" t="s">
        <v>451</v>
      </c>
      <c r="B52" s="51"/>
      <c r="C52" s="51">
        <v>0.5</v>
      </c>
      <c r="D52" s="51">
        <v>0.5</v>
      </c>
      <c r="E52" s="51"/>
      <c r="F52" s="51"/>
      <c r="G52" s="102"/>
      <c r="H52" s="102"/>
      <c r="I52" s="102"/>
    </row>
    <row r="53" spans="1:9" x14ac:dyDescent="0.25">
      <c r="A53" s="162" t="s">
        <v>563</v>
      </c>
      <c r="B53" s="163"/>
      <c r="C53" s="163"/>
      <c r="D53" s="163">
        <v>0.5</v>
      </c>
      <c r="E53" s="163">
        <v>1</v>
      </c>
      <c r="F53" s="163">
        <v>1</v>
      </c>
      <c r="G53" s="176">
        <v>1</v>
      </c>
      <c r="H53" s="176">
        <v>1</v>
      </c>
      <c r="I53" s="176"/>
    </row>
    <row r="54" spans="1:9" x14ac:dyDescent="0.25">
      <c r="A54" s="15" t="s">
        <v>657</v>
      </c>
      <c r="B54" s="51">
        <v>1</v>
      </c>
      <c r="C54" s="51">
        <v>5</v>
      </c>
      <c r="D54" s="51">
        <v>4</v>
      </c>
      <c r="E54" s="51">
        <v>3</v>
      </c>
      <c r="F54" s="51"/>
      <c r="G54" s="102">
        <v>4</v>
      </c>
      <c r="H54" s="102">
        <v>3</v>
      </c>
      <c r="I54" s="102"/>
    </row>
    <row r="55" spans="1:9" x14ac:dyDescent="0.25">
      <c r="A55" s="162" t="s">
        <v>460</v>
      </c>
      <c r="B55" s="163">
        <v>0.5</v>
      </c>
      <c r="C55" s="163">
        <v>1</v>
      </c>
      <c r="D55" s="163">
        <v>0.5</v>
      </c>
      <c r="E55" s="163">
        <v>2</v>
      </c>
      <c r="F55" s="163">
        <v>2</v>
      </c>
      <c r="G55" s="176">
        <v>1</v>
      </c>
      <c r="H55" s="176">
        <v>4</v>
      </c>
      <c r="I55" s="176"/>
    </row>
    <row r="56" spans="1:9" x14ac:dyDescent="0.25">
      <c r="A56" s="15" t="s">
        <v>453</v>
      </c>
      <c r="B56" s="51">
        <v>0.5</v>
      </c>
      <c r="C56" s="51">
        <v>1</v>
      </c>
      <c r="D56" s="51">
        <v>1</v>
      </c>
      <c r="E56" s="51">
        <v>1</v>
      </c>
      <c r="F56" s="51"/>
      <c r="G56" s="102">
        <v>0.5</v>
      </c>
      <c r="H56" s="102">
        <v>1</v>
      </c>
      <c r="I56" s="102"/>
    </row>
    <row r="57" spans="1:9" x14ac:dyDescent="0.25">
      <c r="A57" s="162" t="s">
        <v>455</v>
      </c>
      <c r="B57" s="163"/>
      <c r="C57" s="163">
        <v>0.5</v>
      </c>
      <c r="D57" s="163">
        <v>0.5</v>
      </c>
      <c r="E57" s="163">
        <v>1</v>
      </c>
      <c r="F57" s="163">
        <v>1</v>
      </c>
      <c r="G57" s="176">
        <v>1</v>
      </c>
      <c r="H57" s="176">
        <v>2</v>
      </c>
      <c r="I57" s="176"/>
    </row>
    <row r="58" spans="1:9" x14ac:dyDescent="0.25">
      <c r="A58" s="15" t="s">
        <v>463</v>
      </c>
      <c r="B58" s="51"/>
      <c r="C58" s="51">
        <v>0.5</v>
      </c>
      <c r="D58" s="51">
        <v>0.5</v>
      </c>
      <c r="E58" s="51">
        <v>0.5</v>
      </c>
      <c r="F58" s="51">
        <v>0.5</v>
      </c>
      <c r="G58" s="102">
        <v>0.5</v>
      </c>
      <c r="H58" s="102">
        <v>0.5</v>
      </c>
      <c r="I58" s="102"/>
    </row>
    <row r="59" spans="1:9" x14ac:dyDescent="0.25">
      <c r="A59" s="168" t="s">
        <v>464</v>
      </c>
      <c r="B59" s="169">
        <v>4</v>
      </c>
      <c r="C59" s="169">
        <v>1.5</v>
      </c>
      <c r="D59" s="169"/>
      <c r="E59" s="169">
        <v>9</v>
      </c>
      <c r="F59" s="169">
        <v>14</v>
      </c>
      <c r="G59" s="177">
        <v>10</v>
      </c>
      <c r="H59" s="177">
        <v>15</v>
      </c>
      <c r="I59" s="177"/>
    </row>
    <row r="60" spans="1:9" x14ac:dyDescent="0.25">
      <c r="A60" s="171" t="s">
        <v>456</v>
      </c>
      <c r="B60" s="172"/>
      <c r="C60" s="172"/>
      <c r="D60" s="172"/>
      <c r="E60" s="172">
        <v>6</v>
      </c>
      <c r="F60" s="172">
        <v>8</v>
      </c>
      <c r="G60" s="186">
        <v>5</v>
      </c>
      <c r="H60" s="186">
        <v>5</v>
      </c>
      <c r="I60" s="186"/>
    </row>
    <row r="61" spans="1:9" ht="16.5" thickBot="1" x14ac:dyDescent="0.3">
      <c r="A61" s="40"/>
      <c r="B61" s="88"/>
      <c r="C61" s="88"/>
      <c r="D61" s="88"/>
      <c r="E61" s="88"/>
      <c r="F61" s="88"/>
      <c r="G61" s="104"/>
      <c r="H61" s="104"/>
      <c r="I61" s="104"/>
    </row>
    <row r="62" spans="1:9" ht="16.5" thickBot="1" x14ac:dyDescent="0.3">
      <c r="A62" s="39" t="s">
        <v>57</v>
      </c>
      <c r="B62" s="91">
        <f t="shared" ref="B62:I62" si="4">B42+B30+B13+B5</f>
        <v>50</v>
      </c>
      <c r="C62" s="91">
        <f t="shared" si="4"/>
        <v>71.5</v>
      </c>
      <c r="D62" s="91">
        <f t="shared" si="4"/>
        <v>63.5</v>
      </c>
      <c r="E62" s="91">
        <f t="shared" si="4"/>
        <v>66.5</v>
      </c>
      <c r="F62" s="91">
        <f t="shared" si="4"/>
        <v>65</v>
      </c>
      <c r="G62" s="91">
        <f t="shared" si="4"/>
        <v>66.509999999999991</v>
      </c>
      <c r="H62" s="91">
        <f t="shared" si="4"/>
        <v>84.6</v>
      </c>
      <c r="I62" s="91">
        <f t="shared" si="4"/>
        <v>0</v>
      </c>
    </row>
    <row r="63" spans="1:9" ht="16.5" thickBot="1" x14ac:dyDescent="0.3">
      <c r="A63" s="39" t="s">
        <v>58</v>
      </c>
      <c r="B63" s="55">
        <f>COUNT(B6:B11)+COUNT(B14:B28)+COUNT(B31:B40)+COUNT(B43:B58)</f>
        <v>27</v>
      </c>
      <c r="C63" s="55">
        <f t="shared" ref="C63:I63" si="5">COUNT(C6:C11)+COUNT(C14:C28)+COUNT(C31:C40)+COUNT(C43:C58)</f>
        <v>31</v>
      </c>
      <c r="D63" s="55">
        <f t="shared" si="5"/>
        <v>31</v>
      </c>
      <c r="E63" s="55">
        <f t="shared" si="5"/>
        <v>27</v>
      </c>
      <c r="F63" s="55">
        <f t="shared" si="5"/>
        <v>25</v>
      </c>
      <c r="G63" s="55">
        <f>COUNT(G6:G11)+COUNT(G14:G28)+COUNT(G31:G40)+COUNT(G43:G58)</f>
        <v>26</v>
      </c>
      <c r="H63" s="55">
        <f t="shared" si="5"/>
        <v>21</v>
      </c>
      <c r="I63" s="55">
        <f t="shared" si="5"/>
        <v>0</v>
      </c>
    </row>
    <row r="64" spans="1:9" x14ac:dyDescent="0.25">
      <c r="A64" s="6"/>
      <c r="B64" s="5"/>
      <c r="C64" s="5"/>
      <c r="D64" s="5"/>
    </row>
  </sheetData>
  <sortState xmlns:xlrd2="http://schemas.microsoft.com/office/spreadsheetml/2017/richdata2" ref="A43:H58">
    <sortCondition ref="A42:A5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7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pageSetUpPr fitToPage="1"/>
  </sheetPr>
  <dimension ref="A1:I28"/>
  <sheetViews>
    <sheetView zoomScale="130" zoomScaleNormal="130" workbookViewId="0">
      <selection activeCell="J9" sqref="J9"/>
    </sheetView>
  </sheetViews>
  <sheetFormatPr defaultColWidth="8.85546875" defaultRowHeight="15.75" x14ac:dyDescent="0.25"/>
  <cols>
    <col min="1" max="1" width="34.140625" style="3" customWidth="1"/>
    <col min="2" max="2" width="9.28515625" style="3" customWidth="1"/>
    <col min="3" max="3" width="10.42578125" style="3" customWidth="1"/>
    <col min="4" max="4" width="9.28515625" style="3" customWidth="1"/>
    <col min="5" max="5" width="10.5703125" style="3" customWidth="1"/>
    <col min="6" max="6" width="10" style="3" bestFit="1" customWidth="1"/>
    <col min="7" max="9" width="10.5703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5.75" customHeight="1" x14ac:dyDescent="0.25">
      <c r="A2" s="42" t="s">
        <v>589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17.25" customHeight="1" x14ac:dyDescent="0.25">
      <c r="A3" s="16" t="s">
        <v>590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x14ac:dyDescent="0.25">
      <c r="A4" s="16" t="s">
        <v>591</v>
      </c>
      <c r="B4" s="51"/>
      <c r="C4" s="51"/>
      <c r="D4" s="51"/>
      <c r="E4" s="102"/>
      <c r="F4" s="102"/>
      <c r="G4" s="102"/>
      <c r="H4" s="102"/>
      <c r="I4" s="102"/>
    </row>
    <row r="5" spans="1:9" ht="16.5" thickBot="1" x14ac:dyDescent="0.3">
      <c r="A5" s="27"/>
      <c r="B5" s="88"/>
      <c r="C5" s="88"/>
      <c r="D5" s="88"/>
      <c r="E5" s="104"/>
      <c r="F5" s="104"/>
      <c r="G5" s="104"/>
      <c r="H5" s="104"/>
      <c r="I5" s="104"/>
    </row>
    <row r="6" spans="1:9" ht="16.5" thickBot="1" x14ac:dyDescent="0.3">
      <c r="A6" s="39" t="s">
        <v>48</v>
      </c>
      <c r="B6" s="91">
        <f>B7</f>
        <v>0</v>
      </c>
      <c r="C6" s="91">
        <f t="shared" ref="C6:I6" si="0">C7</f>
        <v>0</v>
      </c>
      <c r="D6" s="91">
        <f t="shared" si="0"/>
        <v>0</v>
      </c>
      <c r="E6" s="91">
        <f t="shared" si="0"/>
        <v>0</v>
      </c>
      <c r="F6" s="91">
        <f t="shared" si="0"/>
        <v>0</v>
      </c>
      <c r="G6" s="91">
        <f t="shared" si="0"/>
        <v>0.1</v>
      </c>
      <c r="H6" s="91">
        <f t="shared" si="0"/>
        <v>0.1</v>
      </c>
      <c r="I6" s="91">
        <f t="shared" si="0"/>
        <v>0</v>
      </c>
    </row>
    <row r="7" spans="1:9" x14ac:dyDescent="0.25">
      <c r="A7" s="159" t="s">
        <v>551</v>
      </c>
      <c r="B7" s="160"/>
      <c r="C7" s="160"/>
      <c r="D7" s="160"/>
      <c r="E7" s="175"/>
      <c r="F7" s="175"/>
      <c r="G7" s="175">
        <v>0.1</v>
      </c>
      <c r="H7" s="175">
        <v>0.1</v>
      </c>
      <c r="I7" s="175"/>
    </row>
    <row r="8" spans="1:9" ht="16.5" thickBot="1" x14ac:dyDescent="0.3">
      <c r="A8" s="27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56</v>
      </c>
      <c r="B9" s="91">
        <f t="shared" ref="B9" si="1">SUM(B10:B23)</f>
        <v>39.5</v>
      </c>
      <c r="C9" s="91">
        <f t="shared" ref="C9" si="2">SUM(C10:C23)</f>
        <v>53.5</v>
      </c>
      <c r="D9" s="91">
        <f t="shared" ref="D9" si="3">SUM(D10:D23)</f>
        <v>43.5</v>
      </c>
      <c r="E9" s="91">
        <f t="shared" ref="E9" si="4">SUM(E10:E23)</f>
        <v>47</v>
      </c>
      <c r="F9" s="91">
        <f t="shared" ref="F9" si="5">SUM(F10:F23)</f>
        <v>48.5</v>
      </c>
      <c r="G9" s="91">
        <f t="shared" ref="G9" si="6">SUM(G10:G23)</f>
        <v>47.510000000000005</v>
      </c>
      <c r="H9" s="91">
        <f t="shared" ref="H9:I9" si="7">SUM(H10:H23)</f>
        <v>55.5</v>
      </c>
      <c r="I9" s="91">
        <f t="shared" si="7"/>
        <v>0</v>
      </c>
    </row>
    <row r="10" spans="1:9" x14ac:dyDescent="0.25">
      <c r="A10" s="159" t="s">
        <v>488</v>
      </c>
      <c r="B10" s="160">
        <v>5</v>
      </c>
      <c r="C10" s="160">
        <v>12</v>
      </c>
      <c r="D10" s="160">
        <v>8</v>
      </c>
      <c r="E10" s="160">
        <v>11</v>
      </c>
      <c r="F10" s="160">
        <v>2</v>
      </c>
      <c r="G10" s="175">
        <v>1</v>
      </c>
      <c r="H10" s="175">
        <v>2</v>
      </c>
      <c r="I10" s="175"/>
    </row>
    <row r="11" spans="1:9" x14ac:dyDescent="0.25">
      <c r="A11" s="15" t="s">
        <v>458</v>
      </c>
      <c r="B11" s="51"/>
      <c r="C11" s="51">
        <v>4</v>
      </c>
      <c r="D11" s="51"/>
      <c r="E11" s="51"/>
      <c r="F11" s="51"/>
      <c r="G11" s="102"/>
      <c r="H11" s="102"/>
      <c r="I11" s="102"/>
    </row>
    <row r="12" spans="1:9" x14ac:dyDescent="0.25">
      <c r="A12" s="162" t="s">
        <v>447</v>
      </c>
      <c r="B12" s="163">
        <v>0.5</v>
      </c>
      <c r="C12" s="163">
        <v>0.5</v>
      </c>
      <c r="D12" s="163">
        <v>0.5</v>
      </c>
      <c r="E12" s="163">
        <v>0.5</v>
      </c>
      <c r="F12" s="163">
        <v>0.5</v>
      </c>
      <c r="G12" s="176"/>
      <c r="H12" s="176"/>
      <c r="I12" s="176"/>
    </row>
    <row r="13" spans="1:9" x14ac:dyDescent="0.25">
      <c r="A13" s="15" t="s">
        <v>449</v>
      </c>
      <c r="B13" s="51">
        <v>0.5</v>
      </c>
      <c r="C13" s="51"/>
      <c r="D13" s="51"/>
      <c r="E13" s="51">
        <v>0.5</v>
      </c>
      <c r="F13" s="51">
        <v>0.5</v>
      </c>
      <c r="G13" s="102"/>
      <c r="H13" s="102"/>
      <c r="I13" s="102"/>
    </row>
    <row r="14" spans="1:9" x14ac:dyDescent="0.25">
      <c r="A14" s="162" t="s">
        <v>530</v>
      </c>
      <c r="B14" s="163">
        <v>20</v>
      </c>
      <c r="C14" s="163">
        <v>22</v>
      </c>
      <c r="D14" s="163">
        <v>20</v>
      </c>
      <c r="E14" s="163">
        <v>15</v>
      </c>
      <c r="F14" s="163">
        <v>10</v>
      </c>
      <c r="G14" s="176">
        <v>12</v>
      </c>
      <c r="H14" s="176">
        <v>18</v>
      </c>
      <c r="I14" s="176"/>
    </row>
    <row r="15" spans="1:9" x14ac:dyDescent="0.25">
      <c r="A15" s="15" t="s">
        <v>563</v>
      </c>
      <c r="B15" s="51"/>
      <c r="C15" s="51"/>
      <c r="D15" s="51">
        <v>2</v>
      </c>
      <c r="E15" s="51">
        <v>2</v>
      </c>
      <c r="F15" s="51">
        <v>1</v>
      </c>
      <c r="G15" s="102">
        <v>2</v>
      </c>
      <c r="H15" s="102">
        <v>2</v>
      </c>
      <c r="I15" s="102"/>
    </row>
    <row r="16" spans="1:9" x14ac:dyDescent="0.25">
      <c r="A16" s="162" t="s">
        <v>657</v>
      </c>
      <c r="B16" s="163"/>
      <c r="C16" s="163">
        <v>3</v>
      </c>
      <c r="D16" s="163">
        <v>3</v>
      </c>
      <c r="E16" s="163">
        <v>3</v>
      </c>
      <c r="F16" s="163"/>
      <c r="G16" s="176"/>
      <c r="H16" s="176"/>
      <c r="I16" s="176"/>
    </row>
    <row r="17" spans="1:9" x14ac:dyDescent="0.25">
      <c r="A17" s="15" t="s">
        <v>934</v>
      </c>
      <c r="B17" s="51"/>
      <c r="C17" s="51"/>
      <c r="D17" s="51"/>
      <c r="E17" s="51"/>
      <c r="F17" s="51">
        <v>0.5</v>
      </c>
      <c r="G17" s="102">
        <v>6</v>
      </c>
      <c r="H17" s="102">
        <v>1</v>
      </c>
      <c r="I17" s="102"/>
    </row>
    <row r="18" spans="1:9" x14ac:dyDescent="0.25">
      <c r="A18" s="162" t="s">
        <v>453</v>
      </c>
      <c r="B18" s="163">
        <v>0.5</v>
      </c>
      <c r="C18" s="163">
        <v>0.5</v>
      </c>
      <c r="D18" s="163">
        <v>0.5</v>
      </c>
      <c r="E18" s="163">
        <v>0.5</v>
      </c>
      <c r="F18" s="163">
        <v>0.5</v>
      </c>
      <c r="G18" s="176">
        <v>0.5</v>
      </c>
      <c r="H18" s="176">
        <v>0.5</v>
      </c>
      <c r="I18" s="176"/>
    </row>
    <row r="19" spans="1:9" x14ac:dyDescent="0.25">
      <c r="A19" s="15" t="s">
        <v>158</v>
      </c>
      <c r="B19" s="51"/>
      <c r="C19" s="51"/>
      <c r="D19" s="51">
        <v>2</v>
      </c>
      <c r="E19" s="51">
        <v>3</v>
      </c>
      <c r="F19" s="51">
        <v>0.5</v>
      </c>
      <c r="G19" s="102"/>
      <c r="H19" s="102"/>
      <c r="I19" s="102"/>
    </row>
    <row r="20" spans="1:9" x14ac:dyDescent="0.25">
      <c r="A20" s="162" t="s">
        <v>455</v>
      </c>
      <c r="B20" s="163">
        <v>1</v>
      </c>
      <c r="C20" s="163"/>
      <c r="D20" s="163">
        <v>2</v>
      </c>
      <c r="E20" s="163">
        <v>1</v>
      </c>
      <c r="F20" s="163">
        <v>0.5</v>
      </c>
      <c r="G20" s="176">
        <v>2</v>
      </c>
      <c r="H20" s="176">
        <v>5</v>
      </c>
      <c r="I20" s="176"/>
    </row>
    <row r="21" spans="1:9" x14ac:dyDescent="0.25">
      <c r="A21" s="15" t="s">
        <v>463</v>
      </c>
      <c r="B21" s="51">
        <v>0.5</v>
      </c>
      <c r="C21" s="51">
        <v>0.5</v>
      </c>
      <c r="D21" s="51">
        <v>0.5</v>
      </c>
      <c r="E21" s="51">
        <v>0.5</v>
      </c>
      <c r="F21" s="51">
        <v>0.5</v>
      </c>
      <c r="G21" s="102">
        <v>0.01</v>
      </c>
      <c r="H21" s="102">
        <v>1</v>
      </c>
      <c r="I21" s="102"/>
    </row>
    <row r="22" spans="1:9" x14ac:dyDescent="0.25">
      <c r="A22" s="162" t="s">
        <v>880</v>
      </c>
      <c r="B22" s="163">
        <v>3</v>
      </c>
      <c r="C22" s="163">
        <v>4</v>
      </c>
      <c r="D22" s="163">
        <v>5</v>
      </c>
      <c r="E22" s="163">
        <v>4</v>
      </c>
      <c r="F22" s="163">
        <v>5</v>
      </c>
      <c r="G22" s="176">
        <v>4</v>
      </c>
      <c r="H22" s="176">
        <v>6</v>
      </c>
      <c r="I22" s="176"/>
    </row>
    <row r="23" spans="1:9" x14ac:dyDescent="0.25">
      <c r="A23" s="168" t="s">
        <v>464</v>
      </c>
      <c r="B23" s="169">
        <v>8.5</v>
      </c>
      <c r="C23" s="169">
        <v>7</v>
      </c>
      <c r="D23" s="169"/>
      <c r="E23" s="169">
        <v>6</v>
      </c>
      <c r="F23" s="169">
        <v>27</v>
      </c>
      <c r="G23" s="177">
        <v>20</v>
      </c>
      <c r="H23" s="177">
        <v>20</v>
      </c>
      <c r="I23" s="177"/>
    </row>
    <row r="24" spans="1:9" x14ac:dyDescent="0.25">
      <c r="A24" s="171" t="s">
        <v>456</v>
      </c>
      <c r="B24" s="172"/>
      <c r="C24" s="172"/>
      <c r="D24" s="172"/>
      <c r="E24" s="172">
        <v>6</v>
      </c>
      <c r="F24" s="172"/>
      <c r="G24" s="186">
        <v>2</v>
      </c>
      <c r="H24" s="186"/>
      <c r="I24" s="186"/>
    </row>
    <row r="25" spans="1:9" ht="16.5" thickBot="1" x14ac:dyDescent="0.3">
      <c r="A25" s="15"/>
      <c r="B25" s="51"/>
      <c r="C25" s="51"/>
      <c r="D25" s="51"/>
      <c r="E25" s="51"/>
      <c r="F25" s="51"/>
      <c r="G25" s="102"/>
      <c r="H25" s="102"/>
      <c r="I25" s="102"/>
    </row>
    <row r="26" spans="1:9" ht="16.5" thickBot="1" x14ac:dyDescent="0.3">
      <c r="A26" s="39" t="s">
        <v>57</v>
      </c>
      <c r="B26" s="91">
        <f>B9+B6</f>
        <v>39.5</v>
      </c>
      <c r="C26" s="91">
        <f t="shared" ref="C26:I26" si="8">C9+C6</f>
        <v>53.5</v>
      </c>
      <c r="D26" s="91">
        <f t="shared" si="8"/>
        <v>43.5</v>
      </c>
      <c r="E26" s="91">
        <f t="shared" si="8"/>
        <v>47</v>
      </c>
      <c r="F26" s="91">
        <f t="shared" si="8"/>
        <v>48.5</v>
      </c>
      <c r="G26" s="91">
        <f t="shared" si="8"/>
        <v>47.610000000000007</v>
      </c>
      <c r="H26" s="91">
        <f t="shared" si="8"/>
        <v>55.6</v>
      </c>
      <c r="I26" s="91">
        <f t="shared" si="8"/>
        <v>0</v>
      </c>
    </row>
    <row r="27" spans="1:9" ht="16.5" thickBot="1" x14ac:dyDescent="0.3">
      <c r="A27" s="39" t="s">
        <v>58</v>
      </c>
      <c r="B27" s="55">
        <f>COUNT(B7)+COUNT(B10:B22)</f>
        <v>8</v>
      </c>
      <c r="C27" s="55">
        <f t="shared" ref="C27:I27" si="9">COUNT(C7)+COUNT(C10:C22)</f>
        <v>8</v>
      </c>
      <c r="D27" s="55">
        <f t="shared" si="9"/>
        <v>10</v>
      </c>
      <c r="E27" s="55">
        <f t="shared" si="9"/>
        <v>11</v>
      </c>
      <c r="F27" s="55">
        <f t="shared" si="9"/>
        <v>11</v>
      </c>
      <c r="G27" s="55">
        <f t="shared" si="9"/>
        <v>9</v>
      </c>
      <c r="H27" s="55">
        <f t="shared" si="9"/>
        <v>9</v>
      </c>
      <c r="I27" s="55">
        <f t="shared" si="9"/>
        <v>0</v>
      </c>
    </row>
    <row r="28" spans="1:9" x14ac:dyDescent="0.25">
      <c r="H28" s="3">
        <v>8068</v>
      </c>
    </row>
  </sheetData>
  <sortState xmlns:xlrd2="http://schemas.microsoft.com/office/spreadsheetml/2017/richdata2" ref="A10:H22">
    <sortCondition ref="A9:A22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27"/>
  <sheetViews>
    <sheetView workbookViewId="0">
      <selection activeCell="B2" sqref="B2"/>
    </sheetView>
  </sheetViews>
  <sheetFormatPr defaultRowHeight="12.75" x14ac:dyDescent="0.2"/>
  <cols>
    <col min="1" max="1" width="67.7109375" customWidth="1"/>
    <col min="2" max="2" width="15.28515625" customWidth="1"/>
    <col min="3" max="3" width="15.85546875" customWidth="1"/>
    <col min="4" max="4" width="13.5703125" customWidth="1"/>
  </cols>
  <sheetData>
    <row r="1" spans="1:5" s="2" customFormat="1" x14ac:dyDescent="0.2">
      <c r="B1" s="2">
        <v>1976</v>
      </c>
      <c r="C1" s="2">
        <v>1997</v>
      </c>
      <c r="D1" s="2">
        <v>2006</v>
      </c>
      <c r="E1" s="2">
        <v>2011</v>
      </c>
    </row>
    <row r="2" spans="1:5" x14ac:dyDescent="0.2">
      <c r="A2" t="str">
        <f>Heildar!A488</f>
        <v>Meðalþekja mosa</v>
      </c>
      <c r="B2" s="8">
        <f>Heildar!K488</f>
        <v>11.012439024390243</v>
      </c>
      <c r="C2" s="8">
        <f>Heildar!L488</f>
        <v>13.693636363636363</v>
      </c>
      <c r="D2" s="8">
        <f>Heildar!M488</f>
        <v>15.049069767441861</v>
      </c>
      <c r="E2" s="8">
        <f>Heildar!N488</f>
        <v>14.318409090909091</v>
      </c>
    </row>
    <row r="3" spans="1:5" x14ac:dyDescent="0.2">
      <c r="A3" t="str">
        <f>Heildar!A490</f>
        <v>Meðalþekja blað- og runnfléttna</v>
      </c>
      <c r="B3" s="8">
        <f>Heildar!P490</f>
        <v>14.196341463414633</v>
      </c>
      <c r="C3" s="8">
        <f>Heildar!Q490</f>
        <v>13.296590909090908</v>
      </c>
      <c r="D3" s="8">
        <f>Heildar!R490</f>
        <v>14.352325581395348</v>
      </c>
      <c r="E3" s="8">
        <f>Heildar!S490</f>
        <v>12.387499999999999</v>
      </c>
    </row>
    <row r="4" spans="1:5" x14ac:dyDescent="0.2">
      <c r="A4" t="str">
        <f>Heildar!A492</f>
        <v>Meðalþekja hrúðurfléttna</v>
      </c>
      <c r="B4" s="8">
        <f>Heildar!U492</f>
        <v>34.476190476190474</v>
      </c>
      <c r="C4" s="8">
        <f>Heildar!V492</f>
        <v>34.722222222222221</v>
      </c>
      <c r="D4" s="8">
        <f>Heildar!W492</f>
        <v>31.109090909090909</v>
      </c>
      <c r="E4" s="8">
        <f>Heildar!X492</f>
        <v>30.61333333333333</v>
      </c>
    </row>
    <row r="5" spans="1:5" x14ac:dyDescent="0.2">
      <c r="A5" t="str">
        <f>Heildar!A494</f>
        <v>Meðalheildarþekja</v>
      </c>
      <c r="B5" s="8">
        <f>Heildar!Z494</f>
        <v>59.345238095238095</v>
      </c>
      <c r="C5" s="8">
        <f>Heildar!AA494</f>
        <v>61.666666666666664</v>
      </c>
      <c r="D5" s="8">
        <f>Heildar!AB494</f>
        <v>60.387500000000017</v>
      </c>
      <c r="E5" s="8">
        <f>Heildar!AC494</f>
        <v>57.346666666666664</v>
      </c>
    </row>
    <row r="6" spans="1:5" x14ac:dyDescent="0.2">
      <c r="A6" t="str">
        <f>Heildar!A496</f>
        <v>Meðalfjölbreytni</v>
      </c>
      <c r="B6" s="8">
        <f>Heildar!AE496</f>
        <v>15.19047619047619</v>
      </c>
      <c r="C6" s="8">
        <f>Heildar!AF496</f>
        <v>15.777777777777779</v>
      </c>
      <c r="D6" s="8">
        <f>Heildar!AG496</f>
        <v>17.272727272727273</v>
      </c>
      <c r="E6" s="8">
        <f>Heildar!AH496</f>
        <v>15.511111111111111</v>
      </c>
    </row>
    <row r="7" spans="1:5" x14ac:dyDescent="0.2">
      <c r="A7" t="s">
        <v>128</v>
      </c>
    </row>
    <row r="8" spans="1:5" s="2" customFormat="1" x14ac:dyDescent="0.2">
      <c r="B8" s="2">
        <v>1976</v>
      </c>
      <c r="C8" s="2">
        <v>1997</v>
      </c>
      <c r="D8" s="2">
        <v>2006</v>
      </c>
      <c r="E8" s="2">
        <v>2011</v>
      </c>
    </row>
    <row r="9" spans="1:5" x14ac:dyDescent="0.2">
      <c r="A9" t="str">
        <f>II!A66</f>
        <v>Meðalþekja mosa</v>
      </c>
      <c r="B9" s="8">
        <f>II!B66</f>
        <v>8.2142857142857135</v>
      </c>
      <c r="C9" s="8">
        <f>II!C66</f>
        <v>5.5</v>
      </c>
      <c r="D9" s="8">
        <f>II!D66</f>
        <v>7.3549999999999995</v>
      </c>
      <c r="E9" s="8">
        <f>II!E66</f>
        <v>6.65</v>
      </c>
    </row>
    <row r="10" spans="1:5" x14ac:dyDescent="0.2">
      <c r="A10" t="str">
        <f>II!A68</f>
        <v>Meðalþekja blað- og runnfléttna</v>
      </c>
      <c r="B10" s="8">
        <f>II!B68</f>
        <v>19.5</v>
      </c>
      <c r="C10" s="8">
        <f>II!C68</f>
        <v>18.850000000000001</v>
      </c>
      <c r="D10" s="8">
        <f>II!D68</f>
        <v>15.05</v>
      </c>
      <c r="E10" s="8">
        <f>II!E68</f>
        <v>11.55</v>
      </c>
    </row>
    <row r="11" spans="1:5" x14ac:dyDescent="0.2">
      <c r="A11" t="str">
        <f>II!A70</f>
        <v>Meðalþekja hrúðurfléttna</v>
      </c>
      <c r="B11" s="8">
        <f>II!B70</f>
        <v>32.928571428571431</v>
      </c>
      <c r="C11" s="8">
        <f>II!C70</f>
        <v>31.2</v>
      </c>
      <c r="D11" s="8">
        <f>II!D70</f>
        <v>34.619999999999997</v>
      </c>
      <c r="E11" s="8">
        <f>II!E70</f>
        <v>37.9</v>
      </c>
    </row>
    <row r="12" spans="1:5" x14ac:dyDescent="0.2">
      <c r="A12" t="str">
        <f>II!A72</f>
        <v>Meðalheildarþekja</v>
      </c>
      <c r="B12" s="8">
        <f>II!B72</f>
        <v>60.642857142857146</v>
      </c>
      <c r="C12" s="8">
        <f>II!C72</f>
        <v>55.6</v>
      </c>
      <c r="D12" s="8">
        <f>II!D72</f>
        <v>57.024999999999999</v>
      </c>
      <c r="E12" s="8">
        <f>II!E72</f>
        <v>56.15</v>
      </c>
    </row>
    <row r="13" spans="1:5" x14ac:dyDescent="0.2">
      <c r="A13" t="str">
        <f>II!A74</f>
        <v>Meðalfjölbreytni</v>
      </c>
      <c r="B13" s="8">
        <f>II!B74</f>
        <v>13.428571428571429</v>
      </c>
      <c r="C13" s="8">
        <f>II!C74</f>
        <v>14.5</v>
      </c>
      <c r="D13" s="8">
        <f>II!D74</f>
        <v>16.600000000000001</v>
      </c>
      <c r="E13" s="8">
        <f>II!E74</f>
        <v>14.8</v>
      </c>
    </row>
    <row r="14" spans="1:5" x14ac:dyDescent="0.2">
      <c r="A14" s="30" t="s">
        <v>129</v>
      </c>
    </row>
    <row r="15" spans="1:5" s="2" customFormat="1" x14ac:dyDescent="0.2">
      <c r="B15" s="2">
        <v>1976</v>
      </c>
      <c r="C15" s="2">
        <v>1997</v>
      </c>
      <c r="D15" s="2">
        <v>2006</v>
      </c>
      <c r="E15" s="2">
        <v>2011</v>
      </c>
    </row>
    <row r="16" spans="1:5" x14ac:dyDescent="0.2">
      <c r="A16" t="str">
        <f>VI!A59</f>
        <v>Meðalþekja mosa</v>
      </c>
      <c r="B16" s="8">
        <f>VI!B59</f>
        <v>8.875</v>
      </c>
      <c r="C16" s="8">
        <f>VI!C59</f>
        <v>10.5625</v>
      </c>
      <c r="D16" s="8">
        <f>VI!D59</f>
        <v>14.19375</v>
      </c>
      <c r="E16" s="8">
        <f>VI!E59</f>
        <v>10.375</v>
      </c>
    </row>
    <row r="17" spans="1:5" x14ac:dyDescent="0.2">
      <c r="A17" t="str">
        <f>VI!A60</f>
        <v>Meðalþekja blað- og runnfléttna</v>
      </c>
      <c r="B17" s="8">
        <f>VI!B60</f>
        <v>13.4375</v>
      </c>
      <c r="C17" s="8">
        <f>VI!C60</f>
        <v>14.813749999999999</v>
      </c>
      <c r="D17" s="8">
        <f>VI!D60</f>
        <v>17.813749999999999</v>
      </c>
      <c r="E17" s="8">
        <f>VI!E60</f>
        <v>14.001249999999999</v>
      </c>
    </row>
    <row r="18" spans="1:5" x14ac:dyDescent="0.2">
      <c r="A18" t="str">
        <f>VI!A61</f>
        <v>Meðalþekja hrúðurfléttna</v>
      </c>
      <c r="B18" s="8">
        <f>VI!B61</f>
        <v>39.388888888888886</v>
      </c>
      <c r="C18" s="8">
        <f>VI!C61</f>
        <v>43</v>
      </c>
      <c r="D18" s="8">
        <f>VI!D61</f>
        <v>29.722222222222221</v>
      </c>
      <c r="E18" s="8">
        <f>VI!E61</f>
        <v>27.666666666666668</v>
      </c>
    </row>
    <row r="19" spans="1:5" x14ac:dyDescent="0.2">
      <c r="A19" t="str">
        <f>VI!A62</f>
        <v>Meðalheildarþekja</v>
      </c>
      <c r="B19" s="8">
        <f>VI!B62</f>
        <v>59.333333333333336</v>
      </c>
      <c r="C19" s="8">
        <f>VI!C62</f>
        <v>66.111111111111114</v>
      </c>
      <c r="D19" s="8">
        <f>VI!D62</f>
        <v>59.172222222222217</v>
      </c>
      <c r="E19" s="8">
        <f>VI!E62</f>
        <v>50.222222222222221</v>
      </c>
    </row>
    <row r="20" spans="1:5" x14ac:dyDescent="0.2">
      <c r="A20" t="str">
        <f>VI!A63</f>
        <v>Meðalfjölbreytni</v>
      </c>
      <c r="B20" s="8">
        <f>VI!B63</f>
        <v>12.888888888888889</v>
      </c>
      <c r="C20" s="8">
        <f>VI!C63</f>
        <v>14.777777777777779</v>
      </c>
      <c r="D20" s="8">
        <f>VI!D63</f>
        <v>16.333333333333332</v>
      </c>
      <c r="E20" s="8">
        <f>VI!E63</f>
        <v>14.666666666666666</v>
      </c>
    </row>
    <row r="21" spans="1:5" x14ac:dyDescent="0.2">
      <c r="A21" t="s">
        <v>130</v>
      </c>
    </row>
    <row r="22" spans="1:5" x14ac:dyDescent="0.2">
      <c r="B22" s="2">
        <v>1976</v>
      </c>
      <c r="C22" s="2">
        <v>1997</v>
      </c>
      <c r="D22" s="2">
        <v>2006</v>
      </c>
      <c r="E22" s="2">
        <v>2011</v>
      </c>
    </row>
    <row r="23" spans="1:5" x14ac:dyDescent="0.2">
      <c r="A23" t="s">
        <v>114</v>
      </c>
      <c r="B23" s="8">
        <f>II!B67</f>
        <v>8.2142857142857135</v>
      </c>
      <c r="C23" s="8">
        <f>II!C67</f>
        <v>6.4285714285714288</v>
      </c>
      <c r="D23" s="8">
        <f>II!D67</f>
        <v>9.0785714285714274</v>
      </c>
      <c r="E23" s="8">
        <f>II!E67</f>
        <v>8.6428571428571423</v>
      </c>
    </row>
    <row r="24" spans="1:5" x14ac:dyDescent="0.2">
      <c r="A24" t="s">
        <v>116</v>
      </c>
      <c r="B24" s="8">
        <f>II!B69</f>
        <v>19.5</v>
      </c>
      <c r="C24" s="8">
        <f>II!C69</f>
        <v>10.5</v>
      </c>
      <c r="D24" s="8">
        <f>II!D69</f>
        <v>12.928571428571429</v>
      </c>
      <c r="E24" s="8">
        <f>II!E69</f>
        <v>12.285714285714286</v>
      </c>
    </row>
    <row r="25" spans="1:5" x14ac:dyDescent="0.2">
      <c r="A25" t="s">
        <v>118</v>
      </c>
      <c r="B25" s="8">
        <f>II!B71</f>
        <v>32.928571428571431</v>
      </c>
      <c r="C25" s="8">
        <f>II!C71</f>
        <v>32.5</v>
      </c>
      <c r="D25" s="8">
        <f>II!D71</f>
        <v>37.5</v>
      </c>
      <c r="E25" s="8">
        <f>II!E71</f>
        <v>43.142857142857146</v>
      </c>
    </row>
    <row r="26" spans="1:5" x14ac:dyDescent="0.2">
      <c r="A26" t="s">
        <v>120</v>
      </c>
      <c r="B26" s="8">
        <f>II!B73</f>
        <v>60.642857142857146</v>
      </c>
      <c r="C26" s="8">
        <f>II!C73</f>
        <v>49.5</v>
      </c>
      <c r="D26" s="8">
        <f>II!D73</f>
        <v>59.50714285714286</v>
      </c>
      <c r="E26" s="8">
        <f>II!E73</f>
        <v>64.142857142857139</v>
      </c>
    </row>
    <row r="27" spans="1:5" x14ac:dyDescent="0.2">
      <c r="A27" t="s">
        <v>122</v>
      </c>
      <c r="B27" s="8">
        <f>II!B75</f>
        <v>13.428571428571429</v>
      </c>
      <c r="C27" s="8">
        <f>II!C75</f>
        <v>14.428571428571429</v>
      </c>
      <c r="D27" s="8">
        <f>II!D75</f>
        <v>16</v>
      </c>
      <c r="E27" s="8">
        <f>II!E75</f>
        <v>15.285714285714286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pageSetUpPr fitToPage="1"/>
  </sheetPr>
  <dimension ref="A1:I44"/>
  <sheetViews>
    <sheetView zoomScale="115" zoomScaleNormal="115" workbookViewId="0">
      <selection activeCell="K19" sqref="K18:K19"/>
    </sheetView>
  </sheetViews>
  <sheetFormatPr defaultRowHeight="12.75" x14ac:dyDescent="0.2"/>
  <cols>
    <col min="1" max="1" width="30.42578125" customWidth="1"/>
    <col min="2" max="2" width="9.85546875" customWidth="1"/>
    <col min="3" max="3" width="10.140625" customWidth="1"/>
    <col min="4" max="4" width="9.42578125" customWidth="1"/>
    <col min="5" max="5" width="10.85546875" customWidth="1"/>
    <col min="6" max="6" width="9.7109375" bestFit="1" customWidth="1"/>
    <col min="7" max="9" width="11.7109375" customWidth="1"/>
  </cols>
  <sheetData>
    <row r="1" spans="1:9" ht="16.5" thickBot="1" x14ac:dyDescent="0.25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6.5" customHeight="1" x14ac:dyDescent="0.2">
      <c r="A2" s="42" t="s">
        <v>589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15.75" x14ac:dyDescent="0.2">
      <c r="A3" s="16" t="s">
        <v>590</v>
      </c>
      <c r="B3" s="51"/>
      <c r="C3" s="51"/>
      <c r="D3" s="51"/>
      <c r="E3" s="102"/>
      <c r="F3" s="102"/>
      <c r="G3" s="102"/>
      <c r="H3" s="102" t="s">
        <v>970</v>
      </c>
      <c r="I3" s="102"/>
    </row>
    <row r="4" spans="1:9" ht="16.5" thickBot="1" x14ac:dyDescent="0.25">
      <c r="A4" s="27" t="s">
        <v>592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25">
      <c r="A5" s="39" t="s">
        <v>48</v>
      </c>
      <c r="B5" s="91">
        <f>SUM(B6:B10)</f>
        <v>2</v>
      </c>
      <c r="C5" s="91">
        <f t="shared" ref="C5:I5" si="0">SUM(C6:C10)</f>
        <v>9.5</v>
      </c>
      <c r="D5" s="91">
        <f t="shared" si="0"/>
        <v>3</v>
      </c>
      <c r="E5" s="91">
        <f t="shared" si="0"/>
        <v>5</v>
      </c>
      <c r="F5" s="91">
        <f t="shared" si="0"/>
        <v>4.5</v>
      </c>
      <c r="G5" s="91">
        <f t="shared" si="0"/>
        <v>7.6</v>
      </c>
      <c r="H5" s="91">
        <f t="shared" si="0"/>
        <v>15.5</v>
      </c>
      <c r="I5" s="91">
        <f t="shared" si="0"/>
        <v>0</v>
      </c>
    </row>
    <row r="6" spans="1:9" ht="15.75" x14ac:dyDescent="0.2">
      <c r="A6" s="159" t="s">
        <v>436</v>
      </c>
      <c r="B6" s="160">
        <v>2</v>
      </c>
      <c r="C6" s="160">
        <v>4</v>
      </c>
      <c r="D6" s="160">
        <v>2</v>
      </c>
      <c r="E6" s="160">
        <v>5</v>
      </c>
      <c r="F6" s="160">
        <v>3</v>
      </c>
      <c r="G6" s="175">
        <v>6</v>
      </c>
      <c r="H6" s="175">
        <v>11</v>
      </c>
      <c r="I6" s="175"/>
    </row>
    <row r="7" spans="1:9" ht="15.75" x14ac:dyDescent="0.2">
      <c r="A7" s="15" t="s">
        <v>554</v>
      </c>
      <c r="B7" s="51"/>
      <c r="C7" s="51">
        <v>0.5</v>
      </c>
      <c r="D7" s="51">
        <v>0.5</v>
      </c>
      <c r="E7" s="51"/>
      <c r="F7" s="51">
        <v>1</v>
      </c>
      <c r="G7" s="102">
        <v>1</v>
      </c>
      <c r="H7" s="102">
        <v>2</v>
      </c>
      <c r="I7" s="102"/>
    </row>
    <row r="8" spans="1:9" ht="15.75" x14ac:dyDescent="0.2">
      <c r="A8" s="162" t="s">
        <v>593</v>
      </c>
      <c r="B8" s="163"/>
      <c r="C8" s="163"/>
      <c r="D8" s="163">
        <v>0.5</v>
      </c>
      <c r="E8" s="163"/>
      <c r="F8" s="163"/>
      <c r="G8" s="176"/>
      <c r="H8" s="176"/>
      <c r="I8" s="176"/>
    </row>
    <row r="9" spans="1:9" ht="15.75" x14ac:dyDescent="0.2">
      <c r="A9" s="15" t="s">
        <v>468</v>
      </c>
      <c r="B9" s="51"/>
      <c r="C9" s="51">
        <v>2</v>
      </c>
      <c r="D9" s="51"/>
      <c r="E9" s="51"/>
      <c r="F9" s="51"/>
      <c r="G9" s="102">
        <v>0.5</v>
      </c>
      <c r="H9" s="102">
        <v>2</v>
      </c>
      <c r="I9" s="102"/>
    </row>
    <row r="10" spans="1:9" ht="15.75" x14ac:dyDescent="0.2">
      <c r="A10" s="162" t="s">
        <v>469</v>
      </c>
      <c r="B10" s="163"/>
      <c r="C10" s="163">
        <v>3</v>
      </c>
      <c r="D10" s="163"/>
      <c r="E10" s="163"/>
      <c r="F10" s="163">
        <v>0.5</v>
      </c>
      <c r="G10" s="176">
        <v>0.1</v>
      </c>
      <c r="H10" s="176">
        <v>0.5</v>
      </c>
      <c r="I10" s="176"/>
    </row>
    <row r="11" spans="1:9" ht="16.5" thickBot="1" x14ac:dyDescent="0.25">
      <c r="A11" s="20"/>
      <c r="B11" s="88"/>
      <c r="C11" s="88"/>
      <c r="D11" s="88"/>
      <c r="E11" s="104"/>
      <c r="F11" s="104"/>
      <c r="G11" s="104"/>
      <c r="H11" s="104"/>
      <c r="I11" s="104"/>
    </row>
    <row r="12" spans="1:9" ht="16.5" thickBot="1" x14ac:dyDescent="0.25">
      <c r="A12" s="39" t="s">
        <v>49</v>
      </c>
      <c r="B12" s="91">
        <f>SUM(B13:B17)</f>
        <v>1.5</v>
      </c>
      <c r="C12" s="91">
        <f t="shared" ref="C12:I12" si="1">SUM(C13:C17)</f>
        <v>2</v>
      </c>
      <c r="D12" s="91">
        <f t="shared" si="1"/>
        <v>1.5</v>
      </c>
      <c r="E12" s="91">
        <f t="shared" si="1"/>
        <v>1</v>
      </c>
      <c r="F12" s="91">
        <f t="shared" si="1"/>
        <v>0.5</v>
      </c>
      <c r="G12" s="91">
        <f t="shared" si="1"/>
        <v>0.5</v>
      </c>
      <c r="H12" s="91">
        <f t="shared" si="1"/>
        <v>0.5</v>
      </c>
      <c r="I12" s="91">
        <f t="shared" si="1"/>
        <v>0</v>
      </c>
    </row>
    <row r="13" spans="1:9" ht="15.75" x14ac:dyDescent="0.2">
      <c r="A13" s="159" t="s">
        <v>510</v>
      </c>
      <c r="B13" s="160"/>
      <c r="C13" s="160">
        <v>0.5</v>
      </c>
      <c r="D13" s="160"/>
      <c r="E13" s="160"/>
      <c r="F13" s="160"/>
      <c r="G13" s="175"/>
      <c r="H13" s="175"/>
      <c r="I13" s="175"/>
    </row>
    <row r="14" spans="1:9" ht="15.75" x14ac:dyDescent="0.2">
      <c r="A14" s="15" t="s">
        <v>531</v>
      </c>
      <c r="B14" s="51"/>
      <c r="C14" s="51">
        <v>0.5</v>
      </c>
      <c r="D14" s="51"/>
      <c r="E14" s="51"/>
      <c r="F14" s="51"/>
      <c r="G14" s="102"/>
      <c r="H14" s="102"/>
      <c r="I14" s="102"/>
    </row>
    <row r="15" spans="1:9" ht="15.75" x14ac:dyDescent="0.2">
      <c r="A15" s="162" t="s">
        <v>594</v>
      </c>
      <c r="B15" s="163">
        <v>0.5</v>
      </c>
      <c r="C15" s="163">
        <v>0.5</v>
      </c>
      <c r="D15" s="163">
        <v>0.5</v>
      </c>
      <c r="E15" s="163">
        <v>0.5</v>
      </c>
      <c r="F15" s="163"/>
      <c r="G15" s="176"/>
      <c r="H15" s="176"/>
      <c r="I15" s="176"/>
    </row>
    <row r="16" spans="1:9" ht="15.75" x14ac:dyDescent="0.2">
      <c r="A16" s="15" t="s">
        <v>442</v>
      </c>
      <c r="B16" s="51">
        <v>0.5</v>
      </c>
      <c r="C16" s="51"/>
      <c r="D16" s="51">
        <v>0.5</v>
      </c>
      <c r="E16" s="51">
        <v>0.5</v>
      </c>
      <c r="F16" s="51">
        <v>0.5</v>
      </c>
      <c r="G16" s="102">
        <v>0.5</v>
      </c>
      <c r="H16" s="102">
        <v>0.5</v>
      </c>
      <c r="I16" s="102"/>
    </row>
    <row r="17" spans="1:9" ht="15.75" x14ac:dyDescent="0.2">
      <c r="A17" s="162" t="s">
        <v>595</v>
      </c>
      <c r="B17" s="163">
        <v>0.5</v>
      </c>
      <c r="C17" s="163">
        <v>0.5</v>
      </c>
      <c r="D17" s="163">
        <v>0.5</v>
      </c>
      <c r="E17" s="163"/>
      <c r="F17" s="163"/>
      <c r="G17" s="176"/>
      <c r="H17" s="176"/>
      <c r="I17" s="176"/>
    </row>
    <row r="18" spans="1:9" ht="16.5" thickBot="1" x14ac:dyDescent="0.25">
      <c r="A18" s="20"/>
      <c r="B18" s="88"/>
      <c r="C18" s="88"/>
      <c r="D18" s="88"/>
      <c r="E18" s="104"/>
      <c r="F18" s="104"/>
      <c r="G18" s="104"/>
      <c r="H18" s="104"/>
      <c r="I18" s="104"/>
    </row>
    <row r="19" spans="1:9" ht="16.5" thickBot="1" x14ac:dyDescent="0.25">
      <c r="A19" s="39" t="s">
        <v>56</v>
      </c>
      <c r="B19" s="91">
        <f>SUM(B20:B35)</f>
        <v>52</v>
      </c>
      <c r="C19" s="91">
        <f t="shared" ref="C19:I19" si="2">SUM(C20:C35)</f>
        <v>60.5</v>
      </c>
      <c r="D19" s="91">
        <f t="shared" si="2"/>
        <v>38</v>
      </c>
      <c r="E19" s="91">
        <f t="shared" si="2"/>
        <v>51.5</v>
      </c>
      <c r="F19" s="91">
        <f t="shared" si="2"/>
        <v>50.5</v>
      </c>
      <c r="G19" s="91">
        <f t="shared" si="2"/>
        <v>45</v>
      </c>
      <c r="H19" s="91">
        <f t="shared" si="2"/>
        <v>45.1</v>
      </c>
      <c r="I19" s="91">
        <f t="shared" si="2"/>
        <v>0</v>
      </c>
    </row>
    <row r="20" spans="1:9" ht="15.75" x14ac:dyDescent="0.2">
      <c r="A20" s="159" t="s">
        <v>516</v>
      </c>
      <c r="B20" s="160">
        <v>20</v>
      </c>
      <c r="C20" s="160">
        <v>20</v>
      </c>
      <c r="D20" s="160">
        <v>10</v>
      </c>
      <c r="E20" s="160">
        <v>10</v>
      </c>
      <c r="F20" s="160">
        <v>6</v>
      </c>
      <c r="G20" s="175">
        <v>7</v>
      </c>
      <c r="H20" s="175">
        <v>6</v>
      </c>
      <c r="I20" s="175"/>
    </row>
    <row r="21" spans="1:9" ht="15.75" x14ac:dyDescent="0.2">
      <c r="A21" s="15" t="s">
        <v>447</v>
      </c>
      <c r="B21" s="51">
        <v>0.5</v>
      </c>
      <c r="C21" s="51"/>
      <c r="D21" s="51"/>
      <c r="E21" s="51"/>
      <c r="F21" s="51"/>
      <c r="G21" s="102"/>
      <c r="H21" s="102"/>
      <c r="I21" s="102"/>
    </row>
    <row r="22" spans="1:9" ht="15.75" x14ac:dyDescent="0.2">
      <c r="A22" s="162" t="s">
        <v>473</v>
      </c>
      <c r="B22" s="163"/>
      <c r="C22" s="163"/>
      <c r="D22" s="163">
        <v>3</v>
      </c>
      <c r="E22" s="163"/>
      <c r="F22" s="163"/>
      <c r="G22" s="176"/>
      <c r="H22" s="176"/>
      <c r="I22" s="176"/>
    </row>
    <row r="23" spans="1:9" ht="15.75" x14ac:dyDescent="0.2">
      <c r="A23" s="15" t="s">
        <v>449</v>
      </c>
      <c r="B23" s="51">
        <v>0.5</v>
      </c>
      <c r="C23" s="51">
        <v>0.5</v>
      </c>
      <c r="D23" s="51">
        <v>0.5</v>
      </c>
      <c r="E23" s="51">
        <v>3</v>
      </c>
      <c r="F23" s="51">
        <v>0.5</v>
      </c>
      <c r="G23" s="102">
        <v>1</v>
      </c>
      <c r="H23" s="102">
        <v>3</v>
      </c>
      <c r="I23" s="102"/>
    </row>
    <row r="24" spans="1:9" ht="15.75" x14ac:dyDescent="0.2">
      <c r="A24" s="162" t="s">
        <v>450</v>
      </c>
      <c r="B24" s="163"/>
      <c r="C24" s="163">
        <v>1</v>
      </c>
      <c r="D24" s="163"/>
      <c r="E24" s="163"/>
      <c r="F24" s="163"/>
      <c r="G24" s="176"/>
      <c r="H24" s="176"/>
      <c r="I24" s="176"/>
    </row>
    <row r="25" spans="1:9" ht="15.75" x14ac:dyDescent="0.2">
      <c r="A25" s="15" t="s">
        <v>474</v>
      </c>
      <c r="B25" s="51"/>
      <c r="C25" s="51">
        <v>0.5</v>
      </c>
      <c r="D25" s="51">
        <v>0.5</v>
      </c>
      <c r="E25" s="51">
        <v>0.5</v>
      </c>
      <c r="F25" s="51">
        <v>0.5</v>
      </c>
      <c r="G25" s="102">
        <v>0.5</v>
      </c>
      <c r="H25" s="102">
        <v>1</v>
      </c>
      <c r="I25" s="102"/>
    </row>
    <row r="26" spans="1:9" ht="15.75" x14ac:dyDescent="0.2">
      <c r="A26" s="162" t="s">
        <v>657</v>
      </c>
      <c r="B26" s="163">
        <v>10</v>
      </c>
      <c r="C26" s="163">
        <v>16</v>
      </c>
      <c r="D26" s="163">
        <v>7</v>
      </c>
      <c r="E26" s="163">
        <v>10</v>
      </c>
      <c r="F26" s="163">
        <v>5</v>
      </c>
      <c r="G26" s="176">
        <v>5</v>
      </c>
      <c r="H26" s="176">
        <v>8</v>
      </c>
      <c r="I26" s="176"/>
    </row>
    <row r="27" spans="1:9" ht="15.75" x14ac:dyDescent="0.2">
      <c r="A27" s="15" t="s">
        <v>596</v>
      </c>
      <c r="B27" s="51"/>
      <c r="C27" s="51"/>
      <c r="D27" s="51">
        <v>10</v>
      </c>
      <c r="E27" s="51">
        <v>6</v>
      </c>
      <c r="F27" s="51">
        <v>7</v>
      </c>
      <c r="G27" s="102"/>
      <c r="H27" s="102"/>
      <c r="I27" s="102"/>
    </row>
    <row r="28" spans="1:9" ht="15.75" x14ac:dyDescent="0.2">
      <c r="A28" s="162" t="s">
        <v>460</v>
      </c>
      <c r="B28" s="163">
        <v>0.5</v>
      </c>
      <c r="C28" s="163">
        <v>0.5</v>
      </c>
      <c r="D28" s="163"/>
      <c r="E28" s="163"/>
      <c r="F28" s="163"/>
      <c r="G28" s="176"/>
      <c r="H28" s="176"/>
      <c r="I28" s="176"/>
    </row>
    <row r="29" spans="1:9" ht="15.75" x14ac:dyDescent="0.2">
      <c r="A29" s="15" t="s">
        <v>453</v>
      </c>
      <c r="B29" s="51">
        <v>0.5</v>
      </c>
      <c r="C29" s="51">
        <v>0.5</v>
      </c>
      <c r="D29" s="51">
        <v>0.5</v>
      </c>
      <c r="E29" s="51">
        <v>0.5</v>
      </c>
      <c r="F29" s="51">
        <v>0.5</v>
      </c>
      <c r="G29" s="102">
        <v>0.5</v>
      </c>
      <c r="H29" s="102">
        <v>0.5</v>
      </c>
      <c r="I29" s="102"/>
    </row>
    <row r="30" spans="1:9" ht="15.75" x14ac:dyDescent="0.2">
      <c r="A30" s="162" t="s">
        <v>597</v>
      </c>
      <c r="B30" s="163"/>
      <c r="C30" s="163">
        <v>0.5</v>
      </c>
      <c r="D30" s="163"/>
      <c r="E30" s="163"/>
      <c r="F30" s="163">
        <v>0.5</v>
      </c>
      <c r="G30" s="176">
        <v>0.5</v>
      </c>
      <c r="H30" s="176">
        <v>0.5</v>
      </c>
      <c r="I30" s="176"/>
    </row>
    <row r="31" spans="1:9" ht="15.75" x14ac:dyDescent="0.2">
      <c r="A31" s="15" t="s">
        <v>158</v>
      </c>
      <c r="B31" s="51">
        <v>15</v>
      </c>
      <c r="C31" s="51"/>
      <c r="D31" s="51"/>
      <c r="E31" s="51"/>
      <c r="F31" s="51"/>
      <c r="G31" s="102"/>
      <c r="H31" s="102"/>
      <c r="I31" s="102"/>
    </row>
    <row r="32" spans="1:9" ht="15.75" x14ac:dyDescent="0.2">
      <c r="A32" s="162" t="s">
        <v>598</v>
      </c>
      <c r="B32" s="163"/>
      <c r="C32" s="163">
        <v>0.5</v>
      </c>
      <c r="D32" s="163"/>
      <c r="E32" s="163"/>
      <c r="F32" s="163"/>
      <c r="G32" s="176"/>
      <c r="H32" s="176"/>
      <c r="I32" s="176"/>
    </row>
    <row r="33" spans="1:9" ht="15.75" x14ac:dyDescent="0.2">
      <c r="A33" s="15" t="s">
        <v>463</v>
      </c>
      <c r="B33" s="51">
        <v>0.5</v>
      </c>
      <c r="C33" s="51">
        <v>0.5</v>
      </c>
      <c r="D33" s="51">
        <v>0.5</v>
      </c>
      <c r="E33" s="51">
        <v>0.5</v>
      </c>
      <c r="F33" s="51">
        <v>0.5</v>
      </c>
      <c r="G33" s="102">
        <v>0.5</v>
      </c>
      <c r="H33" s="102">
        <v>0.1</v>
      </c>
      <c r="I33" s="102"/>
    </row>
    <row r="34" spans="1:9" ht="15.75" x14ac:dyDescent="0.2">
      <c r="A34" s="162" t="s">
        <v>880</v>
      </c>
      <c r="B34" s="163">
        <v>4</v>
      </c>
      <c r="C34" s="163">
        <v>10</v>
      </c>
      <c r="D34" s="163">
        <v>6</v>
      </c>
      <c r="E34" s="163">
        <v>11</v>
      </c>
      <c r="F34" s="163">
        <v>12</v>
      </c>
      <c r="G34" s="176">
        <v>10</v>
      </c>
      <c r="H34" s="176">
        <v>11</v>
      </c>
      <c r="I34" s="176"/>
    </row>
    <row r="35" spans="1:9" ht="15.75" x14ac:dyDescent="0.2">
      <c r="A35" s="168" t="s">
        <v>464</v>
      </c>
      <c r="B35" s="169">
        <v>0.5</v>
      </c>
      <c r="C35" s="169">
        <v>10</v>
      </c>
      <c r="D35" s="169"/>
      <c r="E35" s="169">
        <v>10</v>
      </c>
      <c r="F35" s="169">
        <v>18</v>
      </c>
      <c r="G35" s="177">
        <v>20</v>
      </c>
      <c r="H35" s="177">
        <v>15</v>
      </c>
      <c r="I35" s="177"/>
    </row>
    <row r="36" spans="1:9" ht="15.75" x14ac:dyDescent="0.2">
      <c r="A36" s="171" t="s">
        <v>456</v>
      </c>
      <c r="B36" s="172"/>
      <c r="C36" s="172"/>
      <c r="D36" s="172"/>
      <c r="E36" s="172">
        <v>2</v>
      </c>
      <c r="F36" s="172">
        <v>1</v>
      </c>
      <c r="G36" s="186"/>
      <c r="H36" s="186"/>
      <c r="I36" s="186"/>
    </row>
    <row r="37" spans="1:9" ht="16.5" thickBot="1" x14ac:dyDescent="0.25">
      <c r="A37" s="15"/>
      <c r="B37" s="51"/>
      <c r="C37" s="51"/>
      <c r="D37" s="51"/>
      <c r="E37" s="51"/>
      <c r="F37" s="51"/>
      <c r="G37" s="102"/>
      <c r="H37" s="102"/>
      <c r="I37" s="102"/>
    </row>
    <row r="38" spans="1:9" ht="16.5" thickBot="1" x14ac:dyDescent="0.25">
      <c r="A38" s="39" t="s">
        <v>57</v>
      </c>
      <c r="B38" s="91">
        <f>B19+B12+B5</f>
        <v>55.5</v>
      </c>
      <c r="C38" s="91">
        <f t="shared" ref="C38:I38" si="3">C19+C12+C5</f>
        <v>72</v>
      </c>
      <c r="D38" s="91">
        <f t="shared" si="3"/>
        <v>42.5</v>
      </c>
      <c r="E38" s="91">
        <f t="shared" si="3"/>
        <v>57.5</v>
      </c>
      <c r="F38" s="91">
        <f t="shared" si="3"/>
        <v>55.5</v>
      </c>
      <c r="G38" s="91">
        <f t="shared" si="3"/>
        <v>53.1</v>
      </c>
      <c r="H38" s="91">
        <f t="shared" si="3"/>
        <v>61.1</v>
      </c>
      <c r="I38" s="91">
        <f t="shared" si="3"/>
        <v>0</v>
      </c>
    </row>
    <row r="39" spans="1:9" ht="16.5" thickBot="1" x14ac:dyDescent="0.25">
      <c r="A39" s="39" t="s">
        <v>58</v>
      </c>
      <c r="B39" s="55">
        <f>COUNT(B6:B10)+COUNT(B13:B17)+COUNT(B20:B34)</f>
        <v>13</v>
      </c>
      <c r="C39" s="55">
        <f t="shared" ref="C39:I39" si="4">COUNT(C6:C10)+COUNT(C13:C17)+COUNT(C20:C34)</f>
        <v>19</v>
      </c>
      <c r="D39" s="55">
        <f t="shared" si="4"/>
        <v>15</v>
      </c>
      <c r="E39" s="55">
        <f t="shared" si="4"/>
        <v>11</v>
      </c>
      <c r="F39" s="55">
        <f t="shared" si="4"/>
        <v>13</v>
      </c>
      <c r="G39" s="55">
        <f t="shared" si="4"/>
        <v>13</v>
      </c>
      <c r="H39" s="55">
        <f t="shared" si="4"/>
        <v>13</v>
      </c>
      <c r="I39" s="55">
        <f t="shared" si="4"/>
        <v>0</v>
      </c>
    </row>
    <row r="40" spans="1:9" ht="15.75" x14ac:dyDescent="0.2">
      <c r="A40" s="6"/>
      <c r="B40" s="119"/>
      <c r="C40" s="119"/>
      <c r="D40" s="119"/>
      <c r="E40" s="100"/>
      <c r="F40" s="100"/>
      <c r="G40" s="100"/>
      <c r="H40" s="100">
        <v>8066</v>
      </c>
      <c r="I40" s="100"/>
    </row>
    <row r="41" spans="1:9" ht="15.75" x14ac:dyDescent="0.25">
      <c r="A41" s="3"/>
      <c r="B41" s="100"/>
      <c r="C41" s="100"/>
      <c r="D41" s="100"/>
      <c r="E41" s="100"/>
      <c r="F41" s="100"/>
      <c r="G41" s="100"/>
      <c r="H41" s="100"/>
      <c r="I41" s="100"/>
    </row>
    <row r="42" spans="1:9" x14ac:dyDescent="0.2">
      <c r="B42" s="117"/>
      <c r="C42" s="117"/>
      <c r="D42" s="117"/>
      <c r="E42" s="117"/>
      <c r="F42" s="117"/>
      <c r="G42" s="117"/>
      <c r="H42" s="117"/>
      <c r="I42" s="117"/>
    </row>
    <row r="43" spans="1:9" x14ac:dyDescent="0.2">
      <c r="B43" s="117"/>
      <c r="C43" s="117"/>
      <c r="D43" s="117"/>
      <c r="E43" s="117"/>
      <c r="F43" s="117"/>
      <c r="G43" s="117"/>
      <c r="H43" s="117"/>
      <c r="I43" s="117"/>
    </row>
    <row r="44" spans="1:9" x14ac:dyDescent="0.2">
      <c r="B44" s="117"/>
      <c r="C44" s="117"/>
      <c r="D44" s="117"/>
      <c r="E44" s="117"/>
      <c r="F44" s="117"/>
      <c r="G44" s="117"/>
      <c r="H44" s="117"/>
      <c r="I44" s="117"/>
    </row>
  </sheetData>
  <sortState xmlns:xlrd2="http://schemas.microsoft.com/office/spreadsheetml/2017/richdata2" ref="A20:H34">
    <sortCondition ref="A19:A3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8" fitToHeight="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pageSetUpPr fitToPage="1"/>
  </sheetPr>
  <dimension ref="A1:O49"/>
  <sheetViews>
    <sheetView zoomScale="115" zoomScaleNormal="115" workbookViewId="0">
      <selection activeCell="K43" sqref="K43"/>
    </sheetView>
  </sheetViews>
  <sheetFormatPr defaultColWidth="8.85546875" defaultRowHeight="15.75" x14ac:dyDescent="0.25"/>
  <cols>
    <col min="1" max="1" width="27.7109375" style="3" customWidth="1"/>
    <col min="2" max="3" width="9.5703125" style="3" customWidth="1"/>
    <col min="4" max="4" width="9.5703125" style="126" customWidth="1"/>
    <col min="5" max="6" width="9.5703125" style="3" customWidth="1"/>
    <col min="7" max="9" width="10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123">
        <v>2006</v>
      </c>
      <c r="E1" s="123">
        <v>2011</v>
      </c>
      <c r="F1" s="123">
        <v>2014</v>
      </c>
      <c r="G1" s="123">
        <v>2020</v>
      </c>
      <c r="H1" s="123">
        <v>2023</v>
      </c>
      <c r="I1" s="123"/>
    </row>
    <row r="2" spans="1:9" ht="17.25" customHeight="1" x14ac:dyDescent="0.25">
      <c r="A2" s="42" t="s">
        <v>599</v>
      </c>
      <c r="B2" s="22" t="s">
        <v>431</v>
      </c>
      <c r="C2" s="22" t="s">
        <v>431</v>
      </c>
      <c r="D2" s="47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139</v>
      </c>
      <c r="B3" s="12"/>
      <c r="C3" s="12"/>
      <c r="D3" s="45"/>
      <c r="E3" s="18"/>
      <c r="F3" s="18"/>
      <c r="G3" s="18"/>
      <c r="H3" s="18"/>
      <c r="I3" s="18"/>
    </row>
    <row r="4" spans="1:9" ht="16.5" thickBot="1" x14ac:dyDescent="0.3">
      <c r="A4" s="27" t="s">
        <v>600</v>
      </c>
      <c r="B4" s="14"/>
      <c r="C4" s="14"/>
      <c r="D4" s="46"/>
      <c r="E4" s="69"/>
      <c r="F4" s="69"/>
      <c r="G4" s="69" t="s">
        <v>569</v>
      </c>
      <c r="H4" s="69" t="s">
        <v>970</v>
      </c>
      <c r="I4" s="69"/>
    </row>
    <row r="5" spans="1:9" ht="16.5" thickBot="1" x14ac:dyDescent="0.3">
      <c r="A5" s="39" t="s">
        <v>48</v>
      </c>
      <c r="B5" s="91">
        <f>SUM(B6:B12)</f>
        <v>12.5</v>
      </c>
      <c r="C5" s="91">
        <f t="shared" ref="C5:I5" si="0">SUM(C6:C12)</f>
        <v>11.5</v>
      </c>
      <c r="D5" s="91">
        <f t="shared" si="0"/>
        <v>15.55</v>
      </c>
      <c r="E5" s="91">
        <f t="shared" si="0"/>
        <v>13.5</v>
      </c>
      <c r="F5" s="91">
        <f t="shared" si="0"/>
        <v>13</v>
      </c>
      <c r="G5" s="91">
        <f>SUM(G6:G12)</f>
        <v>14</v>
      </c>
      <c r="H5" s="91">
        <f t="shared" si="0"/>
        <v>22</v>
      </c>
      <c r="I5" s="91">
        <f t="shared" si="0"/>
        <v>0</v>
      </c>
    </row>
    <row r="6" spans="1:9" x14ac:dyDescent="0.25">
      <c r="A6" s="159" t="s">
        <v>436</v>
      </c>
      <c r="B6" s="160">
        <v>10</v>
      </c>
      <c r="C6" s="160">
        <v>10</v>
      </c>
      <c r="D6" s="191">
        <v>14</v>
      </c>
      <c r="E6" s="191">
        <v>12</v>
      </c>
      <c r="F6" s="191">
        <v>12</v>
      </c>
      <c r="G6" s="175">
        <v>12</v>
      </c>
      <c r="H6" s="175">
        <v>17</v>
      </c>
      <c r="I6" s="175"/>
    </row>
    <row r="7" spans="1:9" x14ac:dyDescent="0.25">
      <c r="A7" s="15" t="s">
        <v>571</v>
      </c>
      <c r="B7" s="51"/>
      <c r="C7" s="51"/>
      <c r="D7" s="120">
        <v>0.05</v>
      </c>
      <c r="E7" s="120"/>
      <c r="F7" s="120"/>
      <c r="G7" s="102"/>
      <c r="H7" s="102"/>
      <c r="I7" s="102"/>
    </row>
    <row r="8" spans="1:9" x14ac:dyDescent="0.25">
      <c r="A8" s="162" t="s">
        <v>601</v>
      </c>
      <c r="B8" s="163">
        <v>2</v>
      </c>
      <c r="C8" s="163">
        <v>0.5</v>
      </c>
      <c r="D8" s="192">
        <v>0.5</v>
      </c>
      <c r="E8" s="192">
        <v>0.5</v>
      </c>
      <c r="F8" s="192">
        <v>0.5</v>
      </c>
      <c r="G8" s="176">
        <v>0.5</v>
      </c>
      <c r="H8" s="176">
        <v>2</v>
      </c>
      <c r="I8" s="176"/>
    </row>
    <row r="9" spans="1:9" x14ac:dyDescent="0.25">
      <c r="A9" s="15" t="s">
        <v>468</v>
      </c>
      <c r="B9" s="51">
        <v>0.5</v>
      </c>
      <c r="C9" s="51">
        <v>0.5</v>
      </c>
      <c r="D9" s="120">
        <v>0.5</v>
      </c>
      <c r="E9" s="120">
        <v>0.5</v>
      </c>
      <c r="F9" s="120">
        <v>0.5</v>
      </c>
      <c r="G9" s="102">
        <v>0.5</v>
      </c>
      <c r="H9" s="102">
        <v>1</v>
      </c>
      <c r="I9" s="102"/>
    </row>
    <row r="10" spans="1:9" ht="15" customHeight="1" x14ac:dyDescent="0.25">
      <c r="A10" s="162" t="s">
        <v>493</v>
      </c>
      <c r="B10" s="163"/>
      <c r="C10" s="163"/>
      <c r="D10" s="192">
        <v>0.5</v>
      </c>
      <c r="E10" s="192">
        <v>0.5</v>
      </c>
      <c r="F10" s="192"/>
      <c r="G10" s="176"/>
      <c r="H10" s="176"/>
      <c r="I10" s="176"/>
    </row>
    <row r="11" spans="1:9" ht="15" customHeight="1" x14ac:dyDescent="0.25">
      <c r="A11" s="15" t="s">
        <v>469</v>
      </c>
      <c r="B11" s="51"/>
      <c r="C11" s="51"/>
      <c r="D11" s="120"/>
      <c r="E11" s="120"/>
      <c r="F11" s="120"/>
      <c r="G11" s="102">
        <v>1</v>
      </c>
      <c r="H11" s="102">
        <v>2</v>
      </c>
      <c r="I11" s="102"/>
    </row>
    <row r="12" spans="1:9" x14ac:dyDescent="0.25">
      <c r="A12" s="162" t="s">
        <v>437</v>
      </c>
      <c r="B12" s="163"/>
      <c r="C12" s="163">
        <v>0.5</v>
      </c>
      <c r="D12" s="192"/>
      <c r="E12" s="192"/>
      <c r="F12" s="192"/>
      <c r="G12" s="176"/>
      <c r="H12" s="176"/>
      <c r="I12" s="176"/>
    </row>
    <row r="13" spans="1:9" ht="16.5" thickBot="1" x14ac:dyDescent="0.3">
      <c r="A13" s="20"/>
      <c r="B13" s="88"/>
      <c r="C13" s="88"/>
      <c r="D13" s="121"/>
      <c r="E13" s="104"/>
      <c r="F13" s="104"/>
      <c r="G13" s="104"/>
      <c r="H13" s="104"/>
      <c r="I13" s="104"/>
    </row>
    <row r="14" spans="1:9" ht="16.5" thickBot="1" x14ac:dyDescent="0.3">
      <c r="A14" s="39" t="s">
        <v>49</v>
      </c>
      <c r="B14" s="91">
        <f>SUM(B15:B17)</f>
        <v>1.5</v>
      </c>
      <c r="C14" s="91">
        <f t="shared" ref="C14:I14" si="1">SUM(C15:C17)</f>
        <v>6</v>
      </c>
      <c r="D14" s="91">
        <f t="shared" si="1"/>
        <v>8.5</v>
      </c>
      <c r="E14" s="91">
        <f t="shared" si="1"/>
        <v>8</v>
      </c>
      <c r="F14" s="91">
        <f t="shared" si="1"/>
        <v>11</v>
      </c>
      <c r="G14" s="91">
        <f t="shared" si="1"/>
        <v>8.1</v>
      </c>
      <c r="H14" s="91">
        <f t="shared" si="1"/>
        <v>12.1</v>
      </c>
      <c r="I14" s="91">
        <f t="shared" si="1"/>
        <v>0</v>
      </c>
    </row>
    <row r="15" spans="1:9" x14ac:dyDescent="0.25">
      <c r="A15" s="159" t="s">
        <v>440</v>
      </c>
      <c r="B15" s="160">
        <v>1</v>
      </c>
      <c r="C15" s="160">
        <v>5</v>
      </c>
      <c r="D15" s="191">
        <v>8</v>
      </c>
      <c r="E15" s="191">
        <v>7</v>
      </c>
      <c r="F15" s="191">
        <v>10</v>
      </c>
      <c r="G15" s="175">
        <v>7</v>
      </c>
      <c r="H15" s="175">
        <v>10</v>
      </c>
      <c r="I15" s="175"/>
    </row>
    <row r="16" spans="1:9" x14ac:dyDescent="0.25">
      <c r="A16" s="15" t="s">
        <v>442</v>
      </c>
      <c r="B16" s="51">
        <v>0.5</v>
      </c>
      <c r="C16" s="51">
        <v>0.5</v>
      </c>
      <c r="D16" s="120">
        <v>0.5</v>
      </c>
      <c r="E16" s="120">
        <v>0.5</v>
      </c>
      <c r="F16" s="120">
        <v>1</v>
      </c>
      <c r="G16" s="102">
        <v>1</v>
      </c>
      <c r="H16" s="102">
        <v>2</v>
      </c>
      <c r="I16" s="102"/>
    </row>
    <row r="17" spans="1:9" x14ac:dyDescent="0.25">
      <c r="A17" s="162" t="s">
        <v>536</v>
      </c>
      <c r="B17" s="163"/>
      <c r="C17" s="163">
        <v>0.5</v>
      </c>
      <c r="D17" s="192"/>
      <c r="E17" s="192">
        <v>0.5</v>
      </c>
      <c r="F17" s="192"/>
      <c r="G17" s="176">
        <v>0.1</v>
      </c>
      <c r="H17" s="176">
        <v>0.1</v>
      </c>
      <c r="I17" s="176"/>
    </row>
    <row r="18" spans="1:9" ht="16.5" thickBot="1" x14ac:dyDescent="0.3">
      <c r="A18" s="20"/>
      <c r="B18" s="88"/>
      <c r="C18" s="88"/>
      <c r="D18" s="121"/>
      <c r="E18" s="121"/>
      <c r="F18" s="121"/>
      <c r="G18" s="104"/>
      <c r="H18" s="104"/>
      <c r="I18" s="104"/>
    </row>
    <row r="19" spans="1:9" ht="16.5" thickBot="1" x14ac:dyDescent="0.3">
      <c r="A19" s="39" t="s">
        <v>56</v>
      </c>
      <c r="B19" s="91">
        <f>SUM(B20:B34)</f>
        <v>50</v>
      </c>
      <c r="C19" s="91">
        <f t="shared" ref="C19:I19" si="2">SUM(C20:C33)+C34</f>
        <v>62.5</v>
      </c>
      <c r="D19" s="91">
        <f t="shared" si="2"/>
        <v>16</v>
      </c>
      <c r="E19" s="91">
        <f t="shared" si="2"/>
        <v>15</v>
      </c>
      <c r="F19" s="91">
        <f t="shared" si="2"/>
        <v>18</v>
      </c>
      <c r="G19" s="91">
        <f t="shared" si="2"/>
        <v>44.1</v>
      </c>
      <c r="H19" s="91">
        <f t="shared" si="2"/>
        <v>41.5</v>
      </c>
      <c r="I19" s="91">
        <f t="shared" si="2"/>
        <v>0</v>
      </c>
    </row>
    <row r="20" spans="1:9" x14ac:dyDescent="0.25">
      <c r="A20" s="159" t="s">
        <v>602</v>
      </c>
      <c r="B20" s="160">
        <v>1</v>
      </c>
      <c r="C20" s="160">
        <v>4</v>
      </c>
      <c r="D20" s="191">
        <v>5</v>
      </c>
      <c r="E20" s="191">
        <v>1</v>
      </c>
      <c r="F20" s="191">
        <v>4</v>
      </c>
      <c r="G20" s="175">
        <v>2</v>
      </c>
      <c r="H20" s="175">
        <v>3</v>
      </c>
      <c r="I20" s="175"/>
    </row>
    <row r="21" spans="1:9" x14ac:dyDescent="0.25">
      <c r="A21" s="15" t="s">
        <v>603</v>
      </c>
      <c r="B21" s="51">
        <v>0.5</v>
      </c>
      <c r="C21" s="51"/>
      <c r="D21" s="120"/>
      <c r="E21" s="120"/>
      <c r="F21" s="120"/>
      <c r="G21" s="102"/>
      <c r="H21" s="102"/>
      <c r="I21" s="102"/>
    </row>
    <row r="22" spans="1:9" x14ac:dyDescent="0.25">
      <c r="A22" s="182" t="s">
        <v>935</v>
      </c>
      <c r="B22" s="163"/>
      <c r="C22" s="163"/>
      <c r="D22" s="192"/>
      <c r="E22" s="192"/>
      <c r="F22" s="192">
        <v>0.5</v>
      </c>
      <c r="G22" s="176"/>
      <c r="H22" s="176"/>
      <c r="I22" s="176"/>
    </row>
    <row r="23" spans="1:9" x14ac:dyDescent="0.25">
      <c r="A23" s="15" t="s">
        <v>448</v>
      </c>
      <c r="B23" s="51">
        <v>0.5</v>
      </c>
      <c r="C23" s="51">
        <v>0.5</v>
      </c>
      <c r="D23" s="120">
        <v>0.5</v>
      </c>
      <c r="E23" s="120">
        <v>1</v>
      </c>
      <c r="F23" s="120">
        <v>1</v>
      </c>
      <c r="G23" s="102">
        <v>1</v>
      </c>
      <c r="H23" s="102">
        <v>0.5</v>
      </c>
      <c r="I23" s="102"/>
    </row>
    <row r="24" spans="1:9" x14ac:dyDescent="0.25">
      <c r="A24" s="162" t="s">
        <v>604</v>
      </c>
      <c r="B24" s="176"/>
      <c r="C24" s="176"/>
      <c r="D24" s="193"/>
      <c r="E24" s="192"/>
      <c r="F24" s="192">
        <v>0.5</v>
      </c>
      <c r="G24" s="176">
        <v>0.5</v>
      </c>
      <c r="H24" s="176"/>
      <c r="I24" s="176"/>
    </row>
    <row r="25" spans="1:9" x14ac:dyDescent="0.25">
      <c r="A25" s="15" t="s">
        <v>450</v>
      </c>
      <c r="B25" s="51">
        <v>0.5</v>
      </c>
      <c r="C25" s="51"/>
      <c r="D25" s="120"/>
      <c r="E25" s="120"/>
      <c r="F25" s="120">
        <v>0.5</v>
      </c>
      <c r="G25" s="102"/>
      <c r="H25" s="102"/>
      <c r="I25" s="102"/>
    </row>
    <row r="26" spans="1:9" x14ac:dyDescent="0.25">
      <c r="A26" s="162" t="s">
        <v>605</v>
      </c>
      <c r="B26" s="163"/>
      <c r="C26" s="163"/>
      <c r="D26" s="192">
        <v>2</v>
      </c>
      <c r="E26" s="192"/>
      <c r="F26" s="192"/>
      <c r="G26" s="176"/>
      <c r="H26" s="176"/>
      <c r="I26" s="176"/>
    </row>
    <row r="27" spans="1:9" x14ac:dyDescent="0.25">
      <c r="A27" s="15" t="s">
        <v>494</v>
      </c>
      <c r="B27" s="51"/>
      <c r="C27" s="51">
        <v>7</v>
      </c>
      <c r="D27" s="120">
        <v>3</v>
      </c>
      <c r="E27" s="120">
        <v>2.5</v>
      </c>
      <c r="F27" s="120">
        <v>2</v>
      </c>
      <c r="G27" s="102">
        <v>2</v>
      </c>
      <c r="H27" s="102">
        <v>3</v>
      </c>
      <c r="I27" s="102"/>
    </row>
    <row r="28" spans="1:9" x14ac:dyDescent="0.25">
      <c r="A28" s="162" t="s">
        <v>460</v>
      </c>
      <c r="B28" s="163"/>
      <c r="C28" s="163"/>
      <c r="D28" s="192"/>
      <c r="E28" s="192"/>
      <c r="F28" s="192"/>
      <c r="G28" s="176">
        <v>0.1</v>
      </c>
      <c r="H28" s="176">
        <v>1</v>
      </c>
      <c r="I28" s="176"/>
    </row>
    <row r="29" spans="1:9" x14ac:dyDescent="0.25">
      <c r="A29" s="15" t="s">
        <v>452</v>
      </c>
      <c r="B29" s="51">
        <v>0.5</v>
      </c>
      <c r="C29" s="51"/>
      <c r="D29" s="120"/>
      <c r="E29" s="120"/>
      <c r="F29" s="120"/>
      <c r="G29" s="102"/>
      <c r="H29" s="102">
        <v>0.5</v>
      </c>
      <c r="I29" s="102"/>
    </row>
    <row r="30" spans="1:9" x14ac:dyDescent="0.25">
      <c r="A30" s="162" t="s">
        <v>463</v>
      </c>
      <c r="B30" s="163"/>
      <c r="C30" s="163"/>
      <c r="D30" s="192"/>
      <c r="E30" s="192">
        <v>0.5</v>
      </c>
      <c r="F30" s="192">
        <v>0.5</v>
      </c>
      <c r="G30" s="176">
        <v>0.5</v>
      </c>
      <c r="H30" s="176">
        <v>0.5</v>
      </c>
      <c r="I30" s="176"/>
    </row>
    <row r="31" spans="1:9" x14ac:dyDescent="0.25">
      <c r="A31" s="15" t="s">
        <v>880</v>
      </c>
      <c r="B31" s="51">
        <v>35</v>
      </c>
      <c r="C31" s="51">
        <v>42</v>
      </c>
      <c r="D31" s="120">
        <v>2</v>
      </c>
      <c r="E31" s="120">
        <v>3</v>
      </c>
      <c r="F31" s="120">
        <v>2</v>
      </c>
      <c r="G31" s="102">
        <v>1</v>
      </c>
      <c r="H31" s="102">
        <v>6</v>
      </c>
      <c r="I31" s="102"/>
    </row>
    <row r="32" spans="1:9" x14ac:dyDescent="0.25">
      <c r="A32" s="167" t="s">
        <v>606</v>
      </c>
      <c r="B32" s="163"/>
      <c r="C32" s="163"/>
      <c r="D32" s="192">
        <v>3</v>
      </c>
      <c r="E32" s="192"/>
      <c r="F32" s="192">
        <v>3</v>
      </c>
      <c r="G32" s="176">
        <v>25</v>
      </c>
      <c r="H32" s="176">
        <v>20</v>
      </c>
      <c r="I32" s="176"/>
    </row>
    <row r="33" spans="1:15" x14ac:dyDescent="0.25">
      <c r="A33" s="17" t="s">
        <v>607</v>
      </c>
      <c r="B33" s="51"/>
      <c r="C33" s="51"/>
      <c r="D33" s="120">
        <v>0.5</v>
      </c>
      <c r="E33" s="120"/>
      <c r="F33" s="120"/>
      <c r="G33" s="102">
        <v>2</v>
      </c>
      <c r="H33" s="102"/>
      <c r="I33" s="102"/>
    </row>
    <row r="34" spans="1:15" x14ac:dyDescent="0.25">
      <c r="A34" s="168" t="s">
        <v>464</v>
      </c>
      <c r="B34" s="169">
        <v>12</v>
      </c>
      <c r="C34" s="169">
        <v>9</v>
      </c>
      <c r="D34" s="189"/>
      <c r="E34" s="189">
        <v>7</v>
      </c>
      <c r="F34" s="189">
        <v>4</v>
      </c>
      <c r="G34" s="177">
        <v>10</v>
      </c>
      <c r="H34" s="177">
        <v>7</v>
      </c>
      <c r="I34" s="177"/>
    </row>
    <row r="35" spans="1:15" x14ac:dyDescent="0.25">
      <c r="A35" s="187" t="s">
        <v>456</v>
      </c>
      <c r="B35" s="186"/>
      <c r="C35" s="186"/>
      <c r="D35" s="190"/>
      <c r="E35" s="186"/>
      <c r="F35" s="186"/>
      <c r="G35" s="186">
        <v>1</v>
      </c>
      <c r="H35" s="186"/>
      <c r="I35" s="186"/>
    </row>
    <row r="36" spans="1:15" x14ac:dyDescent="0.25">
      <c r="A36" s="17" t="s">
        <v>936</v>
      </c>
      <c r="B36" s="51"/>
      <c r="C36" s="51"/>
      <c r="D36" s="120">
        <v>40</v>
      </c>
      <c r="E36" s="102"/>
      <c r="F36" s="102"/>
      <c r="G36" s="102"/>
      <c r="H36" s="102"/>
      <c r="I36" s="102"/>
    </row>
    <row r="37" spans="1:15" ht="16.5" thickBot="1" x14ac:dyDescent="0.3">
      <c r="A37" s="69"/>
      <c r="B37" s="104"/>
      <c r="C37" s="104"/>
      <c r="D37" s="124"/>
      <c r="E37" s="104"/>
      <c r="F37" s="104"/>
      <c r="G37" s="104"/>
      <c r="H37" s="104"/>
      <c r="I37" s="104"/>
    </row>
    <row r="38" spans="1:15" ht="16.5" thickBot="1" x14ac:dyDescent="0.3">
      <c r="A38" s="39" t="s">
        <v>57</v>
      </c>
      <c r="B38" s="91">
        <f>B19+B14+B5</f>
        <v>64</v>
      </c>
      <c r="C38" s="91">
        <f t="shared" ref="C38:I38" si="3">C19+C14+C5</f>
        <v>80</v>
      </c>
      <c r="D38" s="91">
        <f t="shared" si="3"/>
        <v>40.049999999999997</v>
      </c>
      <c r="E38" s="91">
        <f t="shared" si="3"/>
        <v>36.5</v>
      </c>
      <c r="F38" s="91">
        <f t="shared" si="3"/>
        <v>42</v>
      </c>
      <c r="G38" s="91">
        <f t="shared" si="3"/>
        <v>66.2</v>
      </c>
      <c r="H38" s="91">
        <f t="shared" si="3"/>
        <v>75.599999999999994</v>
      </c>
      <c r="I38" s="91">
        <f t="shared" si="3"/>
        <v>0</v>
      </c>
    </row>
    <row r="39" spans="1:15" ht="16.5" thickBot="1" x14ac:dyDescent="0.3">
      <c r="A39" s="39" t="s">
        <v>58</v>
      </c>
      <c r="B39" s="55">
        <f t="shared" ref="B39:I39" si="4">COUNT(B6:B12)+COUNT(B15:B17)+COUNT(B20:B33)</f>
        <v>11</v>
      </c>
      <c r="C39" s="55">
        <f t="shared" si="4"/>
        <v>11</v>
      </c>
      <c r="D39" s="55">
        <f t="shared" si="4"/>
        <v>14</v>
      </c>
      <c r="E39" s="55">
        <f t="shared" si="4"/>
        <v>12</v>
      </c>
      <c r="F39" s="55">
        <f t="shared" si="4"/>
        <v>14</v>
      </c>
      <c r="G39" s="55">
        <f t="shared" si="4"/>
        <v>16</v>
      </c>
      <c r="H39" s="55">
        <f t="shared" si="4"/>
        <v>15</v>
      </c>
      <c r="I39" s="55">
        <f t="shared" si="4"/>
        <v>0</v>
      </c>
    </row>
    <row r="40" spans="1:15" ht="16.5" thickBot="1" x14ac:dyDescent="0.3">
      <c r="A40" s="39" t="s">
        <v>608</v>
      </c>
      <c r="B40" s="55"/>
      <c r="C40" s="55"/>
      <c r="D40" s="122"/>
      <c r="E40" s="105"/>
      <c r="F40" s="105"/>
      <c r="G40" s="105"/>
      <c r="H40" s="105">
        <v>8037</v>
      </c>
      <c r="I40" s="105"/>
    </row>
    <row r="41" spans="1:15" x14ac:dyDescent="0.25">
      <c r="B41" s="100"/>
      <c r="C41" s="100"/>
      <c r="D41" s="125"/>
      <c r="E41" s="100"/>
      <c r="F41" s="100"/>
      <c r="G41" s="100"/>
      <c r="H41" s="100"/>
      <c r="I41" s="100"/>
    </row>
    <row r="42" spans="1:15" x14ac:dyDescent="0.25">
      <c r="B42" s="100"/>
      <c r="C42" s="100"/>
      <c r="D42" s="125"/>
      <c r="E42" s="100"/>
      <c r="F42" s="100"/>
      <c r="G42" s="100"/>
      <c r="H42" s="100"/>
      <c r="I42" s="100"/>
    </row>
    <row r="43" spans="1:15" x14ac:dyDescent="0.25">
      <c r="B43" s="100"/>
      <c r="C43" s="100"/>
      <c r="D43" s="125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1:15" x14ac:dyDescent="0.25">
      <c r="B44" s="100"/>
      <c r="C44" s="100"/>
      <c r="D44" s="125"/>
      <c r="E44" s="100"/>
      <c r="F44" s="100"/>
      <c r="G44" s="100"/>
      <c r="H44" s="100"/>
      <c r="I44" s="100"/>
    </row>
    <row r="45" spans="1:15" x14ac:dyDescent="0.25">
      <c r="B45" s="100"/>
      <c r="C45" s="100"/>
      <c r="D45" s="125"/>
      <c r="E45" s="100"/>
      <c r="F45" s="100"/>
      <c r="G45" s="100"/>
      <c r="H45" s="100"/>
      <c r="I45" s="100"/>
    </row>
    <row r="46" spans="1:15" x14ac:dyDescent="0.25">
      <c r="B46" s="100"/>
      <c r="C46" s="100"/>
      <c r="D46" s="125"/>
      <c r="E46" s="100"/>
      <c r="F46" s="100"/>
      <c r="G46" s="100"/>
      <c r="H46" s="100"/>
      <c r="I46" s="100"/>
    </row>
    <row r="47" spans="1:15" x14ac:dyDescent="0.25">
      <c r="B47" s="100"/>
      <c r="C47" s="100"/>
      <c r="D47" s="125"/>
      <c r="E47" s="100"/>
      <c r="F47" s="100"/>
      <c r="G47" s="100"/>
      <c r="H47" s="100"/>
      <c r="I47" s="100"/>
    </row>
    <row r="48" spans="1:15" x14ac:dyDescent="0.25">
      <c r="B48" s="100"/>
      <c r="C48" s="100"/>
      <c r="D48" s="125"/>
      <c r="E48" s="100"/>
      <c r="F48" s="100"/>
      <c r="G48" s="100"/>
      <c r="H48" s="100"/>
      <c r="I48" s="100"/>
    </row>
    <row r="49" spans="2:9" x14ac:dyDescent="0.25">
      <c r="B49" s="100"/>
      <c r="C49" s="100"/>
      <c r="D49" s="125"/>
      <c r="E49" s="100"/>
      <c r="F49" s="100"/>
      <c r="G49" s="100"/>
      <c r="H49" s="100"/>
      <c r="I49" s="100"/>
    </row>
  </sheetData>
  <sortState xmlns:xlrd2="http://schemas.microsoft.com/office/spreadsheetml/2017/richdata2" ref="A20:H31">
    <sortCondition ref="A19:A3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pageSetUpPr fitToPage="1"/>
  </sheetPr>
  <dimension ref="A1:I42"/>
  <sheetViews>
    <sheetView topLeftCell="A21" zoomScaleNormal="100" workbookViewId="0">
      <selection activeCell="L38" sqref="L38"/>
    </sheetView>
  </sheetViews>
  <sheetFormatPr defaultColWidth="8.85546875" defaultRowHeight="15.75" x14ac:dyDescent="0.25"/>
  <cols>
    <col min="1" max="1" width="30.140625" style="3" customWidth="1"/>
    <col min="2" max="6" width="9.5703125" style="3" customWidth="1"/>
    <col min="7" max="7" width="10.7109375" style="3" customWidth="1"/>
    <col min="8" max="9" width="10.5703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" customHeight="1" x14ac:dyDescent="0.25">
      <c r="A2" s="42" t="s">
        <v>599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139</v>
      </c>
      <c r="B3" s="12"/>
      <c r="C3" s="12"/>
      <c r="D3" s="12"/>
      <c r="E3" s="18"/>
      <c r="F3" s="18"/>
      <c r="G3" s="18"/>
      <c r="H3" s="18"/>
      <c r="I3" s="18"/>
    </row>
    <row r="4" spans="1:9" ht="16.5" thickBot="1" x14ac:dyDescent="0.3">
      <c r="A4" s="27" t="s">
        <v>609</v>
      </c>
      <c r="B4" s="14"/>
      <c r="C4" s="14"/>
      <c r="D4" s="14"/>
      <c r="E4" s="69"/>
      <c r="F4" s="69"/>
      <c r="G4" s="69" t="s">
        <v>569</v>
      </c>
      <c r="H4" s="69" t="s">
        <v>970</v>
      </c>
      <c r="I4" s="69"/>
    </row>
    <row r="5" spans="1:9" ht="16.5" thickBot="1" x14ac:dyDescent="0.3">
      <c r="A5" s="39" t="s">
        <v>55</v>
      </c>
      <c r="B5" s="91">
        <f>SUM(B6:B9)</f>
        <v>0.5</v>
      </c>
      <c r="C5" s="91">
        <f t="shared" ref="C5:I5" si="0">SUM(C6:C9)</f>
        <v>0.5</v>
      </c>
      <c r="D5" s="91">
        <f t="shared" si="0"/>
        <v>2</v>
      </c>
      <c r="E5" s="91">
        <f t="shared" si="0"/>
        <v>2</v>
      </c>
      <c r="F5" s="91">
        <f t="shared" si="0"/>
        <v>2</v>
      </c>
      <c r="G5" s="91">
        <f t="shared" si="0"/>
        <v>3.5</v>
      </c>
      <c r="H5" s="91">
        <f t="shared" si="0"/>
        <v>2.1</v>
      </c>
      <c r="I5" s="91">
        <f t="shared" si="0"/>
        <v>0</v>
      </c>
    </row>
    <row r="6" spans="1:9" x14ac:dyDescent="0.25">
      <c r="A6" s="178" t="s">
        <v>515</v>
      </c>
      <c r="B6" s="179"/>
      <c r="C6" s="179"/>
      <c r="D6" s="179"/>
      <c r="E6" s="179"/>
      <c r="F6" s="160">
        <v>0.5</v>
      </c>
      <c r="G6" s="175">
        <v>1</v>
      </c>
      <c r="H6" s="175"/>
      <c r="I6" s="175"/>
    </row>
    <row r="7" spans="1:9" x14ac:dyDescent="0.25">
      <c r="A7" s="15" t="s">
        <v>610</v>
      </c>
      <c r="B7" s="51"/>
      <c r="C7" s="51">
        <v>0.5</v>
      </c>
      <c r="D7" s="51">
        <v>2</v>
      </c>
      <c r="E7" s="51">
        <v>2</v>
      </c>
      <c r="F7" s="51">
        <v>1</v>
      </c>
      <c r="G7" s="102">
        <v>2</v>
      </c>
      <c r="H7" s="102">
        <v>2</v>
      </c>
      <c r="I7" s="102"/>
    </row>
    <row r="8" spans="1:9" x14ac:dyDescent="0.25">
      <c r="A8" s="162" t="s">
        <v>611</v>
      </c>
      <c r="B8" s="163">
        <v>0.5</v>
      </c>
      <c r="C8" s="163"/>
      <c r="D8" s="163"/>
      <c r="E8" s="163"/>
      <c r="F8" s="163"/>
      <c r="G8" s="176"/>
      <c r="H8" s="176"/>
      <c r="I8" s="176"/>
    </row>
    <row r="9" spans="1:9" x14ac:dyDescent="0.25">
      <c r="A9" s="19" t="s">
        <v>612</v>
      </c>
      <c r="B9" s="51"/>
      <c r="C9" s="51"/>
      <c r="D9" s="51"/>
      <c r="E9" s="51"/>
      <c r="F9" s="51">
        <v>0.5</v>
      </c>
      <c r="G9" s="102">
        <v>0.5</v>
      </c>
      <c r="H9" s="102">
        <v>0.1</v>
      </c>
      <c r="I9" s="102"/>
    </row>
    <row r="10" spans="1:9" ht="16.5" thickBot="1" x14ac:dyDescent="0.3">
      <c r="A10" s="27"/>
      <c r="B10" s="88"/>
      <c r="C10" s="88"/>
      <c r="D10" s="88"/>
      <c r="E10" s="104"/>
      <c r="F10" s="104"/>
      <c r="G10" s="104"/>
      <c r="H10" s="104"/>
      <c r="I10" s="104"/>
    </row>
    <row r="11" spans="1:9" ht="16.5" thickBot="1" x14ac:dyDescent="0.3">
      <c r="A11" s="39" t="s">
        <v>48</v>
      </c>
      <c r="B11" s="91">
        <f>SUM(B12:B16)</f>
        <v>10</v>
      </c>
      <c r="C11" s="91">
        <f t="shared" ref="C11:I11" si="1">SUM(C12:C16)</f>
        <v>27.5</v>
      </c>
      <c r="D11" s="91">
        <f t="shared" si="1"/>
        <v>44.5</v>
      </c>
      <c r="E11" s="91">
        <f t="shared" si="1"/>
        <v>16.5</v>
      </c>
      <c r="F11" s="91">
        <f t="shared" si="1"/>
        <v>13.5</v>
      </c>
      <c r="G11" s="91">
        <f t="shared" si="1"/>
        <v>13.01</v>
      </c>
      <c r="H11" s="91">
        <f t="shared" si="1"/>
        <v>15.5</v>
      </c>
      <c r="I11" s="91">
        <f t="shared" si="1"/>
        <v>0</v>
      </c>
    </row>
    <row r="12" spans="1:9" x14ac:dyDescent="0.25">
      <c r="A12" s="159" t="s">
        <v>436</v>
      </c>
      <c r="B12" s="160">
        <v>2</v>
      </c>
      <c r="C12" s="160">
        <v>5</v>
      </c>
      <c r="D12" s="160">
        <v>2</v>
      </c>
      <c r="E12" s="160">
        <v>2</v>
      </c>
      <c r="F12" s="160">
        <v>2</v>
      </c>
      <c r="G12" s="175">
        <v>5</v>
      </c>
      <c r="H12" s="175">
        <v>7</v>
      </c>
      <c r="I12" s="175"/>
    </row>
    <row r="13" spans="1:9" x14ac:dyDescent="0.25">
      <c r="A13" s="15" t="s">
        <v>572</v>
      </c>
      <c r="B13" s="51">
        <v>0.5</v>
      </c>
      <c r="C13" s="51">
        <v>0.5</v>
      </c>
      <c r="D13" s="51">
        <v>0.5</v>
      </c>
      <c r="E13" s="51">
        <v>0.5</v>
      </c>
      <c r="F13" s="51">
        <v>0.5</v>
      </c>
      <c r="G13" s="102">
        <v>0.01</v>
      </c>
      <c r="H13" s="102"/>
      <c r="I13" s="102"/>
    </row>
    <row r="14" spans="1:9" x14ac:dyDescent="0.25">
      <c r="A14" s="162" t="s">
        <v>468</v>
      </c>
      <c r="B14" s="163">
        <v>0.5</v>
      </c>
      <c r="C14" s="163">
        <v>2</v>
      </c>
      <c r="D14" s="163">
        <v>7</v>
      </c>
      <c r="E14" s="163">
        <v>3</v>
      </c>
      <c r="F14" s="163"/>
      <c r="G14" s="176">
        <v>1</v>
      </c>
      <c r="H14" s="176">
        <v>0.5</v>
      </c>
      <c r="I14" s="176"/>
    </row>
    <row r="15" spans="1:9" x14ac:dyDescent="0.25">
      <c r="A15" s="15" t="s">
        <v>613</v>
      </c>
      <c r="B15" s="51">
        <v>7</v>
      </c>
      <c r="C15" s="51">
        <v>20</v>
      </c>
      <c r="D15" s="51">
        <v>34</v>
      </c>
      <c r="E15" s="51">
        <v>10</v>
      </c>
      <c r="F15" s="51">
        <v>7</v>
      </c>
      <c r="G15" s="102">
        <v>7</v>
      </c>
      <c r="H15" s="102">
        <v>8</v>
      </c>
      <c r="I15" s="102"/>
    </row>
    <row r="16" spans="1:9" x14ac:dyDescent="0.25">
      <c r="A16" s="162" t="s">
        <v>437</v>
      </c>
      <c r="B16" s="163"/>
      <c r="C16" s="163"/>
      <c r="D16" s="163">
        <v>1</v>
      </c>
      <c r="E16" s="163">
        <v>1</v>
      </c>
      <c r="F16" s="163">
        <v>4</v>
      </c>
      <c r="G16" s="176"/>
      <c r="H16" s="176"/>
      <c r="I16" s="176"/>
    </row>
    <row r="17" spans="1:9" x14ac:dyDescent="0.25">
      <c r="A17" s="17" t="s">
        <v>614</v>
      </c>
      <c r="B17" s="51"/>
      <c r="C17" s="51"/>
      <c r="D17" s="51"/>
      <c r="E17" s="51"/>
      <c r="F17" s="51"/>
      <c r="G17" s="102">
        <v>3</v>
      </c>
      <c r="H17" s="102"/>
      <c r="I17" s="102"/>
    </row>
    <row r="18" spans="1:9" ht="16.5" thickBot="1" x14ac:dyDescent="0.3">
      <c r="A18" s="40"/>
      <c r="B18" s="88"/>
      <c r="C18" s="88"/>
      <c r="D18" s="88"/>
      <c r="E18" s="88"/>
      <c r="F18" s="88"/>
      <c r="G18" s="104"/>
      <c r="H18" s="104"/>
      <c r="I18" s="104"/>
    </row>
    <row r="19" spans="1:9" ht="16.5" thickBot="1" x14ac:dyDescent="0.3">
      <c r="A19" s="39" t="s">
        <v>49</v>
      </c>
      <c r="B19" s="91">
        <f>SUM(B20:B22)</f>
        <v>0.5</v>
      </c>
      <c r="C19" s="91">
        <f t="shared" ref="C19:I19" si="2">SUM(C20:C22)</f>
        <v>0</v>
      </c>
      <c r="D19" s="91">
        <f t="shared" si="2"/>
        <v>0</v>
      </c>
      <c r="E19" s="91">
        <f t="shared" si="2"/>
        <v>0.5</v>
      </c>
      <c r="F19" s="91">
        <f t="shared" si="2"/>
        <v>0</v>
      </c>
      <c r="G19" s="91">
        <f t="shared" si="2"/>
        <v>0</v>
      </c>
      <c r="H19" s="91">
        <f t="shared" si="2"/>
        <v>0</v>
      </c>
      <c r="I19" s="91">
        <f t="shared" si="2"/>
        <v>0</v>
      </c>
    </row>
    <row r="20" spans="1:9" x14ac:dyDescent="0.25">
      <c r="A20" s="159" t="s">
        <v>510</v>
      </c>
      <c r="B20" s="160">
        <v>0.5</v>
      </c>
      <c r="C20" s="160"/>
      <c r="D20" s="160"/>
      <c r="E20" s="175"/>
      <c r="F20" s="175"/>
      <c r="G20" s="175"/>
      <c r="H20" s="175"/>
      <c r="I20" s="175"/>
    </row>
    <row r="21" spans="1:9" x14ac:dyDescent="0.25">
      <c r="A21" s="15" t="s">
        <v>531</v>
      </c>
      <c r="B21" s="51"/>
      <c r="C21" s="51"/>
      <c r="D21" s="51" t="s">
        <v>511</v>
      </c>
      <c r="E21" s="51"/>
      <c r="F21" s="51"/>
      <c r="G21" s="102"/>
      <c r="H21" s="102"/>
      <c r="I21" s="102"/>
    </row>
    <row r="22" spans="1:9" x14ac:dyDescent="0.25">
      <c r="A22" s="162" t="s">
        <v>513</v>
      </c>
      <c r="B22" s="163"/>
      <c r="C22" s="163"/>
      <c r="D22" s="163"/>
      <c r="E22" s="163">
        <v>0.5</v>
      </c>
      <c r="F22" s="163"/>
      <c r="G22" s="176"/>
      <c r="H22" s="176"/>
      <c r="I22" s="176"/>
    </row>
    <row r="23" spans="1:9" ht="16.5" thickBot="1" x14ac:dyDescent="0.3">
      <c r="A23" s="27"/>
      <c r="B23" s="88"/>
      <c r="C23" s="88"/>
      <c r="D23" s="88"/>
      <c r="E23" s="104"/>
      <c r="F23" s="104"/>
      <c r="G23" s="104"/>
      <c r="H23" s="104"/>
      <c r="I23" s="104"/>
    </row>
    <row r="24" spans="1:9" ht="16.5" thickBot="1" x14ac:dyDescent="0.3">
      <c r="A24" s="39" t="s">
        <v>56</v>
      </c>
      <c r="B24" s="91">
        <f>SUM(B25:B37)</f>
        <v>17.5</v>
      </c>
      <c r="C24" s="91">
        <f t="shared" ref="C24:I24" si="3">SUM(C25:C37)</f>
        <v>33</v>
      </c>
      <c r="D24" s="91">
        <f t="shared" si="3"/>
        <v>15.5</v>
      </c>
      <c r="E24" s="91">
        <f t="shared" si="3"/>
        <v>18.5</v>
      </c>
      <c r="F24" s="91">
        <f t="shared" si="3"/>
        <v>34.5</v>
      </c>
      <c r="G24" s="91">
        <f t="shared" si="3"/>
        <v>31</v>
      </c>
      <c r="H24" s="91">
        <f t="shared" si="3"/>
        <v>23.6</v>
      </c>
      <c r="I24" s="91">
        <f t="shared" si="3"/>
        <v>0</v>
      </c>
    </row>
    <row r="25" spans="1:9" x14ac:dyDescent="0.25">
      <c r="A25" s="159" t="s">
        <v>497</v>
      </c>
      <c r="B25" s="160">
        <v>0.5</v>
      </c>
      <c r="C25" s="160">
        <v>0.5</v>
      </c>
      <c r="D25" s="160"/>
      <c r="E25" s="160"/>
      <c r="F25" s="160"/>
      <c r="G25" s="175"/>
      <c r="H25" s="175"/>
      <c r="I25" s="175"/>
    </row>
    <row r="26" spans="1:9" x14ac:dyDescent="0.25">
      <c r="A26" s="15" t="s">
        <v>615</v>
      </c>
      <c r="B26" s="51"/>
      <c r="C26" s="51">
        <v>0.5</v>
      </c>
      <c r="D26" s="51">
        <v>0.5</v>
      </c>
      <c r="E26" s="51"/>
      <c r="F26" s="51"/>
      <c r="G26" s="102"/>
      <c r="H26" s="102"/>
      <c r="I26" s="102"/>
    </row>
    <row r="27" spans="1:9" x14ac:dyDescent="0.25">
      <c r="A27" s="162" t="s">
        <v>602</v>
      </c>
      <c r="B27" s="163">
        <v>3</v>
      </c>
      <c r="C27" s="163">
        <v>15</v>
      </c>
      <c r="D27" s="163">
        <v>6</v>
      </c>
      <c r="E27" s="163">
        <v>1</v>
      </c>
      <c r="F27" s="163">
        <v>1</v>
      </c>
      <c r="G27" s="176">
        <v>0.5</v>
      </c>
      <c r="H27" s="176">
        <v>0.1</v>
      </c>
      <c r="I27" s="176"/>
    </row>
    <row r="28" spans="1:9" x14ac:dyDescent="0.25">
      <c r="A28" s="15" t="s">
        <v>448</v>
      </c>
      <c r="B28" s="51">
        <v>0.5</v>
      </c>
      <c r="C28" s="51">
        <v>1</v>
      </c>
      <c r="D28" s="51">
        <v>0.5</v>
      </c>
      <c r="E28" s="51">
        <v>0.5</v>
      </c>
      <c r="F28" s="51">
        <v>0.5</v>
      </c>
      <c r="G28" s="102">
        <v>1</v>
      </c>
      <c r="H28" s="102">
        <v>1</v>
      </c>
      <c r="I28" s="102"/>
    </row>
    <row r="29" spans="1:9" x14ac:dyDescent="0.25">
      <c r="A29" s="162" t="s">
        <v>473</v>
      </c>
      <c r="B29" s="163"/>
      <c r="C29" s="163">
        <v>2</v>
      </c>
      <c r="D29" s="163">
        <v>0.5</v>
      </c>
      <c r="E29" s="163">
        <v>1</v>
      </c>
      <c r="F29" s="163">
        <v>0.5</v>
      </c>
      <c r="G29" s="176">
        <v>0.5</v>
      </c>
      <c r="H29" s="176">
        <v>1</v>
      </c>
      <c r="I29" s="176"/>
    </row>
    <row r="30" spans="1:9" x14ac:dyDescent="0.25">
      <c r="A30" s="15" t="s">
        <v>449</v>
      </c>
      <c r="B30" s="51"/>
      <c r="C30" s="51">
        <v>0.5</v>
      </c>
      <c r="D30" s="51">
        <v>0.5</v>
      </c>
      <c r="E30" s="51">
        <v>0.5</v>
      </c>
      <c r="F30" s="51"/>
      <c r="G30" s="102"/>
      <c r="H30" s="102"/>
      <c r="I30" s="102"/>
    </row>
    <row r="31" spans="1:9" x14ac:dyDescent="0.25">
      <c r="A31" s="162" t="s">
        <v>450</v>
      </c>
      <c r="B31" s="163"/>
      <c r="C31" s="163">
        <v>0.5</v>
      </c>
      <c r="D31" s="163">
        <v>0.5</v>
      </c>
      <c r="E31" s="163">
        <v>0.5</v>
      </c>
      <c r="F31" s="163">
        <v>0.5</v>
      </c>
      <c r="G31" s="176">
        <v>0.5</v>
      </c>
      <c r="H31" s="176">
        <v>0.5</v>
      </c>
      <c r="I31" s="176"/>
    </row>
    <row r="32" spans="1:9" x14ac:dyDescent="0.25">
      <c r="A32" s="15" t="s">
        <v>459</v>
      </c>
      <c r="B32" s="51"/>
      <c r="C32" s="51"/>
      <c r="D32" s="51">
        <v>0.5</v>
      </c>
      <c r="E32" s="51"/>
      <c r="F32" s="51"/>
      <c r="G32" s="102"/>
      <c r="H32" s="102"/>
      <c r="I32" s="102"/>
    </row>
    <row r="33" spans="1:9" x14ac:dyDescent="0.25">
      <c r="A33" s="162" t="s">
        <v>460</v>
      </c>
      <c r="B33" s="163"/>
      <c r="C33" s="163"/>
      <c r="D33" s="163"/>
      <c r="E33" s="163">
        <v>0.5</v>
      </c>
      <c r="F33" s="163">
        <v>0.5</v>
      </c>
      <c r="G33" s="176">
        <v>2</v>
      </c>
      <c r="H33" s="176">
        <v>2</v>
      </c>
      <c r="I33" s="176"/>
    </row>
    <row r="34" spans="1:9" x14ac:dyDescent="0.25">
      <c r="A34" s="15" t="s">
        <v>452</v>
      </c>
      <c r="B34" s="51">
        <v>2</v>
      </c>
      <c r="C34" s="51">
        <v>2</v>
      </c>
      <c r="D34" s="51">
        <v>1</v>
      </c>
      <c r="E34" s="51">
        <v>2</v>
      </c>
      <c r="F34" s="51">
        <v>2</v>
      </c>
      <c r="G34" s="102">
        <v>2</v>
      </c>
      <c r="H34" s="102">
        <v>3</v>
      </c>
      <c r="I34" s="102"/>
    </row>
    <row r="35" spans="1:9" x14ac:dyDescent="0.25">
      <c r="A35" s="162" t="s">
        <v>453</v>
      </c>
      <c r="B35" s="163">
        <v>1</v>
      </c>
      <c r="C35" s="163">
        <v>1</v>
      </c>
      <c r="D35" s="163">
        <v>0.5</v>
      </c>
      <c r="E35" s="163">
        <v>0.5</v>
      </c>
      <c r="F35" s="163">
        <v>0.5</v>
      </c>
      <c r="G35" s="176">
        <v>0.5</v>
      </c>
      <c r="H35" s="176">
        <v>1</v>
      </c>
      <c r="I35" s="176"/>
    </row>
    <row r="36" spans="1:9" x14ac:dyDescent="0.25">
      <c r="A36" s="15" t="s">
        <v>463</v>
      </c>
      <c r="B36" s="51">
        <v>3</v>
      </c>
      <c r="C36" s="51">
        <v>5</v>
      </c>
      <c r="D36" s="51">
        <v>5</v>
      </c>
      <c r="E36" s="51">
        <v>2</v>
      </c>
      <c r="F36" s="51">
        <v>2</v>
      </c>
      <c r="G36" s="102">
        <v>4</v>
      </c>
      <c r="H36" s="102">
        <v>5</v>
      </c>
      <c r="I36" s="102"/>
    </row>
    <row r="37" spans="1:9" x14ac:dyDescent="0.25">
      <c r="A37" s="168" t="s">
        <v>464</v>
      </c>
      <c r="B37" s="169">
        <v>7.5</v>
      </c>
      <c r="C37" s="169">
        <v>5</v>
      </c>
      <c r="D37" s="169"/>
      <c r="E37" s="169">
        <v>10</v>
      </c>
      <c r="F37" s="169">
        <v>27</v>
      </c>
      <c r="G37" s="177">
        <v>20</v>
      </c>
      <c r="H37" s="177">
        <v>10</v>
      </c>
      <c r="I37" s="177"/>
    </row>
    <row r="38" spans="1:9" x14ac:dyDescent="0.25">
      <c r="A38" s="171" t="s">
        <v>456</v>
      </c>
      <c r="B38" s="172"/>
      <c r="C38" s="172"/>
      <c r="D38" s="172"/>
      <c r="E38" s="172">
        <v>22</v>
      </c>
      <c r="F38" s="172">
        <v>25</v>
      </c>
      <c r="G38" s="186">
        <v>14</v>
      </c>
      <c r="H38" s="186">
        <v>2</v>
      </c>
      <c r="I38" s="186"/>
    </row>
    <row r="39" spans="1:9" ht="16.5" thickBot="1" x14ac:dyDescent="0.3">
      <c r="A39" s="40"/>
      <c r="B39" s="88"/>
      <c r="C39" s="88"/>
      <c r="D39" s="88"/>
      <c r="E39" s="88"/>
      <c r="F39" s="88"/>
      <c r="G39" s="104"/>
      <c r="H39" s="104"/>
      <c r="I39" s="104"/>
    </row>
    <row r="40" spans="1:9" ht="16.5" thickBot="1" x14ac:dyDescent="0.3">
      <c r="A40" s="39" t="s">
        <v>57</v>
      </c>
      <c r="B40" s="91">
        <f>B24+B19+B11+B5</f>
        <v>28.5</v>
      </c>
      <c r="C40" s="91">
        <f t="shared" ref="C40:I40" si="4">C24+C19+C11+C5</f>
        <v>61</v>
      </c>
      <c r="D40" s="91">
        <f t="shared" si="4"/>
        <v>62</v>
      </c>
      <c r="E40" s="91">
        <f t="shared" si="4"/>
        <v>37.5</v>
      </c>
      <c r="F40" s="91">
        <f t="shared" si="4"/>
        <v>50</v>
      </c>
      <c r="G40" s="91">
        <f t="shared" si="4"/>
        <v>47.51</v>
      </c>
      <c r="H40" s="91">
        <f t="shared" si="4"/>
        <v>41.2</v>
      </c>
      <c r="I40" s="91">
        <f t="shared" si="4"/>
        <v>0</v>
      </c>
    </row>
    <row r="41" spans="1:9" ht="16.5" thickBot="1" x14ac:dyDescent="0.3">
      <c r="A41" s="39" t="s">
        <v>58</v>
      </c>
      <c r="B41" s="55">
        <f>COUNT(B6:B9)+COUNT(B12:B16)+COUNT(B20:B22)+COUNT(B25:B36)</f>
        <v>12</v>
      </c>
      <c r="C41" s="55">
        <f>COUNT(C6:C9)+COUNT(C12:C16)+COUNT(C20:C22)+COUNT(C25:C36)</f>
        <v>15</v>
      </c>
      <c r="D41" s="55">
        <f t="shared" ref="D41:I41" si="5">COUNT(D6:D9)+COUNT(D12:D16)+COUNT(D20:D22)+COUNT(D25:D36)</f>
        <v>16</v>
      </c>
      <c r="E41" s="55">
        <f t="shared" si="5"/>
        <v>16</v>
      </c>
      <c r="F41" s="55">
        <f t="shared" si="5"/>
        <v>15</v>
      </c>
      <c r="G41" s="55">
        <f t="shared" si="5"/>
        <v>15</v>
      </c>
      <c r="H41" s="55">
        <f t="shared" si="5"/>
        <v>13</v>
      </c>
      <c r="I41" s="55">
        <f t="shared" si="5"/>
        <v>0</v>
      </c>
    </row>
    <row r="42" spans="1:9" x14ac:dyDescent="0.25">
      <c r="B42" s="100"/>
      <c r="C42" s="100"/>
      <c r="D42" s="100"/>
      <c r="E42" s="100"/>
      <c r="F42" s="100"/>
      <c r="G42" s="100"/>
      <c r="H42" s="100">
        <v>8041</v>
      </c>
      <c r="I42" s="100"/>
    </row>
  </sheetData>
  <sortState xmlns:xlrd2="http://schemas.microsoft.com/office/spreadsheetml/2017/richdata2" ref="A25:H36">
    <sortCondition ref="A24:A3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pageSetUpPr fitToPage="1"/>
  </sheetPr>
  <dimension ref="A1:I55"/>
  <sheetViews>
    <sheetView zoomScaleNormal="100" workbookViewId="0">
      <selection activeCell="L11" sqref="L11"/>
    </sheetView>
  </sheetViews>
  <sheetFormatPr defaultColWidth="8.85546875" defaultRowHeight="15.75" x14ac:dyDescent="0.25"/>
  <cols>
    <col min="1" max="1" width="30.5703125" style="3" customWidth="1"/>
    <col min="2" max="6" width="9.5703125" style="3" customWidth="1"/>
    <col min="7" max="9" width="9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" customHeight="1" x14ac:dyDescent="0.25">
      <c r="A2" s="42" t="s">
        <v>599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139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616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SUM(B6:B11)</f>
        <v>0.5</v>
      </c>
      <c r="C5" s="91">
        <f t="shared" ref="C5:I5" si="0">SUM(C6:C11)</f>
        <v>1.5</v>
      </c>
      <c r="D5" s="91">
        <f t="shared" si="0"/>
        <v>4</v>
      </c>
      <c r="E5" s="91">
        <f t="shared" si="0"/>
        <v>2.5</v>
      </c>
      <c r="F5" s="91">
        <f t="shared" si="0"/>
        <v>2.5</v>
      </c>
      <c r="G5" s="91">
        <f t="shared" si="0"/>
        <v>5</v>
      </c>
      <c r="H5" s="91">
        <f t="shared" si="0"/>
        <v>3.5</v>
      </c>
      <c r="I5" s="91">
        <f t="shared" si="0"/>
        <v>0</v>
      </c>
    </row>
    <row r="6" spans="1:9" x14ac:dyDescent="0.25">
      <c r="A6" s="159" t="s">
        <v>972</v>
      </c>
      <c r="B6" s="160"/>
      <c r="C6" s="160">
        <v>0.5</v>
      </c>
      <c r="D6" s="160"/>
      <c r="E6" s="175"/>
      <c r="F6" s="175"/>
      <c r="G6" s="175"/>
      <c r="H6" s="175">
        <v>0.5</v>
      </c>
      <c r="I6" s="175"/>
    </row>
    <row r="7" spans="1:9" x14ac:dyDescent="0.25">
      <c r="A7" s="21" t="s">
        <v>548</v>
      </c>
      <c r="B7" s="54"/>
      <c r="C7" s="54">
        <v>0.5</v>
      </c>
      <c r="D7" s="54"/>
      <c r="E7" s="106"/>
      <c r="F7" s="106"/>
      <c r="G7" s="106"/>
      <c r="H7" s="106"/>
      <c r="I7" s="106"/>
    </row>
    <row r="8" spans="1:9" x14ac:dyDescent="0.25">
      <c r="A8" s="162" t="s">
        <v>617</v>
      </c>
      <c r="B8" s="176"/>
      <c r="C8" s="176"/>
      <c r="D8" s="176"/>
      <c r="E8" s="163"/>
      <c r="F8" s="163">
        <v>2</v>
      </c>
      <c r="G8" s="176">
        <v>5</v>
      </c>
      <c r="H8" s="176">
        <v>3</v>
      </c>
      <c r="I8" s="176"/>
    </row>
    <row r="9" spans="1:9" x14ac:dyDescent="0.25">
      <c r="A9" s="15" t="s">
        <v>610</v>
      </c>
      <c r="B9" s="51"/>
      <c r="C9" s="51"/>
      <c r="D9" s="51">
        <v>4</v>
      </c>
      <c r="E9" s="51">
        <v>2</v>
      </c>
      <c r="F9" s="51"/>
      <c r="G9" s="102"/>
      <c r="H9" s="102"/>
      <c r="I9" s="102"/>
    </row>
    <row r="10" spans="1:9" x14ac:dyDescent="0.25">
      <c r="A10" s="180" t="s">
        <v>579</v>
      </c>
      <c r="B10" s="176"/>
      <c r="C10" s="176"/>
      <c r="D10" s="176"/>
      <c r="E10" s="163"/>
      <c r="F10" s="163">
        <v>0.5</v>
      </c>
      <c r="G10" s="176"/>
      <c r="H10" s="176"/>
      <c r="I10" s="176"/>
    </row>
    <row r="11" spans="1:9" x14ac:dyDescent="0.25">
      <c r="A11" s="15" t="s">
        <v>618</v>
      </c>
      <c r="B11" s="51">
        <v>0.5</v>
      </c>
      <c r="C11" s="51">
        <v>0.5</v>
      </c>
      <c r="D11" s="51"/>
      <c r="E11" s="51">
        <v>0.5</v>
      </c>
      <c r="F11" s="51"/>
      <c r="G11" s="102"/>
      <c r="H11" s="102"/>
      <c r="I11" s="102"/>
    </row>
    <row r="12" spans="1:9" ht="16.5" thickBot="1" x14ac:dyDescent="0.3">
      <c r="A12" s="27"/>
      <c r="B12" s="88"/>
      <c r="C12" s="88"/>
      <c r="D12" s="88"/>
      <c r="E12" s="104"/>
      <c r="F12" s="104"/>
      <c r="G12" s="104"/>
      <c r="H12" s="104"/>
      <c r="I12" s="104"/>
    </row>
    <row r="13" spans="1:9" ht="16.5" thickBot="1" x14ac:dyDescent="0.3">
      <c r="A13" s="39" t="s">
        <v>48</v>
      </c>
      <c r="B13" s="91">
        <f>SUM(B14:B21)</f>
        <v>14.5</v>
      </c>
      <c r="C13" s="91">
        <f t="shared" ref="C13:I13" si="1">SUM(C14:C21)</f>
        <v>19.5</v>
      </c>
      <c r="D13" s="91">
        <f t="shared" si="1"/>
        <v>26</v>
      </c>
      <c r="E13" s="91">
        <f t="shared" si="1"/>
        <v>24</v>
      </c>
      <c r="F13" s="91">
        <f t="shared" si="1"/>
        <v>26.5</v>
      </c>
      <c r="G13" s="91">
        <f t="shared" si="1"/>
        <v>23</v>
      </c>
      <c r="H13" s="91">
        <f t="shared" si="1"/>
        <v>35</v>
      </c>
      <c r="I13" s="91">
        <f t="shared" si="1"/>
        <v>0</v>
      </c>
    </row>
    <row r="14" spans="1:9" x14ac:dyDescent="0.25">
      <c r="A14" s="159" t="s">
        <v>436</v>
      </c>
      <c r="B14" s="160">
        <v>6</v>
      </c>
      <c r="C14" s="160">
        <v>10</v>
      </c>
      <c r="D14" s="160">
        <v>13</v>
      </c>
      <c r="E14" s="160">
        <v>6</v>
      </c>
      <c r="F14" s="160">
        <v>10</v>
      </c>
      <c r="G14" s="175">
        <v>9</v>
      </c>
      <c r="H14" s="175">
        <v>18</v>
      </c>
      <c r="I14" s="175"/>
    </row>
    <row r="15" spans="1:9" x14ac:dyDescent="0.25">
      <c r="A15" s="15" t="s">
        <v>583</v>
      </c>
      <c r="B15" s="51">
        <v>1</v>
      </c>
      <c r="C15" s="51">
        <v>0.5</v>
      </c>
      <c r="D15" s="51"/>
      <c r="E15" s="51"/>
      <c r="F15" s="51"/>
      <c r="G15" s="102"/>
      <c r="H15" s="102"/>
      <c r="I15" s="102"/>
    </row>
    <row r="16" spans="1:9" x14ac:dyDescent="0.25">
      <c r="A16" s="162" t="s">
        <v>492</v>
      </c>
      <c r="B16" s="163">
        <v>1</v>
      </c>
      <c r="C16" s="163">
        <v>2</v>
      </c>
      <c r="D16" s="163">
        <v>3</v>
      </c>
      <c r="E16" s="163">
        <v>2</v>
      </c>
      <c r="F16" s="163">
        <v>3</v>
      </c>
      <c r="G16" s="176">
        <v>0.5</v>
      </c>
      <c r="H16" s="176">
        <v>2</v>
      </c>
      <c r="I16" s="176"/>
    </row>
    <row r="17" spans="1:9" x14ac:dyDescent="0.25">
      <c r="A17" s="15" t="s">
        <v>619</v>
      </c>
      <c r="B17" s="51">
        <v>0.5</v>
      </c>
      <c r="C17" s="51">
        <v>0.5</v>
      </c>
      <c r="D17" s="51"/>
      <c r="E17" s="51">
        <v>0.5</v>
      </c>
      <c r="F17" s="51">
        <v>0.5</v>
      </c>
      <c r="G17" s="102">
        <v>0.5</v>
      </c>
      <c r="H17" s="102"/>
      <c r="I17" s="102"/>
    </row>
    <row r="18" spans="1:9" x14ac:dyDescent="0.25">
      <c r="A18" s="162" t="s">
        <v>468</v>
      </c>
      <c r="B18" s="163">
        <v>0.5</v>
      </c>
      <c r="C18" s="163">
        <v>1</v>
      </c>
      <c r="D18" s="163">
        <v>2</v>
      </c>
      <c r="E18" s="163">
        <v>3</v>
      </c>
      <c r="F18" s="163">
        <v>2</v>
      </c>
      <c r="G18" s="176">
        <v>2</v>
      </c>
      <c r="H18" s="176">
        <v>2</v>
      </c>
      <c r="I18" s="176"/>
    </row>
    <row r="19" spans="1:9" x14ac:dyDescent="0.25">
      <c r="A19" s="15" t="s">
        <v>493</v>
      </c>
      <c r="B19" s="51"/>
      <c r="C19" s="51"/>
      <c r="D19" s="51">
        <v>1</v>
      </c>
      <c r="E19" s="51">
        <v>0.5</v>
      </c>
      <c r="F19" s="51"/>
      <c r="G19" s="102"/>
      <c r="H19" s="102"/>
      <c r="I19" s="102"/>
    </row>
    <row r="20" spans="1:9" x14ac:dyDescent="0.25">
      <c r="A20" s="162" t="s">
        <v>613</v>
      </c>
      <c r="B20" s="163">
        <v>5</v>
      </c>
      <c r="C20" s="163">
        <v>5</v>
      </c>
      <c r="D20" s="163">
        <v>7</v>
      </c>
      <c r="E20" s="163">
        <v>12</v>
      </c>
      <c r="F20" s="163">
        <v>11</v>
      </c>
      <c r="G20" s="176">
        <v>11</v>
      </c>
      <c r="H20" s="176">
        <v>13</v>
      </c>
      <c r="I20" s="176"/>
    </row>
    <row r="21" spans="1:9" x14ac:dyDescent="0.25">
      <c r="A21" s="15" t="s">
        <v>437</v>
      </c>
      <c r="B21" s="51">
        <v>0.5</v>
      </c>
      <c r="C21" s="51">
        <v>0.5</v>
      </c>
      <c r="D21" s="51"/>
      <c r="E21" s="102"/>
      <c r="F21" s="102"/>
      <c r="G21" s="102"/>
      <c r="H21" s="102"/>
      <c r="I21" s="102"/>
    </row>
    <row r="22" spans="1:9" ht="16.5" thickBot="1" x14ac:dyDescent="0.3">
      <c r="A22" s="20"/>
      <c r="B22" s="88"/>
      <c r="C22" s="88"/>
      <c r="D22" s="88"/>
      <c r="E22" s="104"/>
      <c r="F22" s="104"/>
      <c r="G22" s="104"/>
      <c r="H22" s="104"/>
      <c r="I22" s="104"/>
    </row>
    <row r="23" spans="1:9" ht="16.5" thickBot="1" x14ac:dyDescent="0.3">
      <c r="A23" s="39" t="s">
        <v>49</v>
      </c>
      <c r="B23" s="91">
        <f>SUM(B24:B29)</f>
        <v>12.5</v>
      </c>
      <c r="C23" s="91">
        <f t="shared" ref="C23:I23" si="2">SUM(C24:C29)</f>
        <v>13</v>
      </c>
      <c r="D23" s="91">
        <f t="shared" si="2"/>
        <v>13</v>
      </c>
      <c r="E23" s="91">
        <f t="shared" si="2"/>
        <v>10.5</v>
      </c>
      <c r="F23" s="91">
        <f t="shared" si="2"/>
        <v>8.5</v>
      </c>
      <c r="G23" s="91">
        <f t="shared" si="2"/>
        <v>13.1</v>
      </c>
      <c r="H23" s="91">
        <f t="shared" si="2"/>
        <v>13.6</v>
      </c>
      <c r="I23" s="91">
        <f t="shared" si="2"/>
        <v>0</v>
      </c>
    </row>
    <row r="24" spans="1:9" x14ac:dyDescent="0.25">
      <c r="A24" s="159" t="s">
        <v>587</v>
      </c>
      <c r="B24" s="160">
        <v>12</v>
      </c>
      <c r="C24" s="160">
        <v>13</v>
      </c>
      <c r="D24" s="160">
        <v>12</v>
      </c>
      <c r="E24" s="160">
        <v>9</v>
      </c>
      <c r="F24" s="160">
        <v>8</v>
      </c>
      <c r="G24" s="175">
        <v>12</v>
      </c>
      <c r="H24" s="175">
        <v>12</v>
      </c>
      <c r="I24" s="175"/>
    </row>
    <row r="25" spans="1:9" x14ac:dyDescent="0.25">
      <c r="A25" s="21" t="s">
        <v>513</v>
      </c>
      <c r="B25" s="54"/>
      <c r="C25" s="54"/>
      <c r="D25" s="54">
        <v>0.5</v>
      </c>
      <c r="E25" s="54">
        <v>1</v>
      </c>
      <c r="F25" s="54"/>
      <c r="G25" s="106">
        <v>0.5</v>
      </c>
      <c r="H25" s="106"/>
      <c r="I25" s="106"/>
    </row>
    <row r="26" spans="1:9" x14ac:dyDescent="0.25">
      <c r="A26" s="162" t="s">
        <v>908</v>
      </c>
      <c r="B26" s="163"/>
      <c r="C26" s="163"/>
      <c r="D26" s="163"/>
      <c r="E26" s="163"/>
      <c r="F26" s="163"/>
      <c r="G26" s="176"/>
      <c r="H26" s="176">
        <v>0.5</v>
      </c>
      <c r="I26" s="176"/>
    </row>
    <row r="27" spans="1:9" x14ac:dyDescent="0.25">
      <c r="A27" s="15" t="s">
        <v>536</v>
      </c>
      <c r="B27" s="51">
        <v>0.5</v>
      </c>
      <c r="C27" s="51"/>
      <c r="D27" s="51"/>
      <c r="E27" s="51"/>
      <c r="F27" s="51"/>
      <c r="G27" s="102"/>
      <c r="H27" s="102">
        <v>0.1</v>
      </c>
      <c r="I27" s="102"/>
    </row>
    <row r="28" spans="1:9" x14ac:dyDescent="0.25">
      <c r="A28" s="162" t="s">
        <v>505</v>
      </c>
      <c r="B28" s="163"/>
      <c r="C28" s="163"/>
      <c r="D28" s="163">
        <v>0.5</v>
      </c>
      <c r="E28" s="163">
        <v>0.5</v>
      </c>
      <c r="F28" s="163">
        <v>0.5</v>
      </c>
      <c r="G28" s="176">
        <v>0.5</v>
      </c>
      <c r="H28" s="176">
        <v>0.5</v>
      </c>
      <c r="I28" s="176"/>
    </row>
    <row r="29" spans="1:9" x14ac:dyDescent="0.25">
      <c r="A29" s="15" t="s">
        <v>470</v>
      </c>
      <c r="B29" s="51"/>
      <c r="C29" s="51"/>
      <c r="D29" s="51"/>
      <c r="E29" s="51"/>
      <c r="F29" s="51"/>
      <c r="G29" s="102">
        <v>0.1</v>
      </c>
      <c r="H29" s="102">
        <v>0.5</v>
      </c>
      <c r="I29" s="102"/>
    </row>
    <row r="30" spans="1:9" ht="16.5" thickBot="1" x14ac:dyDescent="0.3">
      <c r="A30" s="20"/>
      <c r="B30" s="88"/>
      <c r="C30" s="88"/>
      <c r="D30" s="88"/>
      <c r="E30" s="88"/>
      <c r="F30" s="88"/>
      <c r="G30" s="104"/>
      <c r="H30" s="104"/>
      <c r="I30" s="104"/>
    </row>
    <row r="31" spans="1:9" ht="16.5" thickBot="1" x14ac:dyDescent="0.3">
      <c r="A31" s="39" t="s">
        <v>56</v>
      </c>
      <c r="B31" s="91">
        <f>SUM(B32:B47)</f>
        <v>29.5</v>
      </c>
      <c r="C31" s="91">
        <f t="shared" ref="C31:I31" si="3">SUM(C32:C47)</f>
        <v>34.5</v>
      </c>
      <c r="D31" s="91">
        <f t="shared" si="3"/>
        <v>19</v>
      </c>
      <c r="E31" s="91">
        <f t="shared" si="3"/>
        <v>9</v>
      </c>
      <c r="F31" s="91">
        <f t="shared" si="3"/>
        <v>32.5</v>
      </c>
      <c r="G31" s="91">
        <f t="shared" si="3"/>
        <v>27.61</v>
      </c>
      <c r="H31" s="91">
        <f t="shared" si="3"/>
        <v>22.6</v>
      </c>
      <c r="I31" s="91">
        <f t="shared" si="3"/>
        <v>0</v>
      </c>
    </row>
    <row r="32" spans="1:9" x14ac:dyDescent="0.25">
      <c r="A32" s="159" t="s">
        <v>471</v>
      </c>
      <c r="B32" s="160">
        <v>1</v>
      </c>
      <c r="C32" s="160">
        <v>0.5</v>
      </c>
      <c r="D32" s="160">
        <v>0.5</v>
      </c>
      <c r="E32" s="160">
        <v>0.5</v>
      </c>
      <c r="F32" s="160">
        <v>1</v>
      </c>
      <c r="G32" s="175">
        <v>0.01</v>
      </c>
      <c r="H32" s="175"/>
      <c r="I32" s="175"/>
    </row>
    <row r="33" spans="1:9" x14ac:dyDescent="0.25">
      <c r="A33" s="15" t="s">
        <v>620</v>
      </c>
      <c r="B33" s="51"/>
      <c r="C33" s="51">
        <v>0.5</v>
      </c>
      <c r="D33" s="51"/>
      <c r="E33" s="51"/>
      <c r="F33" s="51"/>
      <c r="G33" s="102"/>
      <c r="H33" s="102"/>
      <c r="I33" s="102"/>
    </row>
    <row r="34" spans="1:9" x14ac:dyDescent="0.25">
      <c r="A34" s="162" t="s">
        <v>602</v>
      </c>
      <c r="B34" s="163">
        <v>9</v>
      </c>
      <c r="C34" s="163">
        <v>15</v>
      </c>
      <c r="D34" s="163">
        <v>8</v>
      </c>
      <c r="E34" s="163">
        <v>4</v>
      </c>
      <c r="F34" s="163">
        <v>3</v>
      </c>
      <c r="G34" s="176">
        <v>0.5</v>
      </c>
      <c r="H34" s="176"/>
      <c r="I34" s="176"/>
    </row>
    <row r="35" spans="1:9" x14ac:dyDescent="0.25">
      <c r="A35" s="15" t="s">
        <v>448</v>
      </c>
      <c r="B35" s="51">
        <v>0.5</v>
      </c>
      <c r="C35" s="51">
        <v>1</v>
      </c>
      <c r="D35" s="51">
        <v>0.5</v>
      </c>
      <c r="E35" s="51">
        <v>1</v>
      </c>
      <c r="F35" s="51">
        <v>0.5</v>
      </c>
      <c r="G35" s="102">
        <v>1</v>
      </c>
      <c r="H35" s="102">
        <v>0.5</v>
      </c>
      <c r="I35" s="102"/>
    </row>
    <row r="36" spans="1:9" x14ac:dyDescent="0.25">
      <c r="A36" s="162" t="s">
        <v>473</v>
      </c>
      <c r="B36" s="163">
        <v>0.5</v>
      </c>
      <c r="C36" s="163">
        <v>2</v>
      </c>
      <c r="D36" s="163">
        <v>0.5</v>
      </c>
      <c r="E36" s="163">
        <v>0.5</v>
      </c>
      <c r="F36" s="163">
        <v>0.5</v>
      </c>
      <c r="G36" s="176">
        <v>1</v>
      </c>
      <c r="H36" s="176">
        <v>0.5</v>
      </c>
      <c r="I36" s="176"/>
    </row>
    <row r="37" spans="1:9" x14ac:dyDescent="0.25">
      <c r="A37" s="15" t="s">
        <v>449</v>
      </c>
      <c r="B37" s="51">
        <v>1</v>
      </c>
      <c r="C37" s="51">
        <v>1</v>
      </c>
      <c r="D37" s="51">
        <v>1</v>
      </c>
      <c r="E37" s="51">
        <v>0.5</v>
      </c>
      <c r="F37" s="51">
        <v>0.5</v>
      </c>
      <c r="G37" s="102">
        <v>1</v>
      </c>
      <c r="H37" s="102">
        <v>2</v>
      </c>
      <c r="I37" s="102"/>
    </row>
    <row r="38" spans="1:9" x14ac:dyDescent="0.25">
      <c r="A38" s="162" t="s">
        <v>450</v>
      </c>
      <c r="B38" s="163">
        <v>0.5</v>
      </c>
      <c r="C38" s="163">
        <v>2</v>
      </c>
      <c r="D38" s="163">
        <v>0.5</v>
      </c>
      <c r="E38" s="163">
        <v>0.5</v>
      </c>
      <c r="F38" s="163">
        <v>0.5</v>
      </c>
      <c r="G38" s="176">
        <v>0.5</v>
      </c>
      <c r="H38" s="176">
        <v>1</v>
      </c>
      <c r="I38" s="176"/>
    </row>
    <row r="39" spans="1:9" x14ac:dyDescent="0.25">
      <c r="A39" s="15" t="s">
        <v>460</v>
      </c>
      <c r="B39" s="51"/>
      <c r="C39" s="51">
        <v>0.5</v>
      </c>
      <c r="D39" s="51">
        <v>0.5</v>
      </c>
      <c r="E39" s="51">
        <v>0.5</v>
      </c>
      <c r="F39" s="51">
        <v>0.5</v>
      </c>
      <c r="G39" s="102">
        <v>0.5</v>
      </c>
      <c r="H39" s="102">
        <v>1</v>
      </c>
      <c r="I39" s="102"/>
    </row>
    <row r="40" spans="1:9" x14ac:dyDescent="0.25">
      <c r="A40" s="162" t="s">
        <v>452</v>
      </c>
      <c r="B40" s="163">
        <v>0.5</v>
      </c>
      <c r="C40" s="163">
        <v>4</v>
      </c>
      <c r="D40" s="163">
        <v>1</v>
      </c>
      <c r="E40" s="163">
        <v>0.5</v>
      </c>
      <c r="F40" s="163">
        <v>0.5</v>
      </c>
      <c r="G40" s="176">
        <v>0.5</v>
      </c>
      <c r="H40" s="176">
        <v>1</v>
      </c>
      <c r="I40" s="176"/>
    </row>
    <row r="41" spans="1:9" x14ac:dyDescent="0.25">
      <c r="A41" s="15" t="s">
        <v>453</v>
      </c>
      <c r="B41" s="51">
        <v>0.5</v>
      </c>
      <c r="C41" s="51">
        <v>0.5</v>
      </c>
      <c r="D41" s="51">
        <v>0.5</v>
      </c>
      <c r="E41" s="51">
        <v>0.5</v>
      </c>
      <c r="F41" s="51">
        <v>0.5</v>
      </c>
      <c r="G41" s="102">
        <v>0.1</v>
      </c>
      <c r="H41" s="102">
        <v>0.5</v>
      </c>
      <c r="I41" s="102"/>
    </row>
    <row r="42" spans="1:9" x14ac:dyDescent="0.25">
      <c r="A42" s="162" t="s">
        <v>455</v>
      </c>
      <c r="B42" s="163"/>
      <c r="C42" s="163"/>
      <c r="D42" s="163"/>
      <c r="E42" s="163">
        <v>0.5</v>
      </c>
      <c r="F42" s="163">
        <v>0.5</v>
      </c>
      <c r="G42" s="176">
        <v>0.5</v>
      </c>
      <c r="H42" s="176">
        <v>1</v>
      </c>
      <c r="I42" s="176"/>
    </row>
    <row r="43" spans="1:9" x14ac:dyDescent="0.25">
      <c r="A43" s="15" t="s">
        <v>463</v>
      </c>
      <c r="B43" s="51"/>
      <c r="C43" s="51">
        <v>0.5</v>
      </c>
      <c r="D43" s="51">
        <v>0.5</v>
      </c>
      <c r="E43" s="51"/>
      <c r="F43" s="51">
        <v>0.5</v>
      </c>
      <c r="G43" s="102"/>
      <c r="H43" s="102">
        <v>0.1</v>
      </c>
      <c r="I43" s="102"/>
    </row>
    <row r="44" spans="1:9" x14ac:dyDescent="0.25">
      <c r="A44" s="162" t="s">
        <v>621</v>
      </c>
      <c r="B44" s="163"/>
      <c r="C44" s="163"/>
      <c r="D44" s="163">
        <v>2</v>
      </c>
      <c r="E44" s="163"/>
      <c r="F44" s="163"/>
      <c r="G44" s="176"/>
      <c r="H44" s="176"/>
      <c r="I44" s="176"/>
    </row>
    <row r="45" spans="1:9" x14ac:dyDescent="0.25">
      <c r="A45" s="15" t="s">
        <v>622</v>
      </c>
      <c r="B45" s="51"/>
      <c r="C45" s="51"/>
      <c r="D45" s="51">
        <v>0.5</v>
      </c>
      <c r="E45" s="51"/>
      <c r="F45" s="51"/>
      <c r="G45" s="102"/>
      <c r="H45" s="102"/>
      <c r="I45" s="102"/>
    </row>
    <row r="46" spans="1:9" x14ac:dyDescent="0.25">
      <c r="A46" s="167" t="s">
        <v>623</v>
      </c>
      <c r="B46" s="163"/>
      <c r="C46" s="163"/>
      <c r="D46" s="163">
        <v>3</v>
      </c>
      <c r="E46" s="163"/>
      <c r="F46" s="163">
        <v>2</v>
      </c>
      <c r="G46" s="176"/>
      <c r="H46" s="176"/>
      <c r="I46" s="176"/>
    </row>
    <row r="47" spans="1:9" x14ac:dyDescent="0.25">
      <c r="A47" s="168" t="s">
        <v>464</v>
      </c>
      <c r="B47" s="169">
        <v>16</v>
      </c>
      <c r="C47" s="169">
        <v>7</v>
      </c>
      <c r="D47" s="169"/>
      <c r="E47" s="169"/>
      <c r="F47" s="169">
        <v>22</v>
      </c>
      <c r="G47" s="177">
        <v>22</v>
      </c>
      <c r="H47" s="177">
        <v>15</v>
      </c>
      <c r="I47" s="177"/>
    </row>
    <row r="48" spans="1:9" x14ac:dyDescent="0.25">
      <c r="A48" s="168" t="s">
        <v>624</v>
      </c>
      <c r="B48" s="169"/>
      <c r="C48" s="169"/>
      <c r="D48" s="169"/>
      <c r="E48" s="169"/>
      <c r="F48" s="169">
        <v>4</v>
      </c>
      <c r="G48" s="177">
        <v>3</v>
      </c>
      <c r="H48" s="177">
        <v>7</v>
      </c>
      <c r="I48" s="177"/>
    </row>
    <row r="49" spans="1:9" x14ac:dyDescent="0.25">
      <c r="A49" s="40" t="s">
        <v>625</v>
      </c>
      <c r="B49" s="88"/>
      <c r="C49" s="88"/>
      <c r="D49" s="88"/>
      <c r="E49" s="88"/>
      <c r="F49" s="88">
        <v>4</v>
      </c>
      <c r="G49" s="104"/>
      <c r="H49" s="104"/>
      <c r="I49" s="104"/>
    </row>
    <row r="50" spans="1:9" ht="16.5" thickBot="1" x14ac:dyDescent="0.3">
      <c r="A50" s="40"/>
      <c r="B50" s="88"/>
      <c r="C50" s="88"/>
      <c r="D50" s="88"/>
      <c r="E50" s="88"/>
      <c r="F50" s="88"/>
      <c r="G50" s="104"/>
      <c r="H50" s="104"/>
      <c r="I50" s="104"/>
    </row>
    <row r="51" spans="1:9" ht="16.5" thickBot="1" x14ac:dyDescent="0.3">
      <c r="A51" s="39" t="s">
        <v>57</v>
      </c>
      <c r="B51" s="91">
        <f>B31+B23+B13+B5</f>
        <v>57</v>
      </c>
      <c r="C51" s="91">
        <f t="shared" ref="C51:I51" si="4">C31+C23+C13+C5</f>
        <v>68.5</v>
      </c>
      <c r="D51" s="91">
        <f t="shared" si="4"/>
        <v>62</v>
      </c>
      <c r="E51" s="91">
        <f t="shared" si="4"/>
        <v>46</v>
      </c>
      <c r="F51" s="91">
        <f t="shared" si="4"/>
        <v>70</v>
      </c>
      <c r="G51" s="91">
        <f t="shared" si="4"/>
        <v>68.710000000000008</v>
      </c>
      <c r="H51" s="91">
        <f t="shared" si="4"/>
        <v>74.7</v>
      </c>
      <c r="I51" s="91">
        <f t="shared" si="4"/>
        <v>0</v>
      </c>
    </row>
    <row r="52" spans="1:9" ht="16.5" thickBot="1" x14ac:dyDescent="0.3">
      <c r="A52" s="39" t="s">
        <v>58</v>
      </c>
      <c r="B52" s="55">
        <f t="shared" ref="B52:I52" si="5">COUNT(B6:B11)+COUNT(B14:B21)+COUNT(B24:B29)+COUNT(B32:B46)</f>
        <v>18</v>
      </c>
      <c r="C52" s="55">
        <f t="shared" si="5"/>
        <v>22</v>
      </c>
      <c r="D52" s="55">
        <f t="shared" si="5"/>
        <v>22</v>
      </c>
      <c r="E52" s="55">
        <f t="shared" si="5"/>
        <v>21</v>
      </c>
      <c r="F52" s="55">
        <f t="shared" si="5"/>
        <v>21</v>
      </c>
      <c r="G52" s="55">
        <f t="shared" si="5"/>
        <v>20</v>
      </c>
      <c r="H52" s="55">
        <f t="shared" si="5"/>
        <v>20</v>
      </c>
      <c r="I52" s="55">
        <f t="shared" si="5"/>
        <v>0</v>
      </c>
    </row>
    <row r="53" spans="1:9" ht="16.5" thickBot="1" x14ac:dyDescent="0.3">
      <c r="A53" s="39" t="s">
        <v>626</v>
      </c>
      <c r="B53" s="55"/>
      <c r="C53" s="55"/>
      <c r="D53" s="55"/>
      <c r="E53" s="105"/>
      <c r="F53" s="105"/>
      <c r="G53" s="105"/>
      <c r="H53" s="105">
        <v>8043</v>
      </c>
      <c r="I53" s="105"/>
    </row>
    <row r="54" spans="1:9" x14ac:dyDescent="0.25">
      <c r="B54" s="100"/>
      <c r="C54" s="100"/>
      <c r="D54" s="100"/>
      <c r="E54" s="100"/>
      <c r="F54" s="100"/>
      <c r="G54" s="100"/>
      <c r="H54" s="100"/>
      <c r="I54" s="100"/>
    </row>
    <row r="55" spans="1:9" x14ac:dyDescent="0.25">
      <c r="B55" s="100"/>
      <c r="C55" s="100"/>
      <c r="D55" s="100"/>
      <c r="E55" s="100"/>
      <c r="F55" s="100"/>
      <c r="G55" s="100"/>
      <c r="H55" s="100"/>
      <c r="I55" s="100"/>
    </row>
  </sheetData>
  <sortState xmlns:xlrd2="http://schemas.microsoft.com/office/spreadsheetml/2017/richdata2" ref="A25:H29">
    <sortCondition ref="A24:A29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pageSetUpPr fitToPage="1"/>
  </sheetPr>
  <dimension ref="A1:I50"/>
  <sheetViews>
    <sheetView zoomScale="115" zoomScaleNormal="115" workbookViewId="0">
      <selection activeCell="J12" sqref="J12"/>
    </sheetView>
  </sheetViews>
  <sheetFormatPr defaultColWidth="8.85546875" defaultRowHeight="15.75" x14ac:dyDescent="0.25"/>
  <cols>
    <col min="1" max="1" width="33.28515625" style="3" customWidth="1"/>
    <col min="2" max="6" width="9.5703125" style="3" customWidth="1"/>
    <col min="7" max="7" width="10.7109375" style="3" customWidth="1"/>
    <col min="8" max="9" width="10.855468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627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  <c r="I2" s="54" t="s">
        <v>431</v>
      </c>
    </row>
    <row r="3" spans="1:9" x14ac:dyDescent="0.25">
      <c r="A3" s="16" t="s">
        <v>628</v>
      </c>
      <c r="B3" s="12"/>
      <c r="C3" s="12"/>
      <c r="D3" s="12"/>
      <c r="E3" s="49">
        <v>41188</v>
      </c>
      <c r="F3" s="49" t="s">
        <v>629</v>
      </c>
      <c r="G3" s="18"/>
      <c r="H3" s="18" t="s">
        <v>971</v>
      </c>
      <c r="I3" s="18"/>
    </row>
    <row r="4" spans="1:9" x14ac:dyDescent="0.25">
      <c r="A4" s="16" t="s">
        <v>630</v>
      </c>
      <c r="B4" s="51"/>
      <c r="C4" s="51"/>
      <c r="D4" s="51"/>
      <c r="E4" s="51"/>
      <c r="F4" s="102"/>
      <c r="G4" s="102"/>
      <c r="H4" s="102"/>
      <c r="I4" s="102"/>
    </row>
    <row r="5" spans="1:9" ht="16.5" thickBot="1" x14ac:dyDescent="0.3">
      <c r="A5" s="27"/>
      <c r="B5" s="88"/>
      <c r="C5" s="88"/>
      <c r="D5" s="88"/>
      <c r="E5" s="88"/>
      <c r="F5" s="104"/>
      <c r="G5" s="104"/>
      <c r="H5" s="104"/>
      <c r="I5" s="104"/>
    </row>
    <row r="6" spans="1:9" ht="16.5" thickBot="1" x14ac:dyDescent="0.3">
      <c r="A6" s="39" t="s">
        <v>55</v>
      </c>
      <c r="B6" s="91">
        <f>SUM(B7:B10)</f>
        <v>0</v>
      </c>
      <c r="C6" s="91">
        <f t="shared" ref="C6:G6" si="0">SUM(C7:C10)</f>
        <v>2</v>
      </c>
      <c r="D6" s="91">
        <f t="shared" si="0"/>
        <v>0</v>
      </c>
      <c r="E6" s="91">
        <f t="shared" si="0"/>
        <v>0</v>
      </c>
      <c r="F6" s="91">
        <f t="shared" si="0"/>
        <v>0</v>
      </c>
      <c r="G6" s="91">
        <f t="shared" si="0"/>
        <v>0</v>
      </c>
      <c r="H6" s="91">
        <f>SUM(H7:H10)</f>
        <v>0</v>
      </c>
      <c r="I6" s="91">
        <f>SUM(I7:I10)</f>
        <v>0</v>
      </c>
    </row>
    <row r="7" spans="1:9" x14ac:dyDescent="0.25">
      <c r="A7" s="159" t="s">
        <v>631</v>
      </c>
      <c r="B7" s="160"/>
      <c r="C7" s="160">
        <v>0.5</v>
      </c>
      <c r="D7" s="160"/>
      <c r="E7" s="160"/>
      <c r="F7" s="175"/>
      <c r="G7" s="175"/>
      <c r="H7" s="175"/>
      <c r="I7" s="175"/>
    </row>
    <row r="8" spans="1:9" x14ac:dyDescent="0.25">
      <c r="A8" s="15" t="s">
        <v>632</v>
      </c>
      <c r="B8" s="51"/>
      <c r="C8" s="51">
        <v>0.5</v>
      </c>
      <c r="D8" s="51"/>
      <c r="E8" s="51"/>
      <c r="F8" s="102"/>
      <c r="G8" s="102"/>
      <c r="H8" s="102"/>
      <c r="I8" s="102"/>
    </row>
    <row r="9" spans="1:9" x14ac:dyDescent="0.25">
      <c r="A9" s="162" t="s">
        <v>579</v>
      </c>
      <c r="B9" s="163"/>
      <c r="C9" s="163">
        <v>0.5</v>
      </c>
      <c r="D9" s="163"/>
      <c r="E9" s="163"/>
      <c r="F9" s="176"/>
      <c r="G9" s="176"/>
      <c r="H9" s="176"/>
      <c r="I9" s="176"/>
    </row>
    <row r="10" spans="1:9" x14ac:dyDescent="0.25">
      <c r="A10" s="15" t="s">
        <v>618</v>
      </c>
      <c r="B10" s="51"/>
      <c r="C10" s="51">
        <v>0.5</v>
      </c>
      <c r="D10" s="51"/>
      <c r="E10" s="51"/>
      <c r="F10" s="102"/>
      <c r="G10" s="102"/>
      <c r="H10" s="102"/>
      <c r="I10" s="102"/>
    </row>
    <row r="11" spans="1:9" ht="16.5" thickBot="1" x14ac:dyDescent="0.3">
      <c r="A11" s="40"/>
      <c r="B11" s="88"/>
      <c r="C11" s="88"/>
      <c r="D11" s="88"/>
      <c r="E11" s="88"/>
      <c r="F11" s="104"/>
      <c r="G11" s="104"/>
      <c r="H11" s="104"/>
      <c r="I11" s="104"/>
    </row>
    <row r="12" spans="1:9" ht="16.5" thickBot="1" x14ac:dyDescent="0.3">
      <c r="A12" s="39" t="s">
        <v>48</v>
      </c>
      <c r="B12" s="91">
        <f>SUM(B13:B20)</f>
        <v>10</v>
      </c>
      <c r="C12" s="91">
        <f t="shared" ref="C12:I12" si="1">SUM(C13:C20)</f>
        <v>25.5</v>
      </c>
      <c r="D12" s="91">
        <f t="shared" si="1"/>
        <v>0</v>
      </c>
      <c r="E12" s="91">
        <f t="shared" si="1"/>
        <v>30</v>
      </c>
      <c r="F12" s="91">
        <f t="shared" si="1"/>
        <v>27</v>
      </c>
      <c r="G12" s="91">
        <f t="shared" si="1"/>
        <v>31.5</v>
      </c>
      <c r="H12" s="91">
        <f t="shared" si="1"/>
        <v>32</v>
      </c>
      <c r="I12" s="91">
        <f t="shared" si="1"/>
        <v>0</v>
      </c>
    </row>
    <row r="13" spans="1:9" x14ac:dyDescent="0.25">
      <c r="A13" s="159" t="s">
        <v>436</v>
      </c>
      <c r="B13" s="160">
        <v>2</v>
      </c>
      <c r="C13" s="160">
        <v>1</v>
      </c>
      <c r="D13" s="160"/>
      <c r="E13" s="160">
        <v>8</v>
      </c>
      <c r="F13" s="160">
        <v>8</v>
      </c>
      <c r="G13" s="175">
        <v>13</v>
      </c>
      <c r="H13" s="175">
        <v>12</v>
      </c>
      <c r="I13" s="175"/>
    </row>
    <row r="14" spans="1:9" x14ac:dyDescent="0.25">
      <c r="A14" s="15" t="s">
        <v>633</v>
      </c>
      <c r="B14" s="51"/>
      <c r="C14" s="51">
        <v>2</v>
      </c>
      <c r="D14" s="51"/>
      <c r="E14" s="51"/>
      <c r="F14" s="51"/>
      <c r="G14" s="102"/>
      <c r="H14" s="102"/>
      <c r="I14" s="102"/>
    </row>
    <row r="15" spans="1:9" x14ac:dyDescent="0.25">
      <c r="A15" s="162" t="s">
        <v>480</v>
      </c>
      <c r="B15" s="163"/>
      <c r="C15" s="163">
        <v>1</v>
      </c>
      <c r="D15" s="163"/>
      <c r="E15" s="163"/>
      <c r="F15" s="163"/>
      <c r="G15" s="176"/>
      <c r="H15" s="176"/>
      <c r="I15" s="176"/>
    </row>
    <row r="16" spans="1:9" x14ac:dyDescent="0.25">
      <c r="A16" s="15" t="s">
        <v>634</v>
      </c>
      <c r="B16" s="51"/>
      <c r="C16" s="51">
        <v>0.5</v>
      </c>
      <c r="D16" s="51"/>
      <c r="E16" s="51"/>
      <c r="F16" s="51"/>
      <c r="G16" s="102"/>
      <c r="H16" s="102"/>
      <c r="I16" s="102"/>
    </row>
    <row r="17" spans="1:9" x14ac:dyDescent="0.25">
      <c r="A17" s="162" t="s">
        <v>468</v>
      </c>
      <c r="B17" s="163">
        <v>7</v>
      </c>
      <c r="C17" s="163">
        <v>20</v>
      </c>
      <c r="D17" s="163"/>
      <c r="E17" s="163">
        <v>9</v>
      </c>
      <c r="F17" s="163">
        <v>6</v>
      </c>
      <c r="G17" s="176">
        <v>10</v>
      </c>
      <c r="H17" s="176">
        <v>11</v>
      </c>
      <c r="I17" s="176"/>
    </row>
    <row r="18" spans="1:9" x14ac:dyDescent="0.25">
      <c r="A18" s="15" t="s">
        <v>469</v>
      </c>
      <c r="B18" s="51"/>
      <c r="C18" s="51">
        <v>0.5</v>
      </c>
      <c r="D18" s="51"/>
      <c r="E18" s="51"/>
      <c r="F18" s="51"/>
      <c r="G18" s="102">
        <v>0.5</v>
      </c>
      <c r="H18" s="102"/>
      <c r="I18" s="102"/>
    </row>
    <row r="19" spans="1:9" x14ac:dyDescent="0.25">
      <c r="A19" s="162" t="s">
        <v>493</v>
      </c>
      <c r="B19" s="163"/>
      <c r="C19" s="163"/>
      <c r="D19" s="163"/>
      <c r="E19" s="163">
        <v>11</v>
      </c>
      <c r="F19" s="163">
        <v>11</v>
      </c>
      <c r="G19" s="176">
        <v>6</v>
      </c>
      <c r="H19" s="176">
        <v>9</v>
      </c>
      <c r="I19" s="176"/>
    </row>
    <row r="20" spans="1:9" x14ac:dyDescent="0.25">
      <c r="A20" s="15" t="s">
        <v>437</v>
      </c>
      <c r="B20" s="51">
        <v>1</v>
      </c>
      <c r="C20" s="51">
        <v>0.5</v>
      </c>
      <c r="D20" s="51"/>
      <c r="E20" s="51">
        <v>2</v>
      </c>
      <c r="F20" s="51">
        <v>2</v>
      </c>
      <c r="G20" s="102">
        <v>2</v>
      </c>
      <c r="H20" s="102"/>
      <c r="I20" s="102"/>
    </row>
    <row r="21" spans="1:9" x14ac:dyDescent="0.25">
      <c r="A21" s="167" t="s">
        <v>43</v>
      </c>
      <c r="B21" s="163"/>
      <c r="C21" s="163"/>
      <c r="D21" s="163"/>
      <c r="E21" s="163"/>
      <c r="F21" s="163">
        <v>1</v>
      </c>
      <c r="G21" s="176"/>
      <c r="H21" s="176"/>
      <c r="I21" s="176"/>
    </row>
    <row r="22" spans="1:9" ht="16.5" thickBot="1" x14ac:dyDescent="0.3">
      <c r="A22" s="40"/>
      <c r="B22" s="88"/>
      <c r="C22" s="88"/>
      <c r="D22" s="88"/>
      <c r="E22" s="88"/>
      <c r="F22" s="104"/>
      <c r="G22" s="104"/>
      <c r="H22" s="104"/>
      <c r="I22" s="104"/>
    </row>
    <row r="23" spans="1:9" ht="16.5" thickBot="1" x14ac:dyDescent="0.3">
      <c r="A23" s="39" t="s">
        <v>49</v>
      </c>
      <c r="B23" s="114">
        <f>B24</f>
        <v>0</v>
      </c>
      <c r="C23" s="114">
        <f t="shared" ref="C23:I23" si="2">C24</f>
        <v>1</v>
      </c>
      <c r="D23" s="114">
        <f t="shared" si="2"/>
        <v>0</v>
      </c>
      <c r="E23" s="114">
        <f t="shared" si="2"/>
        <v>0</v>
      </c>
      <c r="F23" s="114">
        <f t="shared" si="2"/>
        <v>0</v>
      </c>
      <c r="G23" s="114">
        <f t="shared" si="2"/>
        <v>0</v>
      </c>
      <c r="H23" s="114">
        <f t="shared" si="2"/>
        <v>0</v>
      </c>
      <c r="I23" s="114">
        <f t="shared" si="2"/>
        <v>0</v>
      </c>
    </row>
    <row r="24" spans="1:9" x14ac:dyDescent="0.25">
      <c r="A24" s="159" t="s">
        <v>561</v>
      </c>
      <c r="B24" s="160"/>
      <c r="C24" s="160">
        <v>1</v>
      </c>
      <c r="D24" s="160"/>
      <c r="E24" s="160"/>
      <c r="F24" s="175"/>
      <c r="G24" s="175"/>
      <c r="H24" s="175"/>
      <c r="I24" s="175"/>
    </row>
    <row r="25" spans="1:9" ht="16.5" thickBot="1" x14ac:dyDescent="0.3">
      <c r="A25" s="15"/>
      <c r="B25" s="51"/>
      <c r="C25" s="51"/>
      <c r="D25" s="51"/>
      <c r="E25" s="51"/>
      <c r="F25" s="102"/>
      <c r="G25" s="102"/>
      <c r="H25" s="102"/>
      <c r="I25" s="102"/>
    </row>
    <row r="26" spans="1:9" ht="16.5" thickBot="1" x14ac:dyDescent="0.3">
      <c r="A26" s="39" t="s">
        <v>973</v>
      </c>
      <c r="B26" s="114">
        <f>B27</f>
        <v>0</v>
      </c>
      <c r="C26" s="114">
        <f t="shared" ref="C26:I26" si="3">C27</f>
        <v>0</v>
      </c>
      <c r="D26" s="114">
        <f t="shared" si="3"/>
        <v>0</v>
      </c>
      <c r="E26" s="114">
        <f t="shared" si="3"/>
        <v>0</v>
      </c>
      <c r="F26" s="114">
        <f t="shared" si="3"/>
        <v>0</v>
      </c>
      <c r="G26" s="114">
        <f t="shared" si="3"/>
        <v>0</v>
      </c>
      <c r="H26" s="114">
        <f t="shared" si="3"/>
        <v>0.5</v>
      </c>
      <c r="I26" s="114">
        <f t="shared" si="3"/>
        <v>0</v>
      </c>
    </row>
    <row r="27" spans="1:9" x14ac:dyDescent="0.25">
      <c r="A27" s="194" t="s">
        <v>973</v>
      </c>
      <c r="B27" s="160"/>
      <c r="C27" s="160"/>
      <c r="D27" s="160"/>
      <c r="E27" s="160"/>
      <c r="F27" s="175"/>
      <c r="G27" s="175"/>
      <c r="H27" s="175">
        <v>0.5</v>
      </c>
      <c r="I27" s="175"/>
    </row>
    <row r="28" spans="1:9" ht="16.5" thickBot="1" x14ac:dyDescent="0.3">
      <c r="A28" s="69"/>
      <c r="B28" s="104"/>
      <c r="C28" s="104"/>
      <c r="D28" s="104"/>
      <c r="E28" s="104"/>
      <c r="F28" s="104"/>
      <c r="G28" s="104"/>
      <c r="H28" s="104"/>
      <c r="I28" s="104"/>
    </row>
    <row r="29" spans="1:9" ht="16.5" thickBot="1" x14ac:dyDescent="0.3">
      <c r="A29" s="39" t="s">
        <v>56</v>
      </c>
      <c r="B29" s="91">
        <f>SUM(B30:B44)</f>
        <v>60</v>
      </c>
      <c r="C29" s="91">
        <f t="shared" ref="C29:I29" si="4">SUM(C30:C44)</f>
        <v>39.5</v>
      </c>
      <c r="D29" s="91">
        <f t="shared" si="4"/>
        <v>0</v>
      </c>
      <c r="E29" s="91">
        <f t="shared" si="4"/>
        <v>28</v>
      </c>
      <c r="F29" s="91">
        <f t="shared" si="4"/>
        <v>30.5</v>
      </c>
      <c r="G29" s="91">
        <f t="shared" si="4"/>
        <v>30.509999999999998</v>
      </c>
      <c r="H29" s="91">
        <f t="shared" si="4"/>
        <v>38</v>
      </c>
      <c r="I29" s="91">
        <f t="shared" si="4"/>
        <v>0</v>
      </c>
    </row>
    <row r="30" spans="1:9" x14ac:dyDescent="0.25">
      <c r="A30" s="159" t="s">
        <v>443</v>
      </c>
      <c r="B30" s="160">
        <v>25</v>
      </c>
      <c r="C30" s="160">
        <v>8</v>
      </c>
      <c r="D30" s="160"/>
      <c r="E30" s="160">
        <v>8</v>
      </c>
      <c r="F30" s="160">
        <v>5</v>
      </c>
      <c r="G30" s="175">
        <v>2</v>
      </c>
      <c r="H30" s="175">
        <v>2</v>
      </c>
      <c r="I30" s="175"/>
    </row>
    <row r="31" spans="1:9" x14ac:dyDescent="0.25">
      <c r="A31" s="15" t="s">
        <v>447</v>
      </c>
      <c r="B31" s="51">
        <v>0.5</v>
      </c>
      <c r="C31" s="51" t="s">
        <v>635</v>
      </c>
      <c r="D31" s="51"/>
      <c r="E31" s="51">
        <v>0.5</v>
      </c>
      <c r="F31" s="51">
        <v>0.5</v>
      </c>
      <c r="G31" s="102">
        <v>0.5</v>
      </c>
      <c r="H31" s="102">
        <v>0.5</v>
      </c>
      <c r="I31" s="102"/>
    </row>
    <row r="32" spans="1:9" x14ac:dyDescent="0.25">
      <c r="A32" s="162" t="s">
        <v>473</v>
      </c>
      <c r="B32" s="163">
        <v>2</v>
      </c>
      <c r="C32" s="163">
        <v>6</v>
      </c>
      <c r="D32" s="163"/>
      <c r="E32" s="163"/>
      <c r="F32" s="163"/>
      <c r="G32" s="176"/>
      <c r="H32" s="176"/>
      <c r="I32" s="176"/>
    </row>
    <row r="33" spans="1:9" x14ac:dyDescent="0.25">
      <c r="A33" s="15" t="s">
        <v>449</v>
      </c>
      <c r="B33" s="51">
        <v>0.5</v>
      </c>
      <c r="C33" s="51">
        <v>1</v>
      </c>
      <c r="D33" s="51"/>
      <c r="E33" s="51">
        <v>1</v>
      </c>
      <c r="F33" s="51">
        <v>2</v>
      </c>
      <c r="G33" s="102">
        <v>5</v>
      </c>
      <c r="H33" s="102">
        <v>9</v>
      </c>
      <c r="I33" s="102"/>
    </row>
    <row r="34" spans="1:9" x14ac:dyDescent="0.25">
      <c r="A34" s="162" t="s">
        <v>892</v>
      </c>
      <c r="B34" s="163">
        <v>2</v>
      </c>
      <c r="C34" s="163"/>
      <c r="D34" s="163"/>
      <c r="E34" s="163"/>
      <c r="F34" s="163"/>
      <c r="G34" s="176"/>
      <c r="H34" s="176"/>
      <c r="I34" s="176"/>
    </row>
    <row r="35" spans="1:9" x14ac:dyDescent="0.25">
      <c r="A35" s="15" t="s">
        <v>450</v>
      </c>
      <c r="B35" s="51">
        <v>0.5</v>
      </c>
      <c r="C35" s="51">
        <v>2</v>
      </c>
      <c r="D35" s="51"/>
      <c r="E35" s="51"/>
      <c r="F35" s="51"/>
      <c r="G35" s="102">
        <v>0.01</v>
      </c>
      <c r="H35" s="102"/>
      <c r="I35" s="102"/>
    </row>
    <row r="36" spans="1:9" x14ac:dyDescent="0.25">
      <c r="A36" s="162" t="s">
        <v>474</v>
      </c>
      <c r="B36" s="163"/>
      <c r="C36" s="163"/>
      <c r="D36" s="163"/>
      <c r="E36" s="163">
        <v>0.5</v>
      </c>
      <c r="F36" s="163">
        <v>1</v>
      </c>
      <c r="G36" s="176">
        <v>0.5</v>
      </c>
      <c r="H36" s="176">
        <v>3</v>
      </c>
      <c r="I36" s="176"/>
    </row>
    <row r="37" spans="1:9" x14ac:dyDescent="0.25">
      <c r="A37" s="15" t="s">
        <v>904</v>
      </c>
      <c r="B37" s="51"/>
      <c r="C37" s="51">
        <v>0.5</v>
      </c>
      <c r="D37" s="51"/>
      <c r="E37" s="51"/>
      <c r="F37" s="51"/>
      <c r="G37" s="102"/>
      <c r="H37" s="102"/>
      <c r="I37" s="102"/>
    </row>
    <row r="38" spans="1:9" x14ac:dyDescent="0.25">
      <c r="A38" s="162" t="s">
        <v>537</v>
      </c>
      <c r="B38" s="163"/>
      <c r="C38" s="163"/>
      <c r="D38" s="163"/>
      <c r="E38" s="163">
        <v>1</v>
      </c>
      <c r="F38" s="163"/>
      <c r="G38" s="176"/>
      <c r="H38" s="176"/>
      <c r="I38" s="176"/>
    </row>
    <row r="39" spans="1:9" x14ac:dyDescent="0.25">
      <c r="A39" s="15" t="s">
        <v>657</v>
      </c>
      <c r="B39" s="51">
        <v>20</v>
      </c>
      <c r="C39" s="51">
        <v>15</v>
      </c>
      <c r="D39" s="51"/>
      <c r="E39" s="51"/>
      <c r="F39" s="51"/>
      <c r="G39" s="102"/>
      <c r="H39" s="102"/>
      <c r="I39" s="102"/>
    </row>
    <row r="40" spans="1:9" x14ac:dyDescent="0.25">
      <c r="A40" s="162" t="s">
        <v>453</v>
      </c>
      <c r="B40" s="163">
        <v>2</v>
      </c>
      <c r="C40" s="163">
        <v>2</v>
      </c>
      <c r="D40" s="163"/>
      <c r="E40" s="163">
        <v>0.5</v>
      </c>
      <c r="F40" s="163">
        <v>0.5</v>
      </c>
      <c r="G40" s="176">
        <v>0.5</v>
      </c>
      <c r="H40" s="176">
        <v>0.5</v>
      </c>
      <c r="I40" s="176"/>
    </row>
    <row r="41" spans="1:9" x14ac:dyDescent="0.25">
      <c r="A41" s="15" t="s">
        <v>455</v>
      </c>
      <c r="B41" s="51">
        <v>1</v>
      </c>
      <c r="C41" s="51"/>
      <c r="D41" s="51"/>
      <c r="E41" s="51">
        <v>0.5</v>
      </c>
      <c r="F41" s="51">
        <v>0.5</v>
      </c>
      <c r="G41" s="102">
        <v>1</v>
      </c>
      <c r="H41" s="102"/>
      <c r="I41" s="102"/>
    </row>
    <row r="42" spans="1:9" x14ac:dyDescent="0.25">
      <c r="A42" s="162" t="s">
        <v>463</v>
      </c>
      <c r="B42" s="163">
        <v>0.5</v>
      </c>
      <c r="C42" s="163">
        <v>1</v>
      </c>
      <c r="D42" s="163"/>
      <c r="E42" s="163"/>
      <c r="F42" s="163"/>
      <c r="G42" s="176"/>
      <c r="H42" s="176"/>
      <c r="I42" s="176"/>
    </row>
    <row r="43" spans="1:9" x14ac:dyDescent="0.25">
      <c r="A43" s="15" t="s">
        <v>880</v>
      </c>
      <c r="B43" s="51">
        <v>1</v>
      </c>
      <c r="C43" s="51">
        <v>1</v>
      </c>
      <c r="D43" s="51"/>
      <c r="E43" s="51">
        <v>6</v>
      </c>
      <c r="F43" s="51">
        <v>6</v>
      </c>
      <c r="G43" s="102">
        <v>6</v>
      </c>
      <c r="H43" s="102">
        <v>6</v>
      </c>
      <c r="I43" s="102"/>
    </row>
    <row r="44" spans="1:9" x14ac:dyDescent="0.25">
      <c r="A44" s="168" t="s">
        <v>464</v>
      </c>
      <c r="B44" s="169">
        <v>5</v>
      </c>
      <c r="C44" s="169">
        <v>3</v>
      </c>
      <c r="D44" s="169"/>
      <c r="E44" s="169">
        <v>10</v>
      </c>
      <c r="F44" s="169">
        <v>15</v>
      </c>
      <c r="G44" s="177">
        <v>15</v>
      </c>
      <c r="H44" s="177">
        <v>17</v>
      </c>
      <c r="I44" s="177"/>
    </row>
    <row r="45" spans="1:9" x14ac:dyDescent="0.25">
      <c r="A45" s="171" t="s">
        <v>456</v>
      </c>
      <c r="B45" s="172"/>
      <c r="C45" s="172"/>
      <c r="D45" s="172"/>
      <c r="E45" s="172">
        <v>18</v>
      </c>
      <c r="F45" s="172">
        <v>18</v>
      </c>
      <c r="G45" s="186">
        <v>9</v>
      </c>
      <c r="H45" s="186">
        <v>4</v>
      </c>
      <c r="I45" s="186"/>
    </row>
    <row r="46" spans="1:9" ht="16.5" thickBot="1" x14ac:dyDescent="0.3">
      <c r="A46" s="15"/>
      <c r="B46" s="51"/>
      <c r="C46" s="51"/>
      <c r="D46" s="51"/>
      <c r="E46" s="51"/>
      <c r="F46" s="51"/>
      <c r="G46" s="102"/>
      <c r="H46" s="102"/>
      <c r="I46" s="102"/>
    </row>
    <row r="47" spans="1:9" ht="16.5" thickBot="1" x14ac:dyDescent="0.3">
      <c r="A47" s="39" t="s">
        <v>57</v>
      </c>
      <c r="B47" s="91">
        <f>B29+B23+B12+B6+B26</f>
        <v>70</v>
      </c>
      <c r="C47" s="91">
        <f t="shared" ref="C47:I47" si="5">C29+C23+C12+C6+C26</f>
        <v>68</v>
      </c>
      <c r="D47" s="91">
        <f t="shared" si="5"/>
        <v>0</v>
      </c>
      <c r="E47" s="91">
        <f t="shared" si="5"/>
        <v>58</v>
      </c>
      <c r="F47" s="91">
        <f t="shared" si="5"/>
        <v>57.5</v>
      </c>
      <c r="G47" s="91">
        <f t="shared" si="5"/>
        <v>62.01</v>
      </c>
      <c r="H47" s="91">
        <f t="shared" si="5"/>
        <v>70.5</v>
      </c>
      <c r="I47" s="91">
        <f t="shared" si="5"/>
        <v>0</v>
      </c>
    </row>
    <row r="48" spans="1:9" ht="16.5" thickBot="1" x14ac:dyDescent="0.3">
      <c r="A48" s="39" t="s">
        <v>58</v>
      </c>
      <c r="B48" s="55">
        <f t="shared" ref="B48:I48" si="6">COUNT(B7:B10)+COUNT(B13:B20)+COUNT(B24)+COUNT(B27)+COUNT(B30:B43)</f>
        <v>14</v>
      </c>
      <c r="C48" s="55">
        <f t="shared" si="6"/>
        <v>21</v>
      </c>
      <c r="D48" s="55">
        <f t="shared" si="6"/>
        <v>0</v>
      </c>
      <c r="E48" s="55">
        <f t="shared" si="6"/>
        <v>12</v>
      </c>
      <c r="F48" s="55">
        <f t="shared" si="6"/>
        <v>11</v>
      </c>
      <c r="G48" s="55">
        <f t="shared" si="6"/>
        <v>13</v>
      </c>
      <c r="H48" s="55">
        <f t="shared" si="6"/>
        <v>10</v>
      </c>
      <c r="I48" s="55">
        <f t="shared" si="6"/>
        <v>0</v>
      </c>
    </row>
    <row r="49" spans="2:9" x14ac:dyDescent="0.25">
      <c r="B49" s="100"/>
      <c r="C49" s="100"/>
      <c r="D49" s="100"/>
      <c r="E49" s="100"/>
      <c r="F49" s="100"/>
      <c r="G49" s="100"/>
      <c r="H49" s="100">
        <v>8083</v>
      </c>
      <c r="I49" s="100"/>
    </row>
    <row r="50" spans="2:9" x14ac:dyDescent="0.25">
      <c r="B50" s="100"/>
      <c r="C50" s="100"/>
      <c r="D50" s="100"/>
      <c r="E50" s="100"/>
      <c r="F50" s="100"/>
      <c r="G50" s="100"/>
      <c r="H50" s="100"/>
      <c r="I50" s="100"/>
    </row>
  </sheetData>
  <sortState xmlns:xlrd2="http://schemas.microsoft.com/office/spreadsheetml/2017/richdata2" ref="A30:G43">
    <sortCondition ref="A29:A4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pageSetUpPr fitToPage="1"/>
  </sheetPr>
  <dimension ref="A1:I38"/>
  <sheetViews>
    <sheetView zoomScale="115" zoomScaleNormal="115" workbookViewId="0">
      <selection activeCell="L6" sqref="L6:M6"/>
    </sheetView>
  </sheetViews>
  <sheetFormatPr defaultColWidth="8.85546875" defaultRowHeight="15.75" x14ac:dyDescent="0.25"/>
  <cols>
    <col min="1" max="1" width="32" style="3" customWidth="1"/>
    <col min="2" max="6" width="9.5703125" style="3" customWidth="1"/>
    <col min="7" max="9" width="10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627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628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636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3">
      <c r="A5" s="39" t="s">
        <v>48</v>
      </c>
      <c r="B5" s="91">
        <f>SUM(B6:B10)</f>
        <v>2</v>
      </c>
      <c r="C5" s="91">
        <f t="shared" ref="C5:I5" si="0">SUM(C6:C10)</f>
        <v>1</v>
      </c>
      <c r="D5" s="91">
        <f t="shared" si="0"/>
        <v>2</v>
      </c>
      <c r="E5" s="91">
        <f t="shared" si="0"/>
        <v>2</v>
      </c>
      <c r="F5" s="91">
        <f t="shared" si="0"/>
        <v>2.5</v>
      </c>
      <c r="G5" s="91">
        <f t="shared" si="0"/>
        <v>0.6</v>
      </c>
      <c r="H5" s="91">
        <f t="shared" si="0"/>
        <v>4</v>
      </c>
      <c r="I5" s="91">
        <f t="shared" si="0"/>
        <v>0</v>
      </c>
    </row>
    <row r="6" spans="1:9" x14ac:dyDescent="0.25">
      <c r="A6" s="159" t="s">
        <v>436</v>
      </c>
      <c r="B6" s="160">
        <v>2</v>
      </c>
      <c r="C6" s="160">
        <v>1</v>
      </c>
      <c r="D6" s="160">
        <v>1</v>
      </c>
      <c r="E6" s="160">
        <v>0.5</v>
      </c>
      <c r="F6" s="160">
        <v>1</v>
      </c>
      <c r="G6" s="175">
        <v>0.5</v>
      </c>
      <c r="H6" s="175">
        <v>2</v>
      </c>
      <c r="I6" s="175"/>
    </row>
    <row r="7" spans="1:9" ht="15.75" customHeight="1" x14ac:dyDescent="0.25">
      <c r="A7" s="15" t="s">
        <v>637</v>
      </c>
      <c r="B7" s="102"/>
      <c r="C7" s="102"/>
      <c r="D7" s="102"/>
      <c r="E7" s="51">
        <v>0.5</v>
      </c>
      <c r="F7" s="51">
        <v>0.5</v>
      </c>
      <c r="G7" s="102">
        <v>0.1</v>
      </c>
      <c r="H7" s="102">
        <v>0.5</v>
      </c>
      <c r="I7" s="102"/>
    </row>
    <row r="8" spans="1:9" x14ac:dyDescent="0.25">
      <c r="A8" s="162" t="s">
        <v>468</v>
      </c>
      <c r="B8" s="163"/>
      <c r="C8" s="163"/>
      <c r="D8" s="163">
        <v>0.5</v>
      </c>
      <c r="E8" s="163">
        <v>0.5</v>
      </c>
      <c r="F8" s="163">
        <v>0.5</v>
      </c>
      <c r="G8" s="176"/>
      <c r="H8" s="176">
        <v>1</v>
      </c>
      <c r="I8" s="176"/>
    </row>
    <row r="9" spans="1:9" x14ac:dyDescent="0.25">
      <c r="A9" s="15" t="s">
        <v>493</v>
      </c>
      <c r="B9" s="51"/>
      <c r="C9" s="51"/>
      <c r="D9" s="51"/>
      <c r="E9" s="51">
        <v>0.5</v>
      </c>
      <c r="F9" s="51">
        <v>0.5</v>
      </c>
      <c r="G9" s="102"/>
      <c r="H9" s="102">
        <v>0.5</v>
      </c>
      <c r="I9" s="102"/>
    </row>
    <row r="10" spans="1:9" x14ac:dyDescent="0.25">
      <c r="A10" s="162" t="s">
        <v>483</v>
      </c>
      <c r="B10" s="163"/>
      <c r="C10" s="163"/>
      <c r="D10" s="163">
        <v>0.5</v>
      </c>
      <c r="E10" s="163"/>
      <c r="F10" s="163"/>
      <c r="G10" s="176"/>
      <c r="H10" s="176"/>
      <c r="I10" s="176"/>
    </row>
    <row r="11" spans="1:9" ht="16.5" thickBot="1" x14ac:dyDescent="0.3">
      <c r="A11" s="20"/>
      <c r="B11" s="88"/>
      <c r="C11" s="88"/>
      <c r="D11" s="88"/>
      <c r="E11" s="104"/>
      <c r="F11" s="104"/>
      <c r="G11" s="104"/>
      <c r="H11" s="104"/>
      <c r="I11" s="104"/>
    </row>
    <row r="12" spans="1:9" ht="16.5" thickBot="1" x14ac:dyDescent="0.3">
      <c r="A12" s="39" t="s">
        <v>56</v>
      </c>
      <c r="B12" s="91">
        <f>SUM(B13:B27)</f>
        <v>55.5</v>
      </c>
      <c r="C12" s="91">
        <f t="shared" ref="C12:I12" si="1">SUM(C13:C27)</f>
        <v>41.5</v>
      </c>
      <c r="D12" s="91">
        <f t="shared" si="1"/>
        <v>61.5</v>
      </c>
      <c r="E12" s="91">
        <f t="shared" si="1"/>
        <v>63.6</v>
      </c>
      <c r="F12" s="91">
        <f t="shared" si="1"/>
        <v>66</v>
      </c>
      <c r="G12" s="91">
        <f t="shared" si="1"/>
        <v>52</v>
      </c>
      <c r="H12" s="91">
        <f t="shared" si="1"/>
        <v>57.5</v>
      </c>
      <c r="I12" s="91">
        <f t="shared" si="1"/>
        <v>0</v>
      </c>
    </row>
    <row r="13" spans="1:9" x14ac:dyDescent="0.25">
      <c r="A13" s="159" t="s">
        <v>602</v>
      </c>
      <c r="B13" s="160">
        <v>7</v>
      </c>
      <c r="C13" s="160">
        <v>4</v>
      </c>
      <c r="D13" s="160">
        <v>5</v>
      </c>
      <c r="E13" s="160">
        <v>3</v>
      </c>
      <c r="F13" s="160"/>
      <c r="G13" s="175"/>
      <c r="H13" s="175"/>
      <c r="I13" s="175"/>
    </row>
    <row r="14" spans="1:9" x14ac:dyDescent="0.25">
      <c r="A14" s="15" t="s">
        <v>447</v>
      </c>
      <c r="B14" s="51">
        <v>0.5</v>
      </c>
      <c r="C14" s="51"/>
      <c r="D14" s="51">
        <v>0.5</v>
      </c>
      <c r="E14" s="51">
        <v>0.5</v>
      </c>
      <c r="F14" s="51">
        <v>0.5</v>
      </c>
      <c r="G14" s="102"/>
      <c r="H14" s="102"/>
      <c r="I14" s="102"/>
    </row>
    <row r="15" spans="1:9" x14ac:dyDescent="0.25">
      <c r="A15" s="162" t="s">
        <v>798</v>
      </c>
      <c r="B15" s="163">
        <v>0.5</v>
      </c>
      <c r="C15" s="163"/>
      <c r="D15" s="163"/>
      <c r="E15" s="163"/>
      <c r="F15" s="163"/>
      <c r="G15" s="176"/>
      <c r="H15" s="176"/>
      <c r="I15" s="176"/>
    </row>
    <row r="16" spans="1:9" x14ac:dyDescent="0.25">
      <c r="A16" s="15" t="s">
        <v>449</v>
      </c>
      <c r="B16" s="51">
        <v>1</v>
      </c>
      <c r="C16" s="51">
        <v>0.5</v>
      </c>
      <c r="D16" s="51">
        <v>0.5</v>
      </c>
      <c r="E16" s="51">
        <v>1</v>
      </c>
      <c r="F16" s="51">
        <v>3</v>
      </c>
      <c r="G16" s="102">
        <v>1</v>
      </c>
      <c r="H16" s="102">
        <v>4</v>
      </c>
      <c r="I16" s="102"/>
    </row>
    <row r="17" spans="1:9" x14ac:dyDescent="0.25">
      <c r="A17" s="162" t="s">
        <v>450</v>
      </c>
      <c r="B17" s="163"/>
      <c r="C17" s="163">
        <v>1</v>
      </c>
      <c r="D17" s="163">
        <v>3</v>
      </c>
      <c r="E17" s="163">
        <v>0.5</v>
      </c>
      <c r="F17" s="163">
        <v>1</v>
      </c>
      <c r="G17" s="176">
        <v>0.5</v>
      </c>
      <c r="H17" s="176"/>
      <c r="I17" s="176"/>
    </row>
    <row r="18" spans="1:9" x14ac:dyDescent="0.25">
      <c r="A18" s="15" t="s">
        <v>530</v>
      </c>
      <c r="B18" s="51"/>
      <c r="C18" s="51"/>
      <c r="D18" s="51">
        <v>2</v>
      </c>
      <c r="E18" s="51">
        <v>3</v>
      </c>
      <c r="F18" s="51"/>
      <c r="G18" s="102">
        <v>1</v>
      </c>
      <c r="H18" s="102">
        <v>0.5</v>
      </c>
      <c r="I18" s="102"/>
    </row>
    <row r="19" spans="1:9" x14ac:dyDescent="0.25">
      <c r="A19" s="181" t="s">
        <v>995</v>
      </c>
      <c r="B19" s="163">
        <v>2</v>
      </c>
      <c r="C19" s="163">
        <v>3</v>
      </c>
      <c r="D19" s="163">
        <v>3</v>
      </c>
      <c r="E19" s="163">
        <v>3</v>
      </c>
      <c r="F19" s="163"/>
      <c r="G19" s="176">
        <v>3</v>
      </c>
      <c r="H19" s="176">
        <v>5</v>
      </c>
      <c r="I19" s="176"/>
    </row>
    <row r="20" spans="1:9" x14ac:dyDescent="0.25">
      <c r="A20" s="15" t="s">
        <v>903</v>
      </c>
      <c r="B20" s="51">
        <v>1</v>
      </c>
      <c r="C20" s="51"/>
      <c r="D20" s="51"/>
      <c r="E20" s="51"/>
      <c r="F20" s="51"/>
      <c r="G20" s="102"/>
      <c r="H20" s="102"/>
      <c r="I20" s="102"/>
    </row>
    <row r="21" spans="1:9" x14ac:dyDescent="0.25">
      <c r="A21" s="162" t="s">
        <v>452</v>
      </c>
      <c r="B21" s="163">
        <v>5</v>
      </c>
      <c r="C21" s="163">
        <v>6</v>
      </c>
      <c r="D21" s="163"/>
      <c r="E21" s="163"/>
      <c r="F21" s="163"/>
      <c r="G21" s="176">
        <v>5</v>
      </c>
      <c r="H21" s="176">
        <v>4</v>
      </c>
      <c r="I21" s="176"/>
    </row>
    <row r="22" spans="1:9" x14ac:dyDescent="0.25">
      <c r="A22" s="15" t="s">
        <v>541</v>
      </c>
      <c r="B22" s="51"/>
      <c r="C22" s="51"/>
      <c r="D22" s="51">
        <v>30</v>
      </c>
      <c r="E22" s="51"/>
      <c r="F22" s="51"/>
      <c r="G22" s="102"/>
      <c r="H22" s="102"/>
      <c r="I22" s="102"/>
    </row>
    <row r="23" spans="1:9" x14ac:dyDescent="0.25">
      <c r="A23" s="162" t="s">
        <v>638</v>
      </c>
      <c r="B23" s="163"/>
      <c r="C23" s="163"/>
      <c r="D23" s="163">
        <v>12</v>
      </c>
      <c r="E23" s="163">
        <v>39</v>
      </c>
      <c r="F23" s="163">
        <v>8</v>
      </c>
      <c r="G23" s="176">
        <v>9</v>
      </c>
      <c r="H23" s="176">
        <v>7</v>
      </c>
      <c r="I23" s="176"/>
    </row>
    <row r="24" spans="1:9" x14ac:dyDescent="0.25">
      <c r="A24" s="15" t="s">
        <v>453</v>
      </c>
      <c r="B24" s="51"/>
      <c r="C24" s="51">
        <v>0.5</v>
      </c>
      <c r="D24" s="51">
        <v>0.5</v>
      </c>
      <c r="E24" s="51">
        <v>0.5</v>
      </c>
      <c r="F24" s="51">
        <v>0.5</v>
      </c>
      <c r="G24" s="102">
        <v>0.5</v>
      </c>
      <c r="H24" s="102">
        <v>1</v>
      </c>
      <c r="I24" s="102"/>
    </row>
    <row r="25" spans="1:9" x14ac:dyDescent="0.25">
      <c r="A25" s="162" t="s">
        <v>455</v>
      </c>
      <c r="B25" s="163">
        <v>2</v>
      </c>
      <c r="C25" s="163">
        <v>3</v>
      </c>
      <c r="D25" s="163">
        <v>4</v>
      </c>
      <c r="E25" s="163">
        <v>5</v>
      </c>
      <c r="F25" s="163">
        <v>7</v>
      </c>
      <c r="G25" s="176">
        <v>5</v>
      </c>
      <c r="H25" s="176">
        <v>11</v>
      </c>
      <c r="I25" s="176"/>
    </row>
    <row r="26" spans="1:9" x14ac:dyDescent="0.25">
      <c r="A26" s="15" t="s">
        <v>463</v>
      </c>
      <c r="B26" s="51">
        <v>0.5</v>
      </c>
      <c r="C26" s="51">
        <v>0.5</v>
      </c>
      <c r="D26" s="51">
        <v>1</v>
      </c>
      <c r="E26" s="127">
        <v>0.1</v>
      </c>
      <c r="F26" s="51">
        <v>1</v>
      </c>
      <c r="G26" s="102">
        <v>2</v>
      </c>
      <c r="H26" s="102">
        <v>2</v>
      </c>
      <c r="I26" s="102"/>
    </row>
    <row r="27" spans="1:9" x14ac:dyDescent="0.25">
      <c r="A27" s="168" t="s">
        <v>464</v>
      </c>
      <c r="B27" s="169">
        <v>36</v>
      </c>
      <c r="C27" s="169">
        <v>23</v>
      </c>
      <c r="D27" s="169"/>
      <c r="E27" s="169">
        <v>8</v>
      </c>
      <c r="F27" s="169">
        <v>45</v>
      </c>
      <c r="G27" s="177">
        <v>25</v>
      </c>
      <c r="H27" s="177">
        <v>23</v>
      </c>
      <c r="I27" s="177"/>
    </row>
    <row r="28" spans="1:9" x14ac:dyDescent="0.25">
      <c r="A28" s="171" t="s">
        <v>456</v>
      </c>
      <c r="B28" s="172"/>
      <c r="C28" s="172"/>
      <c r="D28" s="172"/>
      <c r="E28" s="172"/>
      <c r="F28" s="172"/>
      <c r="G28" s="186"/>
      <c r="H28" s="186">
        <v>0.5</v>
      </c>
      <c r="I28" s="186"/>
    </row>
    <row r="29" spans="1:9" ht="16.5" thickBot="1" x14ac:dyDescent="0.3">
      <c r="A29" s="40"/>
      <c r="B29" s="88"/>
      <c r="C29" s="88"/>
      <c r="D29" s="88"/>
      <c r="E29" s="88"/>
      <c r="F29" s="88"/>
      <c r="G29" s="104"/>
      <c r="H29" s="104"/>
      <c r="I29" s="104"/>
    </row>
    <row r="30" spans="1:9" ht="16.5" thickBot="1" x14ac:dyDescent="0.3">
      <c r="A30" s="39" t="s">
        <v>57</v>
      </c>
      <c r="B30" s="91">
        <f>B12+B5</f>
        <v>57.5</v>
      </c>
      <c r="C30" s="91">
        <f t="shared" ref="C30:I30" si="2">C12+C5</f>
        <v>42.5</v>
      </c>
      <c r="D30" s="91">
        <f t="shared" si="2"/>
        <v>63.5</v>
      </c>
      <c r="E30" s="91">
        <f t="shared" si="2"/>
        <v>65.599999999999994</v>
      </c>
      <c r="F30" s="91">
        <f t="shared" si="2"/>
        <v>68.5</v>
      </c>
      <c r="G30" s="91">
        <f t="shared" si="2"/>
        <v>52.6</v>
      </c>
      <c r="H30" s="91">
        <f t="shared" si="2"/>
        <v>61.5</v>
      </c>
      <c r="I30" s="91">
        <f t="shared" si="2"/>
        <v>0</v>
      </c>
    </row>
    <row r="31" spans="1:9" ht="16.5" thickBot="1" x14ac:dyDescent="0.3">
      <c r="A31" s="39" t="s">
        <v>58</v>
      </c>
      <c r="B31" s="55">
        <f>COUNT(B6:B10)+COUNT(B13:B26)</f>
        <v>10</v>
      </c>
      <c r="C31" s="55">
        <f t="shared" ref="C31:I31" si="3">COUNT(C6:C10)+COUNT(C13:C26)</f>
        <v>9</v>
      </c>
      <c r="D31" s="55">
        <f t="shared" si="3"/>
        <v>14</v>
      </c>
      <c r="E31" s="55">
        <f t="shared" si="3"/>
        <v>14</v>
      </c>
      <c r="F31" s="55">
        <f t="shared" si="3"/>
        <v>11</v>
      </c>
      <c r="G31" s="55">
        <f t="shared" si="3"/>
        <v>11</v>
      </c>
      <c r="H31" s="55">
        <f t="shared" si="3"/>
        <v>12</v>
      </c>
      <c r="I31" s="55">
        <f t="shared" si="3"/>
        <v>0</v>
      </c>
    </row>
    <row r="32" spans="1:9" ht="16.5" thickBot="1" x14ac:dyDescent="0.3">
      <c r="A32" s="39" t="s">
        <v>639</v>
      </c>
      <c r="B32" s="55"/>
      <c r="C32" s="55"/>
      <c r="D32" s="55"/>
      <c r="E32" s="105"/>
      <c r="F32" s="105"/>
      <c r="G32" s="105"/>
      <c r="H32" s="105">
        <v>8086</v>
      </c>
      <c r="I32" s="105"/>
    </row>
    <row r="33" spans="2:9" x14ac:dyDescent="0.25">
      <c r="B33" s="100"/>
      <c r="C33" s="100"/>
      <c r="D33" s="100"/>
      <c r="E33" s="100"/>
      <c r="F33" s="100"/>
      <c r="G33" s="100"/>
      <c r="H33" s="100"/>
      <c r="I33" s="100"/>
    </row>
    <row r="34" spans="2:9" x14ac:dyDescent="0.25">
      <c r="B34" s="100"/>
      <c r="C34" s="100"/>
      <c r="D34" s="100"/>
      <c r="E34" s="100"/>
      <c r="F34" s="100"/>
      <c r="G34" s="100"/>
      <c r="H34" s="100"/>
      <c r="I34" s="100"/>
    </row>
    <row r="35" spans="2:9" x14ac:dyDescent="0.25">
      <c r="B35" s="100"/>
      <c r="C35" s="100"/>
      <c r="D35" s="100"/>
      <c r="E35" s="100"/>
      <c r="F35" s="100"/>
      <c r="G35" s="100"/>
      <c r="H35" s="100"/>
      <c r="I35" s="100"/>
    </row>
    <row r="36" spans="2:9" x14ac:dyDescent="0.25">
      <c r="B36" s="100"/>
      <c r="C36" s="100"/>
      <c r="D36" s="100"/>
      <c r="E36" s="100"/>
      <c r="F36" s="100"/>
      <c r="G36" s="100"/>
      <c r="H36" s="100"/>
      <c r="I36" s="100"/>
    </row>
    <row r="37" spans="2:9" x14ac:dyDescent="0.25">
      <c r="B37" s="100"/>
      <c r="C37" s="100"/>
      <c r="D37" s="100"/>
      <c r="E37" s="100"/>
      <c r="F37" s="100"/>
      <c r="G37" s="100"/>
      <c r="H37" s="100"/>
      <c r="I37" s="100"/>
    </row>
    <row r="38" spans="2:9" x14ac:dyDescent="0.25">
      <c r="B38" s="100"/>
      <c r="C38" s="100"/>
      <c r="D38" s="100"/>
      <c r="E38" s="100"/>
      <c r="F38" s="100"/>
      <c r="G38" s="100"/>
      <c r="H38" s="100"/>
      <c r="I38" s="100"/>
    </row>
  </sheetData>
  <sortState xmlns:xlrd2="http://schemas.microsoft.com/office/spreadsheetml/2017/richdata2" ref="A13:G26">
    <sortCondition ref="A12:A2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pageSetUpPr fitToPage="1"/>
  </sheetPr>
  <dimension ref="A1:I50"/>
  <sheetViews>
    <sheetView zoomScaleNormal="100" workbookViewId="0">
      <selection activeCell="P9" sqref="P9"/>
    </sheetView>
  </sheetViews>
  <sheetFormatPr defaultColWidth="8.85546875" defaultRowHeight="15.75" x14ac:dyDescent="0.25"/>
  <cols>
    <col min="1" max="1" width="32.5703125" style="3" customWidth="1"/>
    <col min="2" max="6" width="9.5703125" style="3" customWidth="1"/>
    <col min="7" max="9" width="10.140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627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628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640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3">
      <c r="A5" s="39" t="s">
        <v>55</v>
      </c>
      <c r="B5" s="91">
        <f t="shared" ref="B5:I5" si="0">SUM(B6:B8)</f>
        <v>0</v>
      </c>
      <c r="C5" s="91">
        <f t="shared" si="0"/>
        <v>0</v>
      </c>
      <c r="D5" s="91">
        <f t="shared" si="0"/>
        <v>0</v>
      </c>
      <c r="E5" s="91">
        <f t="shared" si="0"/>
        <v>0.5</v>
      </c>
      <c r="F5" s="91">
        <f t="shared" si="0"/>
        <v>5</v>
      </c>
      <c r="G5" s="91">
        <f t="shared" si="0"/>
        <v>0.61</v>
      </c>
      <c r="H5" s="91">
        <f t="shared" si="0"/>
        <v>0.5</v>
      </c>
      <c r="I5" s="91">
        <f t="shared" si="0"/>
        <v>0</v>
      </c>
    </row>
    <row r="6" spans="1:9" x14ac:dyDescent="0.25">
      <c r="A6" s="159" t="s">
        <v>642</v>
      </c>
      <c r="B6" s="160"/>
      <c r="C6" s="160"/>
      <c r="D6" s="160"/>
      <c r="E6" s="175"/>
      <c r="F6" s="175">
        <v>2</v>
      </c>
      <c r="G6" s="175">
        <v>0.1</v>
      </c>
      <c r="H6" s="175"/>
      <c r="I6" s="175"/>
    </row>
    <row r="7" spans="1:9" x14ac:dyDescent="0.25">
      <c r="A7" s="15" t="s">
        <v>937</v>
      </c>
      <c r="B7" s="102"/>
      <c r="C7" s="102"/>
      <c r="D7" s="102"/>
      <c r="E7" s="51">
        <v>0.5</v>
      </c>
      <c r="F7" s="51">
        <v>3</v>
      </c>
      <c r="G7" s="102">
        <v>0.01</v>
      </c>
      <c r="H7" s="102">
        <v>0.5</v>
      </c>
      <c r="I7" s="102"/>
    </row>
    <row r="8" spans="1:9" x14ac:dyDescent="0.25">
      <c r="A8" s="162" t="s">
        <v>641</v>
      </c>
      <c r="B8" s="163"/>
      <c r="C8" s="163"/>
      <c r="D8" s="163"/>
      <c r="E8" s="163"/>
      <c r="F8" s="163"/>
      <c r="G8" s="176">
        <v>0.5</v>
      </c>
      <c r="H8" s="176"/>
      <c r="I8" s="176"/>
    </row>
    <row r="9" spans="1:9" ht="16.5" thickBot="1" x14ac:dyDescent="0.3">
      <c r="A9" s="40"/>
      <c r="B9" s="88"/>
      <c r="C9" s="88"/>
      <c r="D9" s="88"/>
      <c r="E9" s="104"/>
      <c r="F9" s="104"/>
      <c r="G9" s="104"/>
      <c r="H9" s="104"/>
      <c r="I9" s="104"/>
    </row>
    <row r="10" spans="1:9" ht="16.5" thickBot="1" x14ac:dyDescent="0.3">
      <c r="A10" s="39" t="s">
        <v>48</v>
      </c>
      <c r="B10" s="91">
        <f>SUM(B11:B20)</f>
        <v>15</v>
      </c>
      <c r="C10" s="91">
        <f t="shared" ref="C10:I10" si="1">SUM(C11:C20)</f>
        <v>23</v>
      </c>
      <c r="D10" s="91">
        <f t="shared" si="1"/>
        <v>33</v>
      </c>
      <c r="E10" s="91">
        <f t="shared" si="1"/>
        <v>30</v>
      </c>
      <c r="F10" s="91">
        <f t="shared" si="1"/>
        <v>33.5</v>
      </c>
      <c r="G10" s="91">
        <f t="shared" si="1"/>
        <v>27</v>
      </c>
      <c r="H10" s="91">
        <f t="shared" si="1"/>
        <v>35</v>
      </c>
      <c r="I10" s="91">
        <f t="shared" si="1"/>
        <v>0</v>
      </c>
    </row>
    <row r="11" spans="1:9" x14ac:dyDescent="0.25">
      <c r="A11" s="159" t="s">
        <v>436</v>
      </c>
      <c r="B11" s="160">
        <v>10</v>
      </c>
      <c r="C11" s="160">
        <v>6</v>
      </c>
      <c r="D11" s="160">
        <v>5</v>
      </c>
      <c r="E11" s="160">
        <v>0.5</v>
      </c>
      <c r="F11" s="160">
        <v>0.5</v>
      </c>
      <c r="G11" s="175">
        <v>1</v>
      </c>
      <c r="H11" s="175">
        <v>1</v>
      </c>
      <c r="I11" s="175"/>
    </row>
    <row r="12" spans="1:9" x14ac:dyDescent="0.25">
      <c r="A12" s="15" t="s">
        <v>643</v>
      </c>
      <c r="B12" s="51"/>
      <c r="C12" s="51"/>
      <c r="D12" s="51"/>
      <c r="E12" s="51">
        <v>6</v>
      </c>
      <c r="F12" s="51">
        <v>11</v>
      </c>
      <c r="G12" s="102">
        <v>11</v>
      </c>
      <c r="H12" s="102">
        <v>10</v>
      </c>
      <c r="I12" s="102"/>
    </row>
    <row r="13" spans="1:9" x14ac:dyDescent="0.25">
      <c r="A13" s="162" t="s">
        <v>572</v>
      </c>
      <c r="B13" s="163"/>
      <c r="C13" s="163"/>
      <c r="D13" s="163"/>
      <c r="E13" s="163">
        <v>0.5</v>
      </c>
      <c r="F13" s="163"/>
      <c r="G13" s="176"/>
      <c r="H13" s="176"/>
      <c r="I13" s="176"/>
    </row>
    <row r="14" spans="1:9" x14ac:dyDescent="0.25">
      <c r="A14" s="15" t="s">
        <v>645</v>
      </c>
      <c r="B14" s="51"/>
      <c r="C14" s="51"/>
      <c r="D14" s="51"/>
      <c r="E14" s="51"/>
      <c r="F14" s="51">
        <v>1</v>
      </c>
      <c r="G14" s="102">
        <v>4</v>
      </c>
      <c r="H14" s="102">
        <v>9</v>
      </c>
      <c r="I14" s="102"/>
    </row>
    <row r="15" spans="1:9" x14ac:dyDescent="0.25">
      <c r="A15" s="162" t="s">
        <v>468</v>
      </c>
      <c r="B15" s="163">
        <v>1</v>
      </c>
      <c r="C15" s="163">
        <v>7</v>
      </c>
      <c r="D15" s="163">
        <v>5</v>
      </c>
      <c r="E15" s="163">
        <v>20</v>
      </c>
      <c r="F15" s="163">
        <v>18</v>
      </c>
      <c r="G15" s="176">
        <v>10</v>
      </c>
      <c r="H15" s="176">
        <v>14</v>
      </c>
      <c r="I15" s="176"/>
    </row>
    <row r="16" spans="1:9" x14ac:dyDescent="0.25">
      <c r="A16" s="15" t="s">
        <v>504</v>
      </c>
      <c r="B16" s="51">
        <v>2</v>
      </c>
      <c r="C16" s="51">
        <v>9</v>
      </c>
      <c r="D16" s="51">
        <v>19</v>
      </c>
      <c r="E16" s="51"/>
      <c r="F16" s="51">
        <v>1</v>
      </c>
      <c r="G16" s="102"/>
      <c r="H16" s="102"/>
      <c r="I16" s="102"/>
    </row>
    <row r="17" spans="1:9" x14ac:dyDescent="0.25">
      <c r="A17" s="162" t="s">
        <v>469</v>
      </c>
      <c r="B17" s="163"/>
      <c r="C17" s="163"/>
      <c r="D17" s="163"/>
      <c r="E17" s="163">
        <v>2</v>
      </c>
      <c r="F17" s="163">
        <v>2</v>
      </c>
      <c r="G17" s="176">
        <v>0.5</v>
      </c>
      <c r="H17" s="176"/>
      <c r="I17" s="176"/>
    </row>
    <row r="18" spans="1:9" x14ac:dyDescent="0.25">
      <c r="A18" s="15" t="s">
        <v>437</v>
      </c>
      <c r="B18" s="51">
        <v>1</v>
      </c>
      <c r="C18" s="51"/>
      <c r="D18" s="51">
        <v>2</v>
      </c>
      <c r="E18" s="51">
        <v>1</v>
      </c>
      <c r="F18" s="51"/>
      <c r="G18" s="102">
        <v>0.5</v>
      </c>
      <c r="H18" s="102">
        <v>1</v>
      </c>
      <c r="I18" s="102"/>
    </row>
    <row r="19" spans="1:9" ht="19.5" x14ac:dyDescent="0.25">
      <c r="A19" s="162" t="s">
        <v>483</v>
      </c>
      <c r="B19" s="163"/>
      <c r="C19" s="163"/>
      <c r="D19" s="163">
        <v>2</v>
      </c>
      <c r="E19" s="163"/>
      <c r="F19" s="163"/>
      <c r="G19" s="195"/>
      <c r="H19" s="176"/>
      <c r="I19" s="176"/>
    </row>
    <row r="20" spans="1:9" x14ac:dyDescent="0.25">
      <c r="A20" s="15" t="s">
        <v>644</v>
      </c>
      <c r="B20" s="51">
        <v>1</v>
      </c>
      <c r="C20" s="51">
        <v>1</v>
      </c>
      <c r="D20" s="51"/>
      <c r="E20" s="51"/>
      <c r="F20" s="51"/>
      <c r="G20" s="102"/>
      <c r="H20" s="102"/>
      <c r="I20" s="102"/>
    </row>
    <row r="21" spans="1:9" x14ac:dyDescent="0.25">
      <c r="A21" s="167" t="s">
        <v>43</v>
      </c>
      <c r="B21" s="163"/>
      <c r="C21" s="163"/>
      <c r="D21" s="163"/>
      <c r="E21" s="163">
        <v>11</v>
      </c>
      <c r="F21" s="163"/>
      <c r="G21" s="176"/>
      <c r="H21" s="176">
        <v>4</v>
      </c>
      <c r="I21" s="176"/>
    </row>
    <row r="22" spans="1:9" ht="16.5" thickBot="1" x14ac:dyDescent="0.3">
      <c r="A22" s="20"/>
      <c r="B22" s="88"/>
      <c r="C22" s="88"/>
      <c r="D22" s="88"/>
      <c r="E22" s="104"/>
      <c r="F22" s="104"/>
      <c r="G22" s="104"/>
      <c r="H22" s="104"/>
      <c r="I22" s="104"/>
    </row>
    <row r="23" spans="1:9" ht="16.5" thickBot="1" x14ac:dyDescent="0.3">
      <c r="A23" s="39" t="s">
        <v>49</v>
      </c>
      <c r="B23" s="91">
        <f>SUM(B24:B26)</f>
        <v>0</v>
      </c>
      <c r="C23" s="91">
        <f t="shared" ref="C23:I23" si="2">SUM(C24:C26)</f>
        <v>0</v>
      </c>
      <c r="D23" s="91">
        <f t="shared" si="2"/>
        <v>0</v>
      </c>
      <c r="E23" s="91">
        <f t="shared" si="2"/>
        <v>0.5</v>
      </c>
      <c r="F23" s="91">
        <f t="shared" si="2"/>
        <v>0</v>
      </c>
      <c r="G23" s="91">
        <f t="shared" si="2"/>
        <v>1</v>
      </c>
      <c r="H23" s="91">
        <f t="shared" si="2"/>
        <v>4.0999999999999996</v>
      </c>
      <c r="I23" s="91">
        <f t="shared" si="2"/>
        <v>0</v>
      </c>
    </row>
    <row r="24" spans="1:9" x14ac:dyDescent="0.25">
      <c r="A24" s="159" t="s">
        <v>974</v>
      </c>
      <c r="B24" s="179"/>
      <c r="C24" s="179"/>
      <c r="D24" s="179"/>
      <c r="E24" s="179"/>
      <c r="F24" s="179"/>
      <c r="G24" s="160"/>
      <c r="H24" s="175">
        <v>0.1</v>
      </c>
      <c r="I24" s="175"/>
    </row>
    <row r="25" spans="1:9" x14ac:dyDescent="0.25">
      <c r="A25" s="21" t="s">
        <v>487</v>
      </c>
      <c r="B25" s="112"/>
      <c r="C25" s="112"/>
      <c r="D25" s="112"/>
      <c r="E25" s="112"/>
      <c r="F25" s="112"/>
      <c r="G25" s="54">
        <v>0.5</v>
      </c>
      <c r="H25" s="106">
        <v>1</v>
      </c>
      <c r="I25" s="106"/>
    </row>
    <row r="26" spans="1:9" x14ac:dyDescent="0.25">
      <c r="A26" s="162" t="s">
        <v>916</v>
      </c>
      <c r="B26" s="163"/>
      <c r="C26" s="163"/>
      <c r="D26" s="163"/>
      <c r="E26" s="163">
        <v>0.5</v>
      </c>
      <c r="F26" s="176"/>
      <c r="G26" s="176">
        <v>0.5</v>
      </c>
      <c r="H26" s="176">
        <v>3</v>
      </c>
      <c r="I26" s="176"/>
    </row>
    <row r="27" spans="1:9" ht="16.5" thickBot="1" x14ac:dyDescent="0.3">
      <c r="A27" s="20"/>
      <c r="B27" s="88"/>
      <c r="C27" s="88"/>
      <c r="D27" s="88"/>
      <c r="E27" s="104"/>
      <c r="F27" s="104"/>
      <c r="G27" s="104"/>
      <c r="H27" s="104"/>
      <c r="I27" s="104"/>
    </row>
    <row r="28" spans="1:9" ht="16.5" thickBot="1" x14ac:dyDescent="0.3">
      <c r="A28" s="39" t="s">
        <v>56</v>
      </c>
      <c r="B28" s="91">
        <f>SUM(B29:B42)</f>
        <v>48.5</v>
      </c>
      <c r="C28" s="91">
        <f t="shared" ref="C28:I28" si="3">SUM(C29:C42)</f>
        <v>35</v>
      </c>
      <c r="D28" s="91">
        <f t="shared" si="3"/>
        <v>35</v>
      </c>
      <c r="E28" s="91">
        <f t="shared" si="3"/>
        <v>20.5</v>
      </c>
      <c r="F28" s="91">
        <f t="shared" si="3"/>
        <v>8</v>
      </c>
      <c r="G28" s="91">
        <f t="shared" si="3"/>
        <v>18.009999999999998</v>
      </c>
      <c r="H28" s="91">
        <f t="shared" si="3"/>
        <v>19.100000000000001</v>
      </c>
      <c r="I28" s="91">
        <f t="shared" si="3"/>
        <v>0</v>
      </c>
    </row>
    <row r="29" spans="1:9" x14ac:dyDescent="0.25">
      <c r="A29" s="159" t="s">
        <v>488</v>
      </c>
      <c r="B29" s="160">
        <v>22</v>
      </c>
      <c r="C29" s="160">
        <v>4</v>
      </c>
      <c r="D29" s="160">
        <v>12</v>
      </c>
      <c r="E29" s="160">
        <v>2</v>
      </c>
      <c r="F29" s="160">
        <v>0.5</v>
      </c>
      <c r="G29" s="175">
        <v>0.5</v>
      </c>
      <c r="H29" s="175"/>
      <c r="I29" s="175"/>
    </row>
    <row r="30" spans="1:9" x14ac:dyDescent="0.25">
      <c r="A30" s="15" t="s">
        <v>447</v>
      </c>
      <c r="B30" s="51">
        <v>0.5</v>
      </c>
      <c r="C30" s="51">
        <v>0.5</v>
      </c>
      <c r="D30" s="51">
        <v>0.5</v>
      </c>
      <c r="E30" s="51">
        <v>0.5</v>
      </c>
      <c r="F30" s="51">
        <v>0.5</v>
      </c>
      <c r="G30" s="102">
        <v>0.01</v>
      </c>
      <c r="H30" s="102">
        <v>0.1</v>
      </c>
      <c r="I30" s="102"/>
    </row>
    <row r="31" spans="1:9" x14ac:dyDescent="0.25">
      <c r="A31" s="162" t="s">
        <v>473</v>
      </c>
      <c r="B31" s="163">
        <v>2</v>
      </c>
      <c r="C31" s="163">
        <v>0.5</v>
      </c>
      <c r="D31" s="163">
        <v>0.5</v>
      </c>
      <c r="E31" s="163">
        <v>1</v>
      </c>
      <c r="F31" s="163">
        <v>0.5</v>
      </c>
      <c r="G31" s="176">
        <v>0.5</v>
      </c>
      <c r="H31" s="176">
        <v>0.5</v>
      </c>
      <c r="I31" s="176"/>
    </row>
    <row r="32" spans="1:9" x14ac:dyDescent="0.25">
      <c r="A32" s="15" t="s">
        <v>449</v>
      </c>
      <c r="B32" s="51">
        <v>0.5</v>
      </c>
      <c r="C32" s="51">
        <v>1</v>
      </c>
      <c r="D32" s="51">
        <v>1</v>
      </c>
      <c r="E32" s="51">
        <v>0.5</v>
      </c>
      <c r="F32" s="51">
        <v>0.5</v>
      </c>
      <c r="G32" s="102">
        <v>4</v>
      </c>
      <c r="H32" s="102">
        <v>6</v>
      </c>
      <c r="I32" s="102"/>
    </row>
    <row r="33" spans="1:9" x14ac:dyDescent="0.25">
      <c r="A33" s="162" t="s">
        <v>450</v>
      </c>
      <c r="B33" s="163"/>
      <c r="C33" s="163"/>
      <c r="D33" s="163"/>
      <c r="E33" s="163"/>
      <c r="F33" s="163"/>
      <c r="G33" s="176">
        <v>0.5</v>
      </c>
      <c r="H33" s="176"/>
      <c r="I33" s="176"/>
    </row>
    <row r="34" spans="1:9" x14ac:dyDescent="0.25">
      <c r="A34" s="15" t="s">
        <v>646</v>
      </c>
      <c r="B34" s="51"/>
      <c r="C34" s="51"/>
      <c r="D34" s="51">
        <v>1</v>
      </c>
      <c r="E34" s="51"/>
      <c r="F34" s="51"/>
      <c r="G34" s="102"/>
      <c r="H34" s="102"/>
      <c r="I34" s="102"/>
    </row>
    <row r="35" spans="1:9" x14ac:dyDescent="0.25">
      <c r="A35" s="162" t="s">
        <v>474</v>
      </c>
      <c r="B35" s="163"/>
      <c r="C35" s="163"/>
      <c r="D35" s="163">
        <v>1</v>
      </c>
      <c r="E35" s="163"/>
      <c r="F35" s="163"/>
      <c r="G35" s="176"/>
      <c r="H35" s="176"/>
      <c r="I35" s="176"/>
    </row>
    <row r="36" spans="1:9" x14ac:dyDescent="0.25">
      <c r="A36" s="15" t="s">
        <v>459</v>
      </c>
      <c r="B36" s="51"/>
      <c r="C36" s="51"/>
      <c r="D36" s="51">
        <v>0.5</v>
      </c>
      <c r="E36" s="51"/>
      <c r="F36" s="51"/>
      <c r="G36" s="102"/>
      <c r="H36" s="102"/>
      <c r="I36" s="102"/>
    </row>
    <row r="37" spans="1:9" x14ac:dyDescent="0.25">
      <c r="A37" s="162" t="s">
        <v>657</v>
      </c>
      <c r="B37" s="163">
        <v>15</v>
      </c>
      <c r="C37" s="163">
        <v>12</v>
      </c>
      <c r="D37" s="163">
        <v>12</v>
      </c>
      <c r="E37" s="163">
        <v>9</v>
      </c>
      <c r="F37" s="163">
        <v>4</v>
      </c>
      <c r="G37" s="176">
        <v>3</v>
      </c>
      <c r="H37" s="176">
        <v>3</v>
      </c>
      <c r="I37" s="176"/>
    </row>
    <row r="38" spans="1:9" x14ac:dyDescent="0.25">
      <c r="A38" s="15" t="s">
        <v>452</v>
      </c>
      <c r="B38" s="51"/>
      <c r="C38" s="51">
        <v>1</v>
      </c>
      <c r="D38" s="51"/>
      <c r="E38" s="51"/>
      <c r="F38" s="51"/>
      <c r="G38" s="102"/>
      <c r="H38" s="102"/>
      <c r="I38" s="102"/>
    </row>
    <row r="39" spans="1:9" x14ac:dyDescent="0.25">
      <c r="A39" s="162" t="s">
        <v>453</v>
      </c>
      <c r="B39" s="163">
        <v>0.5</v>
      </c>
      <c r="C39" s="163">
        <v>0.5</v>
      </c>
      <c r="D39" s="163">
        <v>0.5</v>
      </c>
      <c r="E39" s="163">
        <v>1</v>
      </c>
      <c r="F39" s="163"/>
      <c r="G39" s="176">
        <v>0.5</v>
      </c>
      <c r="H39" s="176">
        <v>0.5</v>
      </c>
      <c r="I39" s="176"/>
    </row>
    <row r="40" spans="1:9" x14ac:dyDescent="0.25">
      <c r="A40" s="15" t="s">
        <v>463</v>
      </c>
      <c r="B40" s="51">
        <v>0.5</v>
      </c>
      <c r="C40" s="51">
        <v>0.5</v>
      </c>
      <c r="D40" s="51"/>
      <c r="E40" s="51">
        <v>0.5</v>
      </c>
      <c r="F40" s="51"/>
      <c r="G40" s="102"/>
      <c r="H40" s="102"/>
      <c r="I40" s="102"/>
    </row>
    <row r="41" spans="1:9" x14ac:dyDescent="0.25">
      <c r="A41" s="162" t="s">
        <v>880</v>
      </c>
      <c r="B41" s="163">
        <v>2</v>
      </c>
      <c r="C41" s="163">
        <v>6</v>
      </c>
      <c r="D41" s="163">
        <v>6</v>
      </c>
      <c r="E41" s="163">
        <v>2</v>
      </c>
      <c r="F41" s="163">
        <v>2</v>
      </c>
      <c r="G41" s="176">
        <v>2</v>
      </c>
      <c r="H41" s="176">
        <v>3</v>
      </c>
      <c r="I41" s="176"/>
    </row>
    <row r="42" spans="1:9" x14ac:dyDescent="0.25">
      <c r="A42" s="168" t="s">
        <v>464</v>
      </c>
      <c r="B42" s="169">
        <v>5.5</v>
      </c>
      <c r="C42" s="169">
        <v>9</v>
      </c>
      <c r="D42" s="169"/>
      <c r="E42" s="169">
        <v>4</v>
      </c>
      <c r="F42" s="169"/>
      <c r="G42" s="177">
        <v>7</v>
      </c>
      <c r="H42" s="177">
        <v>6</v>
      </c>
      <c r="I42" s="177"/>
    </row>
    <row r="43" spans="1:9" x14ac:dyDescent="0.25">
      <c r="A43" s="171" t="s">
        <v>456</v>
      </c>
      <c r="B43" s="186"/>
      <c r="C43" s="186"/>
      <c r="D43" s="186"/>
      <c r="E43" s="172">
        <v>5</v>
      </c>
      <c r="F43" s="172"/>
      <c r="G43" s="186">
        <v>20</v>
      </c>
      <c r="H43" s="186">
        <v>4</v>
      </c>
      <c r="I43" s="186"/>
    </row>
    <row r="44" spans="1:9" ht="16.5" thickBot="1" x14ac:dyDescent="0.3">
      <c r="A44" s="40"/>
      <c r="B44" s="104"/>
      <c r="C44" s="104"/>
      <c r="D44" s="104"/>
      <c r="E44" s="88"/>
      <c r="F44" s="88"/>
      <c r="G44" s="104"/>
      <c r="H44" s="104"/>
      <c r="I44" s="104"/>
    </row>
    <row r="45" spans="1:9" ht="16.5" thickBot="1" x14ac:dyDescent="0.3">
      <c r="A45" s="39" t="s">
        <v>57</v>
      </c>
      <c r="B45" s="91">
        <f t="shared" ref="B45:I45" si="4">B28+B10+B23+B5</f>
        <v>63.5</v>
      </c>
      <c r="C45" s="91">
        <f t="shared" si="4"/>
        <v>58</v>
      </c>
      <c r="D45" s="91">
        <f t="shared" si="4"/>
        <v>68</v>
      </c>
      <c r="E45" s="91">
        <f t="shared" si="4"/>
        <v>51.5</v>
      </c>
      <c r="F45" s="91">
        <f t="shared" si="4"/>
        <v>46.5</v>
      </c>
      <c r="G45" s="91">
        <f t="shared" si="4"/>
        <v>46.62</v>
      </c>
      <c r="H45" s="91">
        <f t="shared" si="4"/>
        <v>58.7</v>
      </c>
      <c r="I45" s="91">
        <f t="shared" si="4"/>
        <v>0</v>
      </c>
    </row>
    <row r="46" spans="1:9" ht="16.5" thickBot="1" x14ac:dyDescent="0.3">
      <c r="A46" s="39" t="s">
        <v>58</v>
      </c>
      <c r="B46" s="55">
        <f>COUNT(B6:B8)+COUNT(B11:B20)+COUNT(B24:B26)+COUNT(B29:B41)</f>
        <v>13</v>
      </c>
      <c r="C46" s="55">
        <f t="shared" ref="C46:I46" si="5">COUNT(C6:C8)+COUNT(C11:C20)+COUNT(C24:C26)+COUNT(C29:C41)</f>
        <v>13</v>
      </c>
      <c r="D46" s="55">
        <f t="shared" si="5"/>
        <v>15</v>
      </c>
      <c r="E46" s="55">
        <f t="shared" si="5"/>
        <v>16</v>
      </c>
      <c r="F46" s="55">
        <f t="shared" si="5"/>
        <v>14</v>
      </c>
      <c r="G46" s="55">
        <f t="shared" si="5"/>
        <v>19</v>
      </c>
      <c r="H46" s="55">
        <f t="shared" si="5"/>
        <v>15</v>
      </c>
      <c r="I46" s="55">
        <f t="shared" si="5"/>
        <v>0</v>
      </c>
    </row>
    <row r="47" spans="1:9" ht="16.5" thickBot="1" x14ac:dyDescent="0.3">
      <c r="A47" s="39" t="s">
        <v>647</v>
      </c>
      <c r="B47" s="105"/>
      <c r="C47" s="105"/>
      <c r="D47" s="105"/>
      <c r="E47" s="105"/>
      <c r="F47" s="105"/>
      <c r="G47" s="105"/>
      <c r="H47" s="105">
        <v>8088</v>
      </c>
      <c r="I47" s="105"/>
    </row>
    <row r="48" spans="1:9" x14ac:dyDescent="0.25">
      <c r="B48" s="100"/>
      <c r="C48" s="100"/>
      <c r="D48" s="100"/>
      <c r="E48" s="100"/>
      <c r="F48" s="100"/>
      <c r="G48" s="100"/>
      <c r="H48" s="100"/>
      <c r="I48" s="100"/>
    </row>
    <row r="49" spans="2:9" x14ac:dyDescent="0.25">
      <c r="B49" s="100"/>
      <c r="C49" s="100"/>
      <c r="D49" s="100"/>
      <c r="E49" s="100"/>
      <c r="F49" s="100"/>
      <c r="G49" s="100"/>
      <c r="H49" s="100"/>
      <c r="I49" s="100"/>
    </row>
    <row r="50" spans="2:9" x14ac:dyDescent="0.25">
      <c r="B50" s="100"/>
      <c r="C50" s="100"/>
      <c r="D50" s="100"/>
      <c r="E50" s="100"/>
      <c r="F50" s="100"/>
      <c r="G50" s="100"/>
      <c r="H50" s="100"/>
      <c r="I50" s="100"/>
    </row>
  </sheetData>
  <sortState xmlns:xlrd2="http://schemas.microsoft.com/office/spreadsheetml/2017/richdata2" ref="A29:H41">
    <sortCondition ref="A28:A4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pageSetUpPr fitToPage="1"/>
  </sheetPr>
  <dimension ref="A1:I40"/>
  <sheetViews>
    <sheetView zoomScale="115" zoomScaleNormal="115" workbookViewId="0">
      <selection activeCell="L34" sqref="L34"/>
    </sheetView>
  </sheetViews>
  <sheetFormatPr defaultRowHeight="12.75" x14ac:dyDescent="0.2"/>
  <cols>
    <col min="1" max="1" width="29.7109375" customWidth="1"/>
    <col min="2" max="6" width="9.5703125" customWidth="1"/>
    <col min="7" max="9" width="10" customWidth="1"/>
  </cols>
  <sheetData>
    <row r="1" spans="1:9" ht="16.5" thickBot="1" x14ac:dyDescent="0.25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" customHeight="1" x14ac:dyDescent="0.2">
      <c r="A2" s="42" t="s">
        <v>648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15.75" x14ac:dyDescent="0.25">
      <c r="A3" s="16" t="s">
        <v>649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650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25">
      <c r="A5" s="39" t="s">
        <v>48</v>
      </c>
      <c r="B5" s="91">
        <f>SUM(B6:B7)</f>
        <v>1</v>
      </c>
      <c r="C5" s="91">
        <f t="shared" ref="C5:I5" si="0">SUM(C6:C7)</f>
        <v>1</v>
      </c>
      <c r="D5" s="91">
        <f t="shared" si="0"/>
        <v>1.05</v>
      </c>
      <c r="E5" s="91">
        <f t="shared" si="0"/>
        <v>0.5</v>
      </c>
      <c r="F5" s="91">
        <f t="shared" si="0"/>
        <v>0.5</v>
      </c>
      <c r="G5" s="91">
        <f t="shared" si="0"/>
        <v>0.5</v>
      </c>
      <c r="H5" s="91">
        <f t="shared" si="0"/>
        <v>0.5</v>
      </c>
      <c r="I5" s="91">
        <f t="shared" si="0"/>
        <v>0</v>
      </c>
    </row>
    <row r="6" spans="1:9" ht="15.75" x14ac:dyDescent="0.2">
      <c r="A6" s="159" t="s">
        <v>436</v>
      </c>
      <c r="B6" s="160"/>
      <c r="C6" s="160">
        <v>0.5</v>
      </c>
      <c r="D6" s="160">
        <v>0.05</v>
      </c>
      <c r="E6" s="160">
        <v>0.5</v>
      </c>
      <c r="F6" s="160">
        <v>0.5</v>
      </c>
      <c r="G6" s="175">
        <v>0.5</v>
      </c>
      <c r="H6" s="175">
        <v>0.5</v>
      </c>
      <c r="I6" s="175"/>
    </row>
    <row r="7" spans="1:9" ht="15.75" x14ac:dyDescent="0.2">
      <c r="A7" s="15" t="s">
        <v>493</v>
      </c>
      <c r="B7" s="51">
        <v>1</v>
      </c>
      <c r="C7" s="51">
        <v>0.5</v>
      </c>
      <c r="D7" s="51">
        <v>1</v>
      </c>
      <c r="E7" s="102"/>
      <c r="F7" s="102"/>
      <c r="G7" s="102"/>
      <c r="H7" s="102"/>
      <c r="I7" s="102"/>
    </row>
    <row r="8" spans="1:9" ht="16.5" thickBot="1" x14ac:dyDescent="0.25">
      <c r="A8" s="20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25">
      <c r="A9" s="39" t="s">
        <v>49</v>
      </c>
      <c r="B9" s="91">
        <f>SUM(B10:B12)</f>
        <v>8.5</v>
      </c>
      <c r="C9" s="91">
        <f t="shared" ref="C9:I9" si="1">SUM(C10:C12)</f>
        <v>8.5</v>
      </c>
      <c r="D9" s="91">
        <f t="shared" si="1"/>
        <v>7.5</v>
      </c>
      <c r="E9" s="91">
        <f t="shared" si="1"/>
        <v>4</v>
      </c>
      <c r="F9" s="91">
        <f t="shared" si="1"/>
        <v>2.5</v>
      </c>
      <c r="G9" s="91">
        <f t="shared" si="1"/>
        <v>2</v>
      </c>
      <c r="H9" s="91">
        <f t="shared" si="1"/>
        <v>1.5</v>
      </c>
      <c r="I9" s="91">
        <f t="shared" si="1"/>
        <v>0</v>
      </c>
    </row>
    <row r="10" spans="1:9" ht="15.75" x14ac:dyDescent="0.2">
      <c r="A10" s="159" t="s">
        <v>536</v>
      </c>
      <c r="B10" s="160">
        <v>1.5</v>
      </c>
      <c r="C10" s="160">
        <v>2</v>
      </c>
      <c r="D10" s="160">
        <v>2</v>
      </c>
      <c r="E10" s="160"/>
      <c r="F10" s="160"/>
      <c r="G10" s="175">
        <v>0.5</v>
      </c>
      <c r="H10" s="175"/>
      <c r="I10" s="175"/>
    </row>
    <row r="11" spans="1:9" ht="15.75" x14ac:dyDescent="0.2">
      <c r="A11" s="15" t="s">
        <v>505</v>
      </c>
      <c r="B11" s="51"/>
      <c r="C11" s="51">
        <v>0.5</v>
      </c>
      <c r="D11" s="51">
        <v>0.5</v>
      </c>
      <c r="E11" s="51">
        <v>2</v>
      </c>
      <c r="F11" s="51">
        <v>0.5</v>
      </c>
      <c r="G11" s="102">
        <v>0.5</v>
      </c>
      <c r="H11" s="102">
        <v>0.5</v>
      </c>
      <c r="I11" s="102"/>
    </row>
    <row r="12" spans="1:9" ht="15.75" x14ac:dyDescent="0.2">
      <c r="A12" s="162" t="s">
        <v>470</v>
      </c>
      <c r="B12" s="163">
        <v>7</v>
      </c>
      <c r="C12" s="163">
        <v>6</v>
      </c>
      <c r="D12" s="163">
        <v>5</v>
      </c>
      <c r="E12" s="163">
        <v>2</v>
      </c>
      <c r="F12" s="163">
        <v>2</v>
      </c>
      <c r="G12" s="176">
        <v>1</v>
      </c>
      <c r="H12" s="176">
        <v>1</v>
      </c>
      <c r="I12" s="176"/>
    </row>
    <row r="13" spans="1:9" ht="16.5" thickBot="1" x14ac:dyDescent="0.25">
      <c r="A13" s="20"/>
      <c r="B13" s="88"/>
      <c r="C13" s="88"/>
      <c r="D13" s="88"/>
      <c r="E13" s="104"/>
      <c r="F13" s="104"/>
      <c r="G13" s="104"/>
      <c r="H13" s="104"/>
      <c r="I13" s="104"/>
    </row>
    <row r="14" spans="1:9" ht="16.5" thickBot="1" x14ac:dyDescent="0.25">
      <c r="A14" s="39" t="s">
        <v>56</v>
      </c>
      <c r="B14" s="91">
        <f>SUM(B15:B32)</f>
        <v>45.5</v>
      </c>
      <c r="C14" s="91">
        <f t="shared" ref="C14:I14" si="2">SUM(C15:C32)</f>
        <v>30.5</v>
      </c>
      <c r="D14" s="91">
        <f t="shared" si="2"/>
        <v>23</v>
      </c>
      <c r="E14" s="91">
        <f t="shared" si="2"/>
        <v>39</v>
      </c>
      <c r="F14" s="91">
        <f t="shared" si="2"/>
        <v>65.5</v>
      </c>
      <c r="G14" s="91">
        <f t="shared" si="2"/>
        <v>44.8</v>
      </c>
      <c r="H14" s="91">
        <f t="shared" si="2"/>
        <v>39.700000000000003</v>
      </c>
      <c r="I14" s="91">
        <f t="shared" si="2"/>
        <v>0</v>
      </c>
    </row>
    <row r="15" spans="1:9" ht="15.75" x14ac:dyDescent="0.2">
      <c r="A15" s="159" t="s">
        <v>488</v>
      </c>
      <c r="B15" s="160">
        <v>24</v>
      </c>
      <c r="C15" s="160">
        <v>2</v>
      </c>
      <c r="D15" s="160">
        <v>5</v>
      </c>
      <c r="E15" s="160">
        <v>4</v>
      </c>
      <c r="F15" s="160">
        <v>2</v>
      </c>
      <c r="G15" s="175">
        <v>1</v>
      </c>
      <c r="H15" s="175"/>
      <c r="I15" s="175"/>
    </row>
    <row r="16" spans="1:9" ht="15.75" x14ac:dyDescent="0.2">
      <c r="A16" s="15" t="s">
        <v>444</v>
      </c>
      <c r="B16" s="51"/>
      <c r="C16" s="51"/>
      <c r="D16" s="51">
        <v>0.5</v>
      </c>
      <c r="E16" s="51"/>
      <c r="F16" s="51"/>
      <c r="G16" s="102"/>
      <c r="H16" s="102"/>
      <c r="I16" s="102"/>
    </row>
    <row r="17" spans="1:9" ht="15.75" x14ac:dyDescent="0.2">
      <c r="A17" s="162" t="s">
        <v>651</v>
      </c>
      <c r="B17" s="163"/>
      <c r="C17" s="163"/>
      <c r="D17" s="163">
        <v>1</v>
      </c>
      <c r="E17" s="163"/>
      <c r="F17" s="163"/>
      <c r="G17" s="176"/>
      <c r="H17" s="176"/>
      <c r="I17" s="176"/>
    </row>
    <row r="18" spans="1:9" ht="15.75" x14ac:dyDescent="0.2">
      <c r="A18" s="15" t="s">
        <v>458</v>
      </c>
      <c r="B18" s="51"/>
      <c r="C18" s="51">
        <v>7</v>
      </c>
      <c r="D18" s="51">
        <v>7</v>
      </c>
      <c r="E18" s="51">
        <v>7</v>
      </c>
      <c r="F18" s="51">
        <v>4</v>
      </c>
      <c r="G18" s="102">
        <v>3</v>
      </c>
      <c r="H18" s="102"/>
      <c r="I18" s="102"/>
    </row>
    <row r="19" spans="1:9" ht="15.75" x14ac:dyDescent="0.2">
      <c r="A19" s="162" t="s">
        <v>447</v>
      </c>
      <c r="B19" s="163"/>
      <c r="C19" s="163"/>
      <c r="D19" s="163">
        <v>0.5</v>
      </c>
      <c r="E19" s="163">
        <v>0.5</v>
      </c>
      <c r="F19" s="163">
        <v>0.5</v>
      </c>
      <c r="G19" s="176">
        <v>0.5</v>
      </c>
      <c r="H19" s="176"/>
      <c r="I19" s="176"/>
    </row>
    <row r="20" spans="1:9" ht="15.75" x14ac:dyDescent="0.2">
      <c r="A20" s="15" t="s">
        <v>473</v>
      </c>
      <c r="B20" s="51">
        <v>0.5</v>
      </c>
      <c r="C20" s="51">
        <v>1</v>
      </c>
      <c r="D20" s="51">
        <v>0.5</v>
      </c>
      <c r="E20" s="51">
        <v>1</v>
      </c>
      <c r="F20" s="51">
        <v>3</v>
      </c>
      <c r="G20" s="102">
        <v>0.1</v>
      </c>
      <c r="H20" s="102"/>
      <c r="I20" s="102"/>
    </row>
    <row r="21" spans="1:9" ht="15.75" x14ac:dyDescent="0.2">
      <c r="A21" s="162" t="s">
        <v>449</v>
      </c>
      <c r="B21" s="163">
        <v>0.5</v>
      </c>
      <c r="C21" s="163"/>
      <c r="D21" s="163">
        <v>0.5</v>
      </c>
      <c r="E21" s="163">
        <v>0.5</v>
      </c>
      <c r="F21" s="163">
        <v>0.5</v>
      </c>
      <c r="G21" s="176">
        <v>0.1</v>
      </c>
      <c r="H21" s="176">
        <v>0.5</v>
      </c>
      <c r="I21" s="176"/>
    </row>
    <row r="22" spans="1:9" ht="15.75" x14ac:dyDescent="0.2">
      <c r="A22" s="15" t="s">
        <v>892</v>
      </c>
      <c r="B22" s="51">
        <v>3</v>
      </c>
      <c r="C22" s="51">
        <v>1</v>
      </c>
      <c r="D22" s="51"/>
      <c r="E22" s="51"/>
      <c r="F22" s="51"/>
      <c r="G22" s="102"/>
      <c r="H22" s="102"/>
      <c r="I22" s="102"/>
    </row>
    <row r="23" spans="1:9" ht="15" customHeight="1" x14ac:dyDescent="0.2">
      <c r="A23" s="162" t="s">
        <v>450</v>
      </c>
      <c r="B23" s="163">
        <v>0.5</v>
      </c>
      <c r="C23" s="163">
        <v>0.5</v>
      </c>
      <c r="D23" s="163"/>
      <c r="E23" s="163"/>
      <c r="F23" s="163">
        <v>0.5</v>
      </c>
      <c r="G23" s="176">
        <v>0.5</v>
      </c>
      <c r="H23" s="176"/>
      <c r="I23" s="176"/>
    </row>
    <row r="24" spans="1:9" ht="15.75" x14ac:dyDescent="0.2">
      <c r="A24" s="15" t="s">
        <v>905</v>
      </c>
      <c r="B24" s="51"/>
      <c r="C24" s="51"/>
      <c r="D24" s="51">
        <v>1</v>
      </c>
      <c r="E24" s="51">
        <v>3</v>
      </c>
      <c r="F24" s="51">
        <v>2</v>
      </c>
      <c r="G24" s="102">
        <v>1</v>
      </c>
      <c r="H24" s="102">
        <v>4</v>
      </c>
      <c r="I24" s="102"/>
    </row>
    <row r="25" spans="1:9" ht="15.75" x14ac:dyDescent="0.2">
      <c r="A25" s="162" t="s">
        <v>537</v>
      </c>
      <c r="B25" s="163"/>
      <c r="C25" s="163"/>
      <c r="D25" s="163">
        <v>0.5</v>
      </c>
      <c r="E25" s="163"/>
      <c r="F25" s="163"/>
      <c r="G25" s="176"/>
      <c r="H25" s="176"/>
      <c r="I25" s="176"/>
    </row>
    <row r="26" spans="1:9" ht="15.75" x14ac:dyDescent="0.2">
      <c r="A26" s="15" t="s">
        <v>475</v>
      </c>
      <c r="B26" s="51">
        <v>7</v>
      </c>
      <c r="C26" s="51">
        <v>8</v>
      </c>
      <c r="D26" s="51"/>
      <c r="E26" s="51"/>
      <c r="F26" s="51"/>
      <c r="G26" s="102"/>
      <c r="H26" s="102"/>
      <c r="I26" s="102"/>
    </row>
    <row r="27" spans="1:9" ht="15.75" x14ac:dyDescent="0.2">
      <c r="A27" s="162" t="s">
        <v>452</v>
      </c>
      <c r="B27" s="163">
        <v>2</v>
      </c>
      <c r="C27" s="163">
        <v>2</v>
      </c>
      <c r="D27" s="163">
        <v>0.5</v>
      </c>
      <c r="E27" s="163">
        <v>0.5</v>
      </c>
      <c r="F27" s="163">
        <v>0.5</v>
      </c>
      <c r="G27" s="176">
        <v>0.5</v>
      </c>
      <c r="H27" s="176">
        <v>0.1</v>
      </c>
      <c r="I27" s="176"/>
    </row>
    <row r="28" spans="1:9" ht="15" customHeight="1" x14ac:dyDescent="0.2">
      <c r="A28" s="15" t="s">
        <v>461</v>
      </c>
      <c r="B28" s="51">
        <v>3</v>
      </c>
      <c r="C28" s="51"/>
      <c r="D28" s="51">
        <v>0.5</v>
      </c>
      <c r="E28" s="51">
        <v>4</v>
      </c>
      <c r="F28" s="51">
        <v>4</v>
      </c>
      <c r="G28" s="102">
        <v>1</v>
      </c>
      <c r="H28" s="102"/>
      <c r="I28" s="102"/>
    </row>
    <row r="29" spans="1:9" ht="15.75" x14ac:dyDescent="0.2">
      <c r="A29" s="162" t="s">
        <v>453</v>
      </c>
      <c r="B29" s="163">
        <v>2</v>
      </c>
      <c r="C29" s="163">
        <v>4</v>
      </c>
      <c r="D29" s="163">
        <v>4</v>
      </c>
      <c r="E29" s="163">
        <v>3</v>
      </c>
      <c r="F29" s="163">
        <v>6</v>
      </c>
      <c r="G29" s="176">
        <v>6</v>
      </c>
      <c r="H29" s="176">
        <v>5</v>
      </c>
      <c r="I29" s="176"/>
    </row>
    <row r="30" spans="1:9" ht="15.75" x14ac:dyDescent="0.2">
      <c r="A30" s="15" t="s">
        <v>455</v>
      </c>
      <c r="B30" s="51">
        <v>0.5</v>
      </c>
      <c r="C30" s="51"/>
      <c r="D30" s="51">
        <v>1</v>
      </c>
      <c r="E30" s="51">
        <v>1</v>
      </c>
      <c r="F30" s="51">
        <v>2</v>
      </c>
      <c r="G30" s="102">
        <v>1</v>
      </c>
      <c r="H30" s="102">
        <v>5</v>
      </c>
      <c r="I30" s="102"/>
    </row>
    <row r="31" spans="1:9" ht="15.75" x14ac:dyDescent="0.2">
      <c r="A31" s="162" t="s">
        <v>463</v>
      </c>
      <c r="B31" s="163">
        <v>0.5</v>
      </c>
      <c r="C31" s="163">
        <v>1</v>
      </c>
      <c r="D31" s="163">
        <v>0.5</v>
      </c>
      <c r="E31" s="163">
        <v>0.5</v>
      </c>
      <c r="F31" s="163">
        <v>0.5</v>
      </c>
      <c r="G31" s="176">
        <v>0.1</v>
      </c>
      <c r="H31" s="176">
        <v>0.1</v>
      </c>
      <c r="I31" s="176"/>
    </row>
    <row r="32" spans="1:9" ht="15.75" x14ac:dyDescent="0.2">
      <c r="A32" s="168" t="s">
        <v>464</v>
      </c>
      <c r="B32" s="169">
        <v>2</v>
      </c>
      <c r="C32" s="169">
        <v>4</v>
      </c>
      <c r="D32" s="169"/>
      <c r="E32" s="169">
        <v>14</v>
      </c>
      <c r="F32" s="169">
        <v>40</v>
      </c>
      <c r="G32" s="177">
        <v>30</v>
      </c>
      <c r="H32" s="177">
        <v>25</v>
      </c>
      <c r="I32" s="177"/>
    </row>
    <row r="33" spans="1:9" ht="15.75" x14ac:dyDescent="0.2">
      <c r="A33" s="171" t="s">
        <v>456</v>
      </c>
      <c r="B33" s="172"/>
      <c r="C33" s="172"/>
      <c r="D33" s="172"/>
      <c r="E33" s="172">
        <v>2</v>
      </c>
      <c r="F33" s="172">
        <v>1</v>
      </c>
      <c r="G33" s="186">
        <v>0.5</v>
      </c>
      <c r="H33" s="186"/>
      <c r="I33" s="186"/>
    </row>
    <row r="34" spans="1:9" ht="15.75" x14ac:dyDescent="0.2">
      <c r="A34" s="17" t="s">
        <v>976</v>
      </c>
      <c r="B34" s="51"/>
      <c r="C34" s="51"/>
      <c r="D34" s="51"/>
      <c r="E34" s="51"/>
      <c r="F34" s="51"/>
      <c r="G34" s="102"/>
      <c r="H34" s="102">
        <v>25</v>
      </c>
      <c r="I34" s="102"/>
    </row>
    <row r="35" spans="1:9" ht="16.5" thickBot="1" x14ac:dyDescent="0.25">
      <c r="A35" s="40"/>
      <c r="B35" s="88"/>
      <c r="C35" s="88"/>
      <c r="D35" s="88"/>
      <c r="E35" s="88"/>
      <c r="F35" s="88"/>
      <c r="G35" s="104"/>
      <c r="H35" s="104"/>
      <c r="I35" s="104"/>
    </row>
    <row r="36" spans="1:9" ht="16.5" thickBot="1" x14ac:dyDescent="0.25">
      <c r="A36" s="39" t="s">
        <v>57</v>
      </c>
      <c r="B36" s="91">
        <f>B14+B9+B5</f>
        <v>55</v>
      </c>
      <c r="C36" s="91">
        <f t="shared" ref="C36:I36" si="3">C14+C9+C5</f>
        <v>40</v>
      </c>
      <c r="D36" s="91">
        <f t="shared" si="3"/>
        <v>31.55</v>
      </c>
      <c r="E36" s="91">
        <f t="shared" si="3"/>
        <v>43.5</v>
      </c>
      <c r="F36" s="91">
        <f t="shared" si="3"/>
        <v>68.5</v>
      </c>
      <c r="G36" s="91">
        <f t="shared" si="3"/>
        <v>47.3</v>
      </c>
      <c r="H36" s="91">
        <f t="shared" si="3"/>
        <v>41.7</v>
      </c>
      <c r="I36" s="91">
        <f t="shared" si="3"/>
        <v>0</v>
      </c>
    </row>
    <row r="37" spans="1:9" ht="16.5" thickBot="1" x14ac:dyDescent="0.25">
      <c r="A37" s="39" t="s">
        <v>58</v>
      </c>
      <c r="B37" s="55">
        <f>COUNT(B6:B7)+COUNT(B10:B12)+COUNT(B15:B31)</f>
        <v>14</v>
      </c>
      <c r="C37" s="55">
        <f t="shared" ref="C37:I37" si="4">COUNT(C6:C7)+COUNT(C10:C12)+COUNT(C15:C31)</f>
        <v>14</v>
      </c>
      <c r="D37" s="55">
        <f t="shared" si="4"/>
        <v>19</v>
      </c>
      <c r="E37" s="55">
        <f t="shared" si="4"/>
        <v>14</v>
      </c>
      <c r="F37" s="55">
        <f t="shared" si="4"/>
        <v>15</v>
      </c>
      <c r="G37" s="55">
        <f t="shared" si="4"/>
        <v>16</v>
      </c>
      <c r="H37" s="55">
        <f t="shared" si="4"/>
        <v>9</v>
      </c>
      <c r="I37" s="55">
        <f t="shared" si="4"/>
        <v>0</v>
      </c>
    </row>
    <row r="38" spans="1:9" ht="16.5" thickBot="1" x14ac:dyDescent="0.25">
      <c r="A38" s="39" t="s">
        <v>652</v>
      </c>
      <c r="B38" s="55"/>
      <c r="C38" s="55"/>
      <c r="D38" s="55"/>
      <c r="E38" s="105"/>
      <c r="F38" s="105"/>
      <c r="G38" s="105"/>
      <c r="H38" s="105">
        <v>8090</v>
      </c>
      <c r="I38" s="105"/>
    </row>
    <row r="39" spans="1:9" x14ac:dyDescent="0.2">
      <c r="B39" s="117"/>
      <c r="C39" s="117"/>
      <c r="D39" s="117"/>
      <c r="E39" s="117"/>
      <c r="F39" s="117"/>
      <c r="G39" s="117"/>
      <c r="H39" s="117"/>
      <c r="I39" s="117"/>
    </row>
    <row r="40" spans="1:9" ht="15.75" x14ac:dyDescent="0.2">
      <c r="A40" s="196" t="s">
        <v>975</v>
      </c>
      <c r="B40" s="117"/>
      <c r="C40" s="117"/>
      <c r="D40" s="117"/>
      <c r="E40" s="117"/>
      <c r="F40" s="117"/>
      <c r="G40" s="117"/>
      <c r="H40" s="117"/>
      <c r="I40" s="117"/>
    </row>
  </sheetData>
  <sortState xmlns:xlrd2="http://schemas.microsoft.com/office/spreadsheetml/2017/richdata2" ref="A15:H31">
    <sortCondition ref="A14:A3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pageSetUpPr fitToPage="1"/>
  </sheetPr>
  <dimension ref="A1:G48"/>
  <sheetViews>
    <sheetView zoomScaleNormal="100" workbookViewId="0">
      <selection activeCell="N19" sqref="N19"/>
    </sheetView>
  </sheetViews>
  <sheetFormatPr defaultColWidth="8.85546875" defaultRowHeight="15.75" x14ac:dyDescent="0.25"/>
  <cols>
    <col min="1" max="1" width="32" style="3" customWidth="1"/>
    <col min="2" max="5" width="9.5703125" style="3" customWidth="1"/>
    <col min="6" max="7" width="10.5703125" style="3" customWidth="1"/>
    <col min="8" max="16384" width="8.85546875" style="3"/>
  </cols>
  <sheetData>
    <row r="1" spans="1:7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</row>
    <row r="2" spans="1:7" ht="17.25" customHeight="1" x14ac:dyDescent="0.25">
      <c r="A2" s="42" t="s">
        <v>648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433</v>
      </c>
      <c r="G2" s="22" t="s">
        <v>431</v>
      </c>
    </row>
    <row r="3" spans="1:7" ht="18.75" customHeight="1" x14ac:dyDescent="0.25">
      <c r="A3" s="16" t="s">
        <v>649</v>
      </c>
      <c r="B3" s="12"/>
      <c r="C3" s="12"/>
      <c r="D3" s="12"/>
      <c r="E3" s="18"/>
      <c r="F3" s="18"/>
      <c r="G3" s="18"/>
    </row>
    <row r="4" spans="1:7" ht="16.5" thickBot="1" x14ac:dyDescent="0.3">
      <c r="A4" s="27" t="s">
        <v>653</v>
      </c>
      <c r="B4" s="14"/>
      <c r="C4" s="14"/>
      <c r="D4" s="14"/>
      <c r="E4" s="69"/>
      <c r="F4" s="69"/>
      <c r="G4" s="69"/>
    </row>
    <row r="5" spans="1:7" ht="16.5" thickBot="1" x14ac:dyDescent="0.3">
      <c r="A5" s="39" t="s">
        <v>55</v>
      </c>
      <c r="B5" s="91">
        <f>SUM(B6:B7)</f>
        <v>0</v>
      </c>
      <c r="C5" s="91">
        <f t="shared" ref="C5:G5" si="0">SUM(C6:C7)</f>
        <v>3</v>
      </c>
      <c r="D5" s="91">
        <f t="shared" si="0"/>
        <v>12</v>
      </c>
      <c r="E5" s="91">
        <f t="shared" si="0"/>
        <v>1.5</v>
      </c>
      <c r="F5" s="91">
        <f t="shared" si="0"/>
        <v>0</v>
      </c>
      <c r="G5" s="91">
        <f t="shared" si="0"/>
        <v>0</v>
      </c>
    </row>
    <row r="6" spans="1:7" x14ac:dyDescent="0.25">
      <c r="A6" s="21" t="s">
        <v>654</v>
      </c>
      <c r="B6" s="54"/>
      <c r="C6" s="54"/>
      <c r="D6" s="54">
        <v>1</v>
      </c>
      <c r="E6" s="54">
        <v>1</v>
      </c>
      <c r="F6" s="106"/>
      <c r="G6" s="106"/>
    </row>
    <row r="7" spans="1:7" x14ac:dyDescent="0.25">
      <c r="A7" s="15" t="s">
        <v>618</v>
      </c>
      <c r="B7" s="51"/>
      <c r="C7" s="51">
        <v>3</v>
      </c>
      <c r="D7" s="51">
        <v>11</v>
      </c>
      <c r="E7" s="51">
        <v>0.5</v>
      </c>
      <c r="F7" s="102"/>
      <c r="G7" s="102"/>
    </row>
    <row r="8" spans="1:7" ht="16.5" thickBot="1" x14ac:dyDescent="0.3">
      <c r="A8" s="20"/>
      <c r="B8" s="88"/>
      <c r="C8" s="88"/>
      <c r="D8" s="88"/>
      <c r="E8" s="104"/>
      <c r="F8" s="104"/>
      <c r="G8" s="104"/>
    </row>
    <row r="9" spans="1:7" ht="16.5" thickBot="1" x14ac:dyDescent="0.3">
      <c r="A9" s="39" t="s">
        <v>48</v>
      </c>
      <c r="B9" s="91">
        <f>SUM(B10:B16)</f>
        <v>20</v>
      </c>
      <c r="C9" s="91">
        <f t="shared" ref="C9:G9" si="1">SUM(C10:C16)</f>
        <v>29.5</v>
      </c>
      <c r="D9" s="91">
        <f t="shared" si="1"/>
        <v>40.5</v>
      </c>
      <c r="E9" s="91">
        <f t="shared" si="1"/>
        <v>41</v>
      </c>
      <c r="F9" s="91">
        <f t="shared" si="1"/>
        <v>0</v>
      </c>
      <c r="G9" s="91">
        <f t="shared" si="1"/>
        <v>0</v>
      </c>
    </row>
    <row r="10" spans="1:7" x14ac:dyDescent="0.25">
      <c r="A10" s="21" t="s">
        <v>436</v>
      </c>
      <c r="B10" s="54">
        <v>13</v>
      </c>
      <c r="C10" s="54">
        <v>15</v>
      </c>
      <c r="D10" s="54">
        <v>18</v>
      </c>
      <c r="E10" s="54">
        <v>9</v>
      </c>
      <c r="F10" s="54"/>
      <c r="G10" s="106"/>
    </row>
    <row r="11" spans="1:7" x14ac:dyDescent="0.25">
      <c r="A11" s="15" t="s">
        <v>633</v>
      </c>
      <c r="B11" s="51"/>
      <c r="C11" s="51"/>
      <c r="D11" s="51">
        <v>0.5</v>
      </c>
      <c r="E11" s="51"/>
      <c r="F11" s="51"/>
      <c r="G11" s="102"/>
    </row>
    <row r="12" spans="1:7" x14ac:dyDescent="0.25">
      <c r="A12" s="15" t="s">
        <v>655</v>
      </c>
      <c r="B12" s="51"/>
      <c r="C12" s="51"/>
      <c r="D12" s="51"/>
      <c r="E12" s="51">
        <v>6</v>
      </c>
      <c r="F12" s="51"/>
      <c r="G12" s="102"/>
    </row>
    <row r="13" spans="1:7" x14ac:dyDescent="0.25">
      <c r="A13" s="15" t="s">
        <v>634</v>
      </c>
      <c r="B13" s="51"/>
      <c r="C13" s="51">
        <v>0.5</v>
      </c>
      <c r="D13" s="51">
        <v>1</v>
      </c>
      <c r="E13" s="51">
        <v>1</v>
      </c>
      <c r="F13" s="51"/>
      <c r="G13" s="102"/>
    </row>
    <row r="14" spans="1:7" x14ac:dyDescent="0.25">
      <c r="A14" s="15" t="s">
        <v>493</v>
      </c>
      <c r="B14" s="51">
        <v>5</v>
      </c>
      <c r="C14" s="51">
        <v>4</v>
      </c>
      <c r="D14" s="51">
        <v>9</v>
      </c>
      <c r="E14" s="51">
        <v>15</v>
      </c>
      <c r="F14" s="51"/>
      <c r="G14" s="102"/>
    </row>
    <row r="15" spans="1:7" x14ac:dyDescent="0.25">
      <c r="A15" s="15" t="s">
        <v>469</v>
      </c>
      <c r="B15" s="51"/>
      <c r="C15" s="51">
        <v>8</v>
      </c>
      <c r="D15" s="51">
        <v>8</v>
      </c>
      <c r="E15" s="51">
        <v>6</v>
      </c>
      <c r="F15" s="51"/>
      <c r="G15" s="102"/>
    </row>
    <row r="16" spans="1:7" x14ac:dyDescent="0.25">
      <c r="A16" s="15" t="s">
        <v>437</v>
      </c>
      <c r="B16" s="51">
        <v>2</v>
      </c>
      <c r="C16" s="51">
        <v>2</v>
      </c>
      <c r="D16" s="51">
        <v>4</v>
      </c>
      <c r="E16" s="51">
        <v>4</v>
      </c>
      <c r="F16" s="51"/>
      <c r="G16" s="102"/>
    </row>
    <row r="17" spans="1:7" ht="16.5" thickBot="1" x14ac:dyDescent="0.3">
      <c r="A17" s="20"/>
      <c r="B17" s="88"/>
      <c r="C17" s="88"/>
      <c r="D17" s="88"/>
      <c r="E17" s="88"/>
      <c r="F17" s="88"/>
      <c r="G17" s="104"/>
    </row>
    <row r="18" spans="1:7" ht="16.5" thickBot="1" x14ac:dyDescent="0.3">
      <c r="A18" s="39" t="s">
        <v>49</v>
      </c>
      <c r="B18" s="91">
        <f>SUM(B19:B22)</f>
        <v>8</v>
      </c>
      <c r="C18" s="91">
        <f t="shared" ref="C18:G18" si="2">SUM(C19:C22)</f>
        <v>9</v>
      </c>
      <c r="D18" s="91">
        <f t="shared" si="2"/>
        <v>6.55</v>
      </c>
      <c r="E18" s="91">
        <f t="shared" si="2"/>
        <v>4.5</v>
      </c>
      <c r="F18" s="91">
        <f t="shared" si="2"/>
        <v>0</v>
      </c>
      <c r="G18" s="91">
        <f t="shared" si="2"/>
        <v>0</v>
      </c>
    </row>
    <row r="19" spans="1:7" x14ac:dyDescent="0.25">
      <c r="A19" s="21" t="s">
        <v>439</v>
      </c>
      <c r="B19" s="54"/>
      <c r="C19" s="54"/>
      <c r="D19" s="54">
        <v>0.05</v>
      </c>
      <c r="E19" s="54"/>
      <c r="F19" s="54"/>
      <c r="G19" s="106"/>
    </row>
    <row r="20" spans="1:7" x14ac:dyDescent="0.25">
      <c r="A20" s="15" t="s">
        <v>442</v>
      </c>
      <c r="B20" s="51">
        <v>8</v>
      </c>
      <c r="C20" s="51">
        <v>8</v>
      </c>
      <c r="D20" s="51">
        <v>6</v>
      </c>
      <c r="E20" s="51">
        <v>4</v>
      </c>
      <c r="F20" s="51"/>
      <c r="G20" s="102"/>
    </row>
    <row r="21" spans="1:7" x14ac:dyDescent="0.25">
      <c r="A21" s="15" t="s">
        <v>536</v>
      </c>
      <c r="B21" s="51"/>
      <c r="C21" s="51">
        <v>0.5</v>
      </c>
      <c r="D21" s="51"/>
      <c r="E21" s="51"/>
      <c r="F21" s="51"/>
      <c r="G21" s="102"/>
    </row>
    <row r="22" spans="1:7" x14ac:dyDescent="0.25">
      <c r="A22" s="15" t="s">
        <v>505</v>
      </c>
      <c r="B22" s="51"/>
      <c r="C22" s="51">
        <v>0.5</v>
      </c>
      <c r="D22" s="51">
        <v>0.5</v>
      </c>
      <c r="E22" s="51">
        <v>0.5</v>
      </c>
      <c r="F22" s="51"/>
      <c r="G22" s="102"/>
    </row>
    <row r="23" spans="1:7" ht="16.5" thickBot="1" x14ac:dyDescent="0.3">
      <c r="A23" s="27"/>
      <c r="B23" s="88"/>
      <c r="C23" s="88"/>
      <c r="D23" s="88"/>
      <c r="E23" s="104"/>
      <c r="F23" s="104"/>
      <c r="G23" s="104"/>
    </row>
    <row r="24" spans="1:7" ht="16.5" thickBot="1" x14ac:dyDescent="0.3">
      <c r="A24" s="39" t="s">
        <v>56</v>
      </c>
      <c r="B24" s="91">
        <f>SUM(B25:B42)</f>
        <v>39</v>
      </c>
      <c r="C24" s="91">
        <f t="shared" ref="C24:G24" si="3">SUM(C25:C42)</f>
        <v>46</v>
      </c>
      <c r="D24" s="91">
        <f t="shared" si="3"/>
        <v>18.5</v>
      </c>
      <c r="E24" s="91">
        <f t="shared" si="3"/>
        <v>24.5</v>
      </c>
      <c r="F24" s="91">
        <f t="shared" si="3"/>
        <v>0</v>
      </c>
      <c r="G24" s="91">
        <f t="shared" si="3"/>
        <v>0</v>
      </c>
    </row>
    <row r="25" spans="1:7" x14ac:dyDescent="0.25">
      <c r="A25" s="21" t="s">
        <v>471</v>
      </c>
      <c r="B25" s="54">
        <v>1</v>
      </c>
      <c r="C25" s="54"/>
      <c r="D25" s="54"/>
      <c r="E25" s="54"/>
      <c r="F25" s="54"/>
      <c r="G25" s="106"/>
    </row>
    <row r="26" spans="1:7" x14ac:dyDescent="0.25">
      <c r="A26" s="15" t="s">
        <v>602</v>
      </c>
      <c r="B26" s="51">
        <v>15</v>
      </c>
      <c r="C26" s="51">
        <v>15</v>
      </c>
      <c r="D26" s="51">
        <v>5</v>
      </c>
      <c r="E26" s="51">
        <v>7</v>
      </c>
      <c r="F26" s="51"/>
      <c r="G26" s="102"/>
    </row>
    <row r="27" spans="1:7" x14ac:dyDescent="0.25">
      <c r="A27" s="15" t="s">
        <v>458</v>
      </c>
      <c r="B27" s="51">
        <v>2</v>
      </c>
      <c r="C27" s="51">
        <v>2</v>
      </c>
      <c r="D27" s="51">
        <v>2</v>
      </c>
      <c r="E27" s="51">
        <v>1</v>
      </c>
      <c r="F27" s="51"/>
      <c r="G27" s="102"/>
    </row>
    <row r="28" spans="1:7" x14ac:dyDescent="0.25">
      <c r="A28" s="15" t="s">
        <v>473</v>
      </c>
      <c r="B28" s="51">
        <v>1</v>
      </c>
      <c r="C28" s="51">
        <v>0.5</v>
      </c>
      <c r="D28" s="51"/>
      <c r="E28" s="51"/>
      <c r="F28" s="51"/>
      <c r="G28" s="102"/>
    </row>
    <row r="29" spans="1:7" x14ac:dyDescent="0.25">
      <c r="A29" s="15" t="s">
        <v>449</v>
      </c>
      <c r="B29" s="51"/>
      <c r="C29" s="51">
        <v>0.5</v>
      </c>
      <c r="D29" s="51"/>
      <c r="E29" s="51"/>
      <c r="F29" s="51"/>
      <c r="G29" s="102"/>
    </row>
    <row r="30" spans="1:7" x14ac:dyDescent="0.25">
      <c r="A30" s="15" t="s">
        <v>892</v>
      </c>
      <c r="B30" s="51"/>
      <c r="C30" s="51">
        <v>0.5</v>
      </c>
      <c r="D30" s="51">
        <v>0.5</v>
      </c>
      <c r="E30" s="51"/>
      <c r="F30" s="51"/>
      <c r="G30" s="102"/>
    </row>
    <row r="31" spans="1:7" x14ac:dyDescent="0.25">
      <c r="A31" s="15" t="s">
        <v>450</v>
      </c>
      <c r="B31" s="51">
        <v>1</v>
      </c>
      <c r="C31" s="51"/>
      <c r="D31" s="51"/>
      <c r="E31" s="51"/>
      <c r="F31" s="51"/>
      <c r="G31" s="102"/>
    </row>
    <row r="32" spans="1:7" x14ac:dyDescent="0.25">
      <c r="A32" s="15" t="s">
        <v>656</v>
      </c>
      <c r="B32" s="51"/>
      <c r="C32" s="51"/>
      <c r="D32" s="51">
        <v>0.5</v>
      </c>
      <c r="E32" s="51"/>
      <c r="F32" s="51"/>
      <c r="G32" s="102"/>
    </row>
    <row r="33" spans="1:7" x14ac:dyDescent="0.25">
      <c r="A33" s="15" t="s">
        <v>904</v>
      </c>
      <c r="B33" s="51"/>
      <c r="C33" s="51">
        <v>4.5</v>
      </c>
      <c r="D33" s="51">
        <v>1</v>
      </c>
      <c r="E33" s="51">
        <v>1</v>
      </c>
      <c r="F33" s="51"/>
      <c r="G33" s="102"/>
    </row>
    <row r="34" spans="1:7" x14ac:dyDescent="0.25">
      <c r="A34" s="15" t="s">
        <v>657</v>
      </c>
      <c r="B34" s="51"/>
      <c r="C34" s="51"/>
      <c r="D34" s="51">
        <v>0.5</v>
      </c>
      <c r="E34" s="51">
        <v>0.5</v>
      </c>
      <c r="F34" s="51"/>
      <c r="G34" s="102"/>
    </row>
    <row r="35" spans="1:7" x14ac:dyDescent="0.25">
      <c r="A35" s="15" t="s">
        <v>460</v>
      </c>
      <c r="B35" s="51">
        <v>0.5</v>
      </c>
      <c r="C35" s="51"/>
      <c r="D35" s="51"/>
      <c r="E35" s="51"/>
      <c r="F35" s="51"/>
      <c r="G35" s="102"/>
    </row>
    <row r="36" spans="1:7" x14ac:dyDescent="0.25">
      <c r="A36" s="15" t="s">
        <v>452</v>
      </c>
      <c r="B36" s="51">
        <v>3.5</v>
      </c>
      <c r="C36" s="51">
        <v>3</v>
      </c>
      <c r="D36" s="51">
        <v>0.5</v>
      </c>
      <c r="E36" s="51">
        <v>1</v>
      </c>
      <c r="F36" s="51"/>
      <c r="G36" s="102"/>
    </row>
    <row r="37" spans="1:7" x14ac:dyDescent="0.25">
      <c r="A37" s="15" t="s">
        <v>506</v>
      </c>
      <c r="B37" s="51"/>
      <c r="C37" s="51">
        <v>3</v>
      </c>
      <c r="D37" s="51"/>
      <c r="E37" s="51"/>
      <c r="F37" s="51"/>
      <c r="G37" s="102"/>
    </row>
    <row r="38" spans="1:7" x14ac:dyDescent="0.25">
      <c r="A38" s="15" t="s">
        <v>453</v>
      </c>
      <c r="B38" s="51">
        <v>7</v>
      </c>
      <c r="C38" s="51">
        <v>10</v>
      </c>
      <c r="D38" s="51">
        <v>8</v>
      </c>
      <c r="E38" s="51">
        <v>6</v>
      </c>
      <c r="F38" s="51"/>
      <c r="G38" s="102"/>
    </row>
    <row r="39" spans="1:7" x14ac:dyDescent="0.25">
      <c r="A39" s="15" t="s">
        <v>455</v>
      </c>
      <c r="B39" s="51">
        <v>0.5</v>
      </c>
      <c r="C39" s="51">
        <v>0.5</v>
      </c>
      <c r="D39" s="51"/>
      <c r="E39" s="51"/>
      <c r="F39" s="51"/>
      <c r="G39" s="102"/>
    </row>
    <row r="40" spans="1:7" x14ac:dyDescent="0.25">
      <c r="A40" s="15" t="s">
        <v>463</v>
      </c>
      <c r="B40" s="51">
        <v>0.5</v>
      </c>
      <c r="C40" s="51">
        <v>0.5</v>
      </c>
      <c r="D40" s="51"/>
      <c r="E40" s="51"/>
      <c r="F40" s="51"/>
      <c r="G40" s="102"/>
    </row>
    <row r="41" spans="1:7" x14ac:dyDescent="0.25">
      <c r="A41" s="15" t="s">
        <v>880</v>
      </c>
      <c r="B41" s="51"/>
      <c r="C41" s="51"/>
      <c r="D41" s="51">
        <v>0.5</v>
      </c>
      <c r="E41" s="51">
        <v>1</v>
      </c>
      <c r="F41" s="51"/>
      <c r="G41" s="102"/>
    </row>
    <row r="42" spans="1:7" x14ac:dyDescent="0.25">
      <c r="A42" s="17" t="s">
        <v>464</v>
      </c>
      <c r="B42" s="51">
        <v>7</v>
      </c>
      <c r="C42" s="51">
        <v>6</v>
      </c>
      <c r="D42" s="51"/>
      <c r="E42" s="51">
        <v>7</v>
      </c>
      <c r="F42" s="51"/>
      <c r="G42" s="102"/>
    </row>
    <row r="43" spans="1:7" x14ac:dyDescent="0.25">
      <c r="A43" s="17" t="s">
        <v>456</v>
      </c>
      <c r="B43" s="51"/>
      <c r="C43" s="51"/>
      <c r="D43" s="51"/>
      <c r="E43" s="51"/>
      <c r="F43" s="51"/>
      <c r="G43" s="102"/>
    </row>
    <row r="44" spans="1:7" ht="16.5" thickBot="1" x14ac:dyDescent="0.3">
      <c r="A44" s="17"/>
      <c r="B44" s="51"/>
      <c r="C44" s="51"/>
      <c r="D44" s="51"/>
      <c r="E44" s="51"/>
      <c r="F44" s="51"/>
      <c r="G44" s="102"/>
    </row>
    <row r="45" spans="1:7" ht="16.5" thickBot="1" x14ac:dyDescent="0.3">
      <c r="A45" s="39" t="s">
        <v>57</v>
      </c>
      <c r="B45" s="91">
        <f>B24+B18+B9+B5</f>
        <v>67</v>
      </c>
      <c r="C45" s="91">
        <f>C24+C18+C9+C5</f>
        <v>87.5</v>
      </c>
      <c r="D45" s="91">
        <f>D24+D18+D9+D5</f>
        <v>77.55</v>
      </c>
      <c r="E45" s="91">
        <f>E24+E18+E9+E5</f>
        <v>71.5</v>
      </c>
      <c r="F45" s="105"/>
      <c r="G45" s="105"/>
    </row>
    <row r="46" spans="1:7" ht="16.5" thickBot="1" x14ac:dyDescent="0.3">
      <c r="A46" s="39" t="s">
        <v>58</v>
      </c>
      <c r="B46" s="55">
        <f>COUNT(B6:B42)-3</f>
        <v>15</v>
      </c>
      <c r="C46" s="55">
        <f>COUNT(C6:C42)-3</f>
        <v>21</v>
      </c>
      <c r="D46" s="55">
        <f>COUNT(D6:D42)-3</f>
        <v>20</v>
      </c>
      <c r="E46" s="55">
        <f>COUNT(E6:E42)-3</f>
        <v>18</v>
      </c>
      <c r="F46" s="105"/>
      <c r="G46" s="105"/>
    </row>
    <row r="47" spans="1:7" ht="16.5" thickBot="1" x14ac:dyDescent="0.3">
      <c r="A47" s="39" t="s">
        <v>658</v>
      </c>
      <c r="B47" s="55"/>
      <c r="C47" s="55"/>
      <c r="D47" s="55"/>
      <c r="E47" s="105"/>
      <c r="F47" s="105"/>
      <c r="G47" s="105"/>
    </row>
    <row r="48" spans="1:7" x14ac:dyDescent="0.25">
      <c r="B48" s="100"/>
      <c r="C48" s="100"/>
      <c r="D48" s="100"/>
      <c r="E48" s="100"/>
      <c r="F48" s="100"/>
      <c r="G48" s="100"/>
    </row>
  </sheetData>
  <sortState xmlns:xlrd2="http://schemas.microsoft.com/office/spreadsheetml/2017/richdata2" ref="A25:G41">
    <sortCondition ref="A25:A4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:I41"/>
  <sheetViews>
    <sheetView zoomScaleNormal="100" workbookViewId="0">
      <selection activeCell="I15" sqref="I15"/>
    </sheetView>
  </sheetViews>
  <sheetFormatPr defaultColWidth="8.85546875" defaultRowHeight="15.75" x14ac:dyDescent="0.25"/>
  <cols>
    <col min="1" max="1" width="27.42578125" style="3" customWidth="1"/>
    <col min="2" max="6" width="9.5703125" style="3" customWidth="1"/>
    <col min="7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</row>
    <row r="2" spans="1:9" ht="16.5" customHeight="1" x14ac:dyDescent="0.25">
      <c r="A2" s="42" t="s">
        <v>648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58"/>
    </row>
    <row r="3" spans="1:9" x14ac:dyDescent="0.25">
      <c r="A3" s="16" t="s">
        <v>649</v>
      </c>
      <c r="B3" s="12"/>
      <c r="C3" s="12"/>
      <c r="D3" s="12"/>
      <c r="E3" s="18"/>
      <c r="F3" s="18" t="s">
        <v>433</v>
      </c>
      <c r="G3" s="18"/>
    </row>
    <row r="4" spans="1:9" ht="16.5" thickBot="1" x14ac:dyDescent="0.3">
      <c r="A4" s="27" t="s">
        <v>659</v>
      </c>
      <c r="B4" s="14"/>
      <c r="C4" s="14"/>
      <c r="D4" s="14"/>
      <c r="E4" s="69"/>
      <c r="F4" s="69"/>
      <c r="G4" s="69"/>
    </row>
    <row r="5" spans="1:9" ht="16.5" thickBot="1" x14ac:dyDescent="0.3">
      <c r="A5" s="39" t="s">
        <v>48</v>
      </c>
      <c r="B5" s="91">
        <f>SUM(B6:B8)</f>
        <v>16.5</v>
      </c>
      <c r="C5" s="91">
        <f>SUM(C6:C8)</f>
        <v>16</v>
      </c>
      <c r="D5" s="91">
        <f>SUM(D6:D8)</f>
        <v>21</v>
      </c>
      <c r="E5" s="91">
        <f>SUM(E6:E9)</f>
        <v>22.5</v>
      </c>
      <c r="F5" s="91">
        <f>SUM(F6:F9)</f>
        <v>0</v>
      </c>
      <c r="G5" s="105"/>
      <c r="H5" s="100"/>
      <c r="I5" s="100"/>
    </row>
    <row r="6" spans="1:9" x14ac:dyDescent="0.25">
      <c r="A6" s="21" t="s">
        <v>436</v>
      </c>
      <c r="B6" s="54">
        <v>10</v>
      </c>
      <c r="C6" s="54">
        <v>10</v>
      </c>
      <c r="D6" s="54">
        <v>10</v>
      </c>
      <c r="E6" s="54">
        <v>11</v>
      </c>
      <c r="F6" s="106"/>
      <c r="G6" s="106"/>
      <c r="H6" s="100"/>
      <c r="I6" s="100"/>
    </row>
    <row r="7" spans="1:9" x14ac:dyDescent="0.25">
      <c r="A7" s="15" t="s">
        <v>493</v>
      </c>
      <c r="B7" s="51">
        <v>0.5</v>
      </c>
      <c r="C7" s="51">
        <v>1</v>
      </c>
      <c r="D7" s="51">
        <v>1</v>
      </c>
      <c r="E7" s="51">
        <v>2</v>
      </c>
      <c r="F7" s="102"/>
      <c r="G7" s="102"/>
      <c r="H7" s="100"/>
      <c r="I7" s="100"/>
    </row>
    <row r="8" spans="1:9" x14ac:dyDescent="0.25">
      <c r="A8" s="15" t="s">
        <v>469</v>
      </c>
      <c r="B8" s="51">
        <v>6</v>
      </c>
      <c r="C8" s="51">
        <v>5</v>
      </c>
      <c r="D8" s="51">
        <v>10</v>
      </c>
      <c r="E8" s="51">
        <v>9</v>
      </c>
      <c r="F8" s="102"/>
      <c r="G8" s="102"/>
      <c r="H8" s="100"/>
      <c r="I8" s="100"/>
    </row>
    <row r="9" spans="1:9" x14ac:dyDescent="0.25">
      <c r="A9" s="15" t="s">
        <v>485</v>
      </c>
      <c r="B9" s="51"/>
      <c r="C9" s="51"/>
      <c r="D9" s="51"/>
      <c r="E9" s="51">
        <v>0.5</v>
      </c>
      <c r="F9" s="102"/>
      <c r="G9" s="102"/>
      <c r="H9" s="100"/>
      <c r="I9" s="100"/>
    </row>
    <row r="10" spans="1:9" ht="16.5" thickBot="1" x14ac:dyDescent="0.3">
      <c r="A10" s="20"/>
      <c r="B10" s="88"/>
      <c r="C10" s="88"/>
      <c r="D10" s="88"/>
      <c r="E10" s="104"/>
      <c r="F10" s="104"/>
      <c r="G10" s="104"/>
      <c r="H10" s="100"/>
      <c r="I10" s="100"/>
    </row>
    <row r="11" spans="1:9" ht="16.5" thickBot="1" x14ac:dyDescent="0.3">
      <c r="A11" s="39" t="s">
        <v>49</v>
      </c>
      <c r="B11" s="91">
        <f>SUM(B12)</f>
        <v>20</v>
      </c>
      <c r="C11" s="91">
        <f>SUM(C12)</f>
        <v>22</v>
      </c>
      <c r="D11" s="91">
        <f>SUM(D12)</f>
        <v>23</v>
      </c>
      <c r="E11" s="91">
        <f>SUM(E12)</f>
        <v>13</v>
      </c>
      <c r="F11" s="91">
        <f>SUM(F12)</f>
        <v>0</v>
      </c>
      <c r="G11" s="105"/>
      <c r="H11" s="100"/>
      <c r="I11" s="100"/>
    </row>
    <row r="12" spans="1:9" x14ac:dyDescent="0.25">
      <c r="A12" s="21" t="s">
        <v>442</v>
      </c>
      <c r="B12" s="54">
        <v>20</v>
      </c>
      <c r="C12" s="54">
        <v>22</v>
      </c>
      <c r="D12" s="54">
        <v>23</v>
      </c>
      <c r="E12" s="54">
        <v>13</v>
      </c>
      <c r="F12" s="106"/>
      <c r="G12" s="106"/>
      <c r="H12" s="100"/>
      <c r="I12" s="100"/>
    </row>
    <row r="13" spans="1:9" ht="16.5" thickBot="1" x14ac:dyDescent="0.3">
      <c r="A13" s="20"/>
      <c r="B13" s="88"/>
      <c r="C13" s="88"/>
      <c r="D13" s="88"/>
      <c r="E13" s="104"/>
      <c r="F13" s="104"/>
      <c r="G13" s="104"/>
      <c r="H13" s="100"/>
      <c r="I13" s="100"/>
    </row>
    <row r="14" spans="1:9" ht="16.5" thickBot="1" x14ac:dyDescent="0.3">
      <c r="A14" s="39" t="s">
        <v>56</v>
      </c>
      <c r="B14" s="91">
        <f>SUM(B15:B33)</f>
        <v>27</v>
      </c>
      <c r="C14" s="91">
        <f>SUM(C15:C33)</f>
        <v>28.5</v>
      </c>
      <c r="D14" s="91">
        <f>SUM(D15:D33)</f>
        <v>21</v>
      </c>
      <c r="E14" s="91">
        <f>SUM(E15:E33)</f>
        <v>19</v>
      </c>
      <c r="F14" s="91">
        <f>SUM(F15:F33)</f>
        <v>0</v>
      </c>
      <c r="G14" s="105"/>
      <c r="H14" s="100"/>
      <c r="I14" s="100"/>
    </row>
    <row r="15" spans="1:9" x14ac:dyDescent="0.25">
      <c r="A15" s="21" t="s">
        <v>471</v>
      </c>
      <c r="B15" s="54">
        <v>0.5</v>
      </c>
      <c r="C15" s="54">
        <v>0.5</v>
      </c>
      <c r="D15" s="54">
        <v>0.5</v>
      </c>
      <c r="E15" s="54"/>
      <c r="F15" s="54"/>
      <c r="G15" s="106"/>
      <c r="H15" s="100"/>
      <c r="I15" s="100"/>
    </row>
    <row r="16" spans="1:9" x14ac:dyDescent="0.25">
      <c r="A16" s="15" t="s">
        <v>472</v>
      </c>
      <c r="B16" s="51">
        <v>12</v>
      </c>
      <c r="C16" s="51">
        <v>8</v>
      </c>
      <c r="D16" s="51">
        <v>5</v>
      </c>
      <c r="E16" s="51">
        <v>2</v>
      </c>
      <c r="F16" s="51"/>
      <c r="G16" s="102"/>
      <c r="H16" s="100"/>
      <c r="I16" s="100"/>
    </row>
    <row r="17" spans="1:9" x14ac:dyDescent="0.25">
      <c r="A17" s="15" t="s">
        <v>458</v>
      </c>
      <c r="B17" s="51"/>
      <c r="C17" s="51">
        <v>0.5</v>
      </c>
      <c r="D17" s="51"/>
      <c r="E17" s="51">
        <v>0.5</v>
      </c>
      <c r="F17" s="51"/>
      <c r="G17" s="102"/>
      <c r="H17" s="100"/>
      <c r="I17" s="100"/>
    </row>
    <row r="18" spans="1:9" x14ac:dyDescent="0.25">
      <c r="A18" s="15" t="s">
        <v>660</v>
      </c>
      <c r="B18" s="51"/>
      <c r="C18" s="51"/>
      <c r="D18" s="51"/>
      <c r="E18" s="51">
        <v>0.5</v>
      </c>
      <c r="F18" s="51"/>
      <c r="G18" s="102"/>
      <c r="H18" s="100"/>
      <c r="I18" s="100"/>
    </row>
    <row r="19" spans="1:9" x14ac:dyDescent="0.25">
      <c r="A19" s="15" t="s">
        <v>473</v>
      </c>
      <c r="B19" s="51">
        <v>0.5</v>
      </c>
      <c r="C19" s="51">
        <v>1</v>
      </c>
      <c r="D19" s="51">
        <v>2</v>
      </c>
      <c r="E19" s="51">
        <v>2</v>
      </c>
      <c r="F19" s="51"/>
      <c r="G19" s="102"/>
      <c r="H19" s="100"/>
      <c r="I19" s="100"/>
    </row>
    <row r="20" spans="1:9" x14ac:dyDescent="0.25">
      <c r="A20" s="15" t="s">
        <v>449</v>
      </c>
      <c r="B20" s="51">
        <v>0.5</v>
      </c>
      <c r="C20" s="51"/>
      <c r="D20" s="51">
        <v>0.5</v>
      </c>
      <c r="E20" s="51">
        <v>0.5</v>
      </c>
      <c r="F20" s="51"/>
      <c r="G20" s="102"/>
      <c r="H20" s="100"/>
      <c r="I20" s="100"/>
    </row>
    <row r="21" spans="1:9" x14ac:dyDescent="0.25">
      <c r="A21" s="15" t="s">
        <v>892</v>
      </c>
      <c r="B21" s="51">
        <v>1</v>
      </c>
      <c r="C21" s="51"/>
      <c r="D21" s="51"/>
      <c r="E21" s="51"/>
      <c r="F21" s="51"/>
      <c r="G21" s="102"/>
      <c r="H21" s="100"/>
      <c r="I21" s="100"/>
    </row>
    <row r="22" spans="1:9" x14ac:dyDescent="0.25">
      <c r="A22" s="15" t="s">
        <v>450</v>
      </c>
      <c r="B22" s="51">
        <v>0.5</v>
      </c>
      <c r="C22" s="51">
        <v>0.5</v>
      </c>
      <c r="D22" s="51">
        <v>0.5</v>
      </c>
      <c r="E22" s="51">
        <v>0.5</v>
      </c>
      <c r="F22" s="51"/>
      <c r="G22" s="102"/>
      <c r="H22" s="100"/>
      <c r="I22" s="100"/>
    </row>
    <row r="23" spans="1:9" x14ac:dyDescent="0.25">
      <c r="A23" s="15" t="s">
        <v>459</v>
      </c>
      <c r="B23" s="51"/>
      <c r="C23" s="51"/>
      <c r="D23" s="51">
        <v>0.5</v>
      </c>
      <c r="E23" s="51"/>
      <c r="F23" s="51"/>
      <c r="G23" s="102"/>
      <c r="H23" s="100"/>
      <c r="I23" s="100"/>
    </row>
    <row r="24" spans="1:9" x14ac:dyDescent="0.25">
      <c r="A24" s="15" t="s">
        <v>661</v>
      </c>
      <c r="B24" s="51"/>
      <c r="C24" s="51"/>
      <c r="D24" s="51">
        <v>1</v>
      </c>
      <c r="E24" s="51"/>
      <c r="F24" s="51"/>
      <c r="G24" s="102"/>
      <c r="H24" s="100"/>
      <c r="I24" s="100"/>
    </row>
    <row r="25" spans="1:9" x14ac:dyDescent="0.25">
      <c r="A25" s="15" t="s">
        <v>657</v>
      </c>
      <c r="B25" s="51"/>
      <c r="C25" s="51">
        <v>1</v>
      </c>
      <c r="D25" s="51">
        <v>0.5</v>
      </c>
      <c r="E25" s="51"/>
      <c r="F25" s="51"/>
      <c r="G25" s="102"/>
      <c r="H25" s="100"/>
      <c r="I25" s="100"/>
    </row>
    <row r="26" spans="1:9" x14ac:dyDescent="0.25">
      <c r="A26" s="15" t="s">
        <v>460</v>
      </c>
      <c r="B26" s="51">
        <v>0.5</v>
      </c>
      <c r="C26" s="51">
        <v>0.5</v>
      </c>
      <c r="D26" s="51"/>
      <c r="E26" s="51"/>
      <c r="F26" s="51"/>
      <c r="G26" s="102"/>
      <c r="H26" s="100"/>
      <c r="I26" s="100"/>
    </row>
    <row r="27" spans="1:9" x14ac:dyDescent="0.25">
      <c r="A27" s="15" t="s">
        <v>662</v>
      </c>
      <c r="B27" s="51"/>
      <c r="C27" s="51"/>
      <c r="D27" s="51">
        <v>0.5</v>
      </c>
      <c r="E27" s="51">
        <v>1</v>
      </c>
      <c r="F27" s="51"/>
      <c r="G27" s="102"/>
      <c r="H27" s="100"/>
      <c r="I27" s="100"/>
    </row>
    <row r="28" spans="1:9" x14ac:dyDescent="0.25">
      <c r="A28" s="15" t="s">
        <v>452</v>
      </c>
      <c r="B28" s="51">
        <v>7</v>
      </c>
      <c r="C28" s="51">
        <v>12</v>
      </c>
      <c r="D28" s="51">
        <v>7</v>
      </c>
      <c r="E28" s="51">
        <v>5</v>
      </c>
      <c r="F28" s="51"/>
      <c r="G28" s="102"/>
      <c r="H28" s="100"/>
      <c r="I28" s="100"/>
    </row>
    <row r="29" spans="1:9" x14ac:dyDescent="0.25">
      <c r="A29" s="15" t="s">
        <v>453</v>
      </c>
      <c r="B29" s="51">
        <v>1</v>
      </c>
      <c r="C29" s="51">
        <v>1</v>
      </c>
      <c r="D29" s="51">
        <v>1</v>
      </c>
      <c r="E29" s="51">
        <v>1</v>
      </c>
      <c r="F29" s="51"/>
      <c r="G29" s="102"/>
      <c r="H29" s="100"/>
      <c r="I29" s="100"/>
    </row>
    <row r="30" spans="1:9" x14ac:dyDescent="0.25">
      <c r="A30" s="15" t="s">
        <v>663</v>
      </c>
      <c r="B30" s="51">
        <v>1</v>
      </c>
      <c r="C30" s="51"/>
      <c r="D30" s="51"/>
      <c r="E30" s="51"/>
      <c r="F30" s="51"/>
      <c r="G30" s="102"/>
      <c r="H30" s="100"/>
      <c r="I30" s="100"/>
    </row>
    <row r="31" spans="1:9" x14ac:dyDescent="0.25">
      <c r="A31" s="15" t="s">
        <v>463</v>
      </c>
      <c r="B31" s="51">
        <v>0.5</v>
      </c>
      <c r="C31" s="51"/>
      <c r="D31" s="51"/>
      <c r="E31" s="51"/>
      <c r="F31" s="51"/>
      <c r="G31" s="102"/>
      <c r="H31" s="100"/>
      <c r="I31" s="100"/>
    </row>
    <row r="32" spans="1:9" x14ac:dyDescent="0.25">
      <c r="A32" s="17" t="s">
        <v>664</v>
      </c>
      <c r="B32" s="51"/>
      <c r="C32" s="51"/>
      <c r="D32" s="51">
        <v>2</v>
      </c>
      <c r="E32" s="51"/>
      <c r="F32" s="51"/>
      <c r="G32" s="102"/>
      <c r="H32" s="100"/>
      <c r="I32" s="100"/>
    </row>
    <row r="33" spans="1:9" x14ac:dyDescent="0.25">
      <c r="A33" s="17" t="s">
        <v>464</v>
      </c>
      <c r="B33" s="51">
        <v>2</v>
      </c>
      <c r="C33" s="51">
        <v>3.5</v>
      </c>
      <c r="D33" s="51"/>
      <c r="E33" s="51">
        <v>6</v>
      </c>
      <c r="F33" s="51"/>
      <c r="G33" s="102"/>
      <c r="H33" s="100"/>
      <c r="I33" s="100"/>
    </row>
    <row r="34" spans="1:9" ht="16.5" thickBot="1" x14ac:dyDescent="0.3">
      <c r="A34" s="40" t="s">
        <v>456</v>
      </c>
      <c r="B34" s="88"/>
      <c r="C34" s="88"/>
      <c r="D34" s="88"/>
      <c r="E34" s="88">
        <v>4</v>
      </c>
      <c r="F34" s="88"/>
      <c r="G34" s="104"/>
      <c r="H34" s="100"/>
      <c r="I34" s="100"/>
    </row>
    <row r="35" spans="1:9" ht="16.5" thickBot="1" x14ac:dyDescent="0.3">
      <c r="A35" s="39" t="s">
        <v>57</v>
      </c>
      <c r="B35" s="91">
        <f>B14+B11+B5</f>
        <v>63.5</v>
      </c>
      <c r="C35" s="91">
        <f>C14+C11+C5</f>
        <v>66.5</v>
      </c>
      <c r="D35" s="91">
        <f>D14+D11+D5</f>
        <v>65</v>
      </c>
      <c r="E35" s="91">
        <f>E14+E11+E5</f>
        <v>54.5</v>
      </c>
      <c r="F35" s="91">
        <f>F14+F11+F5</f>
        <v>0</v>
      </c>
      <c r="G35" s="105"/>
      <c r="H35" s="100"/>
      <c r="I35" s="100"/>
    </row>
    <row r="36" spans="1:9" ht="16.5" thickBot="1" x14ac:dyDescent="0.3">
      <c r="A36" s="39" t="s">
        <v>58</v>
      </c>
      <c r="B36" s="55">
        <f>COUNT(B6:B33)-2</f>
        <v>16</v>
      </c>
      <c r="C36" s="55">
        <f>COUNT(C6:C33)-2</f>
        <v>14</v>
      </c>
      <c r="D36" s="55">
        <f>COUNT(D6:D33)-2</f>
        <v>16</v>
      </c>
      <c r="E36" s="55">
        <f>COUNT(E6:E33)-2</f>
        <v>15</v>
      </c>
      <c r="F36" s="55">
        <f>COUNT(F6:F33)-2</f>
        <v>0</v>
      </c>
      <c r="G36" s="105"/>
      <c r="H36" s="100"/>
      <c r="I36" s="100"/>
    </row>
    <row r="37" spans="1:9" ht="16.5" thickBot="1" x14ac:dyDescent="0.3">
      <c r="A37" s="39" t="s">
        <v>665</v>
      </c>
      <c r="B37" s="55"/>
      <c r="C37" s="55"/>
      <c r="D37" s="55"/>
      <c r="E37" s="105"/>
      <c r="F37" s="105"/>
      <c r="G37" s="105"/>
      <c r="H37" s="100"/>
      <c r="I37" s="100"/>
    </row>
    <row r="38" spans="1:9" x14ac:dyDescent="0.25">
      <c r="B38" s="100"/>
      <c r="C38" s="100"/>
      <c r="D38" s="100"/>
      <c r="E38" s="100"/>
      <c r="F38" s="100"/>
      <c r="G38" s="100"/>
      <c r="H38" s="100"/>
      <c r="I38" s="100"/>
    </row>
    <row r="39" spans="1:9" x14ac:dyDescent="0.25">
      <c r="B39" s="100"/>
      <c r="C39" s="100"/>
      <c r="D39" s="100"/>
      <c r="E39" s="100"/>
      <c r="F39" s="100"/>
      <c r="G39" s="100"/>
      <c r="H39" s="100"/>
      <c r="I39" s="100"/>
    </row>
    <row r="40" spans="1:9" x14ac:dyDescent="0.25">
      <c r="B40" s="100"/>
      <c r="C40" s="100"/>
      <c r="D40" s="100"/>
      <c r="E40" s="100"/>
      <c r="F40" s="100"/>
      <c r="G40" s="100"/>
      <c r="H40" s="100"/>
      <c r="I40" s="100"/>
    </row>
    <row r="41" spans="1:9" x14ac:dyDescent="0.25">
      <c r="B41" s="100"/>
      <c r="C41" s="100"/>
      <c r="D41" s="100"/>
      <c r="E41" s="100"/>
      <c r="F41" s="100"/>
      <c r="G41" s="100"/>
      <c r="H41" s="100"/>
      <c r="I41" s="100"/>
    </row>
  </sheetData>
  <sortState xmlns:xlrd2="http://schemas.microsoft.com/office/spreadsheetml/2017/richdata2" ref="A15:G31">
    <sortCondition ref="A14:A3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I33"/>
  <sheetViews>
    <sheetView workbookViewId="0">
      <selection activeCell="B3" sqref="B3"/>
    </sheetView>
  </sheetViews>
  <sheetFormatPr defaultRowHeight="12.75" x14ac:dyDescent="0.2"/>
  <cols>
    <col min="1" max="1" width="26.28515625" customWidth="1"/>
  </cols>
  <sheetData>
    <row r="1" spans="1:35" x14ac:dyDescent="0.2">
      <c r="B1" s="2">
        <v>1976</v>
      </c>
      <c r="C1" s="2">
        <v>1997</v>
      </c>
      <c r="D1" s="2">
        <v>2006</v>
      </c>
      <c r="E1" s="2">
        <v>2011</v>
      </c>
      <c r="F1" s="2">
        <v>2014</v>
      </c>
      <c r="G1" s="33" t="s">
        <v>0</v>
      </c>
      <c r="H1" s="33" t="s">
        <v>1</v>
      </c>
      <c r="I1" s="33" t="s">
        <v>2</v>
      </c>
      <c r="J1" s="33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</row>
    <row r="2" spans="1:35" x14ac:dyDescent="0.2">
      <c r="A2" s="2" t="str">
        <f>Heildar!A13</f>
        <v>R3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x14ac:dyDescent="0.2">
      <c r="A3" s="30" t="str">
        <f>Heildar!A14</f>
        <v>Mosar</v>
      </c>
      <c r="B3" s="30">
        <f>Heildar!B14</f>
        <v>12.5</v>
      </c>
      <c r="C3" s="30">
        <f>Heildar!C14</f>
        <v>13</v>
      </c>
      <c r="D3" s="30">
        <f>Heildar!D14</f>
        <v>13</v>
      </c>
      <c r="E3" s="30">
        <f>Heildar!E14</f>
        <v>13.5</v>
      </c>
      <c r="F3" s="30">
        <f>Heildar!F14</f>
        <v>11</v>
      </c>
      <c r="G3" s="30">
        <f>Heildar!G14</f>
        <v>0.5</v>
      </c>
      <c r="H3" s="30">
        <f>Heildar!H14</f>
        <v>0</v>
      </c>
      <c r="I3" s="30">
        <f>Heildar!I14</f>
        <v>0.5</v>
      </c>
      <c r="J3" s="30">
        <f>Heildar!J14</f>
        <v>-2.5</v>
      </c>
      <c r="K3" s="30">
        <f>Heildar!K14</f>
        <v>12.5</v>
      </c>
      <c r="L3" s="30">
        <f>Heildar!L14</f>
        <v>13</v>
      </c>
      <c r="M3" s="30">
        <f>Heildar!M14</f>
        <v>13</v>
      </c>
      <c r="N3" s="30">
        <f>Heildar!N14</f>
        <v>13.5</v>
      </c>
      <c r="O3" s="30">
        <f>Heildar!O14</f>
        <v>11</v>
      </c>
      <c r="P3" s="30">
        <f>Heildar!P14</f>
        <v>0</v>
      </c>
      <c r="Q3" s="30">
        <f>Heildar!Q14</f>
        <v>0</v>
      </c>
      <c r="R3" s="30">
        <f>Heildar!R14</f>
        <v>0</v>
      </c>
      <c r="S3" s="30">
        <f>Heildar!S14</f>
        <v>0</v>
      </c>
      <c r="T3" s="30">
        <f>Heildar!T14</f>
        <v>0</v>
      </c>
      <c r="U3" s="30">
        <f>Heildar!U14</f>
        <v>0</v>
      </c>
      <c r="V3" s="30">
        <f>Heildar!V14</f>
        <v>0</v>
      </c>
      <c r="W3" s="30">
        <f>Heildar!W14</f>
        <v>0</v>
      </c>
      <c r="X3" s="30">
        <f>Heildar!X14</f>
        <v>0</v>
      </c>
      <c r="Y3" s="30">
        <f>Heildar!Y14</f>
        <v>0</v>
      </c>
      <c r="Z3" s="30">
        <f>Heildar!Z14</f>
        <v>0</v>
      </c>
      <c r="AA3" s="30">
        <f>Heildar!AA14</f>
        <v>0</v>
      </c>
      <c r="AB3" s="30">
        <f>Heildar!AB14</f>
        <v>0</v>
      </c>
      <c r="AC3" s="30">
        <f>Heildar!AC14</f>
        <v>0</v>
      </c>
      <c r="AD3" s="30">
        <f>Heildar!AD14</f>
        <v>0</v>
      </c>
      <c r="AE3" s="30">
        <f>Heildar!AE14</f>
        <v>0</v>
      </c>
      <c r="AF3" s="30">
        <f>Heildar!AF14</f>
        <v>0</v>
      </c>
      <c r="AG3" s="30">
        <f>Heildar!AG14</f>
        <v>0</v>
      </c>
      <c r="AH3" s="30">
        <f>Heildar!AH14</f>
        <v>0</v>
      </c>
      <c r="AI3" s="30">
        <f>Heildar!AI14</f>
        <v>0</v>
      </c>
    </row>
    <row r="4" spans="1:35" x14ac:dyDescent="0.2">
      <c r="A4" s="30" t="str">
        <f>Heildar!A15</f>
        <v>Blað- og runnfléttur</v>
      </c>
      <c r="B4" s="30">
        <f>Heildar!B15</f>
        <v>23</v>
      </c>
      <c r="C4" s="30">
        <f>Heildar!C15</f>
        <v>21</v>
      </c>
      <c r="D4" s="30">
        <f>Heildar!D15</f>
        <v>23.5</v>
      </c>
      <c r="E4" s="30">
        <f>Heildar!E15</f>
        <v>18</v>
      </c>
      <c r="F4" s="30">
        <f>Heildar!F15</f>
        <v>16</v>
      </c>
      <c r="G4" s="30">
        <f>Heildar!G15</f>
        <v>-2</v>
      </c>
      <c r="H4" s="30">
        <f>Heildar!H15</f>
        <v>2.5</v>
      </c>
      <c r="I4" s="30">
        <f>Heildar!I15</f>
        <v>-5.5</v>
      </c>
      <c r="J4" s="30">
        <f>Heildar!J15</f>
        <v>-2</v>
      </c>
      <c r="K4" s="30">
        <f>Heildar!K15</f>
        <v>0</v>
      </c>
      <c r="L4" s="30">
        <f>Heildar!L15</f>
        <v>0</v>
      </c>
      <c r="M4" s="30">
        <f>Heildar!M15</f>
        <v>0</v>
      </c>
      <c r="N4" s="30">
        <f>Heildar!N15</f>
        <v>0</v>
      </c>
      <c r="O4" s="30">
        <f>Heildar!O15</f>
        <v>0</v>
      </c>
      <c r="P4" s="30">
        <f>Heildar!P15</f>
        <v>23</v>
      </c>
      <c r="Q4" s="30">
        <f>Heildar!Q15</f>
        <v>21</v>
      </c>
      <c r="R4" s="30">
        <f>Heildar!R15</f>
        <v>23.5</v>
      </c>
      <c r="S4" s="30">
        <f>Heildar!S15</f>
        <v>18</v>
      </c>
      <c r="T4" s="30">
        <f>Heildar!T15</f>
        <v>16</v>
      </c>
      <c r="U4" s="30">
        <f>Heildar!U15</f>
        <v>0</v>
      </c>
      <c r="V4" s="30">
        <f>Heildar!V15</f>
        <v>0</v>
      </c>
      <c r="W4" s="30">
        <f>Heildar!W15</f>
        <v>0</v>
      </c>
      <c r="X4" s="30">
        <f>Heildar!X15</f>
        <v>0</v>
      </c>
      <c r="Y4" s="30">
        <f>Heildar!Y15</f>
        <v>0</v>
      </c>
      <c r="Z4" s="30">
        <f>Heildar!Z15</f>
        <v>0</v>
      </c>
      <c r="AA4" s="30">
        <f>Heildar!AA15</f>
        <v>0</v>
      </c>
      <c r="AB4" s="30">
        <f>Heildar!AB15</f>
        <v>0</v>
      </c>
      <c r="AC4" s="30">
        <f>Heildar!AC15</f>
        <v>0</v>
      </c>
      <c r="AD4" s="30">
        <f>Heildar!AD15</f>
        <v>0</v>
      </c>
      <c r="AE4" s="30">
        <f>Heildar!AE15</f>
        <v>0</v>
      </c>
      <c r="AF4" s="30">
        <f>Heildar!AF15</f>
        <v>0</v>
      </c>
      <c r="AG4" s="30">
        <f>Heildar!AG15</f>
        <v>0</v>
      </c>
      <c r="AH4" s="30">
        <f>Heildar!AH15</f>
        <v>0</v>
      </c>
      <c r="AI4" s="30">
        <f>Heildar!AI15</f>
        <v>0</v>
      </c>
    </row>
    <row r="5" spans="1:35" x14ac:dyDescent="0.2">
      <c r="A5" s="30" t="str">
        <f>Heildar!A16</f>
        <v>Hrúðurfléttur</v>
      </c>
      <c r="B5" s="30">
        <f>Heildar!B16</f>
        <v>26</v>
      </c>
      <c r="C5" s="30">
        <f>Heildar!C16</f>
        <v>21.5</v>
      </c>
      <c r="D5" s="30">
        <f>Heildar!D16</f>
        <v>26.5</v>
      </c>
      <c r="E5" s="30">
        <f>Heildar!E16</f>
        <v>40.5</v>
      </c>
      <c r="F5" s="30">
        <f>Heildar!F16</f>
        <v>35.5</v>
      </c>
      <c r="G5" s="30">
        <f>Heildar!G16</f>
        <v>-4.5</v>
      </c>
      <c r="H5" s="30">
        <f>Heildar!H16</f>
        <v>5</v>
      </c>
      <c r="I5" s="30">
        <f>Heildar!I16</f>
        <v>14</v>
      </c>
      <c r="J5" s="30">
        <f>Heildar!J16</f>
        <v>-5</v>
      </c>
      <c r="K5" s="30">
        <f>Heildar!K16</f>
        <v>0</v>
      </c>
      <c r="L5" s="30">
        <f>Heildar!L16</f>
        <v>0</v>
      </c>
      <c r="M5" s="30">
        <f>Heildar!M16</f>
        <v>0</v>
      </c>
      <c r="N5" s="30">
        <f>Heildar!N16</f>
        <v>0</v>
      </c>
      <c r="O5" s="30">
        <f>Heildar!O16</f>
        <v>0</v>
      </c>
      <c r="P5" s="30">
        <f>Heildar!P16</f>
        <v>0</v>
      </c>
      <c r="Q5" s="30">
        <f>Heildar!Q16</f>
        <v>0</v>
      </c>
      <c r="R5" s="30">
        <f>Heildar!R16</f>
        <v>0</v>
      </c>
      <c r="S5" s="30">
        <f>Heildar!S16</f>
        <v>0</v>
      </c>
      <c r="T5" s="30">
        <f>Heildar!T16</f>
        <v>0</v>
      </c>
      <c r="U5" s="30">
        <f>Heildar!U16</f>
        <v>26</v>
      </c>
      <c r="V5" s="30">
        <f>Heildar!V16</f>
        <v>21.5</v>
      </c>
      <c r="W5" s="30">
        <f>Heildar!W16</f>
        <v>26.5</v>
      </c>
      <c r="X5" s="30">
        <f>Heildar!X16</f>
        <v>40.5</v>
      </c>
      <c r="Y5" s="30">
        <f>Heildar!Y16</f>
        <v>35.5</v>
      </c>
      <c r="Z5" s="30">
        <f>Heildar!Z16</f>
        <v>0</v>
      </c>
      <c r="AA5" s="30">
        <f>Heildar!AA16</f>
        <v>0</v>
      </c>
      <c r="AB5" s="30">
        <f>Heildar!AB16</f>
        <v>0</v>
      </c>
      <c r="AC5" s="30">
        <f>Heildar!AC16</f>
        <v>0</v>
      </c>
      <c r="AD5" s="30">
        <f>Heildar!AD16</f>
        <v>0</v>
      </c>
      <c r="AE5" s="30">
        <f>Heildar!AE16</f>
        <v>0</v>
      </c>
      <c r="AF5" s="30">
        <f>Heildar!AF16</f>
        <v>0</v>
      </c>
      <c r="AG5" s="30">
        <f>Heildar!AG16</f>
        <v>0</v>
      </c>
      <c r="AH5" s="30">
        <f>Heildar!AH16</f>
        <v>0</v>
      </c>
      <c r="AI5" s="30">
        <f>Heildar!AI16</f>
        <v>0</v>
      </c>
    </row>
    <row r="6" spans="1:35" x14ac:dyDescent="0.2">
      <c r="A6" s="30" t="str">
        <f>Heildar!A17</f>
        <v>Heildarþekja</v>
      </c>
      <c r="B6" s="30">
        <f>Heildar!B17</f>
        <v>61.5</v>
      </c>
      <c r="C6" s="30">
        <f>Heildar!C17</f>
        <v>55.5</v>
      </c>
      <c r="D6" s="30">
        <f>Heildar!D17</f>
        <v>63</v>
      </c>
      <c r="E6" s="30">
        <f>Heildar!E17</f>
        <v>72</v>
      </c>
      <c r="F6" s="30">
        <f>Heildar!F17</f>
        <v>62.5</v>
      </c>
      <c r="G6" s="30">
        <f>Heildar!G17</f>
        <v>-6</v>
      </c>
      <c r="H6" s="30">
        <f>Heildar!H17</f>
        <v>7.5</v>
      </c>
      <c r="I6" s="30">
        <f>Heildar!I17</f>
        <v>9</v>
      </c>
      <c r="J6" s="30">
        <f>Heildar!J17</f>
        <v>-9.5</v>
      </c>
      <c r="K6" s="30">
        <f>Heildar!K17</f>
        <v>0</v>
      </c>
      <c r="L6" s="30">
        <f>Heildar!L17</f>
        <v>0</v>
      </c>
      <c r="M6" s="30">
        <f>Heildar!M17</f>
        <v>0</v>
      </c>
      <c r="N6" s="30">
        <f>Heildar!N17</f>
        <v>0</v>
      </c>
      <c r="O6" s="30">
        <f>Heildar!O17</f>
        <v>0</v>
      </c>
      <c r="P6" s="30">
        <f>Heildar!P17</f>
        <v>0</v>
      </c>
      <c r="Q6" s="30">
        <f>Heildar!Q17</f>
        <v>0</v>
      </c>
      <c r="R6" s="30">
        <f>Heildar!R17</f>
        <v>0</v>
      </c>
      <c r="S6" s="30">
        <f>Heildar!S17</f>
        <v>0</v>
      </c>
      <c r="T6" s="30">
        <f>Heildar!T17</f>
        <v>0</v>
      </c>
      <c r="U6" s="30">
        <f>Heildar!U17</f>
        <v>0</v>
      </c>
      <c r="V6" s="30">
        <f>Heildar!V17</f>
        <v>0</v>
      </c>
      <c r="W6" s="30">
        <f>Heildar!W17</f>
        <v>0</v>
      </c>
      <c r="X6" s="30">
        <f>Heildar!X17</f>
        <v>0</v>
      </c>
      <c r="Y6" s="30">
        <f>Heildar!Y17</f>
        <v>0</v>
      </c>
      <c r="Z6" s="30">
        <f>Heildar!Z17</f>
        <v>61.5</v>
      </c>
      <c r="AA6" s="30">
        <f>Heildar!AA17</f>
        <v>55.5</v>
      </c>
      <c r="AB6" s="30">
        <f>Heildar!AB17</f>
        <v>63</v>
      </c>
      <c r="AC6" s="30">
        <f>Heildar!AC17</f>
        <v>72</v>
      </c>
      <c r="AD6" s="30">
        <f>Heildar!AD17</f>
        <v>62.5</v>
      </c>
      <c r="AE6" s="30">
        <f>Heildar!AE17</f>
        <v>0</v>
      </c>
      <c r="AF6" s="30">
        <f>Heildar!AF17</f>
        <v>0</v>
      </c>
      <c r="AG6" s="30">
        <f>Heildar!AG17</f>
        <v>0</v>
      </c>
      <c r="AH6" s="30">
        <f>Heildar!AH17</f>
        <v>0</v>
      </c>
      <c r="AI6" s="30">
        <f>Heildar!AI17</f>
        <v>0</v>
      </c>
    </row>
    <row r="7" spans="1:35" x14ac:dyDescent="0.2">
      <c r="A7" s="30" t="str">
        <f>Heildar!A18</f>
        <v>Fjölbreytni</v>
      </c>
      <c r="B7" s="30">
        <f>Heildar!B18</f>
        <v>18</v>
      </c>
      <c r="C7" s="30">
        <f>Heildar!C18</f>
        <v>22</v>
      </c>
      <c r="D7" s="30">
        <f>Heildar!D18</f>
        <v>23</v>
      </c>
      <c r="E7" s="30">
        <f>Heildar!E18</f>
        <v>20</v>
      </c>
      <c r="F7" s="30">
        <f>Heildar!F18</f>
        <v>19</v>
      </c>
      <c r="G7" s="30">
        <f>Heildar!G18</f>
        <v>4</v>
      </c>
      <c r="H7" s="30">
        <f>Heildar!H18</f>
        <v>1</v>
      </c>
      <c r="I7" s="30">
        <f>Heildar!I18</f>
        <v>-3</v>
      </c>
      <c r="J7" s="30">
        <f>Heildar!J18</f>
        <v>-1</v>
      </c>
      <c r="K7" s="30">
        <f>Heildar!K18</f>
        <v>0</v>
      </c>
      <c r="L7" s="30">
        <f>Heildar!L18</f>
        <v>0</v>
      </c>
      <c r="M7" s="30">
        <f>Heildar!M18</f>
        <v>0</v>
      </c>
      <c r="N7" s="30">
        <f>Heildar!N18</f>
        <v>0</v>
      </c>
      <c r="O7" s="30">
        <f>Heildar!O18</f>
        <v>0</v>
      </c>
      <c r="P7" s="30">
        <f>Heildar!P18</f>
        <v>0</v>
      </c>
      <c r="Q7" s="30">
        <f>Heildar!Q18</f>
        <v>0</v>
      </c>
      <c r="R7" s="30">
        <f>Heildar!R18</f>
        <v>0</v>
      </c>
      <c r="S7" s="30">
        <f>Heildar!S18</f>
        <v>0</v>
      </c>
      <c r="T7" s="30">
        <f>Heildar!T18</f>
        <v>0</v>
      </c>
      <c r="U7" s="30">
        <f>Heildar!U18</f>
        <v>0</v>
      </c>
      <c r="V7" s="30">
        <f>Heildar!V18</f>
        <v>0</v>
      </c>
      <c r="W7" s="30">
        <f>Heildar!W18</f>
        <v>0</v>
      </c>
      <c r="X7" s="30">
        <f>Heildar!X18</f>
        <v>0</v>
      </c>
      <c r="Y7" s="30">
        <f>Heildar!Y18</f>
        <v>0</v>
      </c>
      <c r="Z7" s="30">
        <f>Heildar!Z18</f>
        <v>0</v>
      </c>
      <c r="AA7" s="30">
        <f>Heildar!AA18</f>
        <v>0</v>
      </c>
      <c r="AB7" s="30">
        <f>Heildar!AB18</f>
        <v>0</v>
      </c>
      <c r="AC7" s="30">
        <f>Heildar!AC18</f>
        <v>0</v>
      </c>
      <c r="AD7" s="30">
        <f>Heildar!AD18</f>
        <v>0</v>
      </c>
      <c r="AE7" s="30">
        <f>Heildar!AE18</f>
        <v>18</v>
      </c>
      <c r="AF7" s="30">
        <f>Heildar!AF18</f>
        <v>22</v>
      </c>
      <c r="AG7" s="30">
        <f>Heildar!AG18</f>
        <v>23</v>
      </c>
      <c r="AH7" s="30">
        <f>Heildar!AH18</f>
        <v>20</v>
      </c>
      <c r="AI7" s="30">
        <f>Heildar!AI18</f>
        <v>19</v>
      </c>
    </row>
    <row r="8" spans="1:35" x14ac:dyDescent="0.2">
      <c r="A8" s="2" t="str">
        <f>Heildar!A37</f>
        <v>R8</v>
      </c>
    </row>
    <row r="9" spans="1:35" x14ac:dyDescent="0.2">
      <c r="A9" t="str">
        <f>Heildar!A38</f>
        <v>Mosar</v>
      </c>
      <c r="B9">
        <f>Heildar!B38</f>
        <v>17.5</v>
      </c>
      <c r="C9">
        <f>Heildar!C38</f>
        <v>12</v>
      </c>
      <c r="D9">
        <f>Heildar!D38</f>
        <v>20</v>
      </c>
      <c r="E9">
        <f>Heildar!E38</f>
        <v>20</v>
      </c>
      <c r="F9">
        <f>Heildar!F38</f>
        <v>23.5</v>
      </c>
      <c r="G9">
        <f>Heildar!G38</f>
        <v>-5.5</v>
      </c>
      <c r="H9">
        <f>Heildar!H38</f>
        <v>8</v>
      </c>
      <c r="I9">
        <f>Heildar!I38</f>
        <v>0</v>
      </c>
      <c r="J9">
        <f>Heildar!J38</f>
        <v>3.5</v>
      </c>
      <c r="K9">
        <f>Heildar!K38</f>
        <v>17.5</v>
      </c>
      <c r="L9">
        <f>Heildar!L38</f>
        <v>12</v>
      </c>
      <c r="M9">
        <f>Heildar!M38</f>
        <v>20</v>
      </c>
      <c r="N9">
        <f>Heildar!N38</f>
        <v>20</v>
      </c>
      <c r="O9">
        <f>Heildar!O38</f>
        <v>23.5</v>
      </c>
      <c r="P9">
        <f>Heildar!P38</f>
        <v>0</v>
      </c>
      <c r="Q9">
        <f>Heildar!Q38</f>
        <v>0</v>
      </c>
      <c r="R9">
        <f>Heildar!R38</f>
        <v>0</v>
      </c>
      <c r="S9">
        <f>Heildar!S38</f>
        <v>0</v>
      </c>
      <c r="T9">
        <f>Heildar!T38</f>
        <v>0</v>
      </c>
      <c r="U9">
        <f>Heildar!U38</f>
        <v>0</v>
      </c>
      <c r="V9">
        <f>Heildar!V38</f>
        <v>0</v>
      </c>
      <c r="W9">
        <f>Heildar!W38</f>
        <v>0</v>
      </c>
      <c r="X9">
        <f>Heildar!X38</f>
        <v>0</v>
      </c>
      <c r="Y9">
        <f>Heildar!Y38</f>
        <v>0</v>
      </c>
      <c r="Z9">
        <f>Heildar!Z38</f>
        <v>0</v>
      </c>
      <c r="AA9">
        <f>Heildar!AA38</f>
        <v>0</v>
      </c>
      <c r="AB9">
        <f>Heildar!AB38</f>
        <v>0</v>
      </c>
      <c r="AC9">
        <f>Heildar!AC38</f>
        <v>0</v>
      </c>
      <c r="AD9">
        <f>Heildar!AD38</f>
        <v>0</v>
      </c>
      <c r="AE9">
        <f>Heildar!AE38</f>
        <v>0</v>
      </c>
      <c r="AF9">
        <f>Heildar!AF38</f>
        <v>0</v>
      </c>
      <c r="AG9">
        <f>Heildar!AG38</f>
        <v>0</v>
      </c>
      <c r="AH9">
        <f>Heildar!AH38</f>
        <v>0</v>
      </c>
      <c r="AI9">
        <f>Heildar!AI38</f>
        <v>0</v>
      </c>
    </row>
    <row r="10" spans="1:35" x14ac:dyDescent="0.2">
      <c r="A10" t="str">
        <f>Heildar!A39</f>
        <v>Blað- og runnfléttur</v>
      </c>
      <c r="B10">
        <f>Heildar!B39</f>
        <v>1.5</v>
      </c>
      <c r="C10">
        <f>Heildar!C39</f>
        <v>7.5</v>
      </c>
      <c r="D10">
        <f>Heildar!D39</f>
        <v>12.5</v>
      </c>
      <c r="E10">
        <f>Heildar!E39</f>
        <v>12.5</v>
      </c>
      <c r="F10">
        <f>Heildar!F39</f>
        <v>9.5</v>
      </c>
      <c r="G10">
        <f>Heildar!G39</f>
        <v>6</v>
      </c>
      <c r="H10">
        <f>Heildar!H39</f>
        <v>5</v>
      </c>
      <c r="I10">
        <f>Heildar!I39</f>
        <v>0</v>
      </c>
      <c r="J10">
        <f>Heildar!J39</f>
        <v>-3</v>
      </c>
      <c r="K10">
        <f>Heildar!K39</f>
        <v>0</v>
      </c>
      <c r="L10">
        <f>Heildar!L39</f>
        <v>0</v>
      </c>
      <c r="M10">
        <f>Heildar!M39</f>
        <v>0</v>
      </c>
      <c r="N10">
        <f>Heildar!N39</f>
        <v>0</v>
      </c>
      <c r="O10">
        <f>Heildar!O39</f>
        <v>0</v>
      </c>
      <c r="P10">
        <f>Heildar!P39</f>
        <v>1.5</v>
      </c>
      <c r="Q10">
        <f>Heildar!Q39</f>
        <v>7.5</v>
      </c>
      <c r="R10">
        <f>Heildar!R39</f>
        <v>12.5</v>
      </c>
      <c r="S10">
        <f>Heildar!S39</f>
        <v>12.5</v>
      </c>
      <c r="T10">
        <f>Heildar!T39</f>
        <v>9.5</v>
      </c>
      <c r="U10">
        <f>Heildar!U39</f>
        <v>0</v>
      </c>
      <c r="V10">
        <f>Heildar!V39</f>
        <v>0</v>
      </c>
      <c r="W10">
        <f>Heildar!W39</f>
        <v>0</v>
      </c>
      <c r="X10">
        <f>Heildar!X39</f>
        <v>0</v>
      </c>
      <c r="Y10">
        <f>Heildar!Y39</f>
        <v>0</v>
      </c>
      <c r="Z10">
        <f>Heildar!Z39</f>
        <v>0</v>
      </c>
      <c r="AA10">
        <f>Heildar!AA39</f>
        <v>0</v>
      </c>
      <c r="AB10">
        <f>Heildar!AB39</f>
        <v>0</v>
      </c>
      <c r="AC10">
        <f>Heildar!AC39</f>
        <v>0</v>
      </c>
      <c r="AD10">
        <f>Heildar!AD39</f>
        <v>0</v>
      </c>
      <c r="AE10">
        <f>Heildar!AE39</f>
        <v>0</v>
      </c>
      <c r="AF10">
        <f>Heildar!AF39</f>
        <v>0</v>
      </c>
      <c r="AG10">
        <f>Heildar!AG39</f>
        <v>0</v>
      </c>
      <c r="AH10">
        <f>Heildar!AH39</f>
        <v>0</v>
      </c>
      <c r="AI10">
        <f>Heildar!AI39</f>
        <v>0</v>
      </c>
    </row>
    <row r="11" spans="1:35" x14ac:dyDescent="0.2">
      <c r="A11" t="str">
        <f>Heildar!A40</f>
        <v>Hrúðurfléttur</v>
      </c>
      <c r="B11">
        <f>Heildar!B40</f>
        <v>35.5</v>
      </c>
      <c r="C11">
        <f>Heildar!C40</f>
        <v>48.5</v>
      </c>
      <c r="D11">
        <f>Heildar!D40</f>
        <v>30.5</v>
      </c>
      <c r="E11">
        <f>Heildar!E40</f>
        <v>27.5</v>
      </c>
      <c r="F11">
        <f>Heildar!F40</f>
        <v>24.5</v>
      </c>
      <c r="G11">
        <f>Heildar!G40</f>
        <v>13</v>
      </c>
      <c r="H11">
        <f>Heildar!H40</f>
        <v>-18</v>
      </c>
      <c r="I11">
        <f>Heildar!I40</f>
        <v>-3</v>
      </c>
      <c r="J11">
        <f>Heildar!J40</f>
        <v>-3</v>
      </c>
      <c r="K11">
        <f>Heildar!K40</f>
        <v>0</v>
      </c>
      <c r="L11">
        <f>Heildar!L40</f>
        <v>0</v>
      </c>
      <c r="M11">
        <f>Heildar!M40</f>
        <v>0</v>
      </c>
      <c r="N11">
        <f>Heildar!N40</f>
        <v>0</v>
      </c>
      <c r="O11">
        <f>Heildar!O40</f>
        <v>0</v>
      </c>
      <c r="P11">
        <f>Heildar!P40</f>
        <v>0</v>
      </c>
      <c r="Q11">
        <f>Heildar!Q40</f>
        <v>0</v>
      </c>
      <c r="R11">
        <f>Heildar!R40</f>
        <v>0</v>
      </c>
      <c r="S11">
        <f>Heildar!S40</f>
        <v>0</v>
      </c>
      <c r="T11">
        <f>Heildar!T40</f>
        <v>0</v>
      </c>
      <c r="U11">
        <f>Heildar!U40</f>
        <v>35.5</v>
      </c>
      <c r="V11">
        <f>Heildar!V40</f>
        <v>48.5</v>
      </c>
      <c r="W11">
        <f>Heildar!W40</f>
        <v>30.5</v>
      </c>
      <c r="X11">
        <f>Heildar!X40</f>
        <v>27.5</v>
      </c>
      <c r="Y11">
        <f>Heildar!Y40</f>
        <v>24.5</v>
      </c>
      <c r="Z11">
        <f>Heildar!Z40</f>
        <v>0</v>
      </c>
      <c r="AA11">
        <f>Heildar!AA40</f>
        <v>0</v>
      </c>
      <c r="AB11">
        <f>Heildar!AB40</f>
        <v>0</v>
      </c>
      <c r="AC11">
        <f>Heildar!AC40</f>
        <v>0</v>
      </c>
      <c r="AD11">
        <f>Heildar!AD40</f>
        <v>0</v>
      </c>
      <c r="AE11">
        <f>Heildar!AE40</f>
        <v>0</v>
      </c>
      <c r="AF11">
        <f>Heildar!AF40</f>
        <v>0</v>
      </c>
      <c r="AG11">
        <f>Heildar!AG40</f>
        <v>0</v>
      </c>
      <c r="AH11">
        <f>Heildar!AH40</f>
        <v>0</v>
      </c>
      <c r="AI11">
        <f>Heildar!AI40</f>
        <v>0</v>
      </c>
    </row>
    <row r="12" spans="1:35" x14ac:dyDescent="0.2">
      <c r="A12" t="str">
        <f>Heildar!A41</f>
        <v>Heildarþekja</v>
      </c>
      <c r="B12">
        <f>Heildar!B41</f>
        <v>54.5</v>
      </c>
      <c r="C12">
        <f>Heildar!C41</f>
        <v>68</v>
      </c>
      <c r="D12">
        <f>Heildar!D41</f>
        <v>63</v>
      </c>
      <c r="E12">
        <f>Heildar!E41</f>
        <v>60</v>
      </c>
      <c r="F12">
        <f>Heildar!F41</f>
        <v>57.5</v>
      </c>
      <c r="G12">
        <f>Heildar!G41</f>
        <v>13.5</v>
      </c>
      <c r="H12">
        <f>Heildar!H41</f>
        <v>-5</v>
      </c>
      <c r="I12">
        <f>Heildar!I41</f>
        <v>-3</v>
      </c>
      <c r="J12">
        <f>Heildar!J41</f>
        <v>-2.5</v>
      </c>
      <c r="K12">
        <f>Heildar!K41</f>
        <v>0</v>
      </c>
      <c r="L12">
        <f>Heildar!L41</f>
        <v>0</v>
      </c>
      <c r="M12">
        <f>Heildar!M41</f>
        <v>0</v>
      </c>
      <c r="N12">
        <f>Heildar!N41</f>
        <v>0</v>
      </c>
      <c r="O12">
        <f>Heildar!O41</f>
        <v>0</v>
      </c>
      <c r="P12">
        <f>Heildar!P41</f>
        <v>0</v>
      </c>
      <c r="Q12">
        <f>Heildar!Q41</f>
        <v>0</v>
      </c>
      <c r="R12">
        <f>Heildar!R41</f>
        <v>0</v>
      </c>
      <c r="S12">
        <f>Heildar!S41</f>
        <v>0</v>
      </c>
      <c r="T12">
        <f>Heildar!T41</f>
        <v>0</v>
      </c>
      <c r="U12">
        <f>Heildar!U41</f>
        <v>0</v>
      </c>
      <c r="V12">
        <f>Heildar!V41</f>
        <v>0</v>
      </c>
      <c r="W12">
        <f>Heildar!W41</f>
        <v>0</v>
      </c>
      <c r="X12">
        <f>Heildar!X41</f>
        <v>0</v>
      </c>
      <c r="Y12">
        <f>Heildar!Y41</f>
        <v>0</v>
      </c>
      <c r="Z12">
        <f>Heildar!Z41</f>
        <v>54.5</v>
      </c>
      <c r="AA12">
        <f>Heildar!AA41</f>
        <v>68</v>
      </c>
      <c r="AB12">
        <f>Heildar!AB41</f>
        <v>63</v>
      </c>
      <c r="AC12">
        <f>Heildar!AC41</f>
        <v>60</v>
      </c>
      <c r="AD12">
        <f>Heildar!AD41</f>
        <v>57.5</v>
      </c>
      <c r="AE12">
        <f>Heildar!AE41</f>
        <v>0</v>
      </c>
      <c r="AF12">
        <f>Heildar!AF41</f>
        <v>0</v>
      </c>
      <c r="AG12">
        <f>Heildar!AG41</f>
        <v>0</v>
      </c>
      <c r="AH12">
        <f>Heildar!AH41</f>
        <v>0</v>
      </c>
      <c r="AI12">
        <f>Heildar!AI41</f>
        <v>0</v>
      </c>
    </row>
    <row r="13" spans="1:35" x14ac:dyDescent="0.2">
      <c r="A13" t="str">
        <f>Heildar!A42</f>
        <v>Fjölbreytni</v>
      </c>
      <c r="B13">
        <f>Heildar!B42</f>
        <v>15</v>
      </c>
      <c r="C13">
        <f>Heildar!C42</f>
        <v>19</v>
      </c>
      <c r="D13">
        <f>Heildar!D42</f>
        <v>18</v>
      </c>
      <c r="E13">
        <f>Heildar!E42</f>
        <v>16</v>
      </c>
      <c r="F13">
        <f>Heildar!F42</f>
        <v>16</v>
      </c>
      <c r="G13">
        <f>Heildar!G42</f>
        <v>4</v>
      </c>
      <c r="H13">
        <f>Heildar!H42</f>
        <v>-1</v>
      </c>
      <c r="I13">
        <f>Heildar!I42</f>
        <v>-2</v>
      </c>
      <c r="J13">
        <f>Heildar!J42</f>
        <v>0</v>
      </c>
      <c r="K13">
        <f>Heildar!K42</f>
        <v>0</v>
      </c>
      <c r="L13">
        <f>Heildar!L42</f>
        <v>0</v>
      </c>
      <c r="M13">
        <f>Heildar!M42</f>
        <v>0</v>
      </c>
      <c r="N13">
        <f>Heildar!N42</f>
        <v>0</v>
      </c>
      <c r="O13">
        <f>Heildar!O42</f>
        <v>0</v>
      </c>
      <c r="P13">
        <f>Heildar!P42</f>
        <v>0</v>
      </c>
      <c r="Q13">
        <f>Heildar!Q42</f>
        <v>0</v>
      </c>
      <c r="R13">
        <f>Heildar!R42</f>
        <v>0</v>
      </c>
      <c r="S13">
        <f>Heildar!S42</f>
        <v>0</v>
      </c>
      <c r="T13">
        <f>Heildar!T42</f>
        <v>0</v>
      </c>
      <c r="U13">
        <f>Heildar!U42</f>
        <v>0</v>
      </c>
      <c r="V13">
        <f>Heildar!V42</f>
        <v>0</v>
      </c>
      <c r="W13">
        <f>Heildar!W42</f>
        <v>0</v>
      </c>
      <c r="X13">
        <f>Heildar!X42</f>
        <v>0</v>
      </c>
      <c r="Y13">
        <f>Heildar!Y42</f>
        <v>0</v>
      </c>
      <c r="Z13">
        <f>Heildar!Z42</f>
        <v>0</v>
      </c>
      <c r="AA13">
        <f>Heildar!AA42</f>
        <v>0</v>
      </c>
      <c r="AB13">
        <f>Heildar!AB42</f>
        <v>0</v>
      </c>
      <c r="AC13">
        <f>Heildar!AC42</f>
        <v>0</v>
      </c>
      <c r="AD13">
        <f>Heildar!AD42</f>
        <v>0</v>
      </c>
      <c r="AE13">
        <f>Heildar!AE42</f>
        <v>15</v>
      </c>
      <c r="AF13">
        <f>Heildar!AF42</f>
        <v>19</v>
      </c>
      <c r="AG13">
        <f>Heildar!AG42</f>
        <v>18</v>
      </c>
      <c r="AH13">
        <f>Heildar!AH42</f>
        <v>16</v>
      </c>
      <c r="AI13">
        <f>Heildar!AI42</f>
        <v>16</v>
      </c>
    </row>
    <row r="14" spans="1:35" x14ac:dyDescent="0.2">
      <c r="A14" s="2" t="str">
        <f>Heildar!A55</f>
        <v>R11</v>
      </c>
    </row>
    <row r="15" spans="1:35" x14ac:dyDescent="0.2">
      <c r="A15" t="str">
        <f>Heildar!A56</f>
        <v>Háplöntur</v>
      </c>
      <c r="B15">
        <f>Heildar!B56</f>
        <v>0</v>
      </c>
      <c r="C15">
        <f>Heildar!C56</f>
        <v>0</v>
      </c>
      <c r="D15">
        <f>Heildar!D56</f>
        <v>0</v>
      </c>
      <c r="E15">
        <f>Heildar!E56</f>
        <v>0.5</v>
      </c>
      <c r="F15">
        <f>Heildar!F56</f>
        <v>1</v>
      </c>
      <c r="G15">
        <f>Heildar!G56</f>
        <v>0</v>
      </c>
      <c r="H15">
        <f>Heildar!H56</f>
        <v>0</v>
      </c>
      <c r="I15">
        <f>Heildar!I56</f>
        <v>0</v>
      </c>
      <c r="J15">
        <f>Heildar!J56</f>
        <v>0</v>
      </c>
      <c r="K15">
        <f>Heildar!K56</f>
        <v>0</v>
      </c>
      <c r="L15">
        <f>Heildar!L56</f>
        <v>0</v>
      </c>
      <c r="M15">
        <f>Heildar!M56</f>
        <v>0</v>
      </c>
      <c r="N15">
        <f>Heildar!N56</f>
        <v>0</v>
      </c>
      <c r="O15">
        <f>Heildar!O56</f>
        <v>0</v>
      </c>
      <c r="P15">
        <f>Heildar!P56</f>
        <v>0</v>
      </c>
      <c r="Q15">
        <f>Heildar!Q56</f>
        <v>0</v>
      </c>
      <c r="R15">
        <f>Heildar!R56</f>
        <v>0</v>
      </c>
      <c r="S15">
        <f>Heildar!S56</f>
        <v>0</v>
      </c>
      <c r="T15">
        <f>Heildar!T56</f>
        <v>0</v>
      </c>
      <c r="U15">
        <f>Heildar!U56</f>
        <v>0</v>
      </c>
      <c r="V15">
        <f>Heildar!V56</f>
        <v>0</v>
      </c>
      <c r="W15">
        <f>Heildar!W56</f>
        <v>0</v>
      </c>
      <c r="X15">
        <f>Heildar!X56</f>
        <v>0</v>
      </c>
      <c r="Y15">
        <f>Heildar!Y56</f>
        <v>0</v>
      </c>
      <c r="Z15">
        <f>Heildar!Z56</f>
        <v>0</v>
      </c>
      <c r="AA15">
        <f>Heildar!AA56</f>
        <v>0</v>
      </c>
      <c r="AB15">
        <f>Heildar!AB56</f>
        <v>0</v>
      </c>
      <c r="AC15">
        <f>Heildar!AC56</f>
        <v>0</v>
      </c>
      <c r="AD15">
        <f>Heildar!AD56</f>
        <v>0</v>
      </c>
      <c r="AE15">
        <f>Heildar!AE56</f>
        <v>0</v>
      </c>
      <c r="AF15">
        <f>Heildar!AF56</f>
        <v>0</v>
      </c>
      <c r="AG15">
        <f>Heildar!AG56</f>
        <v>0</v>
      </c>
      <c r="AH15">
        <f>Heildar!AH56</f>
        <v>0</v>
      </c>
      <c r="AI15">
        <f>Heildar!AI56</f>
        <v>0</v>
      </c>
    </row>
    <row r="16" spans="1:35" x14ac:dyDescent="0.2">
      <c r="A16" t="str">
        <f>Heildar!A57</f>
        <v>Mosar</v>
      </c>
      <c r="B16">
        <f>Heildar!B57</f>
        <v>3</v>
      </c>
      <c r="C16">
        <f>Heildar!C57</f>
        <v>4</v>
      </c>
      <c r="D16">
        <f>Heildar!D57</f>
        <v>5.5</v>
      </c>
      <c r="E16">
        <f>Heildar!E57</f>
        <v>6.5</v>
      </c>
      <c r="F16">
        <f>Heildar!F57</f>
        <v>7.5</v>
      </c>
      <c r="G16">
        <f>Heildar!G57</f>
        <v>1</v>
      </c>
      <c r="H16">
        <f>Heildar!H57</f>
        <v>1.5</v>
      </c>
      <c r="I16">
        <f>Heildar!I57</f>
        <v>1</v>
      </c>
      <c r="J16">
        <f>Heildar!J57</f>
        <v>1</v>
      </c>
      <c r="K16">
        <f>Heildar!K57</f>
        <v>3</v>
      </c>
      <c r="L16">
        <f>Heildar!L57</f>
        <v>4</v>
      </c>
      <c r="M16">
        <f>Heildar!M57</f>
        <v>5.5</v>
      </c>
      <c r="N16">
        <f>Heildar!N57</f>
        <v>6.5</v>
      </c>
      <c r="O16">
        <f>Heildar!O57</f>
        <v>7.5</v>
      </c>
      <c r="P16">
        <f>Heildar!P57</f>
        <v>0</v>
      </c>
      <c r="Q16">
        <f>Heildar!Q57</f>
        <v>0</v>
      </c>
      <c r="R16">
        <f>Heildar!R57</f>
        <v>0</v>
      </c>
      <c r="S16">
        <f>Heildar!S57</f>
        <v>0</v>
      </c>
      <c r="T16">
        <f>Heildar!T57</f>
        <v>0</v>
      </c>
      <c r="U16">
        <f>Heildar!U57</f>
        <v>0</v>
      </c>
      <c r="V16">
        <f>Heildar!V57</f>
        <v>0</v>
      </c>
      <c r="W16">
        <f>Heildar!W57</f>
        <v>0</v>
      </c>
      <c r="X16">
        <f>Heildar!X57</f>
        <v>0</v>
      </c>
      <c r="Y16">
        <f>Heildar!Y57</f>
        <v>0</v>
      </c>
      <c r="Z16">
        <f>Heildar!Z57</f>
        <v>0</v>
      </c>
      <c r="AA16">
        <f>Heildar!AA57</f>
        <v>0</v>
      </c>
      <c r="AB16">
        <f>Heildar!AB57</f>
        <v>0</v>
      </c>
      <c r="AC16">
        <f>Heildar!AC57</f>
        <v>0</v>
      </c>
      <c r="AD16">
        <f>Heildar!AD57</f>
        <v>0</v>
      </c>
      <c r="AE16">
        <f>Heildar!AE57</f>
        <v>0</v>
      </c>
      <c r="AF16">
        <f>Heildar!AF57</f>
        <v>0</v>
      </c>
      <c r="AG16">
        <f>Heildar!AG57</f>
        <v>0</v>
      </c>
      <c r="AH16">
        <f>Heildar!AH57</f>
        <v>0</v>
      </c>
      <c r="AI16">
        <f>Heildar!AI57</f>
        <v>0</v>
      </c>
    </row>
    <row r="17" spans="1:35" x14ac:dyDescent="0.2">
      <c r="A17" t="str">
        <f>Heildar!A58</f>
        <v>Blað- og runnfléttur</v>
      </c>
      <c r="B17">
        <f>Heildar!B58</f>
        <v>0.5</v>
      </c>
      <c r="C17">
        <f>Heildar!C58</f>
        <v>1</v>
      </c>
      <c r="D17">
        <f>Heildar!D58</f>
        <v>0.5</v>
      </c>
      <c r="E17">
        <f>Heildar!E58</f>
        <v>1.5</v>
      </c>
      <c r="F17">
        <f>Heildar!F58</f>
        <v>1.5</v>
      </c>
      <c r="G17">
        <f>Heildar!G58</f>
        <v>0.5</v>
      </c>
      <c r="H17">
        <f>Heildar!H58</f>
        <v>-0.5</v>
      </c>
      <c r="I17">
        <f>Heildar!I58</f>
        <v>1</v>
      </c>
      <c r="J17">
        <f>Heildar!J58</f>
        <v>0</v>
      </c>
      <c r="K17">
        <f>Heildar!K58</f>
        <v>0</v>
      </c>
      <c r="L17">
        <f>Heildar!L58</f>
        <v>0</v>
      </c>
      <c r="M17">
        <f>Heildar!M58</f>
        <v>0</v>
      </c>
      <c r="N17">
        <f>Heildar!N58</f>
        <v>0</v>
      </c>
      <c r="O17">
        <f>Heildar!O58</f>
        <v>0</v>
      </c>
      <c r="P17">
        <f>Heildar!P58</f>
        <v>0.5</v>
      </c>
      <c r="Q17">
        <f>Heildar!Q58</f>
        <v>1</v>
      </c>
      <c r="R17">
        <f>Heildar!R58</f>
        <v>0.5</v>
      </c>
      <c r="S17">
        <f>Heildar!S58</f>
        <v>1.5</v>
      </c>
      <c r="T17">
        <f>Heildar!T58</f>
        <v>1.5</v>
      </c>
      <c r="U17">
        <f>Heildar!U58</f>
        <v>0</v>
      </c>
      <c r="V17">
        <f>Heildar!V58</f>
        <v>0</v>
      </c>
      <c r="W17">
        <f>Heildar!W58</f>
        <v>0</v>
      </c>
      <c r="X17">
        <f>Heildar!X58</f>
        <v>0</v>
      </c>
      <c r="Y17">
        <f>Heildar!Y58</f>
        <v>0</v>
      </c>
      <c r="Z17">
        <f>Heildar!Z58</f>
        <v>0</v>
      </c>
      <c r="AA17">
        <f>Heildar!AA58</f>
        <v>0</v>
      </c>
      <c r="AB17">
        <f>Heildar!AB58</f>
        <v>0</v>
      </c>
      <c r="AC17">
        <f>Heildar!AC58</f>
        <v>0</v>
      </c>
      <c r="AD17">
        <f>Heildar!AD58</f>
        <v>0</v>
      </c>
      <c r="AE17">
        <f>Heildar!AE58</f>
        <v>0</v>
      </c>
      <c r="AF17">
        <f>Heildar!AF58</f>
        <v>0</v>
      </c>
      <c r="AG17">
        <f>Heildar!AG58</f>
        <v>0</v>
      </c>
      <c r="AH17">
        <f>Heildar!AH58</f>
        <v>0</v>
      </c>
      <c r="AI17">
        <f>Heildar!AI58</f>
        <v>0</v>
      </c>
    </row>
    <row r="18" spans="1:35" x14ac:dyDescent="0.2">
      <c r="A18" t="str">
        <f>Heildar!A59</f>
        <v>Hrúðurfléttur</v>
      </c>
      <c r="B18">
        <f>Heildar!B59</f>
        <v>53</v>
      </c>
      <c r="C18">
        <f>Heildar!C59</f>
        <v>64.5</v>
      </c>
      <c r="D18">
        <f>Heildar!D59</f>
        <v>62</v>
      </c>
      <c r="E18">
        <f>Heildar!E59</f>
        <v>58.5</v>
      </c>
      <c r="F18">
        <f>Heildar!F59</f>
        <v>70.5</v>
      </c>
      <c r="G18">
        <f>Heildar!G59</f>
        <v>11.5</v>
      </c>
      <c r="H18">
        <f>Heildar!H59</f>
        <v>-2.5</v>
      </c>
      <c r="I18">
        <f>Heildar!I59</f>
        <v>-3.5</v>
      </c>
      <c r="J18">
        <f>Heildar!J59</f>
        <v>12</v>
      </c>
      <c r="K18">
        <f>Heildar!K59</f>
        <v>0</v>
      </c>
      <c r="L18">
        <f>Heildar!L59</f>
        <v>0</v>
      </c>
      <c r="M18">
        <f>Heildar!M59</f>
        <v>0</v>
      </c>
      <c r="N18">
        <f>Heildar!N59</f>
        <v>0</v>
      </c>
      <c r="O18">
        <f>Heildar!O59</f>
        <v>0</v>
      </c>
      <c r="P18">
        <f>Heildar!P59</f>
        <v>0</v>
      </c>
      <c r="Q18">
        <f>Heildar!Q59</f>
        <v>0</v>
      </c>
      <c r="R18">
        <f>Heildar!R59</f>
        <v>0</v>
      </c>
      <c r="S18">
        <f>Heildar!S59</f>
        <v>0</v>
      </c>
      <c r="T18">
        <f>Heildar!T59</f>
        <v>0</v>
      </c>
      <c r="U18">
        <f>Heildar!U59</f>
        <v>53</v>
      </c>
      <c r="V18">
        <f>Heildar!V59</f>
        <v>64.5</v>
      </c>
      <c r="W18">
        <f>Heildar!W59</f>
        <v>62</v>
      </c>
      <c r="X18">
        <f>Heildar!X59</f>
        <v>58.5</v>
      </c>
      <c r="Y18">
        <f>Heildar!Y59</f>
        <v>70.5</v>
      </c>
      <c r="Z18">
        <f>Heildar!Z59</f>
        <v>0</v>
      </c>
      <c r="AA18">
        <f>Heildar!AA59</f>
        <v>0</v>
      </c>
      <c r="AB18">
        <f>Heildar!AB59</f>
        <v>0</v>
      </c>
      <c r="AC18">
        <f>Heildar!AC59</f>
        <v>0</v>
      </c>
      <c r="AD18">
        <f>Heildar!AD59</f>
        <v>0</v>
      </c>
      <c r="AE18">
        <f>Heildar!AE59</f>
        <v>0</v>
      </c>
      <c r="AF18">
        <f>Heildar!AF59</f>
        <v>0</v>
      </c>
      <c r="AG18">
        <f>Heildar!AG59</f>
        <v>0</v>
      </c>
      <c r="AH18">
        <f>Heildar!AH59</f>
        <v>0</v>
      </c>
      <c r="AI18">
        <f>Heildar!AI59</f>
        <v>0</v>
      </c>
    </row>
    <row r="19" spans="1:35" x14ac:dyDescent="0.2">
      <c r="A19" t="str">
        <f>Heildar!A60</f>
        <v>Heildarþekja</v>
      </c>
      <c r="B19">
        <f>Heildar!B60</f>
        <v>56.5</v>
      </c>
      <c r="C19">
        <f>Heildar!C60</f>
        <v>69.5</v>
      </c>
      <c r="D19">
        <f>Heildar!D60</f>
        <v>68</v>
      </c>
      <c r="E19">
        <f>Heildar!E60</f>
        <v>67</v>
      </c>
      <c r="F19">
        <f>Heildar!F60</f>
        <v>80.5</v>
      </c>
      <c r="G19">
        <f>Heildar!G60</f>
        <v>13</v>
      </c>
      <c r="H19">
        <f>Heildar!H60</f>
        <v>-1.5</v>
      </c>
      <c r="I19">
        <f>Heildar!I60</f>
        <v>-1</v>
      </c>
      <c r="J19">
        <f>Heildar!J60</f>
        <v>13.5</v>
      </c>
      <c r="K19">
        <f>Heildar!K60</f>
        <v>0</v>
      </c>
      <c r="L19">
        <f>Heildar!L60</f>
        <v>0</v>
      </c>
      <c r="M19">
        <f>Heildar!M60</f>
        <v>0</v>
      </c>
      <c r="N19">
        <f>Heildar!N60</f>
        <v>0</v>
      </c>
      <c r="O19">
        <f>Heildar!O60</f>
        <v>0</v>
      </c>
      <c r="P19">
        <f>Heildar!P60</f>
        <v>0</v>
      </c>
      <c r="Q19">
        <f>Heildar!Q60</f>
        <v>0</v>
      </c>
      <c r="R19">
        <f>Heildar!R60</f>
        <v>0</v>
      </c>
      <c r="S19">
        <f>Heildar!S60</f>
        <v>0</v>
      </c>
      <c r="T19">
        <f>Heildar!T60</f>
        <v>0</v>
      </c>
      <c r="U19">
        <f>Heildar!U60</f>
        <v>0</v>
      </c>
      <c r="V19">
        <f>Heildar!V60</f>
        <v>0</v>
      </c>
      <c r="W19">
        <f>Heildar!W60</f>
        <v>0</v>
      </c>
      <c r="X19">
        <f>Heildar!X60</f>
        <v>0</v>
      </c>
      <c r="Y19">
        <f>Heildar!Y60</f>
        <v>0</v>
      </c>
      <c r="Z19">
        <f>Heildar!Z60</f>
        <v>56.5</v>
      </c>
      <c r="AA19">
        <f>Heildar!AA60</f>
        <v>69.5</v>
      </c>
      <c r="AB19">
        <f>Heildar!AB60</f>
        <v>68</v>
      </c>
      <c r="AC19">
        <f>Heildar!AC60</f>
        <v>67</v>
      </c>
      <c r="AD19">
        <f>Heildar!AD60</f>
        <v>80.5</v>
      </c>
      <c r="AE19">
        <f>Heildar!AE60</f>
        <v>0</v>
      </c>
      <c r="AF19">
        <f>Heildar!AF60</f>
        <v>0</v>
      </c>
      <c r="AG19">
        <f>Heildar!AG60</f>
        <v>0</v>
      </c>
      <c r="AH19">
        <f>Heildar!AH60</f>
        <v>0</v>
      </c>
      <c r="AI19">
        <f>Heildar!AI60</f>
        <v>0</v>
      </c>
    </row>
    <row r="20" spans="1:35" x14ac:dyDescent="0.2">
      <c r="A20" t="str">
        <f>Heildar!A61</f>
        <v>Fjölbreytni</v>
      </c>
      <c r="B20">
        <f>Heildar!B61</f>
        <v>14</v>
      </c>
      <c r="C20">
        <f>Heildar!C61</f>
        <v>15</v>
      </c>
      <c r="D20">
        <f>Heildar!D61</f>
        <v>15</v>
      </c>
      <c r="E20">
        <f>Heildar!E61</f>
        <v>18</v>
      </c>
      <c r="F20">
        <f>Heildar!F61</f>
        <v>16</v>
      </c>
      <c r="G20">
        <f>Heildar!G61</f>
        <v>1</v>
      </c>
      <c r="H20">
        <f>Heildar!H61</f>
        <v>0</v>
      </c>
      <c r="I20">
        <f>Heildar!I61</f>
        <v>3</v>
      </c>
      <c r="J20">
        <f>Heildar!J61</f>
        <v>-2</v>
      </c>
      <c r="K20">
        <f>Heildar!K61</f>
        <v>0</v>
      </c>
      <c r="L20">
        <f>Heildar!L61</f>
        <v>0</v>
      </c>
      <c r="M20">
        <f>Heildar!M61</f>
        <v>0</v>
      </c>
      <c r="N20">
        <f>Heildar!N61</f>
        <v>0</v>
      </c>
      <c r="O20">
        <f>Heildar!O61</f>
        <v>0</v>
      </c>
      <c r="P20">
        <f>Heildar!P61</f>
        <v>0</v>
      </c>
      <c r="Q20">
        <f>Heildar!Q61</f>
        <v>0</v>
      </c>
      <c r="R20">
        <f>Heildar!R61</f>
        <v>0</v>
      </c>
      <c r="S20">
        <f>Heildar!S61</f>
        <v>0</v>
      </c>
      <c r="T20">
        <f>Heildar!T61</f>
        <v>0</v>
      </c>
      <c r="U20">
        <f>Heildar!U61</f>
        <v>0</v>
      </c>
      <c r="V20">
        <f>Heildar!V61</f>
        <v>0</v>
      </c>
      <c r="W20">
        <f>Heildar!W61</f>
        <v>0</v>
      </c>
      <c r="X20">
        <f>Heildar!X61</f>
        <v>0</v>
      </c>
      <c r="Y20">
        <f>Heildar!Y61</f>
        <v>0</v>
      </c>
      <c r="Z20">
        <f>Heildar!Z61</f>
        <v>0</v>
      </c>
      <c r="AA20">
        <f>Heildar!AA61</f>
        <v>0</v>
      </c>
      <c r="AB20">
        <f>Heildar!AB61</f>
        <v>0</v>
      </c>
      <c r="AC20">
        <f>Heildar!AC61</f>
        <v>0</v>
      </c>
      <c r="AD20">
        <f>Heildar!AD61</f>
        <v>0</v>
      </c>
      <c r="AE20">
        <f>Heildar!AE61</f>
        <v>14</v>
      </c>
      <c r="AF20">
        <f>Heildar!AF61</f>
        <v>15</v>
      </c>
      <c r="AG20">
        <f>Heildar!AG61</f>
        <v>15</v>
      </c>
      <c r="AH20">
        <f>Heildar!AH61</f>
        <v>18</v>
      </c>
      <c r="AI20">
        <f>Heildar!AI61</f>
        <v>16</v>
      </c>
    </row>
    <row r="24" spans="1:35" x14ac:dyDescent="0.2">
      <c r="B24">
        <v>1976</v>
      </c>
      <c r="C24">
        <v>1997</v>
      </c>
      <c r="D24">
        <v>2006</v>
      </c>
      <c r="E24">
        <v>2011</v>
      </c>
      <c r="F24">
        <v>2014</v>
      </c>
    </row>
    <row r="25" spans="1:35" x14ac:dyDescent="0.2">
      <c r="A25" t="s">
        <v>114</v>
      </c>
      <c r="B25">
        <f>SUM(K2:K20)/COUNTIF(K2:K20, "&gt;0")</f>
        <v>11</v>
      </c>
      <c r="C25">
        <f>SUM(L2:L20)/COUNTIF(L2:L20, "&gt;0")</f>
        <v>9.6666666666666661</v>
      </c>
      <c r="D25">
        <f>SUM(M2:M20)/COUNTIF(M2:M20, "&gt;0")</f>
        <v>12.833333333333334</v>
      </c>
      <c r="E25">
        <f>SUM(N2:N20)/COUNTIF(N2:N20, "&gt;0")</f>
        <v>13.333333333333334</v>
      </c>
      <c r="F25">
        <f>SUM(O2:O20)/COUNTIF(O2:O20, "&gt;0")</f>
        <v>14</v>
      </c>
    </row>
    <row r="26" spans="1:35" x14ac:dyDescent="0.2">
      <c r="A26" t="s">
        <v>116</v>
      </c>
      <c r="B26">
        <f>SUM(P2:P20)/COUNTIF(P2:P20, "&gt;0")</f>
        <v>8.3333333333333339</v>
      </c>
      <c r="C26">
        <f>SUM(Q2:Q20)/COUNTIF(Q2:Q20, "&gt;0")</f>
        <v>9.8333333333333339</v>
      </c>
      <c r="D26">
        <f>SUM(R2:R20)/COUNTIF(R2:R20, "&gt;0")</f>
        <v>12.166666666666666</v>
      </c>
      <c r="E26">
        <f>SUM(S2:S20)/COUNTIF(S2:S20, "&gt;0")</f>
        <v>10.666666666666666</v>
      </c>
      <c r="F26">
        <f>SUM(T2:T20)/COUNTIF(T2:T20, "&gt;0")</f>
        <v>9</v>
      </c>
    </row>
    <row r="27" spans="1:35" x14ac:dyDescent="0.2">
      <c r="A27" t="s">
        <v>118</v>
      </c>
      <c r="B27">
        <f>SUM(U2:U20)/COUNTIF(U2:U20, "&gt;0")</f>
        <v>38.166666666666664</v>
      </c>
      <c r="C27">
        <f>SUM(V2:V20)/COUNTIF(V2:V20, "&gt;0")</f>
        <v>44.833333333333336</v>
      </c>
      <c r="D27">
        <f>SUM(W2:W20)/COUNTIF(W2:W20, "&gt;0")</f>
        <v>39.666666666666664</v>
      </c>
      <c r="E27">
        <f>SUM(X2:X20)/COUNTIF(X2:X20, "&gt;0")</f>
        <v>42.166666666666664</v>
      </c>
      <c r="F27">
        <f>SUM(Y2:Y20)/COUNTIF(Y2:Y20, "&gt;0")</f>
        <v>43.5</v>
      </c>
    </row>
    <row r="28" spans="1:35" x14ac:dyDescent="0.2">
      <c r="A28" t="s">
        <v>120</v>
      </c>
      <c r="B28">
        <f>SUM(Z2:Z20)/COUNTIF(Z2:Z20, "&gt;0")</f>
        <v>57.5</v>
      </c>
      <c r="C28">
        <f>SUM(AA2:AA20)/COUNTIF(AA2:AA20, "&gt;0")</f>
        <v>64.333333333333329</v>
      </c>
      <c r="D28">
        <f>SUM(AB2:AB20)/COUNTIF(AB2:AB20, "&gt;0")</f>
        <v>64.666666666666671</v>
      </c>
      <c r="E28">
        <f>SUM(AC2:AC20)/COUNTIF(AC2:AC20, "&gt;0")</f>
        <v>66.333333333333329</v>
      </c>
      <c r="F28">
        <f>SUM(AD2:AD20)/COUNTIF(AD2:AD20, "&gt;0")</f>
        <v>66.833333333333329</v>
      </c>
    </row>
    <row r="29" spans="1:35" x14ac:dyDescent="0.2">
      <c r="A29" t="s">
        <v>122</v>
      </c>
      <c r="B29">
        <f>SUM(AE2:AE20)/COUNTIF(AE2:AE20, "&gt;0")</f>
        <v>15.666666666666666</v>
      </c>
      <c r="C29">
        <f>SUM(AF2:AF20)/COUNTIF(AF2:AF20, "&gt;0")</f>
        <v>18.666666666666668</v>
      </c>
      <c r="D29">
        <f>SUM(AG2:AG20)/COUNTIF(AG2:AG20, "&gt;0")</f>
        <v>18.666666666666668</v>
      </c>
      <c r="E29">
        <f>SUM(AH2:AH20)/COUNTIF(AH2:AH20, "&gt;0")</f>
        <v>18</v>
      </c>
      <c r="F29">
        <f>SUM(AI2:AI20)/COUNTIF(AI2:AI20, "&gt;0")</f>
        <v>17</v>
      </c>
    </row>
    <row r="31" spans="1:35" x14ac:dyDescent="0.2">
      <c r="B31">
        <f>AVERAGE(B3,B9,B16)</f>
        <v>11</v>
      </c>
    </row>
    <row r="33" spans="2:5" x14ac:dyDescent="0.2">
      <c r="B33">
        <f>SUM(C25:C27)</f>
        <v>64.333333333333343</v>
      </c>
      <c r="C33">
        <f>SUM(D25:D27)</f>
        <v>64.666666666666657</v>
      </c>
      <c r="D33">
        <f>SUM(E25:E27)</f>
        <v>66.166666666666657</v>
      </c>
      <c r="E33">
        <f>SUM(F25:F27)</f>
        <v>66.5</v>
      </c>
    </row>
  </sheetData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pageSetUpPr fitToPage="1"/>
  </sheetPr>
  <dimension ref="A1:I47"/>
  <sheetViews>
    <sheetView zoomScale="115" zoomScaleNormal="115" workbookViewId="0">
      <selection activeCell="L39" sqref="L39"/>
    </sheetView>
  </sheetViews>
  <sheetFormatPr defaultColWidth="8.85546875" defaultRowHeight="15.75" x14ac:dyDescent="0.25"/>
  <cols>
    <col min="1" max="1" width="32.28515625" style="3" customWidth="1"/>
    <col min="2" max="6" width="9.5703125" style="3" customWidth="1"/>
    <col min="7" max="9" width="10.28515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666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667</v>
      </c>
      <c r="B3" s="12"/>
      <c r="C3" s="12"/>
      <c r="D3" s="12"/>
      <c r="E3" s="18"/>
      <c r="F3" s="18"/>
      <c r="G3" s="18"/>
      <c r="H3" s="18"/>
      <c r="I3" s="18"/>
    </row>
    <row r="4" spans="1:9" x14ac:dyDescent="0.25">
      <c r="A4" s="16" t="s">
        <v>668</v>
      </c>
      <c r="B4" s="12"/>
      <c r="C4" s="12"/>
      <c r="D4" s="12"/>
      <c r="E4" s="18"/>
      <c r="F4" s="18"/>
      <c r="G4" s="18"/>
      <c r="H4" s="18"/>
      <c r="I4" s="18"/>
    </row>
    <row r="5" spans="1:9" ht="16.5" thickBot="1" x14ac:dyDescent="0.3">
      <c r="A5" s="27"/>
      <c r="B5" s="14"/>
      <c r="C5" s="14"/>
      <c r="D5" s="14"/>
      <c r="E5" s="69"/>
      <c r="F5" s="69"/>
      <c r="G5" s="69"/>
      <c r="H5" s="69"/>
      <c r="I5" s="69"/>
    </row>
    <row r="6" spans="1:9" ht="16.5" thickBot="1" x14ac:dyDescent="0.3">
      <c r="A6" s="39" t="s">
        <v>55</v>
      </c>
      <c r="B6" s="91">
        <f>B7</f>
        <v>0</v>
      </c>
      <c r="C6" s="91">
        <f t="shared" ref="C6:I6" si="0">C7</f>
        <v>0</v>
      </c>
      <c r="D6" s="91">
        <f t="shared" si="0"/>
        <v>0</v>
      </c>
      <c r="E6" s="91">
        <f t="shared" si="0"/>
        <v>0</v>
      </c>
      <c r="F6" s="91">
        <f t="shared" si="0"/>
        <v>0</v>
      </c>
      <c r="G6" s="91">
        <f t="shared" si="0"/>
        <v>1</v>
      </c>
      <c r="H6" s="91">
        <f t="shared" si="0"/>
        <v>1</v>
      </c>
      <c r="I6" s="91">
        <f t="shared" si="0"/>
        <v>0</v>
      </c>
    </row>
    <row r="7" spans="1:9" x14ac:dyDescent="0.25">
      <c r="A7" s="159" t="s">
        <v>610</v>
      </c>
      <c r="B7" s="160"/>
      <c r="C7" s="160"/>
      <c r="D7" s="160"/>
      <c r="E7" s="175"/>
      <c r="F7" s="175"/>
      <c r="G7" s="175">
        <v>1</v>
      </c>
      <c r="H7" s="175">
        <v>1</v>
      </c>
      <c r="I7" s="175"/>
    </row>
    <row r="8" spans="1:9" ht="16.5" thickBot="1" x14ac:dyDescent="0.3">
      <c r="A8" s="27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48</v>
      </c>
      <c r="B9" s="91">
        <f>SUM(B10:B15)</f>
        <v>2</v>
      </c>
      <c r="C9" s="91">
        <f t="shared" ref="C9:I9" si="1">SUM(C10:C15)</f>
        <v>2.5</v>
      </c>
      <c r="D9" s="91">
        <f t="shared" si="1"/>
        <v>3.5</v>
      </c>
      <c r="E9" s="91">
        <f t="shared" si="1"/>
        <v>3.5</v>
      </c>
      <c r="F9" s="91">
        <f t="shared" si="1"/>
        <v>3.5</v>
      </c>
      <c r="G9" s="91">
        <f t="shared" si="1"/>
        <v>7.5</v>
      </c>
      <c r="H9" s="91">
        <f t="shared" si="1"/>
        <v>16</v>
      </c>
      <c r="I9" s="91">
        <f t="shared" si="1"/>
        <v>0</v>
      </c>
    </row>
    <row r="10" spans="1:9" x14ac:dyDescent="0.25">
      <c r="A10" s="159" t="s">
        <v>436</v>
      </c>
      <c r="B10" s="160">
        <v>0.5</v>
      </c>
      <c r="C10" s="160">
        <v>0.5</v>
      </c>
      <c r="D10" s="160">
        <v>0.5</v>
      </c>
      <c r="E10" s="160">
        <v>1</v>
      </c>
      <c r="F10" s="160">
        <v>1</v>
      </c>
      <c r="G10" s="175">
        <v>2</v>
      </c>
      <c r="H10" s="175">
        <v>2</v>
      </c>
      <c r="I10" s="175"/>
    </row>
    <row r="11" spans="1:9" x14ac:dyDescent="0.25">
      <c r="A11" s="15" t="s">
        <v>492</v>
      </c>
      <c r="B11" s="51">
        <v>0.5</v>
      </c>
      <c r="C11" s="51">
        <v>0.5</v>
      </c>
      <c r="D11" s="51">
        <v>0.5</v>
      </c>
      <c r="E11" s="51">
        <v>0.5</v>
      </c>
      <c r="F11" s="51">
        <v>0.5</v>
      </c>
      <c r="G11" s="102">
        <v>0.5</v>
      </c>
      <c r="H11" s="102">
        <v>1</v>
      </c>
      <c r="I11" s="102"/>
    </row>
    <row r="12" spans="1:9" x14ac:dyDescent="0.25">
      <c r="A12" s="162" t="s">
        <v>480</v>
      </c>
      <c r="B12" s="163"/>
      <c r="C12" s="163">
        <v>0.5</v>
      </c>
      <c r="D12" s="163">
        <v>0.5</v>
      </c>
      <c r="E12" s="163">
        <v>1</v>
      </c>
      <c r="F12" s="163"/>
      <c r="G12" s="176">
        <v>3</v>
      </c>
      <c r="H12" s="176">
        <v>4</v>
      </c>
      <c r="I12" s="176"/>
    </row>
    <row r="13" spans="1:9" x14ac:dyDescent="0.25">
      <c r="A13" s="15" t="s">
        <v>493</v>
      </c>
      <c r="B13" s="51">
        <v>0.5</v>
      </c>
      <c r="C13" s="51"/>
      <c r="D13" s="51">
        <v>1</v>
      </c>
      <c r="E13" s="51">
        <v>1</v>
      </c>
      <c r="F13" s="51">
        <v>2</v>
      </c>
      <c r="G13" s="102">
        <v>1</v>
      </c>
      <c r="H13" s="102">
        <v>0.5</v>
      </c>
      <c r="I13" s="102"/>
    </row>
    <row r="14" spans="1:9" x14ac:dyDescent="0.25">
      <c r="A14" s="162" t="s">
        <v>469</v>
      </c>
      <c r="B14" s="163">
        <v>0.5</v>
      </c>
      <c r="C14" s="163">
        <v>0.5</v>
      </c>
      <c r="D14" s="163">
        <v>0.5</v>
      </c>
      <c r="E14" s="163"/>
      <c r="F14" s="163"/>
      <c r="G14" s="176"/>
      <c r="H14" s="176">
        <v>0.5</v>
      </c>
      <c r="I14" s="176"/>
    </row>
    <row r="15" spans="1:9" x14ac:dyDescent="0.25">
      <c r="A15" s="15" t="s">
        <v>437</v>
      </c>
      <c r="B15" s="51"/>
      <c r="C15" s="51">
        <v>0.5</v>
      </c>
      <c r="D15" s="51">
        <v>0.5</v>
      </c>
      <c r="E15" s="51"/>
      <c r="F15" s="51"/>
      <c r="G15" s="102">
        <v>1</v>
      </c>
      <c r="H15" s="102">
        <v>8</v>
      </c>
      <c r="I15" s="102"/>
    </row>
    <row r="16" spans="1:9" ht="16.5" thickBot="1" x14ac:dyDescent="0.3">
      <c r="A16" s="20"/>
      <c r="B16" s="88"/>
      <c r="C16" s="88"/>
      <c r="D16" s="88"/>
      <c r="E16" s="104"/>
      <c r="F16" s="104"/>
      <c r="G16" s="104"/>
      <c r="H16" s="104"/>
      <c r="I16" s="104"/>
    </row>
    <row r="17" spans="1:9" ht="16.5" thickBot="1" x14ac:dyDescent="0.3">
      <c r="A17" s="39" t="s">
        <v>49</v>
      </c>
      <c r="B17" s="91">
        <f>SUM(B18:B21)</f>
        <v>7</v>
      </c>
      <c r="C17" s="91">
        <f t="shared" ref="C17:I17" si="2">SUM(C18:C21)</f>
        <v>10</v>
      </c>
      <c r="D17" s="91">
        <f t="shared" si="2"/>
        <v>15.5</v>
      </c>
      <c r="E17" s="91">
        <f t="shared" si="2"/>
        <v>11.5</v>
      </c>
      <c r="F17" s="91">
        <f t="shared" si="2"/>
        <v>4.5</v>
      </c>
      <c r="G17" s="91">
        <f t="shared" si="2"/>
        <v>1.5</v>
      </c>
      <c r="H17" s="91">
        <f t="shared" si="2"/>
        <v>2.5</v>
      </c>
      <c r="I17" s="91">
        <f t="shared" si="2"/>
        <v>0</v>
      </c>
    </row>
    <row r="18" spans="1:9" x14ac:dyDescent="0.25">
      <c r="A18" s="159" t="s">
        <v>440</v>
      </c>
      <c r="B18" s="160">
        <v>7</v>
      </c>
      <c r="C18" s="160">
        <v>10</v>
      </c>
      <c r="D18" s="160">
        <v>13</v>
      </c>
      <c r="E18" s="160">
        <v>7</v>
      </c>
      <c r="F18" s="160">
        <v>2</v>
      </c>
      <c r="G18" s="175"/>
      <c r="H18" s="175"/>
      <c r="I18" s="175"/>
    </row>
    <row r="19" spans="1:9" x14ac:dyDescent="0.25">
      <c r="A19" s="15" t="s">
        <v>442</v>
      </c>
      <c r="B19" s="51"/>
      <c r="C19" s="51"/>
      <c r="D19" s="51"/>
      <c r="E19" s="51">
        <v>2</v>
      </c>
      <c r="F19" s="51">
        <v>1</v>
      </c>
      <c r="G19" s="102">
        <v>0.5</v>
      </c>
      <c r="H19" s="102">
        <v>0.5</v>
      </c>
      <c r="I19" s="102"/>
    </row>
    <row r="20" spans="1:9" x14ac:dyDescent="0.25">
      <c r="A20" s="162" t="s">
        <v>536</v>
      </c>
      <c r="B20" s="163"/>
      <c r="C20" s="163"/>
      <c r="D20" s="163">
        <v>0.5</v>
      </c>
      <c r="E20" s="163">
        <v>0.5</v>
      </c>
      <c r="F20" s="163">
        <v>0.5</v>
      </c>
      <c r="G20" s="176">
        <v>0.5</v>
      </c>
      <c r="H20" s="176"/>
      <c r="I20" s="176"/>
    </row>
    <row r="21" spans="1:9" x14ac:dyDescent="0.25">
      <c r="A21" s="15" t="s">
        <v>505</v>
      </c>
      <c r="B21" s="51"/>
      <c r="C21" s="51"/>
      <c r="D21" s="51">
        <v>2</v>
      </c>
      <c r="E21" s="51">
        <v>2</v>
      </c>
      <c r="F21" s="51">
        <v>1</v>
      </c>
      <c r="G21" s="102">
        <v>0.5</v>
      </c>
      <c r="H21" s="102">
        <v>2</v>
      </c>
      <c r="I21" s="102"/>
    </row>
    <row r="22" spans="1:9" ht="16.5" thickBot="1" x14ac:dyDescent="0.3">
      <c r="A22" s="20"/>
      <c r="B22" s="88"/>
      <c r="C22" s="88"/>
      <c r="D22" s="88"/>
      <c r="E22" s="88"/>
      <c r="F22" s="88"/>
      <c r="G22" s="104"/>
      <c r="H22" s="104"/>
      <c r="I22" s="104"/>
    </row>
    <row r="23" spans="1:9" ht="16.5" thickBot="1" x14ac:dyDescent="0.3">
      <c r="A23" s="39" t="s">
        <v>56</v>
      </c>
      <c r="B23" s="91">
        <f>SUM(B24:B38)</f>
        <v>79.5</v>
      </c>
      <c r="C23" s="91">
        <f t="shared" ref="C23:I23" si="3">SUM(C24:C38)</f>
        <v>77.5</v>
      </c>
      <c r="D23" s="91">
        <f t="shared" si="3"/>
        <v>67</v>
      </c>
      <c r="E23" s="91">
        <f t="shared" si="3"/>
        <v>62.5</v>
      </c>
      <c r="F23" s="91">
        <f t="shared" si="3"/>
        <v>57.5</v>
      </c>
      <c r="G23" s="91">
        <f t="shared" si="3"/>
        <v>53.6</v>
      </c>
      <c r="H23" s="91">
        <f t="shared" si="3"/>
        <v>51.510000000000005</v>
      </c>
      <c r="I23" s="91">
        <f t="shared" si="3"/>
        <v>0</v>
      </c>
    </row>
    <row r="24" spans="1:9" x14ac:dyDescent="0.25">
      <c r="A24" s="159" t="s">
        <v>458</v>
      </c>
      <c r="B24" s="160">
        <v>0.5</v>
      </c>
      <c r="C24" s="160"/>
      <c r="D24" s="160"/>
      <c r="E24" s="160">
        <v>0.5</v>
      </c>
      <c r="F24" s="160">
        <v>0.5</v>
      </c>
      <c r="G24" s="175">
        <v>0.5</v>
      </c>
      <c r="H24" s="175">
        <v>0.5</v>
      </c>
      <c r="I24" s="175"/>
    </row>
    <row r="25" spans="1:9" x14ac:dyDescent="0.25">
      <c r="A25" s="15" t="s">
        <v>447</v>
      </c>
      <c r="B25" s="51">
        <v>0.5</v>
      </c>
      <c r="C25" s="51">
        <v>0.5</v>
      </c>
      <c r="D25" s="51">
        <v>0.5</v>
      </c>
      <c r="E25" s="51">
        <v>0.5</v>
      </c>
      <c r="F25" s="51"/>
      <c r="G25" s="102">
        <v>0.1</v>
      </c>
      <c r="H25" s="102">
        <v>0.01</v>
      </c>
      <c r="I25" s="102"/>
    </row>
    <row r="26" spans="1:9" x14ac:dyDescent="0.25">
      <c r="A26" s="162" t="s">
        <v>473</v>
      </c>
      <c r="B26" s="163">
        <v>0.5</v>
      </c>
      <c r="C26" s="163">
        <v>0.5</v>
      </c>
      <c r="D26" s="163">
        <v>0.5</v>
      </c>
      <c r="E26" s="163"/>
      <c r="F26" s="163"/>
      <c r="G26" s="176">
        <v>1</v>
      </c>
      <c r="H26" s="176">
        <v>0.5</v>
      </c>
      <c r="I26" s="176"/>
    </row>
    <row r="27" spans="1:9" x14ac:dyDescent="0.25">
      <c r="A27" s="15" t="s">
        <v>669</v>
      </c>
      <c r="B27" s="51">
        <v>65</v>
      </c>
      <c r="C27" s="51">
        <v>65</v>
      </c>
      <c r="D27" s="51">
        <v>50</v>
      </c>
      <c r="E27" s="51">
        <v>42</v>
      </c>
      <c r="F27" s="51">
        <v>35</v>
      </c>
      <c r="G27" s="102">
        <v>23</v>
      </c>
      <c r="H27" s="102">
        <v>17</v>
      </c>
      <c r="I27" s="102"/>
    </row>
    <row r="28" spans="1:9" x14ac:dyDescent="0.25">
      <c r="A28" s="162" t="s">
        <v>928</v>
      </c>
      <c r="B28" s="163"/>
      <c r="C28" s="163"/>
      <c r="D28" s="163">
        <v>0.5</v>
      </c>
      <c r="E28" s="163"/>
      <c r="F28" s="163"/>
      <c r="G28" s="176"/>
      <c r="H28" s="176"/>
      <c r="I28" s="176"/>
    </row>
    <row r="29" spans="1:9" x14ac:dyDescent="0.25">
      <c r="A29" s="15" t="s">
        <v>932</v>
      </c>
      <c r="B29" s="51"/>
      <c r="C29" s="51"/>
      <c r="D29" s="51">
        <v>2</v>
      </c>
      <c r="E29" s="51">
        <v>2</v>
      </c>
      <c r="F29" s="51">
        <v>2</v>
      </c>
      <c r="G29" s="102"/>
      <c r="H29" s="102"/>
      <c r="I29" s="102"/>
    </row>
    <row r="30" spans="1:9" x14ac:dyDescent="0.25">
      <c r="A30" s="162" t="s">
        <v>474</v>
      </c>
      <c r="B30" s="176"/>
      <c r="C30" s="163"/>
      <c r="D30" s="163"/>
      <c r="E30" s="163"/>
      <c r="F30" s="163">
        <v>1</v>
      </c>
      <c r="G30" s="176">
        <v>1</v>
      </c>
      <c r="H30" s="176">
        <v>1</v>
      </c>
      <c r="I30" s="176"/>
    </row>
    <row r="31" spans="1:9" x14ac:dyDescent="0.25">
      <c r="A31" s="15" t="s">
        <v>904</v>
      </c>
      <c r="B31" s="51">
        <v>2</v>
      </c>
      <c r="C31" s="51">
        <v>1</v>
      </c>
      <c r="D31" s="51">
        <v>1</v>
      </c>
      <c r="E31" s="51">
        <v>1</v>
      </c>
      <c r="F31" s="51"/>
      <c r="G31" s="102"/>
      <c r="H31" s="102"/>
      <c r="I31" s="102"/>
    </row>
    <row r="32" spans="1:9" x14ac:dyDescent="0.25">
      <c r="A32" s="162" t="s">
        <v>461</v>
      </c>
      <c r="B32" s="163">
        <v>0.5</v>
      </c>
      <c r="C32" s="163">
        <v>0.5</v>
      </c>
      <c r="D32" s="163">
        <v>0.5</v>
      </c>
      <c r="E32" s="163"/>
      <c r="F32" s="163"/>
      <c r="G32" s="176">
        <v>0.5</v>
      </c>
      <c r="H32" s="176">
        <v>1</v>
      </c>
      <c r="I32" s="176"/>
    </row>
    <row r="33" spans="1:9" x14ac:dyDescent="0.25">
      <c r="A33" s="15" t="s">
        <v>453</v>
      </c>
      <c r="B33" s="51">
        <v>7</v>
      </c>
      <c r="C33" s="51">
        <v>7</v>
      </c>
      <c r="D33" s="51">
        <v>8</v>
      </c>
      <c r="E33" s="51">
        <v>9</v>
      </c>
      <c r="F33" s="51">
        <v>9</v>
      </c>
      <c r="G33" s="102">
        <v>13</v>
      </c>
      <c r="H33" s="102">
        <v>15</v>
      </c>
      <c r="I33" s="102"/>
    </row>
    <row r="34" spans="1:9" x14ac:dyDescent="0.25">
      <c r="A34" s="162" t="s">
        <v>670</v>
      </c>
      <c r="B34" s="163"/>
      <c r="C34" s="163"/>
      <c r="D34" s="163">
        <v>1</v>
      </c>
      <c r="E34" s="163">
        <v>2</v>
      </c>
      <c r="F34" s="163"/>
      <c r="G34" s="176">
        <v>2</v>
      </c>
      <c r="H34" s="176"/>
      <c r="I34" s="176"/>
    </row>
    <row r="35" spans="1:9" x14ac:dyDescent="0.25">
      <c r="A35" s="15" t="s">
        <v>671</v>
      </c>
      <c r="B35" s="51"/>
      <c r="C35" s="51"/>
      <c r="D35" s="51">
        <v>0.5</v>
      </c>
      <c r="E35" s="51"/>
      <c r="F35" s="51"/>
      <c r="G35" s="102"/>
      <c r="H35" s="102"/>
      <c r="I35" s="102"/>
    </row>
    <row r="36" spans="1:9" x14ac:dyDescent="0.25">
      <c r="A36" s="162" t="s">
        <v>455</v>
      </c>
      <c r="B36" s="163">
        <v>1</v>
      </c>
      <c r="C36" s="163">
        <v>1</v>
      </c>
      <c r="D36" s="163">
        <v>2</v>
      </c>
      <c r="E36" s="163">
        <v>3</v>
      </c>
      <c r="F36" s="163">
        <v>3</v>
      </c>
      <c r="G36" s="176">
        <v>2</v>
      </c>
      <c r="H36" s="176">
        <v>2</v>
      </c>
      <c r="I36" s="176"/>
    </row>
    <row r="37" spans="1:9" x14ac:dyDescent="0.25">
      <c r="A37" s="15" t="s">
        <v>463</v>
      </c>
      <c r="B37" s="51">
        <v>0.5</v>
      </c>
      <c r="C37" s="51">
        <v>0.5</v>
      </c>
      <c r="D37" s="51">
        <v>0.5</v>
      </c>
      <c r="E37" s="51">
        <v>0.5</v>
      </c>
      <c r="F37" s="51"/>
      <c r="G37" s="102">
        <v>0.5</v>
      </c>
      <c r="H37" s="102">
        <v>0.5</v>
      </c>
      <c r="I37" s="102"/>
    </row>
    <row r="38" spans="1:9" x14ac:dyDescent="0.25">
      <c r="A38" s="168" t="s">
        <v>464</v>
      </c>
      <c r="B38" s="169">
        <v>2</v>
      </c>
      <c r="C38" s="169">
        <v>1.5</v>
      </c>
      <c r="D38" s="169"/>
      <c r="E38" s="169">
        <v>2</v>
      </c>
      <c r="F38" s="169">
        <v>7</v>
      </c>
      <c r="G38" s="177">
        <v>10</v>
      </c>
      <c r="H38" s="177">
        <v>14</v>
      </c>
      <c r="I38" s="177"/>
    </row>
    <row r="39" spans="1:9" x14ac:dyDescent="0.25">
      <c r="A39" s="171" t="s">
        <v>456</v>
      </c>
      <c r="B39" s="172"/>
      <c r="C39" s="172"/>
      <c r="D39" s="172"/>
      <c r="E39" s="172">
        <v>12</v>
      </c>
      <c r="F39" s="172">
        <v>10</v>
      </c>
      <c r="G39" s="186">
        <v>15</v>
      </c>
      <c r="H39" s="186">
        <v>10</v>
      </c>
      <c r="I39" s="186"/>
    </row>
    <row r="40" spans="1:9" ht="16.5" thickBot="1" x14ac:dyDescent="0.3">
      <c r="A40" s="40"/>
      <c r="B40" s="88"/>
      <c r="C40" s="88"/>
      <c r="D40" s="88"/>
      <c r="E40" s="88"/>
      <c r="F40" s="88"/>
      <c r="G40" s="104"/>
      <c r="H40" s="104"/>
      <c r="I40" s="104"/>
    </row>
    <row r="41" spans="1:9" ht="16.5" thickBot="1" x14ac:dyDescent="0.3">
      <c r="A41" s="39" t="s">
        <v>57</v>
      </c>
      <c r="B41" s="91">
        <f>B23+B17+B9+B6</f>
        <v>88.5</v>
      </c>
      <c r="C41" s="91">
        <f t="shared" ref="C41:I41" si="4">C23+C17+C9+C6</f>
        <v>90</v>
      </c>
      <c r="D41" s="91">
        <f t="shared" si="4"/>
        <v>86</v>
      </c>
      <c r="E41" s="91">
        <f t="shared" si="4"/>
        <v>77.5</v>
      </c>
      <c r="F41" s="91">
        <f t="shared" si="4"/>
        <v>65.5</v>
      </c>
      <c r="G41" s="91">
        <f t="shared" si="4"/>
        <v>63.6</v>
      </c>
      <c r="H41" s="91">
        <f t="shared" si="4"/>
        <v>71.010000000000005</v>
      </c>
      <c r="I41" s="91">
        <f t="shared" si="4"/>
        <v>0</v>
      </c>
    </row>
    <row r="42" spans="1:9" ht="16.5" thickBot="1" x14ac:dyDescent="0.3">
      <c r="A42" s="39" t="s">
        <v>58</v>
      </c>
      <c r="B42" s="55">
        <f>COUNT(B7)+COUNT(B10:B15)+COUNT(B18:B21)+COUNT(B24:B37)</f>
        <v>14</v>
      </c>
      <c r="C42" s="55">
        <f t="shared" ref="C42:I42" si="5">COUNT(C7)+COUNT(C10:C15)+COUNT(C18:C21)+COUNT(C24:C37)</f>
        <v>14</v>
      </c>
      <c r="D42" s="55">
        <f t="shared" si="5"/>
        <v>21</v>
      </c>
      <c r="E42" s="55">
        <f t="shared" si="5"/>
        <v>17</v>
      </c>
      <c r="F42" s="55">
        <f t="shared" si="5"/>
        <v>13</v>
      </c>
      <c r="G42" s="55">
        <f t="shared" si="5"/>
        <v>19</v>
      </c>
      <c r="H42" s="55">
        <f t="shared" si="5"/>
        <v>18</v>
      </c>
      <c r="I42" s="55">
        <f t="shared" si="5"/>
        <v>0</v>
      </c>
    </row>
    <row r="43" spans="1:9" ht="16.5" thickBot="1" x14ac:dyDescent="0.3">
      <c r="A43" s="39" t="s">
        <v>672</v>
      </c>
      <c r="B43" s="55"/>
      <c r="C43" s="55"/>
      <c r="D43" s="55"/>
      <c r="E43" s="105"/>
      <c r="F43" s="105"/>
      <c r="G43" s="105"/>
      <c r="H43" s="105">
        <v>8113</v>
      </c>
      <c r="I43" s="105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  <row r="45" spans="1:9" x14ac:dyDescent="0.25">
      <c r="B45" s="100"/>
      <c r="C45" s="100"/>
      <c r="D45" s="100"/>
      <c r="E45" s="100"/>
      <c r="F45" s="100"/>
      <c r="G45" s="100"/>
      <c r="H45" s="100"/>
      <c r="I45" s="100"/>
    </row>
    <row r="46" spans="1:9" x14ac:dyDescent="0.25">
      <c r="B46" s="100"/>
      <c r="C46" s="100"/>
      <c r="D46" s="100"/>
      <c r="E46" s="100"/>
      <c r="F46" s="100"/>
      <c r="G46" s="100"/>
      <c r="H46" s="100"/>
      <c r="I46" s="100"/>
    </row>
    <row r="47" spans="1:9" x14ac:dyDescent="0.25">
      <c r="B47" s="100"/>
      <c r="C47" s="100"/>
      <c r="D47" s="100"/>
      <c r="E47" s="100"/>
      <c r="F47" s="100"/>
      <c r="G47" s="100"/>
      <c r="H47" s="100"/>
      <c r="I47" s="100"/>
    </row>
  </sheetData>
  <sortState xmlns:xlrd2="http://schemas.microsoft.com/office/spreadsheetml/2017/richdata2" ref="A24:H37">
    <sortCondition ref="A23:A37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pageSetUpPr fitToPage="1"/>
  </sheetPr>
  <dimension ref="A1:I52"/>
  <sheetViews>
    <sheetView zoomScale="115" zoomScaleNormal="115" workbookViewId="0">
      <selection activeCell="L8" sqref="L8"/>
    </sheetView>
  </sheetViews>
  <sheetFormatPr defaultColWidth="8.85546875" defaultRowHeight="15.75" x14ac:dyDescent="0.25"/>
  <cols>
    <col min="1" max="1" width="28" style="3" customWidth="1"/>
    <col min="2" max="6" width="9.5703125" style="3" customWidth="1"/>
    <col min="7" max="9" width="10.42578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.75" customHeight="1" x14ac:dyDescent="0.25">
      <c r="A2" s="42" t="s">
        <v>666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667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673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SUM(B6:B7)</f>
        <v>0</v>
      </c>
      <c r="C5" s="91">
        <f t="shared" ref="C5:I5" si="0">SUM(C6:C7)</f>
        <v>0</v>
      </c>
      <c r="D5" s="91">
        <f t="shared" si="0"/>
        <v>1</v>
      </c>
      <c r="E5" s="91">
        <f t="shared" si="0"/>
        <v>1</v>
      </c>
      <c r="F5" s="91">
        <f t="shared" si="0"/>
        <v>2</v>
      </c>
      <c r="G5" s="91">
        <f t="shared" si="0"/>
        <v>1</v>
      </c>
      <c r="H5" s="91">
        <f t="shared" si="0"/>
        <v>0.5</v>
      </c>
      <c r="I5" s="91">
        <f t="shared" si="0"/>
        <v>0</v>
      </c>
    </row>
    <row r="6" spans="1:9" x14ac:dyDescent="0.25">
      <c r="A6" s="159" t="s">
        <v>674</v>
      </c>
      <c r="B6" s="179"/>
      <c r="C6" s="179"/>
      <c r="D6" s="179"/>
      <c r="E6" s="160"/>
      <c r="F6" s="160">
        <v>1</v>
      </c>
      <c r="G6" s="175"/>
      <c r="H6" s="175"/>
      <c r="I6" s="175"/>
    </row>
    <row r="7" spans="1:9" x14ac:dyDescent="0.25">
      <c r="A7" s="15" t="s">
        <v>610</v>
      </c>
      <c r="B7" s="51"/>
      <c r="C7" s="51"/>
      <c r="D7" s="51">
        <v>1</v>
      </c>
      <c r="E7" s="51">
        <v>1</v>
      </c>
      <c r="F7" s="51">
        <v>1</v>
      </c>
      <c r="G7" s="102">
        <v>1</v>
      </c>
      <c r="H7" s="102">
        <v>0.5</v>
      </c>
      <c r="I7" s="102"/>
    </row>
    <row r="8" spans="1:9" ht="16.5" thickBot="1" x14ac:dyDescent="0.3">
      <c r="A8" s="27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48</v>
      </c>
      <c r="B9" s="91">
        <f>SUM(B10:B16)</f>
        <v>9</v>
      </c>
      <c r="C9" s="91">
        <f t="shared" ref="C9:I9" si="1">SUM(C10:C16)</f>
        <v>11.5</v>
      </c>
      <c r="D9" s="91">
        <f t="shared" si="1"/>
        <v>11</v>
      </c>
      <c r="E9" s="91">
        <f t="shared" si="1"/>
        <v>18</v>
      </c>
      <c r="F9" s="91">
        <f t="shared" si="1"/>
        <v>23</v>
      </c>
      <c r="G9" s="91">
        <f t="shared" si="1"/>
        <v>42</v>
      </c>
      <c r="H9" s="91">
        <f t="shared" si="1"/>
        <v>47.1</v>
      </c>
      <c r="I9" s="91">
        <f t="shared" si="1"/>
        <v>0</v>
      </c>
    </row>
    <row r="10" spans="1:9" x14ac:dyDescent="0.25">
      <c r="A10" s="159" t="s">
        <v>436</v>
      </c>
      <c r="B10" s="160">
        <v>5</v>
      </c>
      <c r="C10" s="160">
        <v>7</v>
      </c>
      <c r="D10" s="160">
        <v>8</v>
      </c>
      <c r="E10" s="160">
        <v>8</v>
      </c>
      <c r="F10" s="160">
        <v>10</v>
      </c>
      <c r="G10" s="175">
        <v>6</v>
      </c>
      <c r="H10" s="175">
        <v>4</v>
      </c>
      <c r="I10" s="175"/>
    </row>
    <row r="11" spans="1:9" x14ac:dyDescent="0.25">
      <c r="A11" s="15" t="s">
        <v>492</v>
      </c>
      <c r="B11" s="51">
        <v>2</v>
      </c>
      <c r="C11" s="51"/>
      <c r="D11" s="51">
        <v>0.5</v>
      </c>
      <c r="E11" s="51">
        <v>0.5</v>
      </c>
      <c r="F11" s="51">
        <v>1</v>
      </c>
      <c r="G11" s="102">
        <v>1</v>
      </c>
      <c r="H11" s="102">
        <v>1</v>
      </c>
      <c r="I11" s="102"/>
    </row>
    <row r="12" spans="1:9" x14ac:dyDescent="0.25">
      <c r="A12" s="162" t="s">
        <v>634</v>
      </c>
      <c r="B12" s="163">
        <v>0.5</v>
      </c>
      <c r="C12" s="163">
        <v>0.5</v>
      </c>
      <c r="D12" s="163">
        <v>0.5</v>
      </c>
      <c r="E12" s="163">
        <v>0.5</v>
      </c>
      <c r="F12" s="163"/>
      <c r="G12" s="176"/>
      <c r="H12" s="176">
        <v>0.1</v>
      </c>
      <c r="I12" s="176"/>
    </row>
    <row r="13" spans="1:9" x14ac:dyDescent="0.25">
      <c r="A13" s="15" t="s">
        <v>468</v>
      </c>
      <c r="B13" s="51"/>
      <c r="C13" s="51">
        <v>1</v>
      </c>
      <c r="D13" s="51"/>
      <c r="E13" s="51">
        <v>1</v>
      </c>
      <c r="F13" s="51"/>
      <c r="G13" s="102">
        <v>1</v>
      </c>
      <c r="H13" s="102">
        <v>5</v>
      </c>
      <c r="I13" s="102"/>
    </row>
    <row r="14" spans="1:9" x14ac:dyDescent="0.25">
      <c r="A14" s="162" t="s">
        <v>493</v>
      </c>
      <c r="B14" s="163">
        <v>0.5</v>
      </c>
      <c r="C14" s="163"/>
      <c r="D14" s="163"/>
      <c r="E14" s="163"/>
      <c r="F14" s="163"/>
      <c r="G14" s="176"/>
      <c r="H14" s="176"/>
      <c r="I14" s="176"/>
    </row>
    <row r="15" spans="1:9" x14ac:dyDescent="0.25">
      <c r="A15" s="15" t="s">
        <v>469</v>
      </c>
      <c r="B15" s="51"/>
      <c r="C15" s="51">
        <v>1</v>
      </c>
      <c r="D15" s="51">
        <v>0.5</v>
      </c>
      <c r="E15" s="51">
        <v>2</v>
      </c>
      <c r="F15" s="51">
        <v>5</v>
      </c>
      <c r="G15" s="102">
        <v>23</v>
      </c>
      <c r="H15" s="102">
        <v>24</v>
      </c>
      <c r="I15" s="102"/>
    </row>
    <row r="16" spans="1:9" x14ac:dyDescent="0.25">
      <c r="A16" s="162" t="s">
        <v>437</v>
      </c>
      <c r="B16" s="163">
        <v>1</v>
      </c>
      <c r="C16" s="163">
        <v>2</v>
      </c>
      <c r="D16" s="163">
        <v>1.5</v>
      </c>
      <c r="E16" s="163">
        <v>6</v>
      </c>
      <c r="F16" s="163">
        <v>7</v>
      </c>
      <c r="G16" s="176">
        <v>11</v>
      </c>
      <c r="H16" s="176">
        <v>13</v>
      </c>
      <c r="I16" s="176"/>
    </row>
    <row r="17" spans="1:9" ht="16.5" thickBot="1" x14ac:dyDescent="0.3">
      <c r="A17" s="20"/>
      <c r="B17" s="88"/>
      <c r="C17" s="88"/>
      <c r="D17" s="88"/>
      <c r="E17" s="104"/>
      <c r="F17" s="104"/>
      <c r="G17" s="104"/>
      <c r="H17" s="104"/>
      <c r="I17" s="104"/>
    </row>
    <row r="18" spans="1:9" ht="16.5" thickBot="1" x14ac:dyDescent="0.3">
      <c r="A18" s="39" t="s">
        <v>49</v>
      </c>
      <c r="B18" s="91">
        <f>SUM(B19:B22)</f>
        <v>1.5</v>
      </c>
      <c r="C18" s="91">
        <f t="shared" ref="C18:I18" si="2">SUM(C19:C22)</f>
        <v>0.5</v>
      </c>
      <c r="D18" s="91">
        <f t="shared" si="2"/>
        <v>1.5</v>
      </c>
      <c r="E18" s="91">
        <f t="shared" si="2"/>
        <v>2</v>
      </c>
      <c r="F18" s="91">
        <f t="shared" si="2"/>
        <v>1.5</v>
      </c>
      <c r="G18" s="91">
        <f t="shared" si="2"/>
        <v>2.1</v>
      </c>
      <c r="H18" s="91">
        <f t="shared" si="2"/>
        <v>2.5</v>
      </c>
      <c r="I18" s="91">
        <f t="shared" si="2"/>
        <v>0</v>
      </c>
    </row>
    <row r="19" spans="1:9" x14ac:dyDescent="0.25">
      <c r="A19" s="159" t="s">
        <v>439</v>
      </c>
      <c r="B19" s="160"/>
      <c r="C19" s="160"/>
      <c r="D19" s="160">
        <v>0.5</v>
      </c>
      <c r="E19" s="160">
        <v>0.5</v>
      </c>
      <c r="F19" s="160"/>
      <c r="G19" s="175">
        <v>0.1</v>
      </c>
      <c r="H19" s="175">
        <v>0.5</v>
      </c>
      <c r="I19" s="175"/>
    </row>
    <row r="20" spans="1:9" x14ac:dyDescent="0.25">
      <c r="A20" s="15" t="s">
        <v>587</v>
      </c>
      <c r="B20" s="51">
        <v>1</v>
      </c>
      <c r="C20" s="51">
        <v>0.5</v>
      </c>
      <c r="D20" s="51">
        <v>0.5</v>
      </c>
      <c r="E20" s="51">
        <v>0.5</v>
      </c>
      <c r="F20" s="51">
        <v>0.5</v>
      </c>
      <c r="G20" s="102"/>
      <c r="H20" s="102"/>
      <c r="I20" s="102"/>
    </row>
    <row r="21" spans="1:9" x14ac:dyDescent="0.25">
      <c r="A21" s="162" t="s">
        <v>442</v>
      </c>
      <c r="B21" s="163">
        <v>0.5</v>
      </c>
      <c r="C21" s="163"/>
      <c r="D21" s="163"/>
      <c r="E21" s="163">
        <v>0.5</v>
      </c>
      <c r="F21" s="163">
        <v>0.5</v>
      </c>
      <c r="G21" s="176">
        <v>1</v>
      </c>
      <c r="H21" s="176">
        <v>1</v>
      </c>
      <c r="I21" s="176"/>
    </row>
    <row r="22" spans="1:9" x14ac:dyDescent="0.25">
      <c r="A22" s="15" t="s">
        <v>505</v>
      </c>
      <c r="B22" s="51"/>
      <c r="C22" s="51"/>
      <c r="D22" s="51">
        <v>0.5</v>
      </c>
      <c r="E22" s="51">
        <v>0.5</v>
      </c>
      <c r="F22" s="51">
        <v>0.5</v>
      </c>
      <c r="G22" s="102">
        <v>1</v>
      </c>
      <c r="H22" s="102">
        <v>1</v>
      </c>
      <c r="I22" s="102"/>
    </row>
    <row r="23" spans="1:9" ht="16.5" thickBot="1" x14ac:dyDescent="0.3">
      <c r="A23" s="20"/>
      <c r="B23" s="88"/>
      <c r="C23" s="88"/>
      <c r="D23" s="88"/>
      <c r="E23" s="104"/>
      <c r="F23" s="104"/>
      <c r="G23" s="104"/>
      <c r="H23" s="104"/>
      <c r="I23" s="104"/>
    </row>
    <row r="24" spans="1:9" ht="16.5" thickBot="1" x14ac:dyDescent="0.3">
      <c r="A24" s="39" t="s">
        <v>56</v>
      </c>
      <c r="B24" s="91">
        <f>SUM(B25:B46)</f>
        <v>41.5</v>
      </c>
      <c r="C24" s="91">
        <f t="shared" ref="C24:I24" si="3">SUM(C25:C46)</f>
        <v>32</v>
      </c>
      <c r="D24" s="91">
        <f t="shared" si="3"/>
        <v>41</v>
      </c>
      <c r="E24" s="91">
        <f t="shared" si="3"/>
        <v>45.5</v>
      </c>
      <c r="F24" s="91">
        <f t="shared" si="3"/>
        <v>40.9</v>
      </c>
      <c r="G24" s="91">
        <f t="shared" si="3"/>
        <v>23.64</v>
      </c>
      <c r="H24" s="91">
        <f t="shared" si="3"/>
        <v>19.11</v>
      </c>
      <c r="I24" s="91">
        <f t="shared" si="3"/>
        <v>0</v>
      </c>
    </row>
    <row r="25" spans="1:9" x14ac:dyDescent="0.25">
      <c r="A25" s="159" t="s">
        <v>471</v>
      </c>
      <c r="B25" s="160">
        <v>0.5</v>
      </c>
      <c r="C25" s="160"/>
      <c r="D25" s="160">
        <v>0.5</v>
      </c>
      <c r="E25" s="160"/>
      <c r="F25" s="160"/>
      <c r="G25" s="175">
        <v>0.01</v>
      </c>
      <c r="H25" s="175"/>
      <c r="I25" s="175"/>
    </row>
    <row r="26" spans="1:9" x14ac:dyDescent="0.25">
      <c r="A26" s="15" t="s">
        <v>488</v>
      </c>
      <c r="B26" s="51">
        <v>13</v>
      </c>
      <c r="C26" s="51">
        <v>4</v>
      </c>
      <c r="D26" s="51">
        <v>7</v>
      </c>
      <c r="E26" s="51"/>
      <c r="F26" s="51"/>
      <c r="G26" s="102">
        <v>1</v>
      </c>
      <c r="H26" s="102">
        <v>0.5</v>
      </c>
      <c r="I26" s="102"/>
    </row>
    <row r="27" spans="1:9" x14ac:dyDescent="0.25">
      <c r="A27" s="162" t="s">
        <v>445</v>
      </c>
      <c r="B27" s="163">
        <v>0.5</v>
      </c>
      <c r="C27" s="163">
        <v>0.5</v>
      </c>
      <c r="D27" s="163">
        <v>0.5</v>
      </c>
      <c r="E27" s="163"/>
      <c r="F27" s="163"/>
      <c r="G27" s="176">
        <v>0.01</v>
      </c>
      <c r="H27" s="176"/>
      <c r="I27" s="176"/>
    </row>
    <row r="28" spans="1:9" x14ac:dyDescent="0.25">
      <c r="A28" s="15" t="s">
        <v>458</v>
      </c>
      <c r="B28" s="51">
        <v>5</v>
      </c>
      <c r="C28" s="51">
        <v>8</v>
      </c>
      <c r="D28" s="51">
        <v>10</v>
      </c>
      <c r="E28" s="51">
        <v>11</v>
      </c>
      <c r="F28" s="51">
        <v>6</v>
      </c>
      <c r="G28" s="102">
        <v>3</v>
      </c>
      <c r="H28" s="102">
        <v>4</v>
      </c>
      <c r="I28" s="102"/>
    </row>
    <row r="29" spans="1:9" x14ac:dyDescent="0.25">
      <c r="A29" s="162" t="s">
        <v>447</v>
      </c>
      <c r="B29" s="163"/>
      <c r="C29" s="163"/>
      <c r="D29" s="163">
        <v>0.5</v>
      </c>
      <c r="E29" s="163"/>
      <c r="F29" s="163"/>
      <c r="G29" s="176"/>
      <c r="H29" s="176"/>
      <c r="I29" s="176"/>
    </row>
    <row r="30" spans="1:9" x14ac:dyDescent="0.25">
      <c r="A30" s="15" t="s">
        <v>448</v>
      </c>
      <c r="B30" s="51">
        <v>0.5</v>
      </c>
      <c r="C30" s="51">
        <v>0.5</v>
      </c>
      <c r="D30" s="51">
        <v>0.5</v>
      </c>
      <c r="E30" s="51">
        <v>0.5</v>
      </c>
      <c r="F30" s="51">
        <v>1</v>
      </c>
      <c r="G30" s="102">
        <v>0.01</v>
      </c>
      <c r="H30" s="102"/>
      <c r="I30" s="102"/>
    </row>
    <row r="31" spans="1:9" x14ac:dyDescent="0.25">
      <c r="A31" s="162" t="s">
        <v>473</v>
      </c>
      <c r="B31" s="163"/>
      <c r="C31" s="163">
        <v>3</v>
      </c>
      <c r="D31" s="163">
        <v>3</v>
      </c>
      <c r="E31" s="163">
        <v>3</v>
      </c>
      <c r="F31" s="163">
        <v>1</v>
      </c>
      <c r="G31" s="176">
        <v>0.5</v>
      </c>
      <c r="H31" s="176">
        <v>0.5</v>
      </c>
      <c r="I31" s="176"/>
    </row>
    <row r="32" spans="1:9" x14ac:dyDescent="0.25">
      <c r="A32" s="15" t="s">
        <v>449</v>
      </c>
      <c r="B32" s="51">
        <v>0.5</v>
      </c>
      <c r="C32" s="51">
        <v>2</v>
      </c>
      <c r="D32" s="51">
        <v>0.5</v>
      </c>
      <c r="E32" s="51">
        <v>0.5</v>
      </c>
      <c r="F32" s="51">
        <v>0.5</v>
      </c>
      <c r="G32" s="102">
        <v>0.5</v>
      </c>
      <c r="H32" s="102">
        <v>0.5</v>
      </c>
      <c r="I32" s="102"/>
    </row>
    <row r="33" spans="1:9" x14ac:dyDescent="0.25">
      <c r="A33" s="162" t="s">
        <v>450</v>
      </c>
      <c r="B33" s="163">
        <v>0.5</v>
      </c>
      <c r="C33" s="163"/>
      <c r="D33" s="163">
        <v>0.5</v>
      </c>
      <c r="E33" s="163">
        <v>0.5</v>
      </c>
      <c r="F33" s="163">
        <v>0.5</v>
      </c>
      <c r="G33" s="176">
        <v>0.1</v>
      </c>
      <c r="H33" s="176">
        <v>0.01</v>
      </c>
      <c r="I33" s="176"/>
    </row>
    <row r="34" spans="1:9" x14ac:dyDescent="0.25">
      <c r="A34" s="15" t="s">
        <v>474</v>
      </c>
      <c r="B34" s="51">
        <v>1</v>
      </c>
      <c r="C34" s="51"/>
      <c r="D34" s="51"/>
      <c r="E34" s="51"/>
      <c r="F34" s="51">
        <v>0.5</v>
      </c>
      <c r="G34" s="102"/>
      <c r="H34" s="102"/>
      <c r="I34" s="102"/>
    </row>
    <row r="35" spans="1:9" x14ac:dyDescent="0.25">
      <c r="A35" s="162" t="s">
        <v>494</v>
      </c>
      <c r="B35" s="163"/>
      <c r="C35" s="163"/>
      <c r="D35" s="163">
        <v>0.5</v>
      </c>
      <c r="E35" s="163">
        <v>0.5</v>
      </c>
      <c r="F35" s="163">
        <v>0.5</v>
      </c>
      <c r="G35" s="176">
        <v>1</v>
      </c>
      <c r="H35" s="176"/>
      <c r="I35" s="176"/>
    </row>
    <row r="36" spans="1:9" x14ac:dyDescent="0.25">
      <c r="A36" s="15" t="s">
        <v>596</v>
      </c>
      <c r="B36" s="51"/>
      <c r="C36" s="51"/>
      <c r="D36" s="51">
        <v>2</v>
      </c>
      <c r="E36" s="51"/>
      <c r="F36" s="51">
        <v>1</v>
      </c>
      <c r="G36" s="102"/>
      <c r="H36" s="102"/>
      <c r="I36" s="102"/>
    </row>
    <row r="37" spans="1:9" x14ac:dyDescent="0.25">
      <c r="A37" s="162" t="s">
        <v>460</v>
      </c>
      <c r="B37" s="163">
        <v>0.5</v>
      </c>
      <c r="C37" s="163"/>
      <c r="D37" s="163"/>
      <c r="E37" s="163"/>
      <c r="F37" s="163">
        <v>0.4</v>
      </c>
      <c r="G37" s="176"/>
      <c r="H37" s="176"/>
      <c r="I37" s="176"/>
    </row>
    <row r="38" spans="1:9" x14ac:dyDescent="0.25">
      <c r="A38" s="15" t="s">
        <v>662</v>
      </c>
      <c r="B38" s="51"/>
      <c r="C38" s="51">
        <v>1</v>
      </c>
      <c r="D38" s="51">
        <v>0.5</v>
      </c>
      <c r="E38" s="51"/>
      <c r="F38" s="51"/>
      <c r="G38" s="102">
        <v>0.01</v>
      </c>
      <c r="H38" s="102">
        <v>0.1</v>
      </c>
      <c r="I38" s="102"/>
    </row>
    <row r="39" spans="1:9" x14ac:dyDescent="0.25">
      <c r="A39" s="162" t="s">
        <v>452</v>
      </c>
      <c r="B39" s="163">
        <v>3</v>
      </c>
      <c r="C39" s="163">
        <v>2</v>
      </c>
      <c r="D39" s="163">
        <v>3</v>
      </c>
      <c r="E39" s="197">
        <v>3</v>
      </c>
      <c r="F39" s="163">
        <v>2</v>
      </c>
      <c r="G39" s="176">
        <v>2</v>
      </c>
      <c r="H39" s="176">
        <v>1</v>
      </c>
      <c r="I39" s="176"/>
    </row>
    <row r="40" spans="1:9" x14ac:dyDescent="0.25">
      <c r="A40" s="15" t="s">
        <v>461</v>
      </c>
      <c r="B40" s="51">
        <v>0.5</v>
      </c>
      <c r="C40" s="51"/>
      <c r="D40" s="51"/>
      <c r="E40" s="51"/>
      <c r="F40" s="51"/>
      <c r="G40" s="102"/>
      <c r="H40" s="102"/>
      <c r="I40" s="102"/>
    </row>
    <row r="41" spans="1:9" x14ac:dyDescent="0.25">
      <c r="A41" s="162" t="s">
        <v>453</v>
      </c>
      <c r="B41" s="163">
        <v>2</v>
      </c>
      <c r="C41" s="163">
        <v>4</v>
      </c>
      <c r="D41" s="163">
        <v>3</v>
      </c>
      <c r="E41" s="163">
        <v>3</v>
      </c>
      <c r="F41" s="163">
        <v>3</v>
      </c>
      <c r="G41" s="176">
        <v>4</v>
      </c>
      <c r="H41" s="176">
        <v>4</v>
      </c>
      <c r="I41" s="176"/>
    </row>
    <row r="42" spans="1:9" x14ac:dyDescent="0.25">
      <c r="A42" s="15" t="s">
        <v>455</v>
      </c>
      <c r="B42" s="51">
        <v>0.5</v>
      </c>
      <c r="C42" s="51">
        <v>1</v>
      </c>
      <c r="D42" s="51">
        <v>1</v>
      </c>
      <c r="E42" s="51">
        <v>0.5</v>
      </c>
      <c r="F42" s="51"/>
      <c r="G42" s="102">
        <v>0.5</v>
      </c>
      <c r="H42" s="102"/>
      <c r="I42" s="102"/>
    </row>
    <row r="43" spans="1:9" x14ac:dyDescent="0.25">
      <c r="A43" s="162" t="s">
        <v>463</v>
      </c>
      <c r="B43" s="163">
        <v>0.5</v>
      </c>
      <c r="C43" s="163"/>
      <c r="D43" s="163">
        <v>1</v>
      </c>
      <c r="E43" s="163">
        <v>1</v>
      </c>
      <c r="F43" s="163">
        <v>0.5</v>
      </c>
      <c r="G43" s="176">
        <v>1</v>
      </c>
      <c r="H43" s="176">
        <v>0.5</v>
      </c>
      <c r="I43" s="176"/>
    </row>
    <row r="44" spans="1:9" x14ac:dyDescent="0.25">
      <c r="A44" s="15" t="s">
        <v>880</v>
      </c>
      <c r="B44" s="51">
        <v>3</v>
      </c>
      <c r="C44" s="51">
        <v>3</v>
      </c>
      <c r="D44" s="51">
        <v>3</v>
      </c>
      <c r="E44" s="51">
        <v>3</v>
      </c>
      <c r="F44" s="51">
        <v>2</v>
      </c>
      <c r="G44" s="102"/>
      <c r="H44" s="102"/>
      <c r="I44" s="102"/>
    </row>
    <row r="45" spans="1:9" x14ac:dyDescent="0.25">
      <c r="A45" s="167" t="s">
        <v>675</v>
      </c>
      <c r="B45" s="163"/>
      <c r="C45" s="163"/>
      <c r="D45" s="163"/>
      <c r="E45" s="163">
        <v>3</v>
      </c>
      <c r="F45" s="163"/>
      <c r="G45" s="176"/>
      <c r="H45" s="176"/>
      <c r="I45" s="176"/>
    </row>
    <row r="46" spans="1:9" x14ac:dyDescent="0.25">
      <c r="A46" s="168" t="s">
        <v>464</v>
      </c>
      <c r="B46" s="169">
        <v>10</v>
      </c>
      <c r="C46" s="169">
        <v>3</v>
      </c>
      <c r="D46" s="169">
        <v>4</v>
      </c>
      <c r="E46" s="169">
        <v>16</v>
      </c>
      <c r="F46" s="169">
        <v>22</v>
      </c>
      <c r="G46" s="177">
        <v>10</v>
      </c>
      <c r="H46" s="177">
        <v>8</v>
      </c>
      <c r="I46" s="177"/>
    </row>
    <row r="47" spans="1:9" x14ac:dyDescent="0.25">
      <c r="A47" s="171" t="s">
        <v>456</v>
      </c>
      <c r="B47" s="172"/>
      <c r="C47" s="172"/>
      <c r="D47" s="172"/>
      <c r="E47" s="186"/>
      <c r="F47" s="186"/>
      <c r="G47" s="186">
        <v>2</v>
      </c>
      <c r="H47" s="186">
        <v>1</v>
      </c>
      <c r="I47" s="186"/>
    </row>
    <row r="48" spans="1:9" ht="16.5" thickBot="1" x14ac:dyDescent="0.3">
      <c r="A48" s="40"/>
      <c r="B48" s="88"/>
      <c r="C48" s="88"/>
      <c r="D48" s="88"/>
      <c r="E48" s="104"/>
      <c r="F48" s="104"/>
      <c r="G48" s="104"/>
      <c r="H48" s="104"/>
      <c r="I48" s="104"/>
    </row>
    <row r="49" spans="1:9" ht="16.5" thickBot="1" x14ac:dyDescent="0.3">
      <c r="A49" s="39" t="s">
        <v>57</v>
      </c>
      <c r="B49" s="91">
        <f>B24+B18+B9+B5</f>
        <v>52</v>
      </c>
      <c r="C49" s="91">
        <f t="shared" ref="C49:I49" si="4">C24+C18+C9+C5</f>
        <v>44</v>
      </c>
      <c r="D49" s="91">
        <f t="shared" si="4"/>
        <v>54.5</v>
      </c>
      <c r="E49" s="91">
        <f t="shared" si="4"/>
        <v>66.5</v>
      </c>
      <c r="F49" s="91">
        <f t="shared" si="4"/>
        <v>67.400000000000006</v>
      </c>
      <c r="G49" s="91">
        <f t="shared" si="4"/>
        <v>68.740000000000009</v>
      </c>
      <c r="H49" s="91">
        <f t="shared" si="4"/>
        <v>69.210000000000008</v>
      </c>
      <c r="I49" s="91">
        <f t="shared" si="4"/>
        <v>0</v>
      </c>
    </row>
    <row r="50" spans="1:9" ht="16.5" thickBot="1" x14ac:dyDescent="0.3">
      <c r="A50" s="39" t="s">
        <v>58</v>
      </c>
      <c r="B50" s="55">
        <f>COUNT(B6:B7)+COUNT(B10:B16)+COUNT(B19:B22)+COUNT(B25:B45)</f>
        <v>22</v>
      </c>
      <c r="C50" s="55">
        <f t="shared" ref="C50:I50" si="5">COUNT(C6:C7)+COUNT(C10:C16)+COUNT(C19:C22)+COUNT(C25:C45)</f>
        <v>17</v>
      </c>
      <c r="D50" s="55">
        <f t="shared" si="5"/>
        <v>26</v>
      </c>
      <c r="E50" s="55">
        <f t="shared" si="5"/>
        <v>23</v>
      </c>
      <c r="F50" s="55">
        <f t="shared" si="5"/>
        <v>22</v>
      </c>
      <c r="G50" s="55">
        <f t="shared" si="5"/>
        <v>23</v>
      </c>
      <c r="H50" s="55">
        <f t="shared" si="5"/>
        <v>19</v>
      </c>
      <c r="I50" s="55">
        <f t="shared" si="5"/>
        <v>0</v>
      </c>
    </row>
    <row r="51" spans="1:9" ht="16.5" thickBot="1" x14ac:dyDescent="0.3">
      <c r="A51" s="39" t="s">
        <v>676</v>
      </c>
      <c r="B51" s="55"/>
      <c r="C51" s="55"/>
      <c r="D51" s="55"/>
      <c r="E51" s="105"/>
      <c r="F51" s="105"/>
      <c r="G51" s="105"/>
      <c r="H51" s="105">
        <v>8115</v>
      </c>
      <c r="I51" s="105"/>
    </row>
    <row r="52" spans="1:9" x14ac:dyDescent="0.25">
      <c r="B52" s="100"/>
      <c r="C52" s="100"/>
      <c r="D52" s="100"/>
      <c r="E52" s="100"/>
      <c r="F52" s="100"/>
      <c r="G52" s="100"/>
      <c r="H52" s="100"/>
      <c r="I52" s="100"/>
    </row>
  </sheetData>
  <sortState xmlns:xlrd2="http://schemas.microsoft.com/office/spreadsheetml/2017/richdata2" ref="A10:H16">
    <sortCondition ref="A9:A1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pageSetUpPr fitToPage="1"/>
  </sheetPr>
  <dimension ref="A1:I31"/>
  <sheetViews>
    <sheetView zoomScale="115" zoomScaleNormal="115" workbookViewId="0">
      <selection activeCell="L7" sqref="L7"/>
    </sheetView>
  </sheetViews>
  <sheetFormatPr defaultColWidth="8.85546875" defaultRowHeight="15.75" x14ac:dyDescent="0.25"/>
  <cols>
    <col min="1" max="1" width="30.7109375" style="3" customWidth="1"/>
    <col min="2" max="6" width="9.5703125" style="3" customWidth="1"/>
    <col min="7" max="9" width="10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666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667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677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SUM(B6:B9)</f>
        <v>8.5</v>
      </c>
      <c r="C5" s="91">
        <f t="shared" ref="C5:I5" si="0">SUM(C6:C9)</f>
        <v>7</v>
      </c>
      <c r="D5" s="91">
        <f t="shared" si="0"/>
        <v>18.5</v>
      </c>
      <c r="E5" s="91">
        <f t="shared" si="0"/>
        <v>25.5</v>
      </c>
      <c r="F5" s="91">
        <f t="shared" si="0"/>
        <v>32</v>
      </c>
      <c r="G5" s="91">
        <f t="shared" si="0"/>
        <v>37</v>
      </c>
      <c r="H5" s="91">
        <f t="shared" si="0"/>
        <v>48.5</v>
      </c>
      <c r="I5" s="91">
        <f t="shared" si="0"/>
        <v>0</v>
      </c>
    </row>
    <row r="6" spans="1:9" x14ac:dyDescent="0.25">
      <c r="A6" s="159" t="s">
        <v>571</v>
      </c>
      <c r="B6" s="160">
        <v>0.5</v>
      </c>
      <c r="C6" s="160">
        <v>1</v>
      </c>
      <c r="D6" s="160">
        <v>2.5</v>
      </c>
      <c r="E6" s="160">
        <v>3</v>
      </c>
      <c r="F6" s="160">
        <v>2</v>
      </c>
      <c r="G6" s="175">
        <v>1</v>
      </c>
      <c r="H6" s="175">
        <v>1</v>
      </c>
      <c r="I6" s="175"/>
    </row>
    <row r="7" spans="1:9" x14ac:dyDescent="0.25">
      <c r="A7" s="15" t="s">
        <v>480</v>
      </c>
      <c r="B7" s="51">
        <v>7</v>
      </c>
      <c r="C7" s="51">
        <v>5</v>
      </c>
      <c r="D7" s="51">
        <v>15</v>
      </c>
      <c r="E7" s="51">
        <v>22</v>
      </c>
      <c r="F7" s="51">
        <v>29</v>
      </c>
      <c r="G7" s="102">
        <v>35</v>
      </c>
      <c r="H7" s="102">
        <v>47</v>
      </c>
      <c r="I7" s="102"/>
    </row>
    <row r="8" spans="1:9" x14ac:dyDescent="0.25">
      <c r="A8" s="162" t="s">
        <v>483</v>
      </c>
      <c r="B8" s="163">
        <v>0.5</v>
      </c>
      <c r="C8" s="163">
        <v>0.5</v>
      </c>
      <c r="D8" s="163">
        <v>1</v>
      </c>
      <c r="E8" s="163"/>
      <c r="F8" s="163">
        <v>1</v>
      </c>
      <c r="G8" s="176">
        <v>0.5</v>
      </c>
      <c r="H8" s="176">
        <v>0.5</v>
      </c>
      <c r="I8" s="176"/>
    </row>
    <row r="9" spans="1:9" x14ac:dyDescent="0.25">
      <c r="A9" s="15" t="s">
        <v>678</v>
      </c>
      <c r="B9" s="51">
        <v>0.5</v>
      </c>
      <c r="C9" s="51">
        <v>0.5</v>
      </c>
      <c r="D9" s="51"/>
      <c r="E9" s="51">
        <v>0.5</v>
      </c>
      <c r="F9" s="51"/>
      <c r="G9" s="102">
        <v>0.5</v>
      </c>
      <c r="H9" s="102"/>
      <c r="I9" s="102"/>
    </row>
    <row r="10" spans="1:9" ht="16.5" thickBot="1" x14ac:dyDescent="0.3">
      <c r="A10" s="20"/>
      <c r="B10" s="88"/>
      <c r="C10" s="88"/>
      <c r="D10" s="88"/>
      <c r="E10" s="104"/>
      <c r="F10" s="104"/>
      <c r="G10" s="104"/>
      <c r="H10" s="104"/>
      <c r="I10" s="104"/>
    </row>
    <row r="11" spans="1:9" ht="16.5" thickBot="1" x14ac:dyDescent="0.3">
      <c r="A11" s="39" t="s">
        <v>49</v>
      </c>
      <c r="B11" s="91">
        <f t="shared" ref="B11" si="1">SUM(B12:B13)</f>
        <v>35.5</v>
      </c>
      <c r="C11" s="91">
        <f t="shared" ref="C11" si="2">SUM(C12:C13)</f>
        <v>2</v>
      </c>
      <c r="D11" s="91">
        <f t="shared" ref="D11" si="3">SUM(D12:D13)</f>
        <v>0</v>
      </c>
      <c r="E11" s="91">
        <f t="shared" ref="E11" si="4">SUM(E12:E13)</f>
        <v>0</v>
      </c>
      <c r="F11" s="91">
        <f t="shared" ref="F11" si="5">SUM(F12:F13)</f>
        <v>0</v>
      </c>
      <c r="G11" s="91">
        <f t="shared" ref="G11" si="6">SUM(G12:G13)</f>
        <v>0</v>
      </c>
      <c r="H11" s="91">
        <f t="shared" ref="H11:I11" si="7">SUM(H12:H13)</f>
        <v>0</v>
      </c>
      <c r="I11" s="91">
        <f t="shared" si="7"/>
        <v>0</v>
      </c>
    </row>
    <row r="12" spans="1:9" x14ac:dyDescent="0.25">
      <c r="A12" s="159" t="s">
        <v>440</v>
      </c>
      <c r="B12" s="160">
        <v>35</v>
      </c>
      <c r="C12" s="160">
        <v>2</v>
      </c>
      <c r="D12" s="160"/>
      <c r="E12" s="160"/>
      <c r="F12" s="160"/>
      <c r="G12" s="175"/>
      <c r="H12" s="175"/>
      <c r="I12" s="175"/>
    </row>
    <row r="13" spans="1:9" x14ac:dyDescent="0.25">
      <c r="A13" s="15" t="s">
        <v>679</v>
      </c>
      <c r="B13" s="51">
        <v>0.5</v>
      </c>
      <c r="C13" s="51"/>
      <c r="D13" s="51"/>
      <c r="E13" s="51"/>
      <c r="F13" s="51"/>
      <c r="G13" s="102"/>
      <c r="H13" s="102"/>
      <c r="I13" s="102"/>
    </row>
    <row r="14" spans="1:9" ht="16.5" thickBot="1" x14ac:dyDescent="0.3">
      <c r="A14" s="20"/>
      <c r="B14" s="88"/>
      <c r="C14" s="88"/>
      <c r="D14" s="88"/>
      <c r="E14" s="88"/>
      <c r="F14" s="88"/>
      <c r="G14" s="104"/>
      <c r="H14" s="104"/>
      <c r="I14" s="104"/>
    </row>
    <row r="15" spans="1:9" ht="16.5" thickBot="1" x14ac:dyDescent="0.3">
      <c r="A15" s="39" t="s">
        <v>56</v>
      </c>
      <c r="B15" s="91">
        <f>SUM(B16:B25)</f>
        <v>21.5</v>
      </c>
      <c r="C15" s="91">
        <f t="shared" ref="C15:I15" si="8">SUM(C16:C25)</f>
        <v>9</v>
      </c>
      <c r="D15" s="91">
        <f t="shared" si="8"/>
        <v>13.5</v>
      </c>
      <c r="E15" s="91">
        <f t="shared" si="8"/>
        <v>9</v>
      </c>
      <c r="F15" s="91">
        <f t="shared" si="8"/>
        <v>5.5</v>
      </c>
      <c r="G15" s="91">
        <f t="shared" si="8"/>
        <v>3.5</v>
      </c>
      <c r="H15" s="91">
        <f t="shared" si="8"/>
        <v>5.0999999999999996</v>
      </c>
      <c r="I15" s="91">
        <f t="shared" si="8"/>
        <v>0</v>
      </c>
    </row>
    <row r="16" spans="1:9" x14ac:dyDescent="0.25">
      <c r="A16" s="159" t="s">
        <v>900</v>
      </c>
      <c r="B16" s="160">
        <v>1</v>
      </c>
      <c r="C16" s="160"/>
      <c r="D16" s="160"/>
      <c r="E16" s="160"/>
      <c r="F16" s="160"/>
      <c r="G16" s="175"/>
      <c r="H16" s="175"/>
      <c r="I16" s="175"/>
    </row>
    <row r="17" spans="1:9" x14ac:dyDescent="0.25">
      <c r="A17" s="15" t="s">
        <v>447</v>
      </c>
      <c r="B17" s="51">
        <v>0.5</v>
      </c>
      <c r="C17" s="51"/>
      <c r="D17" s="51"/>
      <c r="E17" s="51"/>
      <c r="F17" s="51"/>
      <c r="G17" s="102"/>
      <c r="H17" s="102"/>
      <c r="I17" s="102"/>
    </row>
    <row r="18" spans="1:9" x14ac:dyDescent="0.25">
      <c r="A18" s="162" t="s">
        <v>450</v>
      </c>
      <c r="B18" s="163">
        <v>0.5</v>
      </c>
      <c r="C18" s="163"/>
      <c r="D18" s="163">
        <v>0.5</v>
      </c>
      <c r="E18" s="163">
        <v>0.5</v>
      </c>
      <c r="F18" s="163">
        <v>0.5</v>
      </c>
      <c r="G18" s="176"/>
      <c r="H18" s="176"/>
      <c r="I18" s="176"/>
    </row>
    <row r="19" spans="1:9" x14ac:dyDescent="0.25">
      <c r="A19" s="15" t="s">
        <v>906</v>
      </c>
      <c r="B19" s="51">
        <v>0.5</v>
      </c>
      <c r="C19" s="51"/>
      <c r="D19" s="51"/>
      <c r="E19" s="51"/>
      <c r="F19" s="51"/>
      <c r="G19" s="102"/>
      <c r="H19" s="102"/>
      <c r="I19" s="102"/>
    </row>
    <row r="20" spans="1:9" x14ac:dyDescent="0.25">
      <c r="A20" s="162" t="s">
        <v>563</v>
      </c>
      <c r="B20" s="163">
        <v>4</v>
      </c>
      <c r="C20" s="163">
        <v>4</v>
      </c>
      <c r="D20" s="163">
        <v>4</v>
      </c>
      <c r="E20" s="163">
        <v>4</v>
      </c>
      <c r="F20" s="163">
        <v>2</v>
      </c>
      <c r="G20" s="176">
        <v>2</v>
      </c>
      <c r="H20" s="176">
        <v>2</v>
      </c>
      <c r="I20" s="176"/>
    </row>
    <row r="21" spans="1:9" x14ac:dyDescent="0.25">
      <c r="A21" s="15" t="s">
        <v>880</v>
      </c>
      <c r="B21" s="51"/>
      <c r="C21" s="51"/>
      <c r="D21" s="51"/>
      <c r="E21" s="51"/>
      <c r="F21" s="51"/>
      <c r="G21" s="102">
        <v>1</v>
      </c>
      <c r="H21" s="102">
        <v>1</v>
      </c>
      <c r="I21" s="102"/>
    </row>
    <row r="22" spans="1:9" x14ac:dyDescent="0.25">
      <c r="A22" s="162" t="s">
        <v>453</v>
      </c>
      <c r="B22" s="163"/>
      <c r="C22" s="163">
        <v>2</v>
      </c>
      <c r="D22" s="163">
        <v>1</v>
      </c>
      <c r="E22" s="163">
        <v>1</v>
      </c>
      <c r="F22" s="163">
        <v>1</v>
      </c>
      <c r="G22" s="176">
        <v>0.5</v>
      </c>
      <c r="H22" s="176">
        <v>0.1</v>
      </c>
      <c r="I22" s="176"/>
    </row>
    <row r="23" spans="1:9" x14ac:dyDescent="0.25">
      <c r="A23" s="17" t="s">
        <v>938</v>
      </c>
      <c r="B23" s="51"/>
      <c r="C23" s="51"/>
      <c r="D23" s="51">
        <v>5</v>
      </c>
      <c r="E23" s="51">
        <v>0.5</v>
      </c>
      <c r="F23" s="51"/>
      <c r="G23" s="102"/>
      <c r="H23" s="102"/>
      <c r="I23" s="102"/>
    </row>
    <row r="24" spans="1:9" x14ac:dyDescent="0.25">
      <c r="A24" s="167" t="s">
        <v>680</v>
      </c>
      <c r="B24" s="163"/>
      <c r="C24" s="163"/>
      <c r="D24" s="163">
        <v>3</v>
      </c>
      <c r="E24" s="163">
        <v>3</v>
      </c>
      <c r="F24" s="163">
        <v>2</v>
      </c>
      <c r="G24" s="176"/>
      <c r="H24" s="176"/>
      <c r="I24" s="176"/>
    </row>
    <row r="25" spans="1:9" x14ac:dyDescent="0.25">
      <c r="A25" s="168" t="s">
        <v>464</v>
      </c>
      <c r="B25" s="169">
        <v>15</v>
      </c>
      <c r="C25" s="169">
        <v>3</v>
      </c>
      <c r="D25" s="169"/>
      <c r="E25" s="169"/>
      <c r="F25" s="169"/>
      <c r="G25" s="177"/>
      <c r="H25" s="177">
        <v>2</v>
      </c>
      <c r="I25" s="177"/>
    </row>
    <row r="26" spans="1:9" x14ac:dyDescent="0.25">
      <c r="A26" s="171" t="s">
        <v>456</v>
      </c>
      <c r="B26" s="172"/>
      <c r="C26" s="172"/>
      <c r="D26" s="172"/>
      <c r="E26" s="172">
        <v>38</v>
      </c>
      <c r="F26" s="172">
        <v>13</v>
      </c>
      <c r="G26" s="186">
        <v>40</v>
      </c>
      <c r="H26" s="186">
        <v>30</v>
      </c>
      <c r="I26" s="186"/>
    </row>
    <row r="27" spans="1:9" ht="16.5" thickBot="1" x14ac:dyDescent="0.3">
      <c r="A27" s="40"/>
      <c r="B27" s="88"/>
      <c r="C27" s="88"/>
      <c r="D27" s="88"/>
      <c r="E27" s="88"/>
      <c r="F27" s="88"/>
      <c r="G27" s="104"/>
      <c r="H27" s="104"/>
      <c r="I27" s="104"/>
    </row>
    <row r="28" spans="1:9" ht="16.5" thickBot="1" x14ac:dyDescent="0.3">
      <c r="A28" s="39" t="s">
        <v>57</v>
      </c>
      <c r="B28" s="91">
        <f>B15+B11+B5</f>
        <v>65.5</v>
      </c>
      <c r="C28" s="91">
        <f t="shared" ref="C28:I28" si="9">C15+C11+C5</f>
        <v>18</v>
      </c>
      <c r="D28" s="91">
        <f t="shared" si="9"/>
        <v>32</v>
      </c>
      <c r="E28" s="91">
        <f t="shared" si="9"/>
        <v>34.5</v>
      </c>
      <c r="F28" s="91">
        <f t="shared" si="9"/>
        <v>37.5</v>
      </c>
      <c r="G28" s="91">
        <f t="shared" si="9"/>
        <v>40.5</v>
      </c>
      <c r="H28" s="91">
        <f t="shared" si="9"/>
        <v>53.6</v>
      </c>
      <c r="I28" s="91">
        <f t="shared" si="9"/>
        <v>0</v>
      </c>
    </row>
    <row r="29" spans="1:9" ht="16.5" thickBot="1" x14ac:dyDescent="0.3">
      <c r="A29" s="39" t="s">
        <v>58</v>
      </c>
      <c r="B29" s="55">
        <f>COUNT(B6:B9)+COUNT(B12:B13)+COUNT(B16:B24)</f>
        <v>11</v>
      </c>
      <c r="C29" s="55">
        <f t="shared" ref="C29:I29" si="10">COUNT(C6:C9)+COUNT(C12:C13)+COUNT(C16:C24)</f>
        <v>7</v>
      </c>
      <c r="D29" s="55">
        <f t="shared" si="10"/>
        <v>8</v>
      </c>
      <c r="E29" s="55">
        <f t="shared" si="10"/>
        <v>8</v>
      </c>
      <c r="F29" s="55">
        <f t="shared" si="10"/>
        <v>7</v>
      </c>
      <c r="G29" s="55">
        <f t="shared" si="10"/>
        <v>7</v>
      </c>
      <c r="H29" s="55">
        <f t="shared" si="10"/>
        <v>6</v>
      </c>
      <c r="I29" s="55">
        <f t="shared" si="10"/>
        <v>0</v>
      </c>
    </row>
    <row r="30" spans="1:9" x14ac:dyDescent="0.25">
      <c r="B30" s="100"/>
      <c r="C30" s="100"/>
      <c r="D30" s="100"/>
      <c r="E30" s="100"/>
      <c r="F30" s="100"/>
      <c r="G30" s="100"/>
      <c r="H30" s="100">
        <v>8111</v>
      </c>
      <c r="I30" s="100"/>
    </row>
    <row r="31" spans="1:9" x14ac:dyDescent="0.25">
      <c r="B31" s="100"/>
      <c r="C31" s="100"/>
      <c r="D31" s="100"/>
      <c r="E31" s="100"/>
      <c r="F31" s="100"/>
      <c r="G31" s="100"/>
      <c r="H31" s="100"/>
      <c r="I31" s="100"/>
    </row>
  </sheetData>
  <sortState xmlns:xlrd2="http://schemas.microsoft.com/office/spreadsheetml/2017/richdata2" ref="A16:H21">
    <sortCondition ref="A15:A2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pageSetUpPr fitToPage="1"/>
  </sheetPr>
  <dimension ref="A1:I42"/>
  <sheetViews>
    <sheetView zoomScaleNormal="100" workbookViewId="0">
      <selection activeCell="K16" sqref="K15:K16"/>
    </sheetView>
  </sheetViews>
  <sheetFormatPr defaultColWidth="8.85546875" defaultRowHeight="15.75" x14ac:dyDescent="0.25"/>
  <cols>
    <col min="1" max="1" width="33.42578125" style="3" bestFit="1" customWidth="1"/>
    <col min="2" max="6" width="9.5703125" style="3" customWidth="1"/>
    <col min="7" max="9" width="11.140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681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432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682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SUM(B6:B10)</f>
        <v>2</v>
      </c>
      <c r="C5" s="91">
        <f t="shared" ref="C5:I5" si="0">SUM(C6:C10)</f>
        <v>1</v>
      </c>
      <c r="D5" s="91">
        <f t="shared" si="0"/>
        <v>1</v>
      </c>
      <c r="E5" s="91">
        <f t="shared" si="0"/>
        <v>0.5</v>
      </c>
      <c r="F5" s="91">
        <f t="shared" si="0"/>
        <v>0.5</v>
      </c>
      <c r="G5" s="91">
        <f t="shared" si="0"/>
        <v>1</v>
      </c>
      <c r="H5" s="91">
        <f t="shared" si="0"/>
        <v>1</v>
      </c>
      <c r="I5" s="91">
        <f t="shared" si="0"/>
        <v>0</v>
      </c>
    </row>
    <row r="6" spans="1:9" x14ac:dyDescent="0.25">
      <c r="A6" s="159" t="s">
        <v>503</v>
      </c>
      <c r="B6" s="160"/>
      <c r="C6" s="160">
        <v>0.5</v>
      </c>
      <c r="D6" s="160">
        <v>0.5</v>
      </c>
      <c r="E6" s="160">
        <v>0.5</v>
      </c>
      <c r="F6" s="160">
        <v>0.5</v>
      </c>
      <c r="G6" s="175">
        <v>0.5</v>
      </c>
      <c r="H6" s="175">
        <v>0.5</v>
      </c>
      <c r="I6" s="175"/>
    </row>
    <row r="7" spans="1:9" x14ac:dyDescent="0.25">
      <c r="A7" s="15" t="s">
        <v>479</v>
      </c>
      <c r="B7" s="51">
        <v>0.5</v>
      </c>
      <c r="C7" s="51"/>
      <c r="D7" s="51"/>
      <c r="E7" s="51"/>
      <c r="F7" s="51"/>
      <c r="G7" s="102"/>
      <c r="H7" s="102"/>
      <c r="I7" s="102"/>
    </row>
    <row r="8" spans="1:9" x14ac:dyDescent="0.25">
      <c r="A8" s="162" t="s">
        <v>480</v>
      </c>
      <c r="B8" s="163">
        <v>0.5</v>
      </c>
      <c r="C8" s="163">
        <v>0.5</v>
      </c>
      <c r="D8" s="163">
        <v>0.5</v>
      </c>
      <c r="E8" s="163"/>
      <c r="F8" s="163"/>
      <c r="G8" s="176"/>
      <c r="H8" s="176"/>
      <c r="I8" s="176"/>
    </row>
    <row r="9" spans="1:9" ht="16.5" customHeight="1" x14ac:dyDescent="0.25">
      <c r="A9" s="15" t="s">
        <v>481</v>
      </c>
      <c r="B9" s="51">
        <v>1</v>
      </c>
      <c r="C9" s="51"/>
      <c r="D9" s="51"/>
      <c r="E9" s="51"/>
      <c r="F9" s="51"/>
      <c r="G9" s="102"/>
      <c r="H9" s="102"/>
      <c r="I9" s="102"/>
    </row>
    <row r="10" spans="1:9" ht="16.5" customHeight="1" x14ac:dyDescent="0.25">
      <c r="A10" s="199" t="s">
        <v>526</v>
      </c>
      <c r="B10" s="165"/>
      <c r="C10" s="165"/>
      <c r="D10" s="165"/>
      <c r="E10" s="200"/>
      <c r="F10" s="200"/>
      <c r="G10" s="200">
        <v>0.5</v>
      </c>
      <c r="H10" s="200">
        <v>0.5</v>
      </c>
      <c r="I10" s="200"/>
    </row>
    <row r="11" spans="1:9" ht="16.5" customHeight="1" thickBot="1" x14ac:dyDescent="0.3">
      <c r="A11" s="84"/>
      <c r="B11" s="128"/>
      <c r="C11" s="128"/>
      <c r="D11" s="128"/>
      <c r="E11" s="129"/>
      <c r="F11" s="129"/>
      <c r="G11" s="129"/>
      <c r="H11" s="129"/>
      <c r="I11" s="129"/>
    </row>
    <row r="12" spans="1:9" ht="16.5" customHeight="1" thickBot="1" x14ac:dyDescent="0.3">
      <c r="A12" s="39" t="s">
        <v>49</v>
      </c>
      <c r="B12" s="91">
        <f>SUM(B13:B14)</f>
        <v>60</v>
      </c>
      <c r="C12" s="91">
        <f t="shared" ref="C12:I12" si="1">SUM(C13:C14)</f>
        <v>11</v>
      </c>
      <c r="D12" s="91">
        <f t="shared" si="1"/>
        <v>19</v>
      </c>
      <c r="E12" s="91">
        <f t="shared" si="1"/>
        <v>24</v>
      </c>
      <c r="F12" s="91">
        <f t="shared" si="1"/>
        <v>29</v>
      </c>
      <c r="G12" s="91">
        <f t="shared" si="1"/>
        <v>68</v>
      </c>
      <c r="H12" s="91">
        <f t="shared" si="1"/>
        <v>67</v>
      </c>
      <c r="I12" s="91">
        <f t="shared" si="1"/>
        <v>0</v>
      </c>
    </row>
    <row r="13" spans="1:9" x14ac:dyDescent="0.25">
      <c r="A13" s="159" t="s">
        <v>440</v>
      </c>
      <c r="B13" s="160">
        <v>40</v>
      </c>
      <c r="C13" s="160">
        <v>10</v>
      </c>
      <c r="D13" s="160">
        <v>13</v>
      </c>
      <c r="E13" s="160">
        <v>19</v>
      </c>
      <c r="F13" s="160">
        <v>26</v>
      </c>
      <c r="G13" s="175">
        <v>53</v>
      </c>
      <c r="H13" s="175">
        <v>50</v>
      </c>
      <c r="I13" s="175"/>
    </row>
    <row r="14" spans="1:9" x14ac:dyDescent="0.25">
      <c r="A14" s="15" t="s">
        <v>157</v>
      </c>
      <c r="B14" s="51">
        <v>20</v>
      </c>
      <c r="C14" s="51">
        <v>1</v>
      </c>
      <c r="D14" s="51">
        <v>6</v>
      </c>
      <c r="E14" s="51">
        <v>5</v>
      </c>
      <c r="F14" s="51">
        <v>3</v>
      </c>
      <c r="G14" s="102">
        <v>15</v>
      </c>
      <c r="H14" s="102">
        <v>17</v>
      </c>
      <c r="I14" s="102"/>
    </row>
    <row r="15" spans="1:9" ht="16.5" customHeight="1" thickBot="1" x14ac:dyDescent="0.3">
      <c r="A15" s="20"/>
      <c r="B15" s="88"/>
      <c r="C15" s="88"/>
      <c r="D15" s="88"/>
      <c r="E15" s="104"/>
      <c r="F15" s="104"/>
      <c r="G15" s="104"/>
      <c r="H15" s="198" t="s">
        <v>977</v>
      </c>
      <c r="I15" s="198"/>
    </row>
    <row r="16" spans="1:9" ht="16.5" customHeight="1" thickBot="1" x14ac:dyDescent="0.3">
      <c r="A16" s="39" t="s">
        <v>56</v>
      </c>
      <c r="B16" s="91">
        <f>SUM(B17:B35)</f>
        <v>15.5</v>
      </c>
      <c r="C16" s="91">
        <f t="shared" ref="C16:I16" si="2">SUM(C17:C35)</f>
        <v>14</v>
      </c>
      <c r="D16" s="91">
        <f t="shared" si="2"/>
        <v>45</v>
      </c>
      <c r="E16" s="91">
        <f t="shared" si="2"/>
        <v>46.5</v>
      </c>
      <c r="F16" s="91">
        <f t="shared" si="2"/>
        <v>42</v>
      </c>
      <c r="G16" s="91">
        <f t="shared" si="2"/>
        <v>32.510000000000005</v>
      </c>
      <c r="H16" s="91">
        <f t="shared" si="2"/>
        <v>22.11</v>
      </c>
      <c r="I16" s="91">
        <f t="shared" si="2"/>
        <v>0</v>
      </c>
    </row>
    <row r="17" spans="1:9" x14ac:dyDescent="0.25">
      <c r="A17" s="159" t="s">
        <v>683</v>
      </c>
      <c r="B17" s="160"/>
      <c r="C17" s="160"/>
      <c r="D17" s="160">
        <v>9</v>
      </c>
      <c r="E17" s="160">
        <v>7</v>
      </c>
      <c r="F17" s="160">
        <v>2</v>
      </c>
      <c r="G17" s="175">
        <v>2</v>
      </c>
      <c r="H17" s="175">
        <v>1</v>
      </c>
      <c r="I17" s="175"/>
    </row>
    <row r="18" spans="1:9" x14ac:dyDescent="0.25">
      <c r="A18" s="15" t="s">
        <v>516</v>
      </c>
      <c r="B18" s="51">
        <v>8</v>
      </c>
      <c r="C18" s="51">
        <v>12</v>
      </c>
      <c r="D18" s="51"/>
      <c r="E18" s="51"/>
      <c r="F18" s="51">
        <v>10</v>
      </c>
      <c r="G18" s="102">
        <v>9</v>
      </c>
      <c r="H18" s="102">
        <v>9</v>
      </c>
      <c r="I18" s="102"/>
    </row>
    <row r="19" spans="1:9" x14ac:dyDescent="0.25">
      <c r="A19" s="162" t="s">
        <v>684</v>
      </c>
      <c r="B19" s="163"/>
      <c r="C19" s="163"/>
      <c r="D19" s="163">
        <v>15</v>
      </c>
      <c r="E19" s="163">
        <v>13</v>
      </c>
      <c r="F19" s="163"/>
      <c r="G19" s="176">
        <v>1</v>
      </c>
      <c r="H19" s="176"/>
      <c r="I19" s="176"/>
    </row>
    <row r="20" spans="1:9" x14ac:dyDescent="0.25">
      <c r="A20" s="15" t="s">
        <v>458</v>
      </c>
      <c r="B20" s="51">
        <v>1</v>
      </c>
      <c r="C20" s="51"/>
      <c r="D20" s="51"/>
      <c r="E20" s="51"/>
      <c r="F20" s="51"/>
      <c r="G20" s="102"/>
      <c r="H20" s="102"/>
      <c r="I20" s="102"/>
    </row>
    <row r="21" spans="1:9" x14ac:dyDescent="0.25">
      <c r="A21" s="162" t="s">
        <v>685</v>
      </c>
      <c r="B21" s="163"/>
      <c r="C21" s="163"/>
      <c r="D21" s="163">
        <v>1</v>
      </c>
      <c r="E21" s="163">
        <v>1</v>
      </c>
      <c r="F21" s="163">
        <v>1</v>
      </c>
      <c r="G21" s="176"/>
      <c r="H21" s="176"/>
      <c r="I21" s="176"/>
    </row>
    <row r="22" spans="1:9" x14ac:dyDescent="0.25">
      <c r="A22" s="15" t="s">
        <v>447</v>
      </c>
      <c r="B22" s="51">
        <v>0.5</v>
      </c>
      <c r="C22" s="51">
        <v>0.5</v>
      </c>
      <c r="D22" s="51">
        <v>1</v>
      </c>
      <c r="E22" s="51">
        <v>0.5</v>
      </c>
      <c r="F22" s="51"/>
      <c r="G22" s="102">
        <v>1</v>
      </c>
      <c r="H22" s="102">
        <v>1</v>
      </c>
      <c r="I22" s="102"/>
    </row>
    <row r="23" spans="1:9" x14ac:dyDescent="0.25">
      <c r="A23" s="162" t="s">
        <v>449</v>
      </c>
      <c r="B23" s="163"/>
      <c r="C23" s="163"/>
      <c r="D23" s="163"/>
      <c r="E23" s="163"/>
      <c r="F23" s="163">
        <v>1</v>
      </c>
      <c r="G23" s="176">
        <v>1</v>
      </c>
      <c r="H23" s="176">
        <v>0.1</v>
      </c>
      <c r="I23" s="176"/>
    </row>
    <row r="24" spans="1:9" x14ac:dyDescent="0.25">
      <c r="A24" s="15" t="s">
        <v>450</v>
      </c>
      <c r="B24" s="51"/>
      <c r="C24" s="51"/>
      <c r="D24" s="51"/>
      <c r="E24" s="51"/>
      <c r="F24" s="51">
        <v>1</v>
      </c>
      <c r="G24" s="102">
        <v>1</v>
      </c>
      <c r="H24" s="102">
        <v>0.01</v>
      </c>
      <c r="I24" s="102"/>
    </row>
    <row r="25" spans="1:9" x14ac:dyDescent="0.25">
      <c r="A25" s="162" t="s">
        <v>656</v>
      </c>
      <c r="B25" s="163"/>
      <c r="C25" s="163"/>
      <c r="D25" s="163">
        <v>1</v>
      </c>
      <c r="E25" s="163">
        <v>1</v>
      </c>
      <c r="F25" s="163">
        <v>3</v>
      </c>
      <c r="G25" s="176"/>
      <c r="H25" s="176"/>
      <c r="I25" s="176"/>
    </row>
    <row r="26" spans="1:9" x14ac:dyDescent="0.25">
      <c r="A26" s="15" t="s">
        <v>530</v>
      </c>
      <c r="B26" s="51"/>
      <c r="C26" s="51"/>
      <c r="D26" s="51">
        <v>5</v>
      </c>
      <c r="E26" s="51">
        <v>1</v>
      </c>
      <c r="F26" s="51">
        <v>0.5</v>
      </c>
      <c r="G26" s="102">
        <v>2</v>
      </c>
      <c r="H26" s="102">
        <v>1</v>
      </c>
      <c r="I26" s="102"/>
    </row>
    <row r="27" spans="1:9" x14ac:dyDescent="0.25">
      <c r="A27" s="162" t="s">
        <v>686</v>
      </c>
      <c r="B27" s="163"/>
      <c r="C27" s="163"/>
      <c r="D27" s="163">
        <v>3</v>
      </c>
      <c r="E27" s="163">
        <v>1</v>
      </c>
      <c r="F27" s="163">
        <v>0.5</v>
      </c>
      <c r="G27" s="176"/>
      <c r="H27" s="176"/>
      <c r="I27" s="176"/>
    </row>
    <row r="28" spans="1:9" x14ac:dyDescent="0.25">
      <c r="A28" s="15" t="s">
        <v>906</v>
      </c>
      <c r="B28" s="51">
        <v>0.5</v>
      </c>
      <c r="C28" s="51"/>
      <c r="D28" s="51"/>
      <c r="E28" s="51">
        <v>0.5</v>
      </c>
      <c r="F28" s="51"/>
      <c r="G28" s="102"/>
      <c r="H28" s="102"/>
      <c r="I28" s="102"/>
    </row>
    <row r="29" spans="1:9" x14ac:dyDescent="0.25">
      <c r="A29" s="162" t="s">
        <v>451</v>
      </c>
      <c r="B29" s="163">
        <v>1</v>
      </c>
      <c r="C29" s="163"/>
      <c r="D29" s="163"/>
      <c r="E29" s="163"/>
      <c r="F29" s="163"/>
      <c r="G29" s="176"/>
      <c r="H29" s="176"/>
      <c r="I29" s="176"/>
    </row>
    <row r="30" spans="1:9" x14ac:dyDescent="0.25">
      <c r="A30" s="15" t="s">
        <v>453</v>
      </c>
      <c r="B30" s="51">
        <v>1</v>
      </c>
      <c r="C30" s="51"/>
      <c r="D30" s="51"/>
      <c r="E30" s="51"/>
      <c r="F30" s="51"/>
      <c r="G30" s="102"/>
      <c r="H30" s="102"/>
      <c r="I30" s="102"/>
    </row>
    <row r="31" spans="1:9" x14ac:dyDescent="0.25">
      <c r="A31" s="162" t="s">
        <v>670</v>
      </c>
      <c r="B31" s="163"/>
      <c r="C31" s="163"/>
      <c r="D31" s="163">
        <v>1</v>
      </c>
      <c r="E31" s="163">
        <v>2</v>
      </c>
      <c r="F31" s="163">
        <v>3</v>
      </c>
      <c r="G31" s="176">
        <v>2</v>
      </c>
      <c r="H31" s="176"/>
      <c r="I31" s="176"/>
    </row>
    <row r="32" spans="1:9" x14ac:dyDescent="0.25">
      <c r="A32" s="15" t="s">
        <v>158</v>
      </c>
      <c r="B32" s="51">
        <v>3</v>
      </c>
      <c r="C32" s="51"/>
      <c r="D32" s="51"/>
      <c r="E32" s="51"/>
      <c r="F32" s="51"/>
      <c r="G32" s="102">
        <v>0.01</v>
      </c>
      <c r="H32" s="102"/>
      <c r="I32" s="102"/>
    </row>
    <row r="33" spans="1:9" x14ac:dyDescent="0.25">
      <c r="A33" s="162" t="s">
        <v>455</v>
      </c>
      <c r="B33" s="163">
        <v>0.5</v>
      </c>
      <c r="C33" s="163"/>
      <c r="D33" s="163"/>
      <c r="E33" s="163">
        <v>0.5</v>
      </c>
      <c r="F33" s="163"/>
      <c r="G33" s="176">
        <v>0.5</v>
      </c>
      <c r="H33" s="176"/>
      <c r="I33" s="176"/>
    </row>
    <row r="34" spans="1:9" x14ac:dyDescent="0.25">
      <c r="A34" s="15" t="s">
        <v>687</v>
      </c>
      <c r="B34" s="51"/>
      <c r="C34" s="51"/>
      <c r="D34" s="51">
        <v>9</v>
      </c>
      <c r="E34" s="51">
        <v>9</v>
      </c>
      <c r="F34" s="51"/>
      <c r="G34" s="102">
        <v>3</v>
      </c>
      <c r="H34" s="102">
        <v>2</v>
      </c>
      <c r="I34" s="102"/>
    </row>
    <row r="35" spans="1:9" x14ac:dyDescent="0.25">
      <c r="A35" s="168" t="s">
        <v>464</v>
      </c>
      <c r="B35" s="169"/>
      <c r="C35" s="169">
        <v>1.5</v>
      </c>
      <c r="D35" s="169"/>
      <c r="E35" s="169">
        <v>10</v>
      </c>
      <c r="F35" s="169">
        <v>20</v>
      </c>
      <c r="G35" s="177">
        <v>10</v>
      </c>
      <c r="H35" s="177">
        <v>8</v>
      </c>
      <c r="I35" s="177"/>
    </row>
    <row r="36" spans="1:9" x14ac:dyDescent="0.25">
      <c r="A36" s="171" t="s">
        <v>456</v>
      </c>
      <c r="B36" s="172"/>
      <c r="C36" s="172"/>
      <c r="D36" s="172"/>
      <c r="E36" s="172">
        <v>1</v>
      </c>
      <c r="F36" s="172">
        <v>0.5</v>
      </c>
      <c r="G36" s="186"/>
      <c r="H36" s="186">
        <v>1</v>
      </c>
      <c r="I36" s="186"/>
    </row>
    <row r="37" spans="1:9" ht="16.5" thickBot="1" x14ac:dyDescent="0.3">
      <c r="A37" s="15"/>
      <c r="B37" s="51"/>
      <c r="C37" s="51"/>
      <c r="D37" s="51"/>
      <c r="E37" s="51"/>
      <c r="F37" s="51"/>
      <c r="G37" s="102"/>
      <c r="H37" s="102"/>
      <c r="I37" s="102"/>
    </row>
    <row r="38" spans="1:9" ht="16.5" thickBot="1" x14ac:dyDescent="0.3">
      <c r="A38" s="39" t="s">
        <v>57</v>
      </c>
      <c r="B38" s="91">
        <f t="shared" ref="B38:I38" si="3">B16+B12+B5</f>
        <v>77.5</v>
      </c>
      <c r="C38" s="91">
        <f t="shared" si="3"/>
        <v>26</v>
      </c>
      <c r="D38" s="91">
        <f t="shared" si="3"/>
        <v>65</v>
      </c>
      <c r="E38" s="91">
        <f t="shared" si="3"/>
        <v>71</v>
      </c>
      <c r="F38" s="91">
        <f t="shared" si="3"/>
        <v>71.5</v>
      </c>
      <c r="G38" s="91">
        <f t="shared" si="3"/>
        <v>101.51</v>
      </c>
      <c r="H38" s="91">
        <f t="shared" si="3"/>
        <v>90.11</v>
      </c>
      <c r="I38" s="91">
        <f t="shared" si="3"/>
        <v>0</v>
      </c>
    </row>
    <row r="39" spans="1:9" ht="16.5" thickBot="1" x14ac:dyDescent="0.3">
      <c r="A39" s="39" t="s">
        <v>58</v>
      </c>
      <c r="B39" s="55">
        <f>COUNT(B6:B10)+COUNT(B13:B14)+COUNT(B17:B34)</f>
        <v>13</v>
      </c>
      <c r="C39" s="55">
        <f t="shared" ref="C39:I39" si="4">COUNT(C6:C10)+COUNT(C13:C14)+COUNT(C17:C34)</f>
        <v>6</v>
      </c>
      <c r="D39" s="55">
        <f t="shared" si="4"/>
        <v>13</v>
      </c>
      <c r="E39" s="55">
        <f t="shared" si="4"/>
        <v>14</v>
      </c>
      <c r="F39" s="55">
        <f t="shared" si="4"/>
        <v>12</v>
      </c>
      <c r="G39" s="55">
        <f t="shared" si="4"/>
        <v>15</v>
      </c>
      <c r="H39" s="55">
        <f t="shared" si="4"/>
        <v>11</v>
      </c>
      <c r="I39" s="55">
        <f t="shared" si="4"/>
        <v>0</v>
      </c>
    </row>
    <row r="40" spans="1:9" ht="16.5" thickBot="1" x14ac:dyDescent="0.3">
      <c r="A40" s="39" t="s">
        <v>688</v>
      </c>
      <c r="B40" s="55"/>
      <c r="C40" s="55"/>
      <c r="D40" s="55"/>
      <c r="E40" s="105"/>
      <c r="F40" s="105"/>
      <c r="G40" s="105"/>
      <c r="H40" s="105">
        <v>8105</v>
      </c>
      <c r="I40" s="105"/>
    </row>
    <row r="41" spans="1:9" x14ac:dyDescent="0.25">
      <c r="B41" s="100"/>
      <c r="C41" s="100"/>
      <c r="D41" s="100"/>
      <c r="E41" s="100"/>
      <c r="F41" s="100"/>
      <c r="G41" s="100"/>
      <c r="H41" s="100"/>
      <c r="I41" s="100"/>
    </row>
    <row r="42" spans="1:9" x14ac:dyDescent="0.25">
      <c r="A42" s="6" t="s">
        <v>689</v>
      </c>
      <c r="B42" s="100">
        <v>8</v>
      </c>
      <c r="C42" s="100">
        <v>12</v>
      </c>
      <c r="D42" s="100">
        <v>15</v>
      </c>
      <c r="E42" s="100">
        <v>13</v>
      </c>
      <c r="F42" s="100"/>
      <c r="G42" s="100"/>
      <c r="H42" s="100"/>
      <c r="I42" s="100"/>
    </row>
  </sheetData>
  <sortState xmlns:xlrd2="http://schemas.microsoft.com/office/spreadsheetml/2017/richdata2" ref="A17:H34">
    <sortCondition ref="A16:A3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pageSetUpPr fitToPage="1"/>
  </sheetPr>
  <dimension ref="A1:I43"/>
  <sheetViews>
    <sheetView zoomScale="115" zoomScaleNormal="115" workbookViewId="0">
      <selection activeCell="L10" sqref="L10"/>
    </sheetView>
  </sheetViews>
  <sheetFormatPr defaultColWidth="8.85546875" defaultRowHeight="15.75" x14ac:dyDescent="0.25"/>
  <cols>
    <col min="1" max="1" width="25" style="3" customWidth="1"/>
    <col min="2" max="6" width="9.5703125" style="3" customWidth="1"/>
    <col min="7" max="9" width="9.855468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681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432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690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SUM(B6:B8)</f>
        <v>10</v>
      </c>
      <c r="C5" s="91">
        <f t="shared" ref="C5:I5" si="0">SUM(C6:C8)</f>
        <v>7</v>
      </c>
      <c r="D5" s="91">
        <f t="shared" si="0"/>
        <v>8</v>
      </c>
      <c r="E5" s="91">
        <f t="shared" si="0"/>
        <v>10.5</v>
      </c>
      <c r="F5" s="91">
        <f t="shared" si="0"/>
        <v>5</v>
      </c>
      <c r="G5" s="91">
        <f t="shared" si="0"/>
        <v>7</v>
      </c>
      <c r="H5" s="91">
        <f t="shared" si="0"/>
        <v>7</v>
      </c>
      <c r="I5" s="91">
        <f t="shared" si="0"/>
        <v>0</v>
      </c>
    </row>
    <row r="6" spans="1:9" x14ac:dyDescent="0.25">
      <c r="A6" s="159" t="s">
        <v>436</v>
      </c>
      <c r="B6" s="160">
        <v>10</v>
      </c>
      <c r="C6" s="160">
        <v>7</v>
      </c>
      <c r="D6" s="160">
        <v>7</v>
      </c>
      <c r="E6" s="160">
        <v>9</v>
      </c>
      <c r="F6" s="160">
        <v>4</v>
      </c>
      <c r="G6" s="175">
        <v>5</v>
      </c>
      <c r="H6" s="175">
        <v>6</v>
      </c>
      <c r="I6" s="175"/>
    </row>
    <row r="7" spans="1:9" x14ac:dyDescent="0.25">
      <c r="A7" s="15" t="s">
        <v>468</v>
      </c>
      <c r="B7" s="51"/>
      <c r="C7" s="51"/>
      <c r="D7" s="51">
        <v>1</v>
      </c>
      <c r="E7" s="51">
        <v>1</v>
      </c>
      <c r="F7" s="51">
        <v>1</v>
      </c>
      <c r="G7" s="102">
        <v>2</v>
      </c>
      <c r="H7" s="102">
        <v>1</v>
      </c>
      <c r="I7" s="102"/>
    </row>
    <row r="8" spans="1:9" x14ac:dyDescent="0.25">
      <c r="A8" s="162" t="s">
        <v>691</v>
      </c>
      <c r="B8" s="163"/>
      <c r="C8" s="163"/>
      <c r="D8" s="163"/>
      <c r="E8" s="163">
        <v>0.5</v>
      </c>
      <c r="F8" s="163"/>
      <c r="G8" s="176"/>
      <c r="H8" s="176"/>
      <c r="I8" s="176"/>
    </row>
    <row r="9" spans="1:9" ht="16.5" thickBot="1" x14ac:dyDescent="0.3">
      <c r="A9" s="20"/>
      <c r="B9" s="88"/>
      <c r="C9" s="88"/>
      <c r="D9" s="88"/>
      <c r="E9" s="104"/>
      <c r="F9" s="104"/>
      <c r="G9" s="104"/>
      <c r="H9" s="104"/>
      <c r="I9" s="104"/>
    </row>
    <row r="10" spans="1:9" ht="16.5" thickBot="1" x14ac:dyDescent="0.3">
      <c r="A10" s="39" t="s">
        <v>49</v>
      </c>
      <c r="B10" s="91">
        <f>SUM(B11:B12)</f>
        <v>30</v>
      </c>
      <c r="C10" s="91">
        <f t="shared" ref="C10:I10" si="1">SUM(C11:C12)</f>
        <v>12</v>
      </c>
      <c r="D10" s="91">
        <f t="shared" si="1"/>
        <v>19</v>
      </c>
      <c r="E10" s="91">
        <f t="shared" si="1"/>
        <v>18</v>
      </c>
      <c r="F10" s="91">
        <f t="shared" si="1"/>
        <v>22</v>
      </c>
      <c r="G10" s="91">
        <f t="shared" si="1"/>
        <v>25</v>
      </c>
      <c r="H10" s="91">
        <f t="shared" si="1"/>
        <v>21.5</v>
      </c>
      <c r="I10" s="91">
        <f t="shared" si="1"/>
        <v>0</v>
      </c>
    </row>
    <row r="11" spans="1:9" x14ac:dyDescent="0.25">
      <c r="A11" s="202" t="s">
        <v>441</v>
      </c>
      <c r="B11" s="203"/>
      <c r="C11" s="203"/>
      <c r="D11" s="203"/>
      <c r="E11" s="203"/>
      <c r="F11" s="203"/>
      <c r="G11" s="204"/>
      <c r="H11" s="204">
        <v>0.5</v>
      </c>
      <c r="I11" s="204"/>
    </row>
    <row r="12" spans="1:9" ht="31.5" x14ac:dyDescent="0.25">
      <c r="A12" s="21" t="s">
        <v>442</v>
      </c>
      <c r="B12" s="54">
        <v>30</v>
      </c>
      <c r="C12" s="54">
        <v>12</v>
      </c>
      <c r="D12" s="54">
        <v>19</v>
      </c>
      <c r="E12" s="54">
        <v>18</v>
      </c>
      <c r="F12" s="54">
        <v>22</v>
      </c>
      <c r="G12" s="106">
        <v>25</v>
      </c>
      <c r="H12" s="106">
        <v>21</v>
      </c>
      <c r="I12" s="106"/>
    </row>
    <row r="13" spans="1:9" ht="16.5" thickBot="1" x14ac:dyDescent="0.3">
      <c r="A13" s="27"/>
      <c r="B13" s="88"/>
      <c r="C13" s="88"/>
      <c r="D13" s="88"/>
      <c r="E13" s="104"/>
      <c r="F13" s="104"/>
      <c r="G13" s="104"/>
      <c r="H13" s="104"/>
      <c r="I13" s="104"/>
    </row>
    <row r="14" spans="1:9" ht="16.5" thickBot="1" x14ac:dyDescent="0.3">
      <c r="A14" s="39" t="s">
        <v>56</v>
      </c>
      <c r="B14" s="91">
        <f>SUM(B15:B25)</f>
        <v>20</v>
      </c>
      <c r="C14" s="91">
        <f t="shared" ref="C14:I14" si="2">SUM(C15:C25)</f>
        <v>23</v>
      </c>
      <c r="D14" s="91">
        <f t="shared" si="2"/>
        <v>36.5</v>
      </c>
      <c r="E14" s="91">
        <f t="shared" si="2"/>
        <v>42.5</v>
      </c>
      <c r="F14" s="91">
        <f t="shared" si="2"/>
        <v>25</v>
      </c>
      <c r="G14" s="91">
        <f t="shared" si="2"/>
        <v>33.5</v>
      </c>
      <c r="H14" s="91">
        <f t="shared" si="2"/>
        <v>30.5</v>
      </c>
      <c r="I14" s="91">
        <f t="shared" si="2"/>
        <v>0</v>
      </c>
    </row>
    <row r="15" spans="1:9" x14ac:dyDescent="0.25">
      <c r="A15" s="159" t="s">
        <v>516</v>
      </c>
      <c r="B15" s="160">
        <v>15</v>
      </c>
      <c r="C15" s="160">
        <v>13</v>
      </c>
      <c r="D15" s="160">
        <v>23</v>
      </c>
      <c r="E15" s="160">
        <v>23</v>
      </c>
      <c r="F15" s="160">
        <v>10</v>
      </c>
      <c r="G15" s="175">
        <v>2</v>
      </c>
      <c r="H15" s="175">
        <v>0.5</v>
      </c>
      <c r="I15" s="175"/>
    </row>
    <row r="16" spans="1:9" x14ac:dyDescent="0.25">
      <c r="A16" s="15" t="s">
        <v>444</v>
      </c>
      <c r="B16" s="51"/>
      <c r="C16" s="51"/>
      <c r="D16" s="51">
        <v>1</v>
      </c>
      <c r="E16" s="51"/>
      <c r="F16" s="51"/>
      <c r="G16" s="102"/>
      <c r="H16" s="102"/>
      <c r="I16" s="102"/>
    </row>
    <row r="17" spans="1:9" x14ac:dyDescent="0.25">
      <c r="A17" s="162" t="s">
        <v>450</v>
      </c>
      <c r="B17" s="163">
        <v>1</v>
      </c>
      <c r="C17" s="163">
        <v>0.5</v>
      </c>
      <c r="D17" s="163">
        <v>2</v>
      </c>
      <c r="E17" s="163">
        <v>2</v>
      </c>
      <c r="F17" s="163">
        <v>0.5</v>
      </c>
      <c r="G17" s="176">
        <v>3</v>
      </c>
      <c r="H17" s="176">
        <v>0.5</v>
      </c>
      <c r="I17" s="176"/>
    </row>
    <row r="18" spans="1:9" x14ac:dyDescent="0.25">
      <c r="A18" s="15" t="s">
        <v>892</v>
      </c>
      <c r="B18" s="51"/>
      <c r="C18" s="51">
        <v>0.5</v>
      </c>
      <c r="D18" s="51"/>
      <c r="E18" s="51"/>
      <c r="F18" s="51"/>
      <c r="G18" s="102"/>
      <c r="H18" s="102"/>
      <c r="I18" s="102"/>
    </row>
    <row r="19" spans="1:9" x14ac:dyDescent="0.25">
      <c r="A19" s="162" t="s">
        <v>692</v>
      </c>
      <c r="B19" s="163"/>
      <c r="C19" s="163"/>
      <c r="D19" s="163"/>
      <c r="E19" s="163"/>
      <c r="F19" s="163"/>
      <c r="G19" s="176">
        <v>1</v>
      </c>
      <c r="H19" s="176"/>
      <c r="I19" s="176"/>
    </row>
    <row r="20" spans="1:9" x14ac:dyDescent="0.25">
      <c r="A20" s="15" t="s">
        <v>657</v>
      </c>
      <c r="B20" s="51">
        <v>2</v>
      </c>
      <c r="C20" s="51">
        <v>7</v>
      </c>
      <c r="D20" s="51">
        <v>8</v>
      </c>
      <c r="E20" s="51">
        <v>8</v>
      </c>
      <c r="F20" s="51">
        <v>5</v>
      </c>
      <c r="G20" s="102">
        <v>3</v>
      </c>
      <c r="H20" s="102">
        <v>11</v>
      </c>
      <c r="I20" s="102"/>
    </row>
    <row r="21" spans="1:9" x14ac:dyDescent="0.25">
      <c r="A21" s="162" t="s">
        <v>455</v>
      </c>
      <c r="B21" s="163">
        <v>0.5</v>
      </c>
      <c r="C21" s="163">
        <v>0.5</v>
      </c>
      <c r="D21" s="163">
        <v>0.5</v>
      </c>
      <c r="E21" s="163">
        <v>0.5</v>
      </c>
      <c r="F21" s="163"/>
      <c r="G21" s="176">
        <v>0.5</v>
      </c>
      <c r="H21" s="176">
        <v>0.5</v>
      </c>
      <c r="I21" s="176"/>
    </row>
    <row r="22" spans="1:9" x14ac:dyDescent="0.25">
      <c r="A22" s="15" t="s">
        <v>463</v>
      </c>
      <c r="B22" s="51"/>
      <c r="C22" s="51">
        <v>0.5</v>
      </c>
      <c r="D22" s="51"/>
      <c r="E22" s="51"/>
      <c r="F22" s="51">
        <v>0.5</v>
      </c>
      <c r="G22" s="102"/>
      <c r="H22" s="102"/>
      <c r="I22" s="102"/>
    </row>
    <row r="23" spans="1:9" x14ac:dyDescent="0.25">
      <c r="A23" s="167" t="s">
        <v>693</v>
      </c>
      <c r="B23" s="163"/>
      <c r="C23" s="163"/>
      <c r="D23" s="163">
        <v>2</v>
      </c>
      <c r="E23" s="163"/>
      <c r="F23" s="163"/>
      <c r="G23" s="176">
        <v>1</v>
      </c>
      <c r="H23" s="176"/>
      <c r="I23" s="176"/>
    </row>
    <row r="24" spans="1:9" x14ac:dyDescent="0.25">
      <c r="A24" s="17" t="s">
        <v>476</v>
      </c>
      <c r="B24" s="51"/>
      <c r="C24" s="51"/>
      <c r="D24" s="51"/>
      <c r="E24" s="51">
        <v>4</v>
      </c>
      <c r="F24" s="51">
        <v>2</v>
      </c>
      <c r="G24" s="102">
        <v>3</v>
      </c>
      <c r="H24" s="102">
        <v>5</v>
      </c>
      <c r="I24" s="102"/>
    </row>
    <row r="25" spans="1:9" x14ac:dyDescent="0.25">
      <c r="A25" s="168" t="s">
        <v>464</v>
      </c>
      <c r="B25" s="169">
        <v>1.5</v>
      </c>
      <c r="C25" s="169">
        <v>1</v>
      </c>
      <c r="D25" s="169"/>
      <c r="E25" s="169">
        <v>5</v>
      </c>
      <c r="F25" s="169">
        <v>7</v>
      </c>
      <c r="G25" s="177">
        <v>20</v>
      </c>
      <c r="H25" s="177">
        <v>13</v>
      </c>
      <c r="I25" s="177"/>
    </row>
    <row r="26" spans="1:9" x14ac:dyDescent="0.25">
      <c r="A26" s="171" t="s">
        <v>456</v>
      </c>
      <c r="B26" s="172"/>
      <c r="C26" s="172"/>
      <c r="D26" s="172"/>
      <c r="E26" s="172">
        <v>5</v>
      </c>
      <c r="F26" s="172">
        <v>1</v>
      </c>
      <c r="G26" s="186">
        <v>2</v>
      </c>
      <c r="H26" s="186">
        <v>1</v>
      </c>
      <c r="I26" s="186"/>
    </row>
    <row r="27" spans="1:9" ht="16.5" thickBot="1" x14ac:dyDescent="0.3">
      <c r="A27" s="17"/>
      <c r="B27" s="51"/>
      <c r="C27" s="51"/>
      <c r="D27" s="51"/>
      <c r="E27" s="51"/>
      <c r="F27" s="51"/>
      <c r="G27" s="102"/>
      <c r="H27" s="102"/>
      <c r="I27" s="102"/>
    </row>
    <row r="28" spans="1:9" ht="16.5" thickBot="1" x14ac:dyDescent="0.3">
      <c r="A28" s="39" t="s">
        <v>57</v>
      </c>
      <c r="B28" s="91">
        <f>B14+B10+B5</f>
        <v>60</v>
      </c>
      <c r="C28" s="91">
        <f t="shared" ref="C28:I28" si="3">C14+C10+C5</f>
        <v>42</v>
      </c>
      <c r="D28" s="91">
        <f t="shared" si="3"/>
        <v>63.5</v>
      </c>
      <c r="E28" s="91">
        <f t="shared" si="3"/>
        <v>71</v>
      </c>
      <c r="F28" s="91">
        <f t="shared" si="3"/>
        <v>52</v>
      </c>
      <c r="G28" s="91">
        <f t="shared" si="3"/>
        <v>65.5</v>
      </c>
      <c r="H28" s="91">
        <f t="shared" si="3"/>
        <v>59</v>
      </c>
      <c r="I28" s="91">
        <f t="shared" si="3"/>
        <v>0</v>
      </c>
    </row>
    <row r="29" spans="1:9" ht="16.5" thickBot="1" x14ac:dyDescent="0.3">
      <c r="A29" s="39" t="s">
        <v>58</v>
      </c>
      <c r="B29" s="55">
        <f>COUNT(B6:B8)+COUNT(B11:B12)+COUNT(B15:B24)</f>
        <v>6</v>
      </c>
      <c r="C29" s="55">
        <f t="shared" ref="C29:I29" si="4">COUNT(C6:C8)+COUNT(C11:C12)+COUNT(C15:C24)</f>
        <v>8</v>
      </c>
      <c r="D29" s="55">
        <f t="shared" si="4"/>
        <v>9</v>
      </c>
      <c r="E29" s="55">
        <f t="shared" si="4"/>
        <v>9</v>
      </c>
      <c r="F29" s="55">
        <f t="shared" si="4"/>
        <v>8</v>
      </c>
      <c r="G29" s="55">
        <f t="shared" si="4"/>
        <v>10</v>
      </c>
      <c r="H29" s="55">
        <f t="shared" si="4"/>
        <v>9</v>
      </c>
      <c r="I29" s="55">
        <f t="shared" si="4"/>
        <v>0</v>
      </c>
    </row>
    <row r="30" spans="1:9" ht="32.25" thickBot="1" x14ac:dyDescent="0.3">
      <c r="A30" s="39" t="s">
        <v>694</v>
      </c>
      <c r="B30" s="55"/>
      <c r="C30" s="55"/>
      <c r="D30" s="55"/>
      <c r="E30" s="105"/>
      <c r="F30" s="105"/>
      <c r="G30" s="105"/>
      <c r="H30" s="105">
        <v>8107</v>
      </c>
      <c r="I30" s="105"/>
    </row>
    <row r="31" spans="1:9" x14ac:dyDescent="0.25">
      <c r="B31" s="100"/>
      <c r="C31" s="100"/>
      <c r="D31" s="100"/>
      <c r="E31" s="100"/>
      <c r="F31" s="100"/>
      <c r="G31" s="100"/>
      <c r="H31" s="100"/>
      <c r="I31" s="100"/>
    </row>
    <row r="32" spans="1:9" x14ac:dyDescent="0.25">
      <c r="B32" s="100"/>
      <c r="C32" s="100"/>
      <c r="D32" s="100"/>
      <c r="E32" s="100"/>
      <c r="F32" s="100"/>
      <c r="G32" s="100"/>
      <c r="H32" s="100"/>
      <c r="I32" s="100"/>
    </row>
    <row r="33" spans="2:9" x14ac:dyDescent="0.25">
      <c r="B33" s="100"/>
      <c r="C33" s="100"/>
      <c r="D33" s="100"/>
      <c r="E33" s="100"/>
      <c r="F33" s="100"/>
      <c r="G33" s="100"/>
      <c r="H33" s="100"/>
      <c r="I33" s="100"/>
    </row>
    <row r="34" spans="2:9" x14ac:dyDescent="0.25">
      <c r="B34" s="100"/>
      <c r="C34" s="100"/>
      <c r="D34" s="100"/>
      <c r="E34" s="100"/>
      <c r="F34" s="100"/>
      <c r="G34" s="100"/>
      <c r="H34" s="100"/>
      <c r="I34" s="100"/>
    </row>
    <row r="35" spans="2:9" x14ac:dyDescent="0.25">
      <c r="B35" s="100"/>
      <c r="C35" s="100"/>
      <c r="D35" s="100"/>
      <c r="E35" s="100"/>
      <c r="F35" s="100"/>
      <c r="G35" s="100"/>
      <c r="H35" s="100"/>
      <c r="I35" s="100"/>
    </row>
    <row r="36" spans="2:9" x14ac:dyDescent="0.25">
      <c r="B36" s="100"/>
      <c r="C36" s="100"/>
      <c r="D36" s="100"/>
      <c r="E36" s="100"/>
      <c r="F36" s="100"/>
      <c r="G36" s="100"/>
      <c r="H36" s="100"/>
      <c r="I36" s="100"/>
    </row>
    <row r="37" spans="2:9" x14ac:dyDescent="0.25">
      <c r="B37" s="100"/>
      <c r="C37" s="100"/>
      <c r="D37" s="100"/>
      <c r="E37" s="100"/>
      <c r="F37" s="100"/>
      <c r="G37" s="100"/>
      <c r="H37" s="100"/>
      <c r="I37" s="100"/>
    </row>
    <row r="38" spans="2:9" x14ac:dyDescent="0.25">
      <c r="B38" s="100"/>
      <c r="C38" s="100"/>
      <c r="D38" s="100"/>
      <c r="E38" s="100"/>
      <c r="F38" s="100"/>
      <c r="G38" s="100"/>
      <c r="H38" s="100"/>
      <c r="I38" s="100"/>
    </row>
    <row r="39" spans="2:9" x14ac:dyDescent="0.25">
      <c r="B39" s="100"/>
      <c r="C39" s="100"/>
      <c r="D39" s="100"/>
      <c r="E39" s="100"/>
      <c r="F39" s="100"/>
      <c r="G39" s="100"/>
      <c r="H39" s="100"/>
      <c r="I39" s="100"/>
    </row>
    <row r="40" spans="2:9" x14ac:dyDescent="0.25">
      <c r="B40" s="100"/>
      <c r="C40" s="100"/>
      <c r="D40" s="100"/>
      <c r="E40" s="100"/>
      <c r="F40" s="100"/>
      <c r="G40" s="100"/>
      <c r="H40" s="100"/>
      <c r="I40" s="100"/>
    </row>
    <row r="41" spans="2:9" x14ac:dyDescent="0.25">
      <c r="B41" s="100"/>
      <c r="C41" s="100"/>
      <c r="D41" s="100"/>
      <c r="E41" s="100"/>
      <c r="F41" s="100"/>
      <c r="G41" s="100"/>
      <c r="H41" s="100"/>
      <c r="I41" s="100"/>
    </row>
    <row r="42" spans="2:9" x14ac:dyDescent="0.25">
      <c r="B42" s="100"/>
      <c r="C42" s="100"/>
      <c r="D42" s="100"/>
      <c r="E42" s="100"/>
      <c r="F42" s="100"/>
      <c r="G42" s="100"/>
      <c r="H42" s="100"/>
      <c r="I42" s="100"/>
    </row>
    <row r="43" spans="2:9" x14ac:dyDescent="0.25">
      <c r="B43" s="100"/>
      <c r="C43" s="100"/>
      <c r="D43" s="100"/>
      <c r="E43" s="100"/>
      <c r="F43" s="100"/>
      <c r="G43" s="100"/>
      <c r="H43" s="100"/>
      <c r="I43" s="100"/>
    </row>
  </sheetData>
  <sortState xmlns:xlrd2="http://schemas.microsoft.com/office/spreadsheetml/2017/richdata2" ref="A6:G8">
    <sortCondition ref="A5:A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pageSetUpPr fitToPage="1"/>
  </sheetPr>
  <dimension ref="A1:I47"/>
  <sheetViews>
    <sheetView topLeftCell="A6" zoomScale="115" zoomScaleNormal="115" workbookViewId="0">
      <selection activeCell="G18" sqref="G18"/>
    </sheetView>
  </sheetViews>
  <sheetFormatPr defaultColWidth="8.85546875" defaultRowHeight="15.75" x14ac:dyDescent="0.25"/>
  <cols>
    <col min="1" max="1" width="27.140625" style="3" customWidth="1"/>
    <col min="2" max="6" width="9.5703125" style="3" customWidth="1"/>
    <col min="7" max="9" width="10.5703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681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432</v>
      </c>
      <c r="B3" s="12"/>
      <c r="C3" s="12"/>
      <c r="D3" s="12"/>
      <c r="E3" s="18"/>
      <c r="F3" s="18"/>
      <c r="G3" s="18"/>
      <c r="H3" s="18" t="s">
        <v>971</v>
      </c>
      <c r="I3" s="18"/>
    </row>
    <row r="4" spans="1:9" ht="16.5" thickBot="1" x14ac:dyDescent="0.3">
      <c r="A4" s="27" t="s">
        <v>695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 t="shared" ref="B5" si="0">SUM(B6)</f>
        <v>0</v>
      </c>
      <c r="C5" s="91">
        <f t="shared" ref="C5" si="1">SUM(C6)</f>
        <v>0.5</v>
      </c>
      <c r="D5" s="91">
        <f t="shared" ref="D5" si="2">SUM(D6)</f>
        <v>0</v>
      </c>
      <c r="E5" s="91">
        <f t="shared" ref="E5" si="3">SUM(E6)</f>
        <v>0</v>
      </c>
      <c r="F5" s="91">
        <f t="shared" ref="F5" si="4">SUM(F6)</f>
        <v>0</v>
      </c>
      <c r="G5" s="91">
        <f t="shared" ref="G5" si="5">SUM(G6)</f>
        <v>0</v>
      </c>
      <c r="H5" s="91">
        <f t="shared" ref="H5:I5" si="6">SUM(H6)</f>
        <v>0</v>
      </c>
      <c r="I5" s="91">
        <f t="shared" si="6"/>
        <v>0</v>
      </c>
    </row>
    <row r="6" spans="1:9" x14ac:dyDescent="0.25">
      <c r="A6" s="159" t="s">
        <v>515</v>
      </c>
      <c r="B6" s="160"/>
      <c r="C6" s="160">
        <v>0.5</v>
      </c>
      <c r="D6" s="160"/>
      <c r="E6" s="175"/>
      <c r="F6" s="175"/>
      <c r="G6" s="175"/>
      <c r="H6" s="175"/>
      <c r="I6" s="175"/>
    </row>
    <row r="7" spans="1:9" ht="16.5" thickBot="1" x14ac:dyDescent="0.3">
      <c r="A7" s="27"/>
      <c r="B7" s="88"/>
      <c r="C7" s="88"/>
      <c r="D7" s="88"/>
      <c r="E7" s="104"/>
      <c r="F7" s="104"/>
      <c r="G7" s="104"/>
      <c r="H7" s="104"/>
      <c r="I7" s="104"/>
    </row>
    <row r="8" spans="1:9" ht="16.5" thickBot="1" x14ac:dyDescent="0.3">
      <c r="A8" s="39" t="s">
        <v>48</v>
      </c>
      <c r="B8" s="91">
        <f>SUM(B9:B12)</f>
        <v>11.5</v>
      </c>
      <c r="C8" s="91">
        <f t="shared" ref="C8:I8" si="7">SUM(C9:C12)</f>
        <v>7</v>
      </c>
      <c r="D8" s="91">
        <f t="shared" si="7"/>
        <v>15</v>
      </c>
      <c r="E8" s="91">
        <f t="shared" si="7"/>
        <v>9</v>
      </c>
      <c r="F8" s="91">
        <f t="shared" si="7"/>
        <v>9</v>
      </c>
      <c r="G8" s="91">
        <f t="shared" si="7"/>
        <v>14</v>
      </c>
      <c r="H8" s="91">
        <f t="shared" si="7"/>
        <v>18</v>
      </c>
      <c r="I8" s="91">
        <f t="shared" si="7"/>
        <v>0</v>
      </c>
    </row>
    <row r="9" spans="1:9" x14ac:dyDescent="0.25">
      <c r="A9" s="159" t="s">
        <v>436</v>
      </c>
      <c r="B9" s="160">
        <v>1</v>
      </c>
      <c r="C9" s="160">
        <v>1</v>
      </c>
      <c r="D9" s="160">
        <v>1</v>
      </c>
      <c r="E9" s="160">
        <v>1</v>
      </c>
      <c r="F9" s="160"/>
      <c r="G9" s="175">
        <v>1</v>
      </c>
      <c r="H9" s="175">
        <v>1</v>
      </c>
      <c r="I9" s="175"/>
    </row>
    <row r="10" spans="1:9" x14ac:dyDescent="0.25">
      <c r="A10" s="15" t="s">
        <v>468</v>
      </c>
      <c r="B10" s="51"/>
      <c r="C10" s="51">
        <v>5</v>
      </c>
      <c r="D10" s="51"/>
      <c r="E10" s="51"/>
      <c r="F10" s="51"/>
      <c r="G10" s="102"/>
      <c r="H10" s="102"/>
      <c r="I10" s="102"/>
    </row>
    <row r="11" spans="1:9" ht="31.5" x14ac:dyDescent="0.25">
      <c r="A11" s="162" t="s">
        <v>493</v>
      </c>
      <c r="B11" s="163">
        <v>0.5</v>
      </c>
      <c r="C11" s="163">
        <v>0.5</v>
      </c>
      <c r="D11" s="163"/>
      <c r="E11" s="163"/>
      <c r="F11" s="163">
        <v>1</v>
      </c>
      <c r="G11" s="176">
        <v>1</v>
      </c>
      <c r="H11" s="176"/>
      <c r="I11" s="176"/>
    </row>
    <row r="12" spans="1:9" x14ac:dyDescent="0.25">
      <c r="A12" s="15" t="s">
        <v>437</v>
      </c>
      <c r="B12" s="51">
        <v>10</v>
      </c>
      <c r="C12" s="51">
        <v>0.5</v>
      </c>
      <c r="D12" s="51">
        <v>14</v>
      </c>
      <c r="E12" s="51">
        <v>8</v>
      </c>
      <c r="F12" s="51">
        <v>8</v>
      </c>
      <c r="G12" s="102">
        <v>12</v>
      </c>
      <c r="H12" s="102">
        <v>17</v>
      </c>
      <c r="I12" s="102"/>
    </row>
    <row r="13" spans="1:9" ht="16.5" thickBot="1" x14ac:dyDescent="0.3">
      <c r="A13" s="20"/>
      <c r="B13" s="88"/>
      <c r="C13" s="88"/>
      <c r="D13" s="88"/>
      <c r="E13" s="104"/>
      <c r="F13" s="104"/>
      <c r="G13" s="104"/>
      <c r="H13" s="104"/>
      <c r="I13" s="104"/>
    </row>
    <row r="14" spans="1:9" ht="16.5" thickBot="1" x14ac:dyDescent="0.3">
      <c r="A14" s="39" t="s">
        <v>49</v>
      </c>
      <c r="B14" s="91">
        <f>SUM(B15:B17)</f>
        <v>13</v>
      </c>
      <c r="C14" s="91">
        <f t="shared" ref="C14:I14" si="8">SUM(C15:C17)</f>
        <v>12.5</v>
      </c>
      <c r="D14" s="91">
        <f t="shared" si="8"/>
        <v>8.5</v>
      </c>
      <c r="E14" s="91">
        <f t="shared" si="8"/>
        <v>8</v>
      </c>
      <c r="F14" s="91">
        <f t="shared" si="8"/>
        <v>7</v>
      </c>
      <c r="G14" s="91">
        <f t="shared" si="8"/>
        <v>10.6</v>
      </c>
      <c r="H14" s="91">
        <f t="shared" si="8"/>
        <v>17.5</v>
      </c>
      <c r="I14" s="91">
        <f t="shared" si="8"/>
        <v>0</v>
      </c>
    </row>
    <row r="15" spans="1:9" x14ac:dyDescent="0.25">
      <c r="A15" s="159" t="s">
        <v>442</v>
      </c>
      <c r="B15" s="160"/>
      <c r="C15" s="160">
        <v>0.5</v>
      </c>
      <c r="D15" s="160">
        <v>0.5</v>
      </c>
      <c r="E15" s="160">
        <v>0.5</v>
      </c>
      <c r="F15" s="160">
        <v>1</v>
      </c>
      <c r="G15" s="175">
        <v>0.5</v>
      </c>
      <c r="H15" s="175">
        <v>0.5</v>
      </c>
      <c r="I15" s="175"/>
    </row>
    <row r="16" spans="1:9" x14ac:dyDescent="0.25">
      <c r="A16" s="15" t="s">
        <v>536</v>
      </c>
      <c r="B16" s="51">
        <v>13</v>
      </c>
      <c r="C16" s="51">
        <v>12</v>
      </c>
      <c r="D16" s="51">
        <v>8</v>
      </c>
      <c r="E16" s="51">
        <v>7</v>
      </c>
      <c r="F16" s="51">
        <v>6</v>
      </c>
      <c r="G16" s="102">
        <v>10</v>
      </c>
      <c r="H16" s="102">
        <v>17</v>
      </c>
      <c r="I16" s="102"/>
    </row>
    <row r="17" spans="1:9" x14ac:dyDescent="0.25">
      <c r="A17" s="162" t="s">
        <v>505</v>
      </c>
      <c r="B17" s="163"/>
      <c r="C17" s="163"/>
      <c r="D17" s="163"/>
      <c r="E17" s="163">
        <v>0.5</v>
      </c>
      <c r="F17" s="163"/>
      <c r="G17" s="176">
        <v>0.1</v>
      </c>
      <c r="H17" s="176"/>
      <c r="I17" s="176"/>
    </row>
    <row r="18" spans="1:9" ht="16.5" thickBot="1" x14ac:dyDescent="0.3">
      <c r="A18" s="27"/>
      <c r="B18" s="88"/>
      <c r="C18" s="88"/>
      <c r="D18" s="88"/>
      <c r="E18" s="88"/>
      <c r="F18" s="88"/>
      <c r="G18" s="104"/>
      <c r="H18" s="104"/>
      <c r="I18" s="104"/>
    </row>
    <row r="19" spans="1:9" ht="16.5" thickBot="1" x14ac:dyDescent="0.3">
      <c r="A19" s="39" t="s">
        <v>56</v>
      </c>
      <c r="B19" s="91">
        <f>SUM(B20:B33)</f>
        <v>35</v>
      </c>
      <c r="C19" s="91">
        <f t="shared" ref="C19" si="9">SUM(C20:C33)</f>
        <v>25.5</v>
      </c>
      <c r="D19" s="91">
        <f t="shared" ref="D19" si="10">SUM(D20:D33)</f>
        <v>39</v>
      </c>
      <c r="E19" s="91">
        <f t="shared" ref="E19" si="11">SUM(E20:E33)</f>
        <v>47.5</v>
      </c>
      <c r="F19" s="91">
        <f t="shared" ref="F19" si="12">SUM(F20:F33)</f>
        <v>36</v>
      </c>
      <c r="G19" s="91">
        <f>SUM(G20:G33)</f>
        <v>36.61</v>
      </c>
      <c r="H19" s="91">
        <f t="shared" ref="H19:I19" si="13">SUM(H20:H33)</f>
        <v>40.11</v>
      </c>
      <c r="I19" s="91">
        <f t="shared" si="13"/>
        <v>0</v>
      </c>
    </row>
    <row r="20" spans="1:9" x14ac:dyDescent="0.25">
      <c r="A20" s="159" t="s">
        <v>488</v>
      </c>
      <c r="B20" s="160">
        <v>7</v>
      </c>
      <c r="C20" s="160">
        <v>3</v>
      </c>
      <c r="D20" s="160">
        <v>7</v>
      </c>
      <c r="E20" s="160">
        <v>8</v>
      </c>
      <c r="F20" s="160">
        <v>1</v>
      </c>
      <c r="G20" s="175">
        <v>3</v>
      </c>
      <c r="H20" s="175">
        <v>2</v>
      </c>
      <c r="I20" s="175"/>
    </row>
    <row r="21" spans="1:9" x14ac:dyDescent="0.25">
      <c r="A21" s="15" t="s">
        <v>458</v>
      </c>
      <c r="B21" s="51"/>
      <c r="C21" s="51">
        <v>0.5</v>
      </c>
      <c r="D21" s="51" t="s">
        <v>696</v>
      </c>
      <c r="E21" s="51">
        <v>0.5</v>
      </c>
      <c r="F21" s="51">
        <v>0.5</v>
      </c>
      <c r="G21" s="102">
        <v>0.5</v>
      </c>
      <c r="H21" s="102">
        <v>0.5</v>
      </c>
      <c r="I21" s="102"/>
    </row>
    <row r="22" spans="1:9" x14ac:dyDescent="0.25">
      <c r="A22" s="162" t="s">
        <v>447</v>
      </c>
      <c r="B22" s="163">
        <v>0.5</v>
      </c>
      <c r="C22" s="163"/>
      <c r="D22" s="163">
        <v>0.5</v>
      </c>
      <c r="E22" s="163">
        <v>0.5</v>
      </c>
      <c r="F22" s="163">
        <v>0.5</v>
      </c>
      <c r="G22" s="176">
        <v>0.01</v>
      </c>
      <c r="H22" s="176">
        <v>0.01</v>
      </c>
      <c r="I22" s="176"/>
    </row>
    <row r="23" spans="1:9" x14ac:dyDescent="0.25">
      <c r="A23" s="15" t="s">
        <v>473</v>
      </c>
      <c r="B23" s="51">
        <v>1</v>
      </c>
      <c r="C23" s="51">
        <v>5</v>
      </c>
      <c r="D23" s="51">
        <v>6</v>
      </c>
      <c r="E23" s="51">
        <v>5</v>
      </c>
      <c r="F23" s="51">
        <v>3</v>
      </c>
      <c r="G23" s="102">
        <v>2</v>
      </c>
      <c r="H23" s="102">
        <v>2</v>
      </c>
      <c r="I23" s="102"/>
    </row>
    <row r="24" spans="1:9" x14ac:dyDescent="0.25">
      <c r="A24" s="162" t="s">
        <v>449</v>
      </c>
      <c r="B24" s="163">
        <v>0.5</v>
      </c>
      <c r="C24" s="163">
        <v>0.5</v>
      </c>
      <c r="D24" s="163"/>
      <c r="E24" s="163">
        <v>0.5</v>
      </c>
      <c r="F24" s="163">
        <v>0.5</v>
      </c>
      <c r="G24" s="176">
        <v>1</v>
      </c>
      <c r="H24" s="176">
        <v>1</v>
      </c>
      <c r="I24" s="176"/>
    </row>
    <row r="25" spans="1:9" x14ac:dyDescent="0.25">
      <c r="A25" s="15" t="s">
        <v>450</v>
      </c>
      <c r="B25" s="51">
        <v>1</v>
      </c>
      <c r="C25" s="51">
        <v>2</v>
      </c>
      <c r="D25" s="51">
        <v>4</v>
      </c>
      <c r="E25" s="51">
        <v>4</v>
      </c>
      <c r="F25" s="51">
        <v>5</v>
      </c>
      <c r="G25" s="102">
        <v>3</v>
      </c>
      <c r="H25" s="102">
        <v>0.5</v>
      </c>
      <c r="I25" s="102"/>
    </row>
    <row r="26" spans="1:9" x14ac:dyDescent="0.25">
      <c r="A26" s="162" t="s">
        <v>474</v>
      </c>
      <c r="B26" s="163"/>
      <c r="C26" s="163"/>
      <c r="D26" s="163">
        <v>10</v>
      </c>
      <c r="E26" s="163">
        <v>10</v>
      </c>
      <c r="F26" s="163">
        <v>6</v>
      </c>
      <c r="G26" s="176">
        <v>2</v>
      </c>
      <c r="H26" s="176">
        <v>5</v>
      </c>
      <c r="I26" s="176"/>
    </row>
    <row r="27" spans="1:9" ht="31.5" x14ac:dyDescent="0.25">
      <c r="A27" s="15" t="s">
        <v>904</v>
      </c>
      <c r="B27" s="51">
        <v>20</v>
      </c>
      <c r="C27" s="51">
        <v>6</v>
      </c>
      <c r="D27" s="51">
        <v>4</v>
      </c>
      <c r="E27" s="51"/>
      <c r="F27" s="51"/>
      <c r="G27" s="102"/>
      <c r="H27" s="102"/>
      <c r="I27" s="102"/>
    </row>
    <row r="28" spans="1:9" x14ac:dyDescent="0.25">
      <c r="A28" s="162" t="s">
        <v>459</v>
      </c>
      <c r="B28" s="163"/>
      <c r="C28" s="163"/>
      <c r="D28" s="163">
        <v>0.5</v>
      </c>
      <c r="E28" s="163"/>
      <c r="F28" s="163"/>
      <c r="G28" s="176"/>
      <c r="H28" s="176"/>
      <c r="I28" s="176"/>
    </row>
    <row r="29" spans="1:9" x14ac:dyDescent="0.25">
      <c r="A29" s="15" t="s">
        <v>461</v>
      </c>
      <c r="B29" s="51">
        <v>0.5</v>
      </c>
      <c r="C29" s="51">
        <v>0.5</v>
      </c>
      <c r="D29" s="51">
        <v>0.5</v>
      </c>
      <c r="E29" s="51">
        <v>0.5</v>
      </c>
      <c r="F29" s="51"/>
      <c r="G29" s="102"/>
      <c r="H29" s="102"/>
      <c r="I29" s="102"/>
    </row>
    <row r="30" spans="1:9" x14ac:dyDescent="0.25">
      <c r="A30" s="162" t="s">
        <v>453</v>
      </c>
      <c r="B30" s="163">
        <v>3</v>
      </c>
      <c r="C30" s="163">
        <v>4</v>
      </c>
      <c r="D30" s="163">
        <v>5</v>
      </c>
      <c r="E30" s="163">
        <v>4</v>
      </c>
      <c r="F30" s="163">
        <v>3</v>
      </c>
      <c r="G30" s="176">
        <v>7</v>
      </c>
      <c r="H30" s="176">
        <v>10</v>
      </c>
      <c r="I30" s="176"/>
    </row>
    <row r="31" spans="1:9" x14ac:dyDescent="0.25">
      <c r="A31" s="15" t="s">
        <v>455</v>
      </c>
      <c r="B31" s="51">
        <v>0.5</v>
      </c>
      <c r="C31" s="51">
        <v>0.5</v>
      </c>
      <c r="D31" s="51">
        <v>1</v>
      </c>
      <c r="E31" s="51">
        <v>2</v>
      </c>
      <c r="F31" s="51">
        <v>1</v>
      </c>
      <c r="G31" s="102">
        <v>3</v>
      </c>
      <c r="H31" s="102">
        <v>2</v>
      </c>
      <c r="I31" s="102"/>
    </row>
    <row r="32" spans="1:9" x14ac:dyDescent="0.25">
      <c r="A32" s="162" t="s">
        <v>463</v>
      </c>
      <c r="B32" s="163">
        <v>0.5</v>
      </c>
      <c r="C32" s="163">
        <v>0.5</v>
      </c>
      <c r="D32" s="163">
        <v>0.5</v>
      </c>
      <c r="E32" s="163">
        <v>0.5</v>
      </c>
      <c r="F32" s="163">
        <v>0.5</v>
      </c>
      <c r="G32" s="176">
        <v>0.1</v>
      </c>
      <c r="H32" s="176">
        <v>0.1</v>
      </c>
      <c r="I32" s="176"/>
    </row>
    <row r="33" spans="1:9" x14ac:dyDescent="0.25">
      <c r="A33" s="168" t="s">
        <v>464</v>
      </c>
      <c r="B33" s="169">
        <v>0.5</v>
      </c>
      <c r="C33" s="169">
        <v>3</v>
      </c>
      <c r="D33" s="169"/>
      <c r="E33" s="205">
        <v>12</v>
      </c>
      <c r="F33" s="169">
        <v>15</v>
      </c>
      <c r="G33" s="177">
        <v>15</v>
      </c>
      <c r="H33" s="177">
        <v>17</v>
      </c>
      <c r="I33" s="177"/>
    </row>
    <row r="34" spans="1:9" x14ac:dyDescent="0.25">
      <c r="A34" s="168" t="s">
        <v>456</v>
      </c>
      <c r="B34" s="169"/>
      <c r="C34" s="169"/>
      <c r="D34" s="169"/>
      <c r="E34" s="169">
        <v>6</v>
      </c>
      <c r="F34" s="169">
        <v>3</v>
      </c>
      <c r="G34" s="177">
        <v>2</v>
      </c>
      <c r="H34" s="177">
        <v>1</v>
      </c>
      <c r="I34" s="177"/>
    </row>
    <row r="35" spans="1:9" ht="16.5" thickBot="1" x14ac:dyDescent="0.3">
      <c r="A35" s="40"/>
      <c r="B35" s="88"/>
      <c r="C35" s="88"/>
      <c r="D35" s="88"/>
      <c r="E35" s="104"/>
      <c r="F35" s="104"/>
      <c r="G35" s="104"/>
      <c r="H35" s="104"/>
      <c r="I35" s="104"/>
    </row>
    <row r="36" spans="1:9" ht="16.5" thickBot="1" x14ac:dyDescent="0.3">
      <c r="A36" s="39" t="s">
        <v>57</v>
      </c>
      <c r="B36" s="91">
        <f>B19+B14+B8+B5</f>
        <v>59.5</v>
      </c>
      <c r="C36" s="91">
        <f t="shared" ref="C36:I36" si="14">C19+C14+C8+C5</f>
        <v>45.5</v>
      </c>
      <c r="D36" s="91">
        <f t="shared" si="14"/>
        <v>62.5</v>
      </c>
      <c r="E36" s="91">
        <f t="shared" si="14"/>
        <v>64.5</v>
      </c>
      <c r="F36" s="91">
        <f t="shared" si="14"/>
        <v>52</v>
      </c>
      <c r="G36" s="91">
        <f t="shared" si="14"/>
        <v>61.21</v>
      </c>
      <c r="H36" s="91">
        <f t="shared" si="14"/>
        <v>75.61</v>
      </c>
      <c r="I36" s="91">
        <f t="shared" si="14"/>
        <v>0</v>
      </c>
    </row>
    <row r="37" spans="1:9" ht="16.5" thickBot="1" x14ac:dyDescent="0.3">
      <c r="A37" s="39" t="s">
        <v>58</v>
      </c>
      <c r="B37" s="55">
        <f>COUNT(B6)+COUNT(B9:B12)+COUNT(B15:B17)+COUNT(B20:B32)</f>
        <v>14</v>
      </c>
      <c r="C37" s="55">
        <f t="shared" ref="C37:I37" si="15">COUNT(C6)+COUNT(C9:C12)+COUNT(C15:C17)+COUNT(C20:C32)</f>
        <v>17</v>
      </c>
      <c r="D37" s="55">
        <f t="shared" si="15"/>
        <v>15</v>
      </c>
      <c r="E37" s="55">
        <f t="shared" si="15"/>
        <v>16</v>
      </c>
      <c r="F37" s="55">
        <f t="shared" si="15"/>
        <v>14</v>
      </c>
      <c r="G37" s="55">
        <f t="shared" si="15"/>
        <v>16</v>
      </c>
      <c r="H37" s="55">
        <f t="shared" si="15"/>
        <v>14</v>
      </c>
      <c r="I37" s="55">
        <f t="shared" si="15"/>
        <v>0</v>
      </c>
    </row>
    <row r="38" spans="1:9" ht="16.5" thickBot="1" x14ac:dyDescent="0.3">
      <c r="A38" s="39" t="s">
        <v>697</v>
      </c>
      <c r="B38" s="55"/>
      <c r="C38" s="55"/>
      <c r="D38" s="55"/>
      <c r="E38" s="105"/>
      <c r="F38" s="105"/>
      <c r="G38" s="105"/>
      <c r="H38" s="105">
        <v>8109</v>
      </c>
      <c r="I38" s="105"/>
    </row>
    <row r="39" spans="1:9" x14ac:dyDescent="0.25">
      <c r="B39" s="100"/>
      <c r="C39" s="100"/>
      <c r="D39" s="100"/>
      <c r="E39" s="100"/>
      <c r="F39" s="100"/>
      <c r="G39" s="100"/>
      <c r="H39" s="100"/>
      <c r="I39" s="100"/>
    </row>
    <row r="40" spans="1:9" x14ac:dyDescent="0.25">
      <c r="B40" s="100"/>
      <c r="C40" s="100"/>
      <c r="D40" s="100"/>
      <c r="E40" s="100"/>
      <c r="F40" s="100"/>
      <c r="G40" s="100"/>
      <c r="H40" s="100"/>
      <c r="I40" s="100"/>
    </row>
    <row r="41" spans="1:9" ht="31.5" x14ac:dyDescent="0.25">
      <c r="A41" s="86" t="s">
        <v>939</v>
      </c>
      <c r="B41" s="51"/>
      <c r="C41" s="51">
        <v>0.5</v>
      </c>
      <c r="D41" s="51">
        <v>0.5</v>
      </c>
      <c r="E41" s="102">
        <v>0.5</v>
      </c>
      <c r="F41" s="102">
        <v>0.5</v>
      </c>
      <c r="G41" s="102">
        <v>0.5</v>
      </c>
      <c r="H41" s="102"/>
      <c r="I41" s="102"/>
    </row>
    <row r="42" spans="1:9" x14ac:dyDescent="0.25">
      <c r="B42" s="100"/>
      <c r="C42" s="100"/>
      <c r="D42" s="100"/>
      <c r="E42" s="100"/>
      <c r="F42" s="100"/>
      <c r="G42" s="100"/>
      <c r="H42" s="100"/>
      <c r="I42" s="100"/>
    </row>
    <row r="43" spans="1:9" x14ac:dyDescent="0.25">
      <c r="B43" s="100"/>
      <c r="C43" s="100"/>
      <c r="D43" s="100"/>
      <c r="E43" s="100"/>
      <c r="F43" s="100"/>
      <c r="G43" s="100"/>
      <c r="H43" s="100"/>
      <c r="I43" s="100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  <row r="45" spans="1:9" x14ac:dyDescent="0.25">
      <c r="B45" s="100"/>
      <c r="C45" s="100"/>
      <c r="D45" s="100"/>
      <c r="E45" s="100"/>
      <c r="F45" s="100"/>
      <c r="G45" s="100"/>
      <c r="H45" s="100"/>
      <c r="I45" s="100"/>
    </row>
    <row r="46" spans="1:9" x14ac:dyDescent="0.25">
      <c r="B46" s="100"/>
      <c r="C46" s="100"/>
      <c r="D46" s="100"/>
      <c r="E46" s="100"/>
      <c r="F46" s="100"/>
      <c r="G46" s="100"/>
      <c r="H46" s="100"/>
      <c r="I46" s="100"/>
    </row>
    <row r="47" spans="1:9" x14ac:dyDescent="0.25">
      <c r="B47" s="100"/>
      <c r="C47" s="100"/>
      <c r="D47" s="100"/>
      <c r="E47" s="100"/>
      <c r="F47" s="100"/>
      <c r="G47" s="100"/>
      <c r="H47" s="100"/>
      <c r="I47" s="100"/>
    </row>
  </sheetData>
  <sortState xmlns:xlrd2="http://schemas.microsoft.com/office/spreadsheetml/2017/richdata2" ref="A20:H32">
    <sortCondition ref="A19:A32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pageSetUpPr fitToPage="1"/>
  </sheetPr>
  <dimension ref="A1:I52"/>
  <sheetViews>
    <sheetView zoomScale="115" zoomScaleNormal="115" workbookViewId="0">
      <selection activeCell="L53" sqref="L53"/>
    </sheetView>
  </sheetViews>
  <sheetFormatPr defaultColWidth="8.85546875" defaultRowHeight="15.75" x14ac:dyDescent="0.25"/>
  <cols>
    <col min="1" max="1" width="33.85546875" style="3" customWidth="1"/>
    <col min="2" max="6" width="9.5703125" style="3" customWidth="1"/>
    <col min="7" max="9" width="9.855468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698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699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9" ht="16.5" thickBot="1" x14ac:dyDescent="0.3">
      <c r="A4" s="27" t="s">
        <v>700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SUM(B6:B12)</f>
        <v>17</v>
      </c>
      <c r="C5" s="91">
        <f t="shared" ref="C5:I5" si="0">SUM(C6:C12)</f>
        <v>17.5</v>
      </c>
      <c r="D5" s="91">
        <f t="shared" si="0"/>
        <v>27</v>
      </c>
      <c r="E5" s="91">
        <f t="shared" si="0"/>
        <v>25</v>
      </c>
      <c r="F5" s="91">
        <f t="shared" si="0"/>
        <v>20</v>
      </c>
      <c r="G5" s="91">
        <f t="shared" si="0"/>
        <v>14.5</v>
      </c>
      <c r="H5" s="91">
        <f t="shared" si="0"/>
        <v>15.5</v>
      </c>
      <c r="I5" s="91">
        <f t="shared" si="0"/>
        <v>0</v>
      </c>
    </row>
    <row r="6" spans="1:9" x14ac:dyDescent="0.25">
      <c r="A6" s="159" t="s">
        <v>436</v>
      </c>
      <c r="B6" s="160">
        <v>10</v>
      </c>
      <c r="C6" s="160">
        <v>10</v>
      </c>
      <c r="D6" s="160">
        <v>8</v>
      </c>
      <c r="E6" s="160">
        <v>5</v>
      </c>
      <c r="F6" s="160">
        <v>9</v>
      </c>
      <c r="G6" s="175">
        <v>0.5</v>
      </c>
      <c r="H6" s="175">
        <v>0.5</v>
      </c>
      <c r="I6" s="175"/>
    </row>
    <row r="7" spans="1:9" x14ac:dyDescent="0.25">
      <c r="A7" s="15" t="s">
        <v>633</v>
      </c>
      <c r="B7" s="51"/>
      <c r="C7" s="51">
        <v>0.5</v>
      </c>
      <c r="D7" s="51">
        <v>1</v>
      </c>
      <c r="E7" s="51"/>
      <c r="F7" s="51"/>
      <c r="G7" s="102"/>
      <c r="H7" s="102"/>
      <c r="I7" s="102"/>
    </row>
    <row r="8" spans="1:9" x14ac:dyDescent="0.25">
      <c r="A8" s="162" t="s">
        <v>503</v>
      </c>
      <c r="B8" s="163">
        <v>3</v>
      </c>
      <c r="C8" s="163">
        <v>3</v>
      </c>
      <c r="D8" s="163">
        <v>12</v>
      </c>
      <c r="E8" s="163">
        <v>13</v>
      </c>
      <c r="F8" s="163">
        <v>3</v>
      </c>
      <c r="G8" s="176">
        <v>8</v>
      </c>
      <c r="H8" s="176">
        <v>11</v>
      </c>
      <c r="I8" s="176"/>
    </row>
    <row r="9" spans="1:9" x14ac:dyDescent="0.25">
      <c r="A9" s="15" t="s">
        <v>480</v>
      </c>
      <c r="B9" s="51"/>
      <c r="C9" s="51"/>
      <c r="D9" s="51">
        <v>0.5</v>
      </c>
      <c r="E9" s="51">
        <v>1</v>
      </c>
      <c r="F9" s="51">
        <v>2</v>
      </c>
      <c r="G9" s="102">
        <v>3</v>
      </c>
      <c r="H9" s="102">
        <v>3</v>
      </c>
      <c r="I9" s="102"/>
    </row>
    <row r="10" spans="1:9" x14ac:dyDescent="0.25">
      <c r="A10" s="162" t="s">
        <v>468</v>
      </c>
      <c r="B10" s="163"/>
      <c r="C10" s="163">
        <v>3</v>
      </c>
      <c r="D10" s="163">
        <v>0.5</v>
      </c>
      <c r="E10" s="163"/>
      <c r="F10" s="163"/>
      <c r="G10" s="176"/>
      <c r="H10" s="176"/>
      <c r="I10" s="176"/>
    </row>
    <row r="11" spans="1:9" x14ac:dyDescent="0.25">
      <c r="A11" s="15" t="s">
        <v>493</v>
      </c>
      <c r="B11" s="51">
        <v>3</v>
      </c>
      <c r="C11" s="51"/>
      <c r="D11" s="51">
        <v>5</v>
      </c>
      <c r="E11" s="51">
        <v>6</v>
      </c>
      <c r="F11" s="51">
        <v>6</v>
      </c>
      <c r="G11" s="102">
        <v>3</v>
      </c>
      <c r="H11" s="102">
        <v>1</v>
      </c>
      <c r="I11" s="102"/>
    </row>
    <row r="12" spans="1:9" x14ac:dyDescent="0.25">
      <c r="A12" s="162" t="s">
        <v>469</v>
      </c>
      <c r="B12" s="163">
        <v>1</v>
      </c>
      <c r="C12" s="163">
        <v>1</v>
      </c>
      <c r="D12" s="163"/>
      <c r="E12" s="163"/>
      <c r="F12" s="163"/>
      <c r="G12" s="176"/>
      <c r="H12" s="176"/>
      <c r="I12" s="176"/>
    </row>
    <row r="13" spans="1:9" x14ac:dyDescent="0.25">
      <c r="A13" s="17" t="s">
        <v>43</v>
      </c>
      <c r="B13" s="51"/>
      <c r="C13" s="51"/>
      <c r="D13" s="51"/>
      <c r="E13" s="51">
        <v>4</v>
      </c>
      <c r="F13" s="51">
        <v>4</v>
      </c>
      <c r="G13" s="102"/>
      <c r="H13" s="102"/>
      <c r="I13" s="102"/>
    </row>
    <row r="14" spans="1:9" ht="16.5" thickBot="1" x14ac:dyDescent="0.3">
      <c r="A14" s="20"/>
      <c r="B14" s="88"/>
      <c r="C14" s="88"/>
      <c r="D14" s="88"/>
      <c r="E14" s="104"/>
      <c r="F14" s="104"/>
      <c r="G14" s="104"/>
      <c r="H14" s="104"/>
      <c r="I14" s="104"/>
    </row>
    <row r="15" spans="1:9" ht="16.5" thickBot="1" x14ac:dyDescent="0.3">
      <c r="A15" s="39" t="s">
        <v>49</v>
      </c>
      <c r="B15" s="91">
        <f>SUM(B16:B18)</f>
        <v>0</v>
      </c>
      <c r="C15" s="91">
        <f t="shared" ref="C15:I15" si="1">SUM(C16:C18)</f>
        <v>0</v>
      </c>
      <c r="D15" s="91">
        <f t="shared" si="1"/>
        <v>1</v>
      </c>
      <c r="E15" s="91">
        <f t="shared" si="1"/>
        <v>0.5</v>
      </c>
      <c r="F15" s="91">
        <f t="shared" si="1"/>
        <v>0</v>
      </c>
      <c r="G15" s="91">
        <f t="shared" si="1"/>
        <v>0.5</v>
      </c>
      <c r="H15" s="91">
        <f t="shared" si="1"/>
        <v>0.5</v>
      </c>
      <c r="I15" s="91">
        <f t="shared" si="1"/>
        <v>0</v>
      </c>
    </row>
    <row r="16" spans="1:9" x14ac:dyDescent="0.25">
      <c r="A16" s="159" t="s">
        <v>510</v>
      </c>
      <c r="B16" s="160"/>
      <c r="C16" s="160"/>
      <c r="D16" s="160">
        <v>0.5</v>
      </c>
      <c r="E16" s="160"/>
      <c r="F16" s="160"/>
      <c r="G16" s="175"/>
      <c r="H16" s="175"/>
      <c r="I16" s="175"/>
    </row>
    <row r="17" spans="1:9" x14ac:dyDescent="0.25">
      <c r="A17" s="15" t="s">
        <v>527</v>
      </c>
      <c r="B17" s="51"/>
      <c r="C17" s="51"/>
      <c r="D17" s="51"/>
      <c r="E17" s="51"/>
      <c r="F17" s="51"/>
      <c r="G17" s="102">
        <v>0.5</v>
      </c>
      <c r="H17" s="102">
        <v>0.5</v>
      </c>
      <c r="I17" s="102"/>
    </row>
    <row r="18" spans="1:9" x14ac:dyDescent="0.25">
      <c r="A18" s="162" t="s">
        <v>442</v>
      </c>
      <c r="B18" s="163"/>
      <c r="C18" s="163"/>
      <c r="D18" s="163">
        <v>0.5</v>
      </c>
      <c r="E18" s="163">
        <v>0.5</v>
      </c>
      <c r="F18" s="163"/>
      <c r="G18" s="176"/>
      <c r="H18" s="176"/>
      <c r="I18" s="176"/>
    </row>
    <row r="19" spans="1:9" ht="16.5" thickBot="1" x14ac:dyDescent="0.3">
      <c r="A19" s="20"/>
      <c r="B19" s="88"/>
      <c r="C19" s="88"/>
      <c r="D19" s="88"/>
      <c r="E19" s="104"/>
      <c r="F19" s="104"/>
      <c r="G19" s="104"/>
      <c r="H19" s="104"/>
      <c r="I19" s="104"/>
    </row>
    <row r="20" spans="1:9" ht="16.5" thickBot="1" x14ac:dyDescent="0.3">
      <c r="A20" s="39" t="s">
        <v>56</v>
      </c>
      <c r="B20" s="91">
        <f>SUM(B21:B41)</f>
        <v>40.5</v>
      </c>
      <c r="C20" s="91">
        <f t="shared" ref="C20:I20" si="2">SUM(C21:C41)</f>
        <v>29.5</v>
      </c>
      <c r="D20" s="91">
        <f t="shared" si="2"/>
        <v>28.5</v>
      </c>
      <c r="E20" s="91">
        <f t="shared" si="2"/>
        <v>23</v>
      </c>
      <c r="F20" s="91">
        <f>SUM(F21:F41)</f>
        <v>23.5</v>
      </c>
      <c r="G20" s="91">
        <f t="shared" si="2"/>
        <v>13</v>
      </c>
      <c r="H20" s="91">
        <f t="shared" si="2"/>
        <v>22.119999999999997</v>
      </c>
      <c r="I20" s="91">
        <f t="shared" si="2"/>
        <v>0</v>
      </c>
    </row>
    <row r="21" spans="1:9" x14ac:dyDescent="0.25">
      <c r="A21" s="159" t="s">
        <v>471</v>
      </c>
      <c r="B21" s="160">
        <v>0.5</v>
      </c>
      <c r="C21" s="160"/>
      <c r="D21" s="160"/>
      <c r="E21" s="160"/>
      <c r="F21" s="160"/>
      <c r="G21" s="175"/>
      <c r="H21" s="175"/>
      <c r="I21" s="175"/>
    </row>
    <row r="22" spans="1:9" x14ac:dyDescent="0.25">
      <c r="A22" s="15" t="s">
        <v>443</v>
      </c>
      <c r="B22" s="51">
        <v>15</v>
      </c>
      <c r="C22" s="51">
        <v>3</v>
      </c>
      <c r="D22" s="51">
        <v>7</v>
      </c>
      <c r="E22" s="51">
        <v>5</v>
      </c>
      <c r="F22" s="51">
        <v>0.5</v>
      </c>
      <c r="G22" s="102">
        <v>2</v>
      </c>
      <c r="H22" s="102">
        <v>2</v>
      </c>
      <c r="I22" s="102"/>
    </row>
    <row r="23" spans="1:9" x14ac:dyDescent="0.25">
      <c r="A23" s="162" t="s">
        <v>458</v>
      </c>
      <c r="B23" s="163"/>
      <c r="C23" s="163">
        <v>2</v>
      </c>
      <c r="D23" s="163">
        <v>3</v>
      </c>
      <c r="E23" s="163">
        <v>2</v>
      </c>
      <c r="F23" s="163">
        <v>0.5</v>
      </c>
      <c r="G23" s="176"/>
      <c r="H23" s="176"/>
      <c r="I23" s="176"/>
    </row>
    <row r="24" spans="1:9" x14ac:dyDescent="0.25">
      <c r="A24" s="15" t="s">
        <v>447</v>
      </c>
      <c r="B24" s="51">
        <v>0.5</v>
      </c>
      <c r="C24" s="51">
        <v>0.5</v>
      </c>
      <c r="D24" s="51">
        <v>0.5</v>
      </c>
      <c r="E24" s="51">
        <v>0.5</v>
      </c>
      <c r="F24" s="51">
        <v>0.5</v>
      </c>
      <c r="G24" s="102"/>
      <c r="H24" s="102">
        <v>0.01</v>
      </c>
      <c r="I24" s="102"/>
    </row>
    <row r="25" spans="1:9" x14ac:dyDescent="0.25">
      <c r="A25" s="162" t="s">
        <v>448</v>
      </c>
      <c r="B25" s="163">
        <v>0.5</v>
      </c>
      <c r="C25" s="163">
        <v>0.5</v>
      </c>
      <c r="D25" s="163"/>
      <c r="E25" s="163"/>
      <c r="F25" s="163"/>
      <c r="G25" s="176"/>
      <c r="H25" s="176"/>
      <c r="I25" s="176"/>
    </row>
    <row r="26" spans="1:9" x14ac:dyDescent="0.25">
      <c r="A26" s="15" t="s">
        <v>898</v>
      </c>
      <c r="B26" s="51"/>
      <c r="C26" s="51"/>
      <c r="D26" s="51"/>
      <c r="E26" s="51"/>
      <c r="F26" s="51"/>
      <c r="G26" s="102">
        <v>6</v>
      </c>
      <c r="H26" s="102">
        <v>2</v>
      </c>
      <c r="I26" s="102"/>
    </row>
    <row r="27" spans="1:9" x14ac:dyDescent="0.25">
      <c r="A27" s="162" t="s">
        <v>473</v>
      </c>
      <c r="B27" s="163">
        <v>0.5</v>
      </c>
      <c r="C27" s="163">
        <v>1</v>
      </c>
      <c r="D27" s="163"/>
      <c r="E27" s="163"/>
      <c r="F27" s="163">
        <v>0.5</v>
      </c>
      <c r="G27" s="176"/>
      <c r="H27" s="176"/>
      <c r="I27" s="176"/>
    </row>
    <row r="28" spans="1:9" x14ac:dyDescent="0.25">
      <c r="A28" s="15" t="s">
        <v>449</v>
      </c>
      <c r="B28" s="51">
        <v>0.5</v>
      </c>
      <c r="C28" s="51">
        <v>0.5</v>
      </c>
      <c r="D28" s="51">
        <v>0.5</v>
      </c>
      <c r="E28" s="51">
        <v>0.5</v>
      </c>
      <c r="F28" s="51">
        <v>0.5</v>
      </c>
      <c r="G28" s="102">
        <v>0.5</v>
      </c>
      <c r="H28" s="102"/>
      <c r="I28" s="102"/>
    </row>
    <row r="29" spans="1:9" x14ac:dyDescent="0.25">
      <c r="A29" s="162" t="s">
        <v>892</v>
      </c>
      <c r="B29" s="163">
        <v>5</v>
      </c>
      <c r="C29" s="163">
        <v>3</v>
      </c>
      <c r="D29" s="163"/>
      <c r="E29" s="163"/>
      <c r="F29" s="163"/>
      <c r="G29" s="176"/>
      <c r="H29" s="176"/>
      <c r="I29" s="176"/>
    </row>
    <row r="30" spans="1:9" x14ac:dyDescent="0.25">
      <c r="A30" s="15" t="s">
        <v>450</v>
      </c>
      <c r="B30" s="51">
        <v>0.5</v>
      </c>
      <c r="C30" s="51">
        <v>0.5</v>
      </c>
      <c r="D30" s="51">
        <v>0.5</v>
      </c>
      <c r="E30" s="51"/>
      <c r="F30" s="51"/>
      <c r="G30" s="102"/>
      <c r="H30" s="102">
        <v>0.01</v>
      </c>
      <c r="I30" s="102"/>
    </row>
    <row r="31" spans="1:9" x14ac:dyDescent="0.25">
      <c r="A31" s="162" t="s">
        <v>978</v>
      </c>
      <c r="B31" s="163"/>
      <c r="C31" s="163"/>
      <c r="D31" s="163"/>
      <c r="E31" s="163"/>
      <c r="F31" s="163"/>
      <c r="G31" s="176"/>
      <c r="H31" s="176">
        <v>1</v>
      </c>
      <c r="I31" s="176"/>
    </row>
    <row r="32" spans="1:9" x14ac:dyDescent="0.25">
      <c r="A32" s="15" t="s">
        <v>904</v>
      </c>
      <c r="B32" s="51"/>
      <c r="C32" s="51">
        <v>3</v>
      </c>
      <c r="D32" s="51">
        <v>5</v>
      </c>
      <c r="E32" s="51">
        <v>3</v>
      </c>
      <c r="F32" s="51">
        <v>1</v>
      </c>
      <c r="G32" s="102"/>
      <c r="H32" s="102"/>
      <c r="I32" s="102"/>
    </row>
    <row r="33" spans="1:9" x14ac:dyDescent="0.25">
      <c r="A33" s="162" t="s">
        <v>459</v>
      </c>
      <c r="B33" s="163"/>
      <c r="C33" s="163"/>
      <c r="D33" s="163">
        <v>0.5</v>
      </c>
      <c r="E33" s="163"/>
      <c r="F33" s="163"/>
      <c r="G33" s="176"/>
      <c r="H33" s="176"/>
      <c r="I33" s="176"/>
    </row>
    <row r="34" spans="1:9" ht="16.5" customHeight="1" x14ac:dyDescent="0.25">
      <c r="A34" s="15" t="s">
        <v>657</v>
      </c>
      <c r="B34" s="51"/>
      <c r="C34" s="51">
        <v>1</v>
      </c>
      <c r="D34" s="51"/>
      <c r="E34" s="51"/>
      <c r="F34" s="51"/>
      <c r="G34" s="102"/>
      <c r="H34" s="102"/>
      <c r="I34" s="102"/>
    </row>
    <row r="35" spans="1:9" x14ac:dyDescent="0.25">
      <c r="A35" s="162" t="s">
        <v>701</v>
      </c>
      <c r="B35" s="163"/>
      <c r="C35" s="163"/>
      <c r="D35" s="163">
        <v>3</v>
      </c>
      <c r="E35" s="163">
        <v>2</v>
      </c>
      <c r="F35" s="163"/>
      <c r="G35" s="176"/>
      <c r="H35" s="176"/>
      <c r="I35" s="176"/>
    </row>
    <row r="36" spans="1:9" x14ac:dyDescent="0.25">
      <c r="A36" s="15" t="s">
        <v>662</v>
      </c>
      <c r="B36" s="51">
        <v>3</v>
      </c>
      <c r="C36" s="51">
        <v>4</v>
      </c>
      <c r="D36" s="51"/>
      <c r="E36" s="51"/>
      <c r="F36" s="51"/>
      <c r="G36" s="102"/>
      <c r="H36" s="102"/>
      <c r="I36" s="102"/>
    </row>
    <row r="37" spans="1:9" x14ac:dyDescent="0.25">
      <c r="A37" s="162" t="s">
        <v>453</v>
      </c>
      <c r="B37" s="163">
        <v>2</v>
      </c>
      <c r="C37" s="163">
        <v>6</v>
      </c>
      <c r="D37" s="163">
        <v>8</v>
      </c>
      <c r="E37" s="163">
        <v>3</v>
      </c>
      <c r="F37" s="163">
        <v>4</v>
      </c>
      <c r="G37" s="176">
        <v>0.5</v>
      </c>
      <c r="H37" s="176">
        <v>0.1</v>
      </c>
      <c r="I37" s="176"/>
    </row>
    <row r="38" spans="1:9" x14ac:dyDescent="0.25">
      <c r="A38" s="15" t="s">
        <v>969</v>
      </c>
      <c r="B38" s="51"/>
      <c r="C38" s="51"/>
      <c r="D38" s="51"/>
      <c r="E38" s="51"/>
      <c r="F38" s="51"/>
      <c r="G38" s="102">
        <v>4</v>
      </c>
      <c r="H38" s="102">
        <v>7</v>
      </c>
      <c r="I38" s="102"/>
    </row>
    <row r="39" spans="1:9" x14ac:dyDescent="0.25">
      <c r="A39" s="162" t="s">
        <v>455</v>
      </c>
      <c r="B39" s="163">
        <v>0.5</v>
      </c>
      <c r="C39" s="163">
        <v>0.5</v>
      </c>
      <c r="D39" s="163">
        <v>0.5</v>
      </c>
      <c r="E39" s="163">
        <v>1</v>
      </c>
      <c r="F39" s="163"/>
      <c r="G39" s="176"/>
      <c r="H39" s="176"/>
      <c r="I39" s="176"/>
    </row>
    <row r="40" spans="1:9" x14ac:dyDescent="0.25">
      <c r="A40" s="15" t="s">
        <v>463</v>
      </c>
      <c r="B40" s="51">
        <v>0.5</v>
      </c>
      <c r="C40" s="51">
        <v>0.5</v>
      </c>
      <c r="D40" s="51"/>
      <c r="E40" s="51"/>
      <c r="F40" s="51"/>
      <c r="G40" s="102"/>
      <c r="H40" s="102"/>
      <c r="I40" s="102"/>
    </row>
    <row r="41" spans="1:9" x14ac:dyDescent="0.25">
      <c r="A41" s="168" t="s">
        <v>464</v>
      </c>
      <c r="B41" s="169">
        <v>11.5</v>
      </c>
      <c r="C41" s="169">
        <v>3.5</v>
      </c>
      <c r="D41" s="169"/>
      <c r="E41" s="169">
        <v>6</v>
      </c>
      <c r="F41" s="169">
        <v>16</v>
      </c>
      <c r="G41" s="177"/>
      <c r="H41" s="177">
        <v>10</v>
      </c>
      <c r="I41" s="177"/>
    </row>
    <row r="42" spans="1:9" x14ac:dyDescent="0.25">
      <c r="A42" s="171" t="s">
        <v>456</v>
      </c>
      <c r="B42" s="172"/>
      <c r="C42" s="172"/>
      <c r="D42" s="172"/>
      <c r="E42" s="172">
        <v>12</v>
      </c>
      <c r="F42" s="172">
        <v>14</v>
      </c>
      <c r="G42" s="186"/>
      <c r="H42" s="186">
        <v>10</v>
      </c>
      <c r="I42" s="186"/>
    </row>
    <row r="43" spans="1:9" ht="16.5" thickBot="1" x14ac:dyDescent="0.3">
      <c r="A43" s="15"/>
      <c r="B43" s="51"/>
      <c r="C43" s="51"/>
      <c r="D43" s="51"/>
      <c r="E43" s="51"/>
      <c r="F43" s="51"/>
      <c r="G43" s="102"/>
      <c r="H43" s="102"/>
      <c r="I43" s="102"/>
    </row>
    <row r="44" spans="1:9" ht="16.5" thickBot="1" x14ac:dyDescent="0.3">
      <c r="A44" s="39" t="s">
        <v>57</v>
      </c>
      <c r="B44" s="91">
        <f>B20+B15+B5</f>
        <v>57.5</v>
      </c>
      <c r="C44" s="91">
        <f>C20+C15+C5</f>
        <v>47</v>
      </c>
      <c r="D44" s="91">
        <f>D20+D15+D5</f>
        <v>56.5</v>
      </c>
      <c r="E44" s="91">
        <f>E20+E15+E5+E13</f>
        <v>52.5</v>
      </c>
      <c r="F44" s="91">
        <f>F20+F15+F5+F13</f>
        <v>47.5</v>
      </c>
      <c r="G44" s="91">
        <f>G20+G15+G5+G13</f>
        <v>28</v>
      </c>
      <c r="H44" s="91">
        <f>H20+H15+H5+H13</f>
        <v>38.119999999999997</v>
      </c>
      <c r="I44" s="91">
        <f>I20+I15+I5+I13</f>
        <v>0</v>
      </c>
    </row>
    <row r="45" spans="1:9" ht="16.5" thickBot="1" x14ac:dyDescent="0.3">
      <c r="A45" s="39" t="s">
        <v>58</v>
      </c>
      <c r="B45" s="55">
        <f>COUNT(B6:B12)+COUNT(B16:B18)+COUNT(B21:B40)</f>
        <v>16</v>
      </c>
      <c r="C45" s="55">
        <f t="shared" ref="C45:I45" si="3">COUNT(C6:C12)+COUNT(C16:C18)+COUNT(C21:C40)</f>
        <v>19</v>
      </c>
      <c r="D45" s="55">
        <f t="shared" si="3"/>
        <v>18</v>
      </c>
      <c r="E45" s="55">
        <f t="shared" si="3"/>
        <v>13</v>
      </c>
      <c r="F45" s="55">
        <f t="shared" si="3"/>
        <v>11</v>
      </c>
      <c r="G45" s="55">
        <f t="shared" si="3"/>
        <v>10</v>
      </c>
      <c r="H45" s="55">
        <f t="shared" si="3"/>
        <v>12</v>
      </c>
      <c r="I45" s="55">
        <f t="shared" si="3"/>
        <v>0</v>
      </c>
    </row>
    <row r="46" spans="1:9" ht="16.5" thickBot="1" x14ac:dyDescent="0.3">
      <c r="A46" s="39" t="s">
        <v>703</v>
      </c>
      <c r="B46" s="55"/>
      <c r="C46" s="55"/>
      <c r="D46" s="55"/>
      <c r="E46" s="105"/>
      <c r="F46" s="105"/>
      <c r="G46" s="105"/>
      <c r="H46" s="105">
        <v>8173</v>
      </c>
      <c r="I46" s="105"/>
    </row>
    <row r="47" spans="1:9" x14ac:dyDescent="0.25">
      <c r="B47" s="100"/>
      <c r="C47" s="100"/>
      <c r="D47" s="100"/>
      <c r="E47" s="100"/>
      <c r="F47" s="100"/>
      <c r="G47" s="100"/>
      <c r="H47" s="100"/>
      <c r="I47" s="100"/>
    </row>
    <row r="48" spans="1:9" x14ac:dyDescent="0.25">
      <c r="B48" s="100"/>
      <c r="C48" s="100"/>
      <c r="D48" s="100"/>
      <c r="E48" s="100"/>
      <c r="F48" s="100"/>
      <c r="G48" s="100"/>
      <c r="H48" s="100"/>
      <c r="I48" s="100"/>
    </row>
    <row r="49" spans="2:9" x14ac:dyDescent="0.25">
      <c r="B49" s="100"/>
      <c r="C49" s="100"/>
      <c r="D49" s="100"/>
      <c r="E49" s="100"/>
      <c r="F49" s="100"/>
      <c r="G49" s="100"/>
      <c r="H49" s="100"/>
      <c r="I49" s="100"/>
    </row>
    <row r="50" spans="2:9" x14ac:dyDescent="0.25">
      <c r="B50" s="100"/>
      <c r="C50" s="100"/>
      <c r="D50" s="100"/>
      <c r="E50" s="100"/>
      <c r="F50" s="100"/>
      <c r="G50" s="100"/>
      <c r="H50" s="100"/>
      <c r="I50" s="100"/>
    </row>
    <row r="51" spans="2:9" x14ac:dyDescent="0.25">
      <c r="B51" s="100"/>
      <c r="C51" s="100"/>
      <c r="D51" s="100"/>
      <c r="E51" s="100"/>
      <c r="F51" s="100"/>
      <c r="G51" s="100"/>
      <c r="H51" s="100"/>
      <c r="I51" s="100"/>
    </row>
    <row r="52" spans="2:9" x14ac:dyDescent="0.25">
      <c r="B52" s="100"/>
      <c r="C52" s="100"/>
      <c r="D52" s="100"/>
      <c r="E52" s="100"/>
      <c r="F52" s="100"/>
      <c r="G52" s="100"/>
      <c r="H52" s="100"/>
      <c r="I52" s="100"/>
    </row>
  </sheetData>
  <sortState xmlns:xlrd2="http://schemas.microsoft.com/office/spreadsheetml/2017/richdata2" ref="A21:H40">
    <sortCondition ref="A20:A40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pageSetUpPr fitToPage="1"/>
  </sheetPr>
  <dimension ref="A1:I51"/>
  <sheetViews>
    <sheetView zoomScaleNormal="100" workbookViewId="0">
      <selection activeCell="L7" sqref="L7"/>
    </sheetView>
  </sheetViews>
  <sheetFormatPr defaultColWidth="8.85546875" defaultRowHeight="15.75" x14ac:dyDescent="0.25"/>
  <cols>
    <col min="1" max="1" width="36.5703125" style="3" customWidth="1"/>
    <col min="2" max="6" width="9.5703125" style="3" customWidth="1"/>
    <col min="7" max="9" width="9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20.25" customHeight="1" x14ac:dyDescent="0.25">
      <c r="A2" s="42" t="s">
        <v>698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31.5" x14ac:dyDescent="0.25">
      <c r="A3" s="16" t="s">
        <v>699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9" ht="16.5" thickBot="1" x14ac:dyDescent="0.3">
      <c r="A4" s="27" t="s">
        <v>704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3">
      <c r="A5" s="39" t="s">
        <v>55</v>
      </c>
      <c r="B5" s="91">
        <f>SUM(B6:B7)</f>
        <v>0</v>
      </c>
      <c r="C5" s="91">
        <f t="shared" ref="C5:I5" si="0">SUM(C6:C7)</f>
        <v>0</v>
      </c>
      <c r="D5" s="91">
        <f t="shared" si="0"/>
        <v>1.5</v>
      </c>
      <c r="E5" s="91">
        <f t="shared" si="0"/>
        <v>0</v>
      </c>
      <c r="F5" s="91">
        <f t="shared" si="0"/>
        <v>0.5</v>
      </c>
      <c r="G5" s="91">
        <f t="shared" si="0"/>
        <v>2</v>
      </c>
      <c r="H5" s="91">
        <f t="shared" si="0"/>
        <v>1</v>
      </c>
      <c r="I5" s="91">
        <f t="shared" si="0"/>
        <v>0</v>
      </c>
    </row>
    <row r="6" spans="1:9" x14ac:dyDescent="0.25">
      <c r="A6" s="159" t="s">
        <v>617</v>
      </c>
      <c r="B6" s="160"/>
      <c r="C6" s="160"/>
      <c r="D6" s="160"/>
      <c r="E6" s="175"/>
      <c r="F6" s="160"/>
      <c r="G6" s="175"/>
      <c r="H6" s="175">
        <v>1</v>
      </c>
      <c r="I6" s="175"/>
    </row>
    <row r="7" spans="1:9" x14ac:dyDescent="0.25">
      <c r="A7" s="21" t="s">
        <v>610</v>
      </c>
      <c r="B7" s="54"/>
      <c r="C7" s="54"/>
      <c r="D7" s="54">
        <v>1.5</v>
      </c>
      <c r="E7" s="106"/>
      <c r="F7" s="54">
        <v>0.5</v>
      </c>
      <c r="G7" s="106">
        <v>2</v>
      </c>
      <c r="H7" s="106"/>
      <c r="I7" s="106"/>
    </row>
    <row r="8" spans="1:9" ht="16.5" thickBot="1" x14ac:dyDescent="0.3">
      <c r="A8" s="27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48</v>
      </c>
      <c r="B9" s="91">
        <f>SUM(B10:B21)</f>
        <v>5</v>
      </c>
      <c r="C9" s="91">
        <f t="shared" ref="C9:I9" si="1">SUM(C10:C21)</f>
        <v>7</v>
      </c>
      <c r="D9" s="91">
        <f t="shared" si="1"/>
        <v>19</v>
      </c>
      <c r="E9" s="91">
        <f t="shared" si="1"/>
        <v>27.5</v>
      </c>
      <c r="F9" s="91">
        <f t="shared" si="1"/>
        <v>10.5</v>
      </c>
      <c r="G9" s="91">
        <f t="shared" si="1"/>
        <v>21.5</v>
      </c>
      <c r="H9" s="91">
        <f t="shared" si="1"/>
        <v>28.5</v>
      </c>
      <c r="I9" s="91">
        <f t="shared" si="1"/>
        <v>0</v>
      </c>
    </row>
    <row r="10" spans="1:9" x14ac:dyDescent="0.25">
      <c r="A10" s="159" t="s">
        <v>436</v>
      </c>
      <c r="B10" s="160">
        <v>0.5</v>
      </c>
      <c r="C10" s="160"/>
      <c r="D10" s="160">
        <v>0.5</v>
      </c>
      <c r="E10" s="160">
        <v>0.5</v>
      </c>
      <c r="F10" s="160">
        <v>0.5</v>
      </c>
      <c r="G10" s="175">
        <v>0.5</v>
      </c>
      <c r="H10" s="175"/>
      <c r="I10" s="175"/>
    </row>
    <row r="11" spans="1:9" x14ac:dyDescent="0.25">
      <c r="A11" s="15" t="s">
        <v>571</v>
      </c>
      <c r="B11" s="51"/>
      <c r="C11" s="51">
        <v>1</v>
      </c>
      <c r="D11" s="51"/>
      <c r="E11" s="51"/>
      <c r="F11" s="51"/>
      <c r="G11" s="102"/>
      <c r="H11" s="102"/>
      <c r="I11" s="102"/>
    </row>
    <row r="12" spans="1:9" x14ac:dyDescent="0.25">
      <c r="A12" s="162" t="s">
        <v>554</v>
      </c>
      <c r="B12" s="163">
        <v>0.5</v>
      </c>
      <c r="C12" s="163"/>
      <c r="D12" s="163">
        <v>1</v>
      </c>
      <c r="E12" s="163"/>
      <c r="F12" s="163"/>
      <c r="G12" s="176"/>
      <c r="H12" s="176"/>
      <c r="I12" s="176"/>
    </row>
    <row r="13" spans="1:9" x14ac:dyDescent="0.25">
      <c r="A13" s="15" t="s">
        <v>503</v>
      </c>
      <c r="B13" s="51">
        <v>0.5</v>
      </c>
      <c r="C13" s="51">
        <v>0.5</v>
      </c>
      <c r="D13" s="51">
        <v>2</v>
      </c>
      <c r="E13" s="51">
        <v>1</v>
      </c>
      <c r="F13" s="51">
        <v>1</v>
      </c>
      <c r="G13" s="102">
        <v>3</v>
      </c>
      <c r="H13" s="102">
        <v>3</v>
      </c>
      <c r="I13" s="102"/>
    </row>
    <row r="14" spans="1:9" x14ac:dyDescent="0.25">
      <c r="A14" s="162" t="s">
        <v>480</v>
      </c>
      <c r="B14" s="163">
        <v>1</v>
      </c>
      <c r="C14" s="163">
        <v>1</v>
      </c>
      <c r="D14" s="163">
        <v>13</v>
      </c>
      <c r="E14" s="163">
        <v>26</v>
      </c>
      <c r="F14" s="163">
        <v>9</v>
      </c>
      <c r="G14" s="176">
        <v>16</v>
      </c>
      <c r="H14" s="176">
        <v>24</v>
      </c>
      <c r="I14" s="176"/>
    </row>
    <row r="15" spans="1:9" x14ac:dyDescent="0.25">
      <c r="A15" s="15" t="s">
        <v>707</v>
      </c>
      <c r="B15" s="51">
        <v>0.5</v>
      </c>
      <c r="C15" s="51">
        <v>0.5</v>
      </c>
      <c r="D15" s="51">
        <v>2</v>
      </c>
      <c r="E15" s="51"/>
      <c r="F15" s="51"/>
      <c r="G15" s="102"/>
      <c r="H15" s="102"/>
      <c r="I15" s="102"/>
    </row>
    <row r="16" spans="1:9" x14ac:dyDescent="0.25">
      <c r="A16" s="162" t="s">
        <v>572</v>
      </c>
      <c r="B16" s="163">
        <v>0.5</v>
      </c>
      <c r="C16" s="163"/>
      <c r="D16" s="163"/>
      <c r="E16" s="163"/>
      <c r="F16" s="163"/>
      <c r="G16" s="176"/>
      <c r="H16" s="176">
        <v>0.5</v>
      </c>
      <c r="I16" s="176"/>
    </row>
    <row r="17" spans="1:9" x14ac:dyDescent="0.25">
      <c r="A17" s="15" t="s">
        <v>468</v>
      </c>
      <c r="B17" s="51">
        <v>0.5</v>
      </c>
      <c r="C17" s="51">
        <v>1</v>
      </c>
      <c r="D17" s="51"/>
      <c r="E17" s="51"/>
      <c r="F17" s="51"/>
      <c r="G17" s="102">
        <v>2</v>
      </c>
      <c r="H17" s="102">
        <v>1</v>
      </c>
      <c r="I17" s="102"/>
    </row>
    <row r="18" spans="1:9" x14ac:dyDescent="0.25">
      <c r="A18" s="162" t="s">
        <v>469</v>
      </c>
      <c r="B18" s="163"/>
      <c r="C18" s="163">
        <v>1</v>
      </c>
      <c r="D18" s="163"/>
      <c r="E18" s="163"/>
      <c r="F18" s="163"/>
      <c r="G18" s="176"/>
      <c r="H18" s="176"/>
      <c r="I18" s="176"/>
    </row>
    <row r="19" spans="1:9" x14ac:dyDescent="0.25">
      <c r="A19" s="15" t="s">
        <v>705</v>
      </c>
      <c r="B19" s="51">
        <v>1</v>
      </c>
      <c r="C19" s="51">
        <v>1</v>
      </c>
      <c r="D19" s="51"/>
      <c r="E19" s="51"/>
      <c r="F19" s="51"/>
      <c r="G19" s="102"/>
      <c r="H19" s="102"/>
      <c r="I19" s="102"/>
    </row>
    <row r="20" spans="1:9" x14ac:dyDescent="0.25">
      <c r="A20" s="162" t="s">
        <v>706</v>
      </c>
      <c r="B20" s="163"/>
      <c r="C20" s="163"/>
      <c r="D20" s="163">
        <v>0.5</v>
      </c>
      <c r="E20" s="163"/>
      <c r="F20" s="163"/>
      <c r="G20" s="176"/>
      <c r="H20" s="176"/>
      <c r="I20" s="176"/>
    </row>
    <row r="21" spans="1:9" x14ac:dyDescent="0.25">
      <c r="A21" s="15" t="s">
        <v>919</v>
      </c>
      <c r="B21" s="51"/>
      <c r="C21" s="51">
        <v>1</v>
      </c>
      <c r="D21" s="51"/>
      <c r="E21" s="102"/>
      <c r="F21" s="102"/>
      <c r="G21" s="102"/>
      <c r="H21" s="102"/>
      <c r="I21" s="102"/>
    </row>
    <row r="22" spans="1:9" ht="16.5" thickBot="1" x14ac:dyDescent="0.3">
      <c r="A22" s="20"/>
      <c r="B22" s="88"/>
      <c r="C22" s="88"/>
      <c r="D22" s="88"/>
      <c r="E22" s="104"/>
      <c r="F22" s="104"/>
      <c r="G22" s="104"/>
      <c r="H22" s="104"/>
      <c r="I22" s="104"/>
    </row>
    <row r="23" spans="1:9" ht="16.5" thickBot="1" x14ac:dyDescent="0.3">
      <c r="A23" s="39" t="s">
        <v>49</v>
      </c>
      <c r="B23" s="91">
        <f>SUM(B24:B27)</f>
        <v>51</v>
      </c>
      <c r="C23" s="91">
        <f t="shared" ref="C23:I23" si="2">SUM(C24:C27)</f>
        <v>25.5</v>
      </c>
      <c r="D23" s="91">
        <f t="shared" si="2"/>
        <v>25</v>
      </c>
      <c r="E23" s="91">
        <f t="shared" si="2"/>
        <v>0.5</v>
      </c>
      <c r="F23" s="91">
        <f t="shared" si="2"/>
        <v>0</v>
      </c>
      <c r="G23" s="91">
        <f t="shared" si="2"/>
        <v>0</v>
      </c>
      <c r="H23" s="91">
        <f t="shared" si="2"/>
        <v>0</v>
      </c>
      <c r="I23" s="91">
        <f t="shared" si="2"/>
        <v>0</v>
      </c>
    </row>
    <row r="24" spans="1:9" x14ac:dyDescent="0.25">
      <c r="A24" s="159" t="s">
        <v>440</v>
      </c>
      <c r="B24" s="160">
        <v>50</v>
      </c>
      <c r="C24" s="160">
        <v>25</v>
      </c>
      <c r="D24" s="160">
        <v>25</v>
      </c>
      <c r="E24" s="160">
        <v>0.5</v>
      </c>
      <c r="F24" s="160"/>
      <c r="G24" s="175"/>
      <c r="H24" s="175"/>
      <c r="I24" s="175"/>
    </row>
    <row r="25" spans="1:9" x14ac:dyDescent="0.25">
      <c r="A25" s="15" t="s">
        <v>527</v>
      </c>
      <c r="B25" s="51">
        <v>0.5</v>
      </c>
      <c r="C25" s="51"/>
      <c r="D25" s="51"/>
      <c r="E25" s="51"/>
      <c r="F25" s="51"/>
      <c r="G25" s="102"/>
      <c r="H25" s="102"/>
      <c r="I25" s="102"/>
    </row>
    <row r="26" spans="1:9" x14ac:dyDescent="0.25">
      <c r="A26" s="162" t="s">
        <v>908</v>
      </c>
      <c r="B26" s="163">
        <v>0.5</v>
      </c>
      <c r="C26" s="163"/>
      <c r="D26" s="163"/>
      <c r="E26" s="163"/>
      <c r="F26" s="163"/>
      <c r="G26" s="176"/>
      <c r="H26" s="176"/>
      <c r="I26" s="176"/>
    </row>
    <row r="27" spans="1:9" x14ac:dyDescent="0.25">
      <c r="A27" s="15" t="s">
        <v>528</v>
      </c>
      <c r="B27" s="51"/>
      <c r="C27" s="51">
        <v>0.5</v>
      </c>
      <c r="D27" s="51"/>
      <c r="E27" s="51"/>
      <c r="F27" s="51"/>
      <c r="G27" s="102"/>
      <c r="H27" s="102"/>
      <c r="I27" s="102"/>
    </row>
    <row r="28" spans="1:9" ht="16.5" thickBot="1" x14ac:dyDescent="0.3">
      <c r="A28" s="20"/>
      <c r="B28" s="88"/>
      <c r="C28" s="88"/>
      <c r="D28" s="88"/>
      <c r="E28" s="104"/>
      <c r="F28" s="104"/>
      <c r="G28" s="104"/>
      <c r="H28" s="104"/>
      <c r="I28" s="104"/>
    </row>
    <row r="29" spans="1:9" ht="16.5" thickBot="1" x14ac:dyDescent="0.3">
      <c r="A29" s="39" t="s">
        <v>56</v>
      </c>
      <c r="B29" s="91">
        <f>SUM(B30:B44)</f>
        <v>30.5</v>
      </c>
      <c r="C29" s="91">
        <f t="shared" ref="C29:I29" si="3">SUM(C30:C44)</f>
        <v>40</v>
      </c>
      <c r="D29" s="91">
        <f t="shared" si="3"/>
        <v>47.55</v>
      </c>
      <c r="E29" s="91">
        <f t="shared" si="3"/>
        <v>41</v>
      </c>
      <c r="F29" s="91">
        <f t="shared" si="3"/>
        <v>42</v>
      </c>
      <c r="G29" s="91">
        <f t="shared" si="3"/>
        <v>46.7</v>
      </c>
      <c r="H29" s="91">
        <f t="shared" si="3"/>
        <v>33.6</v>
      </c>
      <c r="I29" s="91">
        <f t="shared" si="3"/>
        <v>0</v>
      </c>
    </row>
    <row r="30" spans="1:9" x14ac:dyDescent="0.25">
      <c r="A30" s="159" t="s">
        <v>443</v>
      </c>
      <c r="B30" s="160">
        <v>2</v>
      </c>
      <c r="C30" s="160">
        <v>7</v>
      </c>
      <c r="D30" s="160">
        <v>8</v>
      </c>
      <c r="E30" s="160">
        <v>1</v>
      </c>
      <c r="F30" s="160">
        <v>2</v>
      </c>
      <c r="G30" s="175">
        <v>2</v>
      </c>
      <c r="H30" s="175"/>
      <c r="I30" s="175"/>
    </row>
    <row r="31" spans="1:9" x14ac:dyDescent="0.25">
      <c r="A31" s="15" t="s">
        <v>447</v>
      </c>
      <c r="B31" s="51">
        <v>0.5</v>
      </c>
      <c r="C31" s="51">
        <v>0.5</v>
      </c>
      <c r="D31" s="51">
        <v>0.05</v>
      </c>
      <c r="E31" s="51">
        <v>0.5</v>
      </c>
      <c r="F31" s="51">
        <v>0.5</v>
      </c>
      <c r="G31" s="102">
        <v>0.1</v>
      </c>
      <c r="H31" s="102"/>
      <c r="I31" s="102"/>
    </row>
    <row r="32" spans="1:9" x14ac:dyDescent="0.25">
      <c r="A32" s="162" t="s">
        <v>449</v>
      </c>
      <c r="B32" s="163"/>
      <c r="C32" s="163"/>
      <c r="D32" s="163">
        <v>0.5</v>
      </c>
      <c r="E32" s="163">
        <v>0.5</v>
      </c>
      <c r="F32" s="163">
        <v>0.5</v>
      </c>
      <c r="G32" s="176">
        <v>0.1</v>
      </c>
      <c r="H32" s="176">
        <v>2</v>
      </c>
      <c r="I32" s="176"/>
    </row>
    <row r="33" spans="1:9" x14ac:dyDescent="0.25">
      <c r="A33" s="15" t="s">
        <v>450</v>
      </c>
      <c r="B33" s="51">
        <v>0.5</v>
      </c>
      <c r="C33" s="51">
        <v>1</v>
      </c>
      <c r="D33" s="51">
        <v>1</v>
      </c>
      <c r="E33" s="51">
        <v>0.5</v>
      </c>
      <c r="F33" s="51">
        <v>1</v>
      </c>
      <c r="G33" s="102">
        <v>1</v>
      </c>
      <c r="H33" s="102">
        <v>0.1</v>
      </c>
      <c r="I33" s="102"/>
    </row>
    <row r="34" spans="1:9" x14ac:dyDescent="0.25">
      <c r="A34" s="181" t="s">
        <v>904</v>
      </c>
      <c r="B34" s="163">
        <v>0.5</v>
      </c>
      <c r="C34" s="163"/>
      <c r="D34" s="163">
        <v>0.5</v>
      </c>
      <c r="E34" s="163">
        <v>0.5</v>
      </c>
      <c r="F34" s="163">
        <v>1</v>
      </c>
      <c r="G34" s="176">
        <v>0.5</v>
      </c>
      <c r="H34" s="176"/>
      <c r="I34" s="176"/>
    </row>
    <row r="35" spans="1:9" x14ac:dyDescent="0.25">
      <c r="A35" s="131" t="s">
        <v>979</v>
      </c>
      <c r="B35" s="51"/>
      <c r="C35" s="51">
        <v>0.5</v>
      </c>
      <c r="D35" s="51">
        <v>4</v>
      </c>
      <c r="E35" s="51">
        <v>5</v>
      </c>
      <c r="F35" s="51"/>
      <c r="G35" s="102"/>
      <c r="H35" s="102"/>
      <c r="I35" s="102"/>
    </row>
    <row r="36" spans="1:9" x14ac:dyDescent="0.25">
      <c r="A36" s="162" t="s">
        <v>563</v>
      </c>
      <c r="B36" s="163">
        <v>25</v>
      </c>
      <c r="C36" s="163">
        <v>30</v>
      </c>
      <c r="D36" s="163">
        <v>30</v>
      </c>
      <c r="E36" s="163">
        <v>27</v>
      </c>
      <c r="F36" s="163">
        <v>24</v>
      </c>
      <c r="G36" s="176">
        <v>32</v>
      </c>
      <c r="H36" s="176">
        <v>23</v>
      </c>
      <c r="I36" s="176"/>
    </row>
    <row r="37" spans="1:9" x14ac:dyDescent="0.25">
      <c r="A37" s="15" t="s">
        <v>638</v>
      </c>
      <c r="B37" s="51">
        <v>0.5</v>
      </c>
      <c r="C37" s="51"/>
      <c r="D37" s="51"/>
      <c r="E37" s="51"/>
      <c r="F37" s="51"/>
      <c r="G37" s="102"/>
      <c r="H37" s="102"/>
      <c r="I37" s="102"/>
    </row>
    <row r="38" spans="1:9" x14ac:dyDescent="0.25">
      <c r="A38" s="162" t="s">
        <v>453</v>
      </c>
      <c r="B38" s="163">
        <v>0.5</v>
      </c>
      <c r="C38" s="163">
        <v>0.5</v>
      </c>
      <c r="D38" s="163">
        <v>0.5</v>
      </c>
      <c r="E38" s="163">
        <v>0.5</v>
      </c>
      <c r="F38" s="163">
        <v>0.5</v>
      </c>
      <c r="G38" s="176">
        <v>0.5</v>
      </c>
      <c r="H38" s="176">
        <v>0.5</v>
      </c>
      <c r="I38" s="176"/>
    </row>
    <row r="39" spans="1:9" x14ac:dyDescent="0.25">
      <c r="A39" s="15" t="s">
        <v>708</v>
      </c>
      <c r="B39" s="51"/>
      <c r="C39" s="51"/>
      <c r="D39" s="51">
        <v>0.5</v>
      </c>
      <c r="E39" s="51"/>
      <c r="F39" s="51"/>
      <c r="G39" s="102"/>
      <c r="H39" s="102">
        <v>0.5</v>
      </c>
      <c r="I39" s="102"/>
    </row>
    <row r="40" spans="1:9" x14ac:dyDescent="0.25">
      <c r="A40" s="162" t="s">
        <v>455</v>
      </c>
      <c r="B40" s="163">
        <v>0.5</v>
      </c>
      <c r="C40" s="163"/>
      <c r="D40" s="163"/>
      <c r="E40" s="163"/>
      <c r="F40" s="163"/>
      <c r="G40" s="176"/>
      <c r="H40" s="176"/>
      <c r="I40" s="176"/>
    </row>
    <row r="41" spans="1:9" x14ac:dyDescent="0.25">
      <c r="A41" s="15" t="s">
        <v>463</v>
      </c>
      <c r="B41" s="51">
        <v>0.5</v>
      </c>
      <c r="C41" s="51">
        <v>0.5</v>
      </c>
      <c r="D41" s="51">
        <v>0.5</v>
      </c>
      <c r="E41" s="51">
        <v>0.5</v>
      </c>
      <c r="F41" s="51">
        <v>0.5</v>
      </c>
      <c r="G41" s="102">
        <v>0.5</v>
      </c>
      <c r="H41" s="102"/>
      <c r="I41" s="102"/>
    </row>
    <row r="42" spans="1:9" x14ac:dyDescent="0.25">
      <c r="A42" s="162" t="s">
        <v>980</v>
      </c>
      <c r="B42" s="163"/>
      <c r="C42" s="163"/>
      <c r="D42" s="163"/>
      <c r="E42" s="163"/>
      <c r="F42" s="163"/>
      <c r="G42" s="176"/>
      <c r="H42" s="176">
        <v>0.5</v>
      </c>
      <c r="I42" s="176"/>
    </row>
    <row r="43" spans="1:9" x14ac:dyDescent="0.25">
      <c r="A43" s="17" t="s">
        <v>709</v>
      </c>
      <c r="B43" s="51"/>
      <c r="C43" s="51"/>
      <c r="D43" s="51">
        <v>2</v>
      </c>
      <c r="E43" s="51"/>
      <c r="F43" s="51">
        <v>1</v>
      </c>
      <c r="G43" s="102">
        <v>3</v>
      </c>
      <c r="H43" s="102"/>
      <c r="I43" s="102"/>
    </row>
    <row r="44" spans="1:9" x14ac:dyDescent="0.25">
      <c r="A44" s="168" t="s">
        <v>464</v>
      </c>
      <c r="B44" s="169"/>
      <c r="C44" s="169"/>
      <c r="D44" s="169"/>
      <c r="E44" s="169">
        <v>5</v>
      </c>
      <c r="F44" s="169">
        <v>11</v>
      </c>
      <c r="G44" s="177">
        <v>7</v>
      </c>
      <c r="H44" s="177">
        <v>7</v>
      </c>
      <c r="I44" s="177"/>
    </row>
    <row r="45" spans="1:9" x14ac:dyDescent="0.25">
      <c r="A45" s="171" t="s">
        <v>456</v>
      </c>
      <c r="B45" s="172"/>
      <c r="C45" s="172"/>
      <c r="D45" s="172"/>
      <c r="E45" s="172">
        <v>7</v>
      </c>
      <c r="F45" s="172">
        <v>13</v>
      </c>
      <c r="G45" s="186">
        <v>4</v>
      </c>
      <c r="H45" s="186">
        <v>4</v>
      </c>
      <c r="I45" s="186"/>
    </row>
    <row r="46" spans="1:9" ht="16.5" thickBot="1" x14ac:dyDescent="0.3">
      <c r="A46" s="17"/>
      <c r="B46" s="51"/>
      <c r="C46" s="51"/>
      <c r="D46" s="51"/>
      <c r="E46" s="51"/>
      <c r="F46" s="51"/>
      <c r="G46" s="102"/>
      <c r="H46" s="102"/>
      <c r="I46" s="102"/>
    </row>
    <row r="47" spans="1:9" ht="16.5" thickBot="1" x14ac:dyDescent="0.3">
      <c r="A47" s="39" t="s">
        <v>57</v>
      </c>
      <c r="B47" s="91">
        <f t="shared" ref="B47:I47" si="4">B29+B23+B9+B5</f>
        <v>86.5</v>
      </c>
      <c r="C47" s="91">
        <f t="shared" si="4"/>
        <v>72.5</v>
      </c>
      <c r="D47" s="91">
        <f t="shared" si="4"/>
        <v>93.05</v>
      </c>
      <c r="E47" s="91">
        <f t="shared" si="4"/>
        <v>69</v>
      </c>
      <c r="F47" s="91">
        <f t="shared" si="4"/>
        <v>53</v>
      </c>
      <c r="G47" s="91">
        <f t="shared" si="4"/>
        <v>70.2</v>
      </c>
      <c r="H47" s="91">
        <f t="shared" si="4"/>
        <v>63.1</v>
      </c>
      <c r="I47" s="91">
        <f t="shared" si="4"/>
        <v>0</v>
      </c>
    </row>
    <row r="48" spans="1:9" ht="16.5" thickBot="1" x14ac:dyDescent="0.3">
      <c r="A48" s="39" t="s">
        <v>58</v>
      </c>
      <c r="B48" s="55">
        <f>COUNT(B6)+COUNT(B10:B21)+COUNT(B24:B27)+COUNT(B30:B43)</f>
        <v>20</v>
      </c>
      <c r="C48" s="55">
        <f t="shared" ref="C48:I48" si="5">COUNT(C6)+COUNT(C10:C21)+COUNT(C24:C27)+COUNT(C30:C43)</f>
        <v>17</v>
      </c>
      <c r="D48" s="55">
        <f t="shared" si="5"/>
        <v>18</v>
      </c>
      <c r="E48" s="55">
        <f t="shared" si="5"/>
        <v>13</v>
      </c>
      <c r="F48" s="55">
        <f t="shared" si="5"/>
        <v>12</v>
      </c>
      <c r="G48" s="55">
        <f t="shared" si="5"/>
        <v>13</v>
      </c>
      <c r="H48" s="55">
        <f t="shared" si="5"/>
        <v>11</v>
      </c>
      <c r="I48" s="55">
        <f t="shared" si="5"/>
        <v>0</v>
      </c>
    </row>
    <row r="49" spans="1:9" ht="16.5" thickBot="1" x14ac:dyDescent="0.3">
      <c r="A49" s="39" t="s">
        <v>710</v>
      </c>
      <c r="B49" s="55"/>
      <c r="C49" s="55"/>
      <c r="D49" s="55"/>
      <c r="E49" s="105"/>
      <c r="F49" s="105"/>
      <c r="G49" s="105"/>
      <c r="H49" s="105">
        <v>8169</v>
      </c>
      <c r="I49" s="105"/>
    </row>
    <row r="50" spans="1:9" x14ac:dyDescent="0.25">
      <c r="B50" s="100"/>
      <c r="C50" s="100"/>
      <c r="D50" s="100"/>
      <c r="E50" s="100"/>
      <c r="F50" s="100"/>
      <c r="G50" s="100"/>
      <c r="H50" s="100"/>
      <c r="I50" s="100"/>
    </row>
    <row r="51" spans="1:9" x14ac:dyDescent="0.25">
      <c r="B51" s="100"/>
      <c r="C51" s="100"/>
      <c r="D51" s="100"/>
      <c r="E51" s="100"/>
      <c r="F51" s="100"/>
      <c r="G51" s="100"/>
      <c r="H51" s="100"/>
      <c r="I51" s="100"/>
    </row>
  </sheetData>
  <sortState xmlns:xlrd2="http://schemas.microsoft.com/office/spreadsheetml/2017/richdata2" ref="A30:H41">
    <sortCondition ref="A29:A41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2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pageSetUpPr fitToPage="1"/>
  </sheetPr>
  <dimension ref="A1:J58"/>
  <sheetViews>
    <sheetView zoomScaleNormal="100" workbookViewId="0">
      <selection activeCell="M4" sqref="M4"/>
    </sheetView>
  </sheetViews>
  <sheetFormatPr defaultColWidth="8.85546875" defaultRowHeight="15.75" x14ac:dyDescent="0.25"/>
  <cols>
    <col min="1" max="1" width="29.5703125" style="3" customWidth="1"/>
    <col min="2" max="6" width="9.5703125" style="3" customWidth="1"/>
    <col min="7" max="9" width="11.28515625" style="3" customWidth="1"/>
    <col min="10" max="16384" width="8.85546875" style="3"/>
  </cols>
  <sheetData>
    <row r="1" spans="1:10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10" ht="17.25" customHeight="1" x14ac:dyDescent="0.25">
      <c r="A2" s="42" t="s">
        <v>698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10" ht="31.5" x14ac:dyDescent="0.25">
      <c r="A3" s="16" t="s">
        <v>699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10" ht="16.5" thickBot="1" x14ac:dyDescent="0.3">
      <c r="A4" s="27" t="s">
        <v>711</v>
      </c>
      <c r="B4" s="14"/>
      <c r="C4" s="14"/>
      <c r="D4" s="14"/>
      <c r="E4" s="69"/>
      <c r="F4" s="69"/>
      <c r="G4" s="69"/>
      <c r="H4" s="69"/>
      <c r="I4" s="69"/>
    </row>
    <row r="5" spans="1:10" ht="16.5" thickBot="1" x14ac:dyDescent="0.3">
      <c r="A5" s="39" t="s">
        <v>55</v>
      </c>
      <c r="B5" s="31"/>
      <c r="C5" s="31"/>
      <c r="D5" s="31"/>
      <c r="E5" s="70"/>
      <c r="F5" s="70"/>
      <c r="G5" s="70"/>
      <c r="H5" s="70"/>
      <c r="I5" s="70"/>
    </row>
    <row r="6" spans="1:10" x14ac:dyDescent="0.25">
      <c r="A6" s="42" t="s">
        <v>712</v>
      </c>
      <c r="B6" s="54"/>
      <c r="C6" s="54"/>
      <c r="D6" s="54"/>
      <c r="E6" s="106"/>
      <c r="F6" s="54">
        <v>1</v>
      </c>
      <c r="G6" s="130" t="s">
        <v>713</v>
      </c>
      <c r="H6" s="106"/>
      <c r="I6" s="106"/>
      <c r="J6" s="100"/>
    </row>
    <row r="7" spans="1:10" ht="16.5" thickBot="1" x14ac:dyDescent="0.3">
      <c r="A7" s="27"/>
      <c r="B7" s="88"/>
      <c r="C7" s="88"/>
      <c r="D7" s="88"/>
      <c r="E7" s="104"/>
      <c r="F7" s="104"/>
      <c r="G7" s="104"/>
      <c r="H7" s="104"/>
      <c r="I7" s="104"/>
      <c r="J7" s="100"/>
    </row>
    <row r="8" spans="1:10" ht="16.5" thickBot="1" x14ac:dyDescent="0.3">
      <c r="A8" s="39" t="s">
        <v>48</v>
      </c>
      <c r="B8" s="91">
        <f t="shared" ref="B8:H8" si="0">SUM(B9:B17)</f>
        <v>18.5</v>
      </c>
      <c r="C8" s="91">
        <f t="shared" si="0"/>
        <v>20.5</v>
      </c>
      <c r="D8" s="91">
        <f t="shared" si="0"/>
        <v>37</v>
      </c>
      <c r="E8" s="91">
        <f t="shared" si="0"/>
        <v>33</v>
      </c>
      <c r="F8" s="91">
        <f t="shared" si="0"/>
        <v>32</v>
      </c>
      <c r="G8" s="91">
        <f t="shared" si="0"/>
        <v>19</v>
      </c>
      <c r="H8" s="91">
        <f t="shared" si="0"/>
        <v>23</v>
      </c>
      <c r="I8" s="91">
        <f t="shared" ref="I8" si="1">SUM(I9:I17)</f>
        <v>0</v>
      </c>
      <c r="J8" s="100"/>
    </row>
    <row r="9" spans="1:10" x14ac:dyDescent="0.25">
      <c r="A9" s="159" t="s">
        <v>436</v>
      </c>
      <c r="B9" s="160">
        <v>15</v>
      </c>
      <c r="C9" s="160">
        <v>15</v>
      </c>
      <c r="D9" s="160">
        <v>20</v>
      </c>
      <c r="E9" s="160">
        <v>9</v>
      </c>
      <c r="F9" s="160">
        <v>6</v>
      </c>
      <c r="G9" s="175">
        <v>0.5</v>
      </c>
      <c r="H9" s="175">
        <v>2</v>
      </c>
      <c r="I9" s="175"/>
      <c r="J9" s="100"/>
    </row>
    <row r="10" spans="1:10" x14ac:dyDescent="0.25">
      <c r="A10" s="15" t="s">
        <v>633</v>
      </c>
      <c r="B10" s="51"/>
      <c r="C10" s="51"/>
      <c r="D10" s="51">
        <v>0.5</v>
      </c>
      <c r="E10" s="51"/>
      <c r="F10" s="51"/>
      <c r="G10" s="102"/>
      <c r="H10" s="102"/>
      <c r="I10" s="102"/>
      <c r="J10" s="100"/>
    </row>
    <row r="11" spans="1:10" x14ac:dyDescent="0.25">
      <c r="A11" s="162" t="s">
        <v>554</v>
      </c>
      <c r="B11" s="163"/>
      <c r="C11" s="163">
        <v>0.5</v>
      </c>
      <c r="D11" s="163"/>
      <c r="E11" s="163"/>
      <c r="F11" s="163"/>
      <c r="G11" s="176"/>
      <c r="H11" s="176"/>
      <c r="I11" s="176"/>
      <c r="J11" s="100"/>
    </row>
    <row r="12" spans="1:10" x14ac:dyDescent="0.25">
      <c r="A12" s="15" t="s">
        <v>503</v>
      </c>
      <c r="B12" s="51">
        <v>0.5</v>
      </c>
      <c r="C12" s="51">
        <v>3</v>
      </c>
      <c r="D12" s="51">
        <v>6</v>
      </c>
      <c r="E12" s="51">
        <v>10</v>
      </c>
      <c r="F12" s="51">
        <v>11</v>
      </c>
      <c r="G12" s="102">
        <v>7</v>
      </c>
      <c r="H12" s="102">
        <v>10</v>
      </c>
      <c r="I12" s="102"/>
      <c r="J12" s="100"/>
    </row>
    <row r="13" spans="1:10" x14ac:dyDescent="0.25">
      <c r="A13" s="162" t="s">
        <v>480</v>
      </c>
      <c r="B13" s="163"/>
      <c r="C13" s="163">
        <v>1</v>
      </c>
      <c r="D13" s="163"/>
      <c r="E13" s="163">
        <v>3</v>
      </c>
      <c r="F13" s="163">
        <v>2</v>
      </c>
      <c r="G13" s="176">
        <v>11</v>
      </c>
      <c r="H13" s="176">
        <v>11</v>
      </c>
      <c r="I13" s="176"/>
      <c r="J13" s="100"/>
    </row>
    <row r="14" spans="1:10" x14ac:dyDescent="0.25">
      <c r="A14" s="15" t="s">
        <v>468</v>
      </c>
      <c r="B14" s="51">
        <v>2</v>
      </c>
      <c r="C14" s="51">
        <v>0.5</v>
      </c>
      <c r="D14" s="51">
        <v>4</v>
      </c>
      <c r="E14" s="51">
        <v>9</v>
      </c>
      <c r="F14" s="51">
        <v>10</v>
      </c>
      <c r="G14" s="102"/>
      <c r="H14" s="102"/>
      <c r="I14" s="102"/>
      <c r="J14" s="100"/>
    </row>
    <row r="15" spans="1:10" x14ac:dyDescent="0.25">
      <c r="A15" s="162" t="s">
        <v>493</v>
      </c>
      <c r="B15" s="163"/>
      <c r="C15" s="163"/>
      <c r="D15" s="163">
        <v>1</v>
      </c>
      <c r="E15" s="163"/>
      <c r="F15" s="163">
        <v>3</v>
      </c>
      <c r="G15" s="176">
        <v>0.5</v>
      </c>
      <c r="H15" s="176"/>
      <c r="I15" s="176"/>
      <c r="J15" s="100"/>
    </row>
    <row r="16" spans="1:10" x14ac:dyDescent="0.25">
      <c r="A16" s="15" t="s">
        <v>469</v>
      </c>
      <c r="B16" s="51">
        <v>1</v>
      </c>
      <c r="C16" s="51"/>
      <c r="D16" s="51">
        <v>5</v>
      </c>
      <c r="E16" s="51">
        <v>2</v>
      </c>
      <c r="F16" s="51"/>
      <c r="G16" s="102"/>
      <c r="H16" s="102"/>
      <c r="I16" s="102"/>
      <c r="J16" s="100"/>
    </row>
    <row r="17" spans="1:10" x14ac:dyDescent="0.25">
      <c r="A17" s="162" t="s">
        <v>437</v>
      </c>
      <c r="B17" s="163"/>
      <c r="C17" s="163">
        <v>0.5</v>
      </c>
      <c r="D17" s="163">
        <v>0.5</v>
      </c>
      <c r="E17" s="163"/>
      <c r="F17" s="176"/>
      <c r="G17" s="176"/>
      <c r="H17" s="176"/>
      <c r="I17" s="176"/>
      <c r="J17" s="100"/>
    </row>
    <row r="18" spans="1:10" x14ac:dyDescent="0.25">
      <c r="A18" s="17" t="s">
        <v>43</v>
      </c>
      <c r="B18" s="102"/>
      <c r="C18" s="102"/>
      <c r="D18" s="102"/>
      <c r="E18" s="102"/>
      <c r="F18" s="51">
        <v>11</v>
      </c>
      <c r="G18" s="102"/>
      <c r="H18" s="102"/>
      <c r="I18" s="102"/>
      <c r="J18" s="100"/>
    </row>
    <row r="19" spans="1:10" ht="16.5" thickBot="1" x14ac:dyDescent="0.3">
      <c r="A19" s="69"/>
      <c r="B19" s="88"/>
      <c r="C19" s="88"/>
      <c r="D19" s="88"/>
      <c r="E19" s="88"/>
      <c r="F19" s="88"/>
      <c r="G19" s="104"/>
      <c r="H19" s="104"/>
      <c r="I19" s="104"/>
      <c r="J19" s="100"/>
    </row>
    <row r="20" spans="1:10" ht="16.5" thickBot="1" x14ac:dyDescent="0.3">
      <c r="A20" s="39" t="s">
        <v>49</v>
      </c>
      <c r="B20" s="91">
        <f t="shared" ref="B20:H20" si="2">SUM(B21:B24)</f>
        <v>3</v>
      </c>
      <c r="C20" s="91">
        <f t="shared" si="2"/>
        <v>1</v>
      </c>
      <c r="D20" s="91">
        <f t="shared" si="2"/>
        <v>2.5</v>
      </c>
      <c r="E20" s="91">
        <f t="shared" si="2"/>
        <v>1.5</v>
      </c>
      <c r="F20" s="91">
        <f t="shared" si="2"/>
        <v>0.5</v>
      </c>
      <c r="G20" s="91">
        <f t="shared" si="2"/>
        <v>1</v>
      </c>
      <c r="H20" s="91">
        <f t="shared" si="2"/>
        <v>1</v>
      </c>
      <c r="I20" s="91">
        <f t="shared" ref="I20" si="3">SUM(I21:I24)</f>
        <v>0</v>
      </c>
      <c r="J20" s="100"/>
    </row>
    <row r="21" spans="1:10" x14ac:dyDescent="0.25">
      <c r="A21" s="159" t="s">
        <v>510</v>
      </c>
      <c r="B21" s="160">
        <v>1</v>
      </c>
      <c r="C21" s="160">
        <v>0.5</v>
      </c>
      <c r="D21" s="160">
        <v>1</v>
      </c>
      <c r="E21" s="160">
        <v>0.5</v>
      </c>
      <c r="F21" s="160"/>
      <c r="G21" s="175"/>
      <c r="H21" s="175"/>
      <c r="I21" s="175"/>
      <c r="J21" s="100"/>
    </row>
    <row r="22" spans="1:10" x14ac:dyDescent="0.25">
      <c r="A22" s="15" t="s">
        <v>527</v>
      </c>
      <c r="B22" s="51"/>
      <c r="C22" s="51"/>
      <c r="D22" s="51"/>
      <c r="E22" s="51"/>
      <c r="F22" s="51"/>
      <c r="G22" s="102">
        <v>1</v>
      </c>
      <c r="H22" s="102">
        <v>1</v>
      </c>
      <c r="I22" s="102"/>
      <c r="J22" s="100"/>
    </row>
    <row r="23" spans="1:10" x14ac:dyDescent="0.25">
      <c r="A23" s="162" t="s">
        <v>513</v>
      </c>
      <c r="B23" s="163"/>
      <c r="C23" s="163"/>
      <c r="D23" s="163">
        <v>0.5</v>
      </c>
      <c r="E23" s="163"/>
      <c r="F23" s="163"/>
      <c r="G23" s="176"/>
      <c r="H23" s="176"/>
      <c r="I23" s="176"/>
      <c r="J23" s="100"/>
    </row>
    <row r="24" spans="1:10" x14ac:dyDescent="0.25">
      <c r="A24" s="15" t="s">
        <v>442</v>
      </c>
      <c r="B24" s="51">
        <v>2</v>
      </c>
      <c r="C24" s="51">
        <v>0.5</v>
      </c>
      <c r="D24" s="51">
        <v>1</v>
      </c>
      <c r="E24" s="51">
        <v>1</v>
      </c>
      <c r="F24" s="51">
        <v>0.5</v>
      </c>
      <c r="G24" s="102"/>
      <c r="H24" s="102"/>
      <c r="I24" s="102"/>
      <c r="J24" s="100"/>
    </row>
    <row r="25" spans="1:10" ht="16.5" thickBot="1" x14ac:dyDescent="0.3">
      <c r="A25" s="20"/>
      <c r="B25" s="88"/>
      <c r="C25" s="88"/>
      <c r="D25" s="88"/>
      <c r="E25" s="104"/>
      <c r="F25" s="104"/>
      <c r="G25" s="104"/>
      <c r="H25" s="104"/>
      <c r="I25" s="104"/>
      <c r="J25" s="100"/>
    </row>
    <row r="26" spans="1:10" ht="16.5" thickBot="1" x14ac:dyDescent="0.3">
      <c r="A26" s="39" t="s">
        <v>56</v>
      </c>
      <c r="B26" s="91">
        <f>SUM(B27:B50)</f>
        <v>30</v>
      </c>
      <c r="C26" s="91">
        <f t="shared" ref="C26:I26" si="4">SUM(C27:C50)</f>
        <v>28.5</v>
      </c>
      <c r="D26" s="91">
        <f t="shared" si="4"/>
        <v>35.5</v>
      </c>
      <c r="E26" s="91">
        <f t="shared" si="4"/>
        <v>34</v>
      </c>
      <c r="F26" s="91">
        <f t="shared" si="4"/>
        <v>7.5</v>
      </c>
      <c r="G26" s="91">
        <f t="shared" si="4"/>
        <v>20.6</v>
      </c>
      <c r="H26" s="91">
        <f t="shared" si="4"/>
        <v>27</v>
      </c>
      <c r="I26" s="91">
        <f t="shared" si="4"/>
        <v>0</v>
      </c>
      <c r="J26" s="100"/>
    </row>
    <row r="27" spans="1:10" x14ac:dyDescent="0.25">
      <c r="A27" s="159" t="s">
        <v>714</v>
      </c>
      <c r="B27" s="160">
        <v>18</v>
      </c>
      <c r="C27" s="160">
        <v>3</v>
      </c>
      <c r="D27" s="160">
        <v>12</v>
      </c>
      <c r="E27" s="160">
        <v>0.5</v>
      </c>
      <c r="F27" s="160">
        <v>0.5</v>
      </c>
      <c r="G27" s="175">
        <v>2</v>
      </c>
      <c r="H27" s="175"/>
      <c r="I27" s="175"/>
      <c r="J27" s="100"/>
    </row>
    <row r="28" spans="1:10" x14ac:dyDescent="0.25">
      <c r="A28" s="15" t="s">
        <v>458</v>
      </c>
      <c r="B28" s="51">
        <v>0.5</v>
      </c>
      <c r="C28" s="51">
        <v>1</v>
      </c>
      <c r="D28" s="51">
        <v>0.5</v>
      </c>
      <c r="E28" s="51">
        <v>0.5</v>
      </c>
      <c r="F28" s="51"/>
      <c r="G28" s="102"/>
      <c r="H28" s="102"/>
      <c r="I28" s="102"/>
      <c r="J28" s="100"/>
    </row>
    <row r="29" spans="1:10" x14ac:dyDescent="0.25">
      <c r="A29" s="162" t="s">
        <v>447</v>
      </c>
      <c r="B29" s="163"/>
      <c r="C29" s="163">
        <v>0.5</v>
      </c>
      <c r="D29" s="163"/>
      <c r="E29" s="163">
        <v>0.5</v>
      </c>
      <c r="F29" s="163"/>
      <c r="G29" s="176"/>
      <c r="H29" s="176">
        <v>0.5</v>
      </c>
      <c r="I29" s="176"/>
      <c r="J29" s="100"/>
    </row>
    <row r="30" spans="1:10" x14ac:dyDescent="0.25">
      <c r="A30" s="15" t="s">
        <v>448</v>
      </c>
      <c r="B30" s="51">
        <v>0.5</v>
      </c>
      <c r="C30" s="51">
        <v>0.5</v>
      </c>
      <c r="D30" s="51"/>
      <c r="E30" s="51"/>
      <c r="F30" s="51"/>
      <c r="G30" s="102"/>
      <c r="H30" s="102"/>
      <c r="I30" s="102"/>
      <c r="J30" s="100"/>
    </row>
    <row r="31" spans="1:10" x14ac:dyDescent="0.25">
      <c r="A31" s="162" t="s">
        <v>898</v>
      </c>
      <c r="B31" s="163"/>
      <c r="C31" s="163"/>
      <c r="D31" s="163"/>
      <c r="E31" s="163"/>
      <c r="F31" s="163"/>
      <c r="G31" s="176">
        <v>0.5</v>
      </c>
      <c r="H31" s="176"/>
      <c r="I31" s="176"/>
      <c r="J31" s="100"/>
    </row>
    <row r="32" spans="1:10" x14ac:dyDescent="0.25">
      <c r="A32" s="15" t="s">
        <v>473</v>
      </c>
      <c r="B32" s="51">
        <v>0.5</v>
      </c>
      <c r="C32" s="51">
        <v>0.5</v>
      </c>
      <c r="D32" s="51">
        <v>2</v>
      </c>
      <c r="E32" s="51">
        <v>0.5</v>
      </c>
      <c r="F32" s="51">
        <v>1</v>
      </c>
      <c r="G32" s="102"/>
      <c r="H32" s="102"/>
      <c r="I32" s="102"/>
      <c r="J32" s="100"/>
    </row>
    <row r="33" spans="1:10" x14ac:dyDescent="0.25">
      <c r="A33" s="162" t="s">
        <v>449</v>
      </c>
      <c r="B33" s="163">
        <v>0.5</v>
      </c>
      <c r="C33" s="163">
        <v>1</v>
      </c>
      <c r="D33" s="163">
        <v>0.5</v>
      </c>
      <c r="E33" s="163">
        <v>0.5</v>
      </c>
      <c r="F33" s="163">
        <v>0.5</v>
      </c>
      <c r="G33" s="176">
        <v>0.1</v>
      </c>
      <c r="H33" s="176">
        <v>0.5</v>
      </c>
      <c r="I33" s="176"/>
      <c r="J33" s="100"/>
    </row>
    <row r="34" spans="1:10" x14ac:dyDescent="0.25">
      <c r="A34" s="15" t="s">
        <v>450</v>
      </c>
      <c r="B34" s="51"/>
      <c r="C34" s="51"/>
      <c r="D34" s="51">
        <v>0.5</v>
      </c>
      <c r="E34" s="51">
        <v>0.5</v>
      </c>
      <c r="F34" s="51"/>
      <c r="G34" s="102"/>
      <c r="H34" s="102">
        <v>0.5</v>
      </c>
      <c r="I34" s="102"/>
      <c r="J34" s="100"/>
    </row>
    <row r="35" spans="1:10" x14ac:dyDescent="0.25">
      <c r="A35" s="162" t="s">
        <v>715</v>
      </c>
      <c r="B35" s="163">
        <v>3</v>
      </c>
      <c r="C35" s="163">
        <v>3</v>
      </c>
      <c r="D35" s="163"/>
      <c r="E35" s="163"/>
      <c r="F35" s="163"/>
      <c r="G35" s="176"/>
      <c r="H35" s="176"/>
      <c r="I35" s="176"/>
      <c r="J35" s="100"/>
    </row>
    <row r="36" spans="1:10" x14ac:dyDescent="0.25">
      <c r="A36" s="15" t="s">
        <v>474</v>
      </c>
      <c r="B36" s="51"/>
      <c r="C36" s="51">
        <v>6</v>
      </c>
      <c r="D36" s="51">
        <v>2</v>
      </c>
      <c r="E36" s="51"/>
      <c r="F36" s="51"/>
      <c r="G36" s="102"/>
      <c r="H36" s="102"/>
      <c r="I36" s="102"/>
      <c r="J36" s="100"/>
    </row>
    <row r="37" spans="1:10" x14ac:dyDescent="0.25">
      <c r="A37" s="162" t="s">
        <v>905</v>
      </c>
      <c r="B37" s="163"/>
      <c r="C37" s="163"/>
      <c r="D37" s="163">
        <v>4</v>
      </c>
      <c r="E37" s="163">
        <v>5</v>
      </c>
      <c r="F37" s="163"/>
      <c r="G37" s="176"/>
      <c r="H37" s="176"/>
      <c r="I37" s="176"/>
      <c r="J37" s="100"/>
    </row>
    <row r="38" spans="1:10" x14ac:dyDescent="0.25">
      <c r="A38" s="15" t="s">
        <v>530</v>
      </c>
      <c r="B38" s="51"/>
      <c r="C38" s="51"/>
      <c r="D38" s="51"/>
      <c r="E38" s="51"/>
      <c r="F38" s="51"/>
      <c r="G38" s="102"/>
      <c r="H38" s="102">
        <v>8</v>
      </c>
      <c r="I38" s="102"/>
      <c r="J38" s="100"/>
    </row>
    <row r="39" spans="1:10" x14ac:dyDescent="0.25">
      <c r="A39" s="162" t="s">
        <v>657</v>
      </c>
      <c r="B39" s="163">
        <v>3</v>
      </c>
      <c r="C39" s="163">
        <v>6</v>
      </c>
      <c r="D39" s="163">
        <v>5</v>
      </c>
      <c r="E39" s="163"/>
      <c r="F39" s="163"/>
      <c r="G39" s="176"/>
      <c r="H39" s="176"/>
      <c r="I39" s="176"/>
      <c r="J39" s="100"/>
    </row>
    <row r="40" spans="1:10" x14ac:dyDescent="0.25">
      <c r="A40" s="15" t="s">
        <v>460</v>
      </c>
      <c r="B40" s="51">
        <v>0.5</v>
      </c>
      <c r="C40" s="51"/>
      <c r="D40" s="51"/>
      <c r="E40" s="51"/>
      <c r="F40" s="51"/>
      <c r="G40" s="102"/>
      <c r="H40" s="102"/>
      <c r="I40" s="102"/>
      <c r="J40" s="100"/>
    </row>
    <row r="41" spans="1:10" x14ac:dyDescent="0.25">
      <c r="A41" s="162" t="s">
        <v>461</v>
      </c>
      <c r="B41" s="163">
        <v>1</v>
      </c>
      <c r="C41" s="163"/>
      <c r="D41" s="163"/>
      <c r="E41" s="163"/>
      <c r="F41" s="163"/>
      <c r="G41" s="176"/>
      <c r="H41" s="176"/>
      <c r="I41" s="176"/>
      <c r="J41" s="100"/>
    </row>
    <row r="42" spans="1:10" x14ac:dyDescent="0.25">
      <c r="A42" s="15" t="s">
        <v>506</v>
      </c>
      <c r="B42" s="51">
        <v>0.5</v>
      </c>
      <c r="C42" s="51">
        <v>0.5</v>
      </c>
      <c r="D42" s="51"/>
      <c r="E42" s="51"/>
      <c r="F42" s="51"/>
      <c r="G42" s="102"/>
      <c r="H42" s="102"/>
      <c r="I42" s="102"/>
      <c r="J42" s="100"/>
    </row>
    <row r="43" spans="1:10" x14ac:dyDescent="0.25">
      <c r="A43" s="162" t="s">
        <v>453</v>
      </c>
      <c r="B43" s="163"/>
      <c r="C43" s="163">
        <v>5</v>
      </c>
      <c r="D43" s="163">
        <v>5</v>
      </c>
      <c r="E43" s="163">
        <v>4</v>
      </c>
      <c r="F43" s="163">
        <v>4</v>
      </c>
      <c r="G43" s="176"/>
      <c r="H43" s="176">
        <v>0.5</v>
      </c>
      <c r="I43" s="176"/>
      <c r="J43" s="100"/>
    </row>
    <row r="44" spans="1:10" x14ac:dyDescent="0.25">
      <c r="A44" s="15" t="s">
        <v>716</v>
      </c>
      <c r="B44" s="51"/>
      <c r="C44" s="51"/>
      <c r="D44" s="51"/>
      <c r="E44" s="51"/>
      <c r="F44" s="51"/>
      <c r="G44" s="102">
        <v>3</v>
      </c>
      <c r="H44" s="102"/>
      <c r="I44" s="102"/>
      <c r="J44" s="100"/>
    </row>
    <row r="45" spans="1:10" x14ac:dyDescent="0.25">
      <c r="A45" s="162" t="s">
        <v>158</v>
      </c>
      <c r="B45" s="163"/>
      <c r="C45" s="163"/>
      <c r="D45" s="163">
        <v>0.5</v>
      </c>
      <c r="E45" s="163"/>
      <c r="F45" s="163"/>
      <c r="G45" s="176"/>
      <c r="H45" s="176"/>
      <c r="I45" s="176"/>
      <c r="J45" s="100"/>
    </row>
    <row r="46" spans="1:10" x14ac:dyDescent="0.25">
      <c r="A46" s="15" t="s">
        <v>463</v>
      </c>
      <c r="B46" s="51">
        <v>1</v>
      </c>
      <c r="C46" s="51">
        <v>1</v>
      </c>
      <c r="D46" s="51">
        <v>0.5</v>
      </c>
      <c r="E46" s="51">
        <v>0.5</v>
      </c>
      <c r="F46" s="51">
        <v>0.5</v>
      </c>
      <c r="G46" s="102"/>
      <c r="H46" s="102"/>
      <c r="I46" s="102"/>
      <c r="J46" s="100"/>
    </row>
    <row r="47" spans="1:10" x14ac:dyDescent="0.25">
      <c r="A47" s="167" t="s">
        <v>717</v>
      </c>
      <c r="B47" s="163"/>
      <c r="C47" s="163"/>
      <c r="D47" s="163">
        <v>0.5</v>
      </c>
      <c r="E47" s="163">
        <v>0.5</v>
      </c>
      <c r="F47" s="163">
        <v>1</v>
      </c>
      <c r="G47" s="176"/>
      <c r="H47" s="176"/>
      <c r="I47" s="176"/>
      <c r="J47" s="100"/>
    </row>
    <row r="48" spans="1:10" x14ac:dyDescent="0.25">
      <c r="A48" s="17" t="s">
        <v>718</v>
      </c>
      <c r="B48" s="51"/>
      <c r="C48" s="51"/>
      <c r="D48" s="51">
        <v>0.5</v>
      </c>
      <c r="E48" s="51">
        <v>13</v>
      </c>
      <c r="F48" s="51"/>
      <c r="G48" s="102"/>
      <c r="H48" s="102"/>
      <c r="I48" s="102"/>
      <c r="J48" s="100"/>
    </row>
    <row r="49" spans="1:10" x14ac:dyDescent="0.25">
      <c r="A49" s="167" t="s">
        <v>719</v>
      </c>
      <c r="B49" s="163"/>
      <c r="C49" s="163"/>
      <c r="D49" s="163">
        <v>2</v>
      </c>
      <c r="E49" s="163"/>
      <c r="F49" s="163"/>
      <c r="G49" s="176"/>
      <c r="H49" s="176"/>
      <c r="I49" s="176"/>
      <c r="J49" s="100"/>
    </row>
    <row r="50" spans="1:10" x14ac:dyDescent="0.25">
      <c r="A50" s="168" t="s">
        <v>464</v>
      </c>
      <c r="B50" s="169">
        <v>1</v>
      </c>
      <c r="C50" s="169">
        <v>0.5</v>
      </c>
      <c r="D50" s="169"/>
      <c r="E50" s="169">
        <v>8</v>
      </c>
      <c r="F50" s="169"/>
      <c r="G50" s="177">
        <v>15</v>
      </c>
      <c r="H50" s="177">
        <v>17</v>
      </c>
      <c r="I50" s="177"/>
      <c r="J50" s="100"/>
    </row>
    <row r="51" spans="1:10" x14ac:dyDescent="0.25">
      <c r="A51" s="171" t="s">
        <v>456</v>
      </c>
      <c r="B51" s="172"/>
      <c r="C51" s="172"/>
      <c r="D51" s="172"/>
      <c r="E51" s="172">
        <v>2</v>
      </c>
      <c r="F51" s="172">
        <v>8</v>
      </c>
      <c r="G51" s="186"/>
      <c r="H51" s="186">
        <v>10</v>
      </c>
      <c r="I51" s="186"/>
      <c r="J51" s="100"/>
    </row>
    <row r="52" spans="1:10" ht="16.5" thickBot="1" x14ac:dyDescent="0.3">
      <c r="A52" s="17"/>
      <c r="B52" s="51"/>
      <c r="C52" s="51"/>
      <c r="D52" s="51"/>
      <c r="E52" s="51"/>
      <c r="F52" s="51"/>
      <c r="G52" s="102"/>
      <c r="H52" s="102"/>
      <c r="I52" s="102"/>
      <c r="J52" s="100"/>
    </row>
    <row r="53" spans="1:10" ht="16.5" thickBot="1" x14ac:dyDescent="0.3">
      <c r="A53" s="39" t="s">
        <v>57</v>
      </c>
      <c r="B53" s="91">
        <f t="shared" ref="B53:H53" si="5">B26+B20+B8</f>
        <v>51.5</v>
      </c>
      <c r="C53" s="91">
        <f t="shared" si="5"/>
        <v>50</v>
      </c>
      <c r="D53" s="91">
        <f t="shared" si="5"/>
        <v>75</v>
      </c>
      <c r="E53" s="91">
        <f t="shared" si="5"/>
        <v>68.5</v>
      </c>
      <c r="F53" s="91">
        <f t="shared" si="5"/>
        <v>40</v>
      </c>
      <c r="G53" s="91">
        <f t="shared" si="5"/>
        <v>40.6</v>
      </c>
      <c r="H53" s="91">
        <f t="shared" si="5"/>
        <v>51</v>
      </c>
      <c r="I53" s="91">
        <f t="shared" ref="I53" si="6">I26+I20+I8</f>
        <v>0</v>
      </c>
      <c r="J53" s="100"/>
    </row>
    <row r="54" spans="1:10" ht="16.5" thickBot="1" x14ac:dyDescent="0.3">
      <c r="A54" s="39" t="s">
        <v>58</v>
      </c>
      <c r="B54" s="55">
        <f>COUNT(B9:B17)+COUNT(B21:B24)+COUNT(B27:B49)</f>
        <v>17</v>
      </c>
      <c r="C54" s="55">
        <f t="shared" ref="C54:H54" si="7">COUNT(C9:C17)+COUNT(C21:C24)+COUNT(C27:C49)</f>
        <v>20</v>
      </c>
      <c r="D54" s="55">
        <f t="shared" si="7"/>
        <v>24</v>
      </c>
      <c r="E54" s="55">
        <f t="shared" si="7"/>
        <v>18</v>
      </c>
      <c r="F54" s="55">
        <f t="shared" si="7"/>
        <v>12</v>
      </c>
      <c r="G54" s="55">
        <f t="shared" si="7"/>
        <v>9</v>
      </c>
      <c r="H54" s="55">
        <f t="shared" si="7"/>
        <v>9</v>
      </c>
      <c r="I54" s="55">
        <f t="shared" ref="I54" si="8">COUNT(I9:I17)+COUNT(I21:I24)+COUNT(I27:I49)</f>
        <v>0</v>
      </c>
      <c r="J54" s="100"/>
    </row>
    <row r="55" spans="1:10" ht="16.5" thickBot="1" x14ac:dyDescent="0.3">
      <c r="A55" s="39" t="s">
        <v>720</v>
      </c>
      <c r="B55" s="55"/>
      <c r="C55" s="55"/>
      <c r="D55" s="55"/>
      <c r="E55" s="105"/>
      <c r="F55" s="105"/>
      <c r="G55" s="105"/>
      <c r="H55" s="105">
        <v>8171</v>
      </c>
      <c r="I55" s="105"/>
      <c r="J55" s="100"/>
    </row>
    <row r="56" spans="1:10" x14ac:dyDescent="0.25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1:10" x14ac:dyDescent="0.25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1:10" x14ac:dyDescent="0.25">
      <c r="B58" s="100"/>
      <c r="C58" s="100"/>
      <c r="D58" s="100"/>
      <c r="E58" s="100"/>
      <c r="F58" s="100"/>
      <c r="G58" s="100"/>
      <c r="H58" s="100"/>
      <c r="I58" s="100"/>
      <c r="J58" s="100"/>
    </row>
  </sheetData>
  <sortState xmlns:xlrd2="http://schemas.microsoft.com/office/spreadsheetml/2017/richdata2" ref="A27:H46">
    <sortCondition ref="A26:A4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pageSetUpPr fitToPage="1"/>
  </sheetPr>
  <dimension ref="A1:I36"/>
  <sheetViews>
    <sheetView zoomScale="115" zoomScaleNormal="115" workbookViewId="0">
      <selection activeCell="L29" sqref="L29"/>
    </sheetView>
  </sheetViews>
  <sheetFormatPr defaultColWidth="8.85546875" defaultRowHeight="15.75" x14ac:dyDescent="0.25"/>
  <cols>
    <col min="1" max="1" width="32.85546875" style="3" customWidth="1"/>
    <col min="2" max="6" width="9.5703125" style="3" customWidth="1"/>
    <col min="7" max="9" width="9.855468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7.25" customHeight="1" x14ac:dyDescent="0.25">
      <c r="A2" s="42" t="s">
        <v>721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722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723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 t="shared" ref="B5" si="0">SUM(B6:B8)</f>
        <v>2</v>
      </c>
      <c r="C5" s="91">
        <f t="shared" ref="C5" si="1">SUM(C6:C8)</f>
        <v>0</v>
      </c>
      <c r="D5" s="91">
        <f t="shared" ref="D5" si="2">SUM(D6:D8)</f>
        <v>1</v>
      </c>
      <c r="E5" s="91">
        <f t="shared" ref="E5" si="3">SUM(E6:E8)</f>
        <v>3</v>
      </c>
      <c r="F5" s="91">
        <f t="shared" ref="F5" si="4">SUM(F6:F8)</f>
        <v>1</v>
      </c>
      <c r="G5" s="91">
        <f t="shared" ref="G5" si="5">SUM(G6:G8)</f>
        <v>0</v>
      </c>
      <c r="H5" s="91">
        <f t="shared" ref="H5:I5" si="6">SUM(H6:H8)</f>
        <v>0.6</v>
      </c>
      <c r="I5" s="91">
        <f t="shared" si="6"/>
        <v>0</v>
      </c>
    </row>
    <row r="6" spans="1:9" x14ac:dyDescent="0.25">
      <c r="A6" s="159" t="s">
        <v>551</v>
      </c>
      <c r="B6" s="160">
        <v>0.5</v>
      </c>
      <c r="C6" s="160"/>
      <c r="D6" s="160"/>
      <c r="E6" s="209">
        <v>2</v>
      </c>
      <c r="F6" s="160"/>
      <c r="G6" s="175"/>
      <c r="H6" s="175"/>
      <c r="I6" s="175"/>
    </row>
    <row r="7" spans="1:9" x14ac:dyDescent="0.25">
      <c r="A7" s="15" t="s">
        <v>436</v>
      </c>
      <c r="B7" s="51">
        <v>0.5</v>
      </c>
      <c r="C7" s="51"/>
      <c r="D7" s="51">
        <v>0.5</v>
      </c>
      <c r="E7" s="51">
        <v>0.5</v>
      </c>
      <c r="F7" s="51">
        <v>0.5</v>
      </c>
      <c r="G7" s="102"/>
      <c r="H7" s="102">
        <v>0.1</v>
      </c>
      <c r="I7" s="102"/>
    </row>
    <row r="8" spans="1:9" x14ac:dyDescent="0.25">
      <c r="A8" s="162" t="s">
        <v>503</v>
      </c>
      <c r="B8" s="163">
        <v>1</v>
      </c>
      <c r="C8" s="163"/>
      <c r="D8" s="163">
        <v>0.5</v>
      </c>
      <c r="E8" s="163">
        <v>0.5</v>
      </c>
      <c r="F8" s="163">
        <v>0.5</v>
      </c>
      <c r="G8" s="176"/>
      <c r="H8" s="176">
        <v>0.5</v>
      </c>
      <c r="I8" s="176"/>
    </row>
    <row r="9" spans="1:9" ht="16.5" thickBot="1" x14ac:dyDescent="0.3">
      <c r="A9" s="27"/>
      <c r="B9" s="88"/>
      <c r="C9" s="88"/>
      <c r="D9" s="88"/>
      <c r="E9" s="104"/>
      <c r="F9" s="104"/>
      <c r="G9" s="104"/>
      <c r="H9" s="104"/>
      <c r="I9" s="104"/>
    </row>
    <row r="10" spans="1:9" ht="16.5" thickBot="1" x14ac:dyDescent="0.3">
      <c r="A10" s="39" t="s">
        <v>49</v>
      </c>
      <c r="B10" s="91">
        <f t="shared" ref="B10:I10" si="7">SUM(B11:B12)</f>
        <v>45.5</v>
      </c>
      <c r="C10" s="91">
        <f t="shared" si="7"/>
        <v>62</v>
      </c>
      <c r="D10" s="91">
        <f t="shared" si="7"/>
        <v>80</v>
      </c>
      <c r="E10" s="91">
        <f t="shared" si="7"/>
        <v>75</v>
      </c>
      <c r="F10" s="91">
        <f t="shared" si="7"/>
        <v>75</v>
      </c>
      <c r="G10" s="91">
        <f t="shared" si="7"/>
        <v>73</v>
      </c>
      <c r="H10" s="91">
        <f t="shared" si="7"/>
        <v>75</v>
      </c>
      <c r="I10" s="91">
        <f t="shared" si="7"/>
        <v>0</v>
      </c>
    </row>
    <row r="11" spans="1:9" x14ac:dyDescent="0.25">
      <c r="A11" s="159" t="s">
        <v>724</v>
      </c>
      <c r="B11" s="160">
        <v>0.5</v>
      </c>
      <c r="C11" s="160"/>
      <c r="D11" s="160"/>
      <c r="E11" s="175"/>
      <c r="F11" s="175"/>
      <c r="G11" s="175"/>
      <c r="H11" s="175"/>
      <c r="I11" s="175"/>
    </row>
    <row r="12" spans="1:9" x14ac:dyDescent="0.25">
      <c r="A12" s="15" t="s">
        <v>574</v>
      </c>
      <c r="B12" s="51">
        <v>45</v>
      </c>
      <c r="C12" s="51">
        <v>62</v>
      </c>
      <c r="D12" s="51">
        <v>80</v>
      </c>
      <c r="E12" s="51">
        <v>75</v>
      </c>
      <c r="F12" s="51">
        <v>75</v>
      </c>
      <c r="G12" s="102">
        <v>73</v>
      </c>
      <c r="H12" s="102">
        <v>75</v>
      </c>
      <c r="I12" s="102"/>
    </row>
    <row r="13" spans="1:9" ht="16.5" thickBot="1" x14ac:dyDescent="0.3">
      <c r="A13" s="27"/>
      <c r="B13" s="88"/>
      <c r="C13" s="88"/>
      <c r="D13" s="88"/>
      <c r="E13" s="104"/>
      <c r="F13" s="104"/>
      <c r="G13" s="104"/>
      <c r="H13" s="104"/>
      <c r="I13" s="104"/>
    </row>
    <row r="14" spans="1:9" ht="16.5" thickBot="1" x14ac:dyDescent="0.3">
      <c r="A14" s="39" t="s">
        <v>56</v>
      </c>
      <c r="B14" s="91">
        <f>SUM(B15:B29)</f>
        <v>12</v>
      </c>
      <c r="C14" s="91">
        <f t="shared" ref="C14:I14" si="8">SUM(C15:C29)</f>
        <v>11.5</v>
      </c>
      <c r="D14" s="91">
        <f t="shared" si="8"/>
        <v>8</v>
      </c>
      <c r="E14" s="91">
        <f t="shared" si="8"/>
        <v>6.5</v>
      </c>
      <c r="F14" s="91">
        <f t="shared" si="8"/>
        <v>5.5</v>
      </c>
      <c r="G14" s="91">
        <f t="shared" si="8"/>
        <v>1.63</v>
      </c>
      <c r="H14" s="91">
        <f t="shared" si="8"/>
        <v>7.1099999999999994</v>
      </c>
      <c r="I14" s="91">
        <f t="shared" si="8"/>
        <v>0</v>
      </c>
    </row>
    <row r="15" spans="1:9" x14ac:dyDescent="0.25">
      <c r="A15" s="159" t="s">
        <v>683</v>
      </c>
      <c r="B15" s="160">
        <v>0.5</v>
      </c>
      <c r="C15" s="160">
        <v>2</v>
      </c>
      <c r="D15" s="160">
        <v>0.5</v>
      </c>
      <c r="E15" s="209">
        <v>2</v>
      </c>
      <c r="F15" s="160">
        <v>0.5</v>
      </c>
      <c r="G15" s="175"/>
      <c r="H15" s="175">
        <v>1</v>
      </c>
      <c r="I15" s="175"/>
    </row>
    <row r="16" spans="1:9" x14ac:dyDescent="0.25">
      <c r="A16" s="15" t="s">
        <v>472</v>
      </c>
      <c r="B16" s="51">
        <v>0.5</v>
      </c>
      <c r="C16" s="51">
        <v>1</v>
      </c>
      <c r="D16" s="51">
        <v>2</v>
      </c>
      <c r="E16" s="51">
        <v>0.5</v>
      </c>
      <c r="F16" s="51">
        <v>0.5</v>
      </c>
      <c r="G16" s="102">
        <v>0.1</v>
      </c>
      <c r="H16" s="102"/>
      <c r="I16" s="102"/>
    </row>
    <row r="17" spans="1:9" x14ac:dyDescent="0.25">
      <c r="A17" s="162" t="s">
        <v>900</v>
      </c>
      <c r="B17" s="163"/>
      <c r="C17" s="163"/>
      <c r="D17" s="163">
        <v>0.5</v>
      </c>
      <c r="E17" s="163">
        <v>0.5</v>
      </c>
      <c r="F17" s="163">
        <v>0.5</v>
      </c>
      <c r="G17" s="176"/>
      <c r="H17" s="176">
        <v>0.5</v>
      </c>
      <c r="I17" s="176"/>
    </row>
    <row r="18" spans="1:9" x14ac:dyDescent="0.25">
      <c r="A18" s="15" t="s">
        <v>447</v>
      </c>
      <c r="B18" s="51">
        <v>0.5</v>
      </c>
      <c r="C18" s="51">
        <v>0.5</v>
      </c>
      <c r="D18" s="51">
        <v>0.5</v>
      </c>
      <c r="E18" s="51">
        <v>0.5</v>
      </c>
      <c r="F18" s="51">
        <v>0.5</v>
      </c>
      <c r="G18" s="102">
        <v>0.01</v>
      </c>
      <c r="H18" s="102">
        <v>0.01</v>
      </c>
      <c r="I18" s="102"/>
    </row>
    <row r="19" spans="1:9" x14ac:dyDescent="0.25">
      <c r="A19" s="162" t="s">
        <v>449</v>
      </c>
      <c r="B19" s="163"/>
      <c r="C19" s="163"/>
      <c r="D19" s="163">
        <v>0.5</v>
      </c>
      <c r="E19" s="163">
        <v>0.5</v>
      </c>
      <c r="F19" s="163">
        <v>0.5</v>
      </c>
      <c r="G19" s="176"/>
      <c r="H19" s="176">
        <v>2</v>
      </c>
      <c r="I19" s="176"/>
    </row>
    <row r="20" spans="1:9" x14ac:dyDescent="0.25">
      <c r="A20" s="15" t="s">
        <v>450</v>
      </c>
      <c r="B20" s="51">
        <v>0.5</v>
      </c>
      <c r="C20" s="51">
        <v>0.5</v>
      </c>
      <c r="D20" s="51">
        <v>1</v>
      </c>
      <c r="E20" s="51"/>
      <c r="F20" s="51"/>
      <c r="G20" s="102">
        <v>0.5</v>
      </c>
      <c r="H20" s="102">
        <v>0.1</v>
      </c>
      <c r="I20" s="102"/>
    </row>
    <row r="21" spans="1:9" x14ac:dyDescent="0.25">
      <c r="A21" s="162" t="s">
        <v>904</v>
      </c>
      <c r="B21" s="163">
        <v>0.5</v>
      </c>
      <c r="C21" s="163"/>
      <c r="D21" s="163"/>
      <c r="E21" s="163">
        <v>0.5</v>
      </c>
      <c r="F21" s="163"/>
      <c r="G21" s="176"/>
      <c r="H21" s="176"/>
      <c r="I21" s="176"/>
    </row>
    <row r="22" spans="1:9" x14ac:dyDescent="0.25">
      <c r="A22" s="15" t="s">
        <v>909</v>
      </c>
      <c r="B22" s="51">
        <v>2</v>
      </c>
      <c r="C22" s="51">
        <v>4</v>
      </c>
      <c r="D22" s="51"/>
      <c r="E22" s="51"/>
      <c r="F22" s="51"/>
      <c r="G22" s="102"/>
      <c r="H22" s="102"/>
      <c r="I22" s="102"/>
    </row>
    <row r="23" spans="1:9" x14ac:dyDescent="0.25">
      <c r="A23" s="162" t="s">
        <v>981</v>
      </c>
      <c r="B23" s="163"/>
      <c r="C23" s="163"/>
      <c r="D23" s="163">
        <v>0.5</v>
      </c>
      <c r="E23" s="163">
        <v>0.5</v>
      </c>
      <c r="F23" s="163"/>
      <c r="G23" s="176"/>
      <c r="H23" s="176"/>
      <c r="I23" s="176"/>
    </row>
    <row r="24" spans="1:9" x14ac:dyDescent="0.25">
      <c r="A24" s="15" t="s">
        <v>563</v>
      </c>
      <c r="B24" s="51">
        <v>0.5</v>
      </c>
      <c r="C24" s="51"/>
      <c r="D24" s="51"/>
      <c r="E24" s="51"/>
      <c r="F24" s="51"/>
      <c r="G24" s="102"/>
      <c r="H24" s="102"/>
      <c r="I24" s="102"/>
    </row>
    <row r="25" spans="1:9" x14ac:dyDescent="0.25">
      <c r="A25" s="162" t="s">
        <v>657</v>
      </c>
      <c r="B25" s="163">
        <v>0.5</v>
      </c>
      <c r="C25" s="163">
        <v>0.5</v>
      </c>
      <c r="D25" s="163">
        <v>2</v>
      </c>
      <c r="E25" s="163">
        <v>1</v>
      </c>
      <c r="F25" s="163"/>
      <c r="G25" s="176"/>
      <c r="H25" s="176"/>
      <c r="I25" s="176"/>
    </row>
    <row r="26" spans="1:9" x14ac:dyDescent="0.25">
      <c r="A26" s="15" t="s">
        <v>460</v>
      </c>
      <c r="B26" s="51">
        <v>0.5</v>
      </c>
      <c r="C26" s="51">
        <v>0.5</v>
      </c>
      <c r="D26" s="51">
        <v>0.5</v>
      </c>
      <c r="E26" s="51">
        <v>0.5</v>
      </c>
      <c r="F26" s="51">
        <v>0.5</v>
      </c>
      <c r="G26" s="102">
        <v>0.01</v>
      </c>
      <c r="H26" s="102">
        <v>0.5</v>
      </c>
      <c r="I26" s="102"/>
    </row>
    <row r="27" spans="1:9" ht="15.6" customHeight="1" x14ac:dyDescent="0.25">
      <c r="A27" s="180" t="s">
        <v>463</v>
      </c>
      <c r="B27" s="176"/>
      <c r="C27" s="176"/>
      <c r="D27" s="176"/>
      <c r="E27" s="163"/>
      <c r="F27" s="163">
        <v>0.5</v>
      </c>
      <c r="G27" s="176">
        <v>0.01</v>
      </c>
      <c r="H27" s="176"/>
      <c r="I27" s="176"/>
    </row>
    <row r="28" spans="1:9" ht="15.6" customHeight="1" x14ac:dyDescent="0.25">
      <c r="A28" s="15" t="s">
        <v>880</v>
      </c>
      <c r="B28" s="51">
        <v>4</v>
      </c>
      <c r="C28" s="51">
        <v>2</v>
      </c>
      <c r="D28" s="51"/>
      <c r="E28" s="51"/>
      <c r="F28" s="51"/>
      <c r="G28" s="102"/>
      <c r="H28" s="102"/>
      <c r="I28" s="102"/>
    </row>
    <row r="29" spans="1:9" x14ac:dyDescent="0.25">
      <c r="A29" s="168" t="s">
        <v>464</v>
      </c>
      <c r="B29" s="169">
        <v>2</v>
      </c>
      <c r="C29" s="169">
        <v>0.5</v>
      </c>
      <c r="D29" s="169"/>
      <c r="E29" s="169"/>
      <c r="F29" s="169">
        <v>2</v>
      </c>
      <c r="G29" s="177">
        <v>1</v>
      </c>
      <c r="H29" s="177">
        <v>3</v>
      </c>
      <c r="I29" s="177"/>
    </row>
    <row r="30" spans="1:9" x14ac:dyDescent="0.25">
      <c r="A30" s="171" t="s">
        <v>456</v>
      </c>
      <c r="B30" s="172"/>
      <c r="C30" s="172"/>
      <c r="D30" s="172"/>
      <c r="E30" s="172">
        <v>4</v>
      </c>
      <c r="F30" s="172">
        <v>12</v>
      </c>
      <c r="G30" s="186">
        <v>22</v>
      </c>
      <c r="H30" s="186">
        <v>9</v>
      </c>
      <c r="I30" s="186"/>
    </row>
    <row r="31" spans="1:9" ht="16.5" thickBot="1" x14ac:dyDescent="0.3">
      <c r="A31" s="17"/>
      <c r="B31" s="51"/>
      <c r="C31" s="51"/>
      <c r="D31" s="51"/>
      <c r="E31" s="51"/>
      <c r="F31" s="51"/>
      <c r="G31" s="102"/>
      <c r="H31" s="102"/>
      <c r="I31" s="102"/>
    </row>
    <row r="32" spans="1:9" ht="16.5" thickBot="1" x14ac:dyDescent="0.3">
      <c r="A32" s="39" t="s">
        <v>57</v>
      </c>
      <c r="B32" s="91">
        <f t="shared" ref="B32:H32" si="9">B14+B10+B5</f>
        <v>59.5</v>
      </c>
      <c r="C32" s="91">
        <f t="shared" si="9"/>
        <v>73.5</v>
      </c>
      <c r="D32" s="91">
        <f t="shared" si="9"/>
        <v>89</v>
      </c>
      <c r="E32" s="91">
        <f t="shared" si="9"/>
        <v>84.5</v>
      </c>
      <c r="F32" s="91">
        <f t="shared" si="9"/>
        <v>81.5</v>
      </c>
      <c r="G32" s="91">
        <f t="shared" si="9"/>
        <v>74.63</v>
      </c>
      <c r="H32" s="91">
        <f t="shared" si="9"/>
        <v>82.71</v>
      </c>
      <c r="I32" s="91">
        <f t="shared" ref="I32" si="10">I14+I10+I5</f>
        <v>0</v>
      </c>
    </row>
    <row r="33" spans="1:9" ht="16.5" thickBot="1" x14ac:dyDescent="0.3">
      <c r="A33" s="39" t="s">
        <v>58</v>
      </c>
      <c r="B33" s="55">
        <f>COUNT(B6:B8)+COUNT(B11:B12)+COUNT(B15:B28)</f>
        <v>15</v>
      </c>
      <c r="C33" s="55">
        <f t="shared" ref="C33:H33" si="11">COUNT(C6:C8)+COUNT(C11:C12)+COUNT(C15:C28)</f>
        <v>9</v>
      </c>
      <c r="D33" s="55">
        <f t="shared" si="11"/>
        <v>12</v>
      </c>
      <c r="E33" s="55">
        <f t="shared" si="11"/>
        <v>13</v>
      </c>
      <c r="F33" s="55">
        <f t="shared" si="11"/>
        <v>10</v>
      </c>
      <c r="G33" s="55">
        <f t="shared" si="11"/>
        <v>6</v>
      </c>
      <c r="H33" s="55">
        <f t="shared" si="11"/>
        <v>9</v>
      </c>
      <c r="I33" s="55">
        <f t="shared" ref="I33" si="12">COUNT(I6:I8)+COUNT(I11:I12)+COUNT(I15:I28)</f>
        <v>0</v>
      </c>
    </row>
    <row r="34" spans="1:9" ht="16.5" thickBot="1" x14ac:dyDescent="0.3">
      <c r="A34" s="39" t="s">
        <v>725</v>
      </c>
      <c r="B34" s="91"/>
      <c r="C34" s="91"/>
      <c r="D34" s="91"/>
      <c r="E34" s="114"/>
      <c r="F34" s="114"/>
      <c r="G34" s="114"/>
      <c r="H34" s="105">
        <v>8013</v>
      </c>
      <c r="I34" s="105"/>
    </row>
    <row r="35" spans="1:9" x14ac:dyDescent="0.25">
      <c r="B35" s="100"/>
      <c r="C35" s="100"/>
      <c r="D35" s="100"/>
      <c r="E35" s="100"/>
      <c r="F35" s="100"/>
      <c r="G35" s="100"/>
      <c r="H35" s="100"/>
      <c r="I35" s="100"/>
    </row>
    <row r="36" spans="1:9" x14ac:dyDescent="0.25">
      <c r="B36" s="100"/>
      <c r="C36" s="100"/>
      <c r="D36" s="100"/>
      <c r="E36" s="100"/>
      <c r="F36" s="100"/>
      <c r="G36" s="100"/>
      <c r="H36" s="100"/>
      <c r="I36" s="100"/>
    </row>
  </sheetData>
  <sortState xmlns:xlrd2="http://schemas.microsoft.com/office/spreadsheetml/2017/richdata2" ref="A15:H28">
    <sortCondition ref="A14:A2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I84"/>
  <sheetViews>
    <sheetView zoomScale="130" workbookViewId="0">
      <pane ySplit="660" topLeftCell="A53" activePane="bottomLeft"/>
      <selection activeCell="AI1" sqref="AI1"/>
      <selection pane="bottomLeft" activeCell="A68" sqref="A68"/>
    </sheetView>
  </sheetViews>
  <sheetFormatPr defaultRowHeight="12.75" x14ac:dyDescent="0.2"/>
  <cols>
    <col min="1" max="1" width="40" customWidth="1"/>
  </cols>
  <sheetData>
    <row r="1" spans="1:35" x14ac:dyDescent="0.2">
      <c r="A1">
        <f>Heildar!A1</f>
        <v>0</v>
      </c>
      <c r="B1">
        <f>Heildar!B1</f>
        <v>1976</v>
      </c>
      <c r="C1">
        <f>Heildar!C1</f>
        <v>1997</v>
      </c>
      <c r="D1">
        <f>Heildar!D1</f>
        <v>2006</v>
      </c>
      <c r="E1">
        <v>2011</v>
      </c>
      <c r="F1">
        <v>2011</v>
      </c>
      <c r="G1" t="str">
        <f>Heildar!G1</f>
        <v>1997 brey</v>
      </c>
      <c r="H1" t="str">
        <f>Heildar!H1</f>
        <v>2006 brey</v>
      </c>
      <c r="I1" t="str">
        <f>Heildar!I1</f>
        <v>2011 brey</v>
      </c>
      <c r="J1" t="s">
        <v>3</v>
      </c>
      <c r="K1" t="str">
        <f>Heildar!K1</f>
        <v>M1976</v>
      </c>
      <c r="L1" t="str">
        <f>Heildar!L1</f>
        <v>M1997</v>
      </c>
      <c r="M1" t="str">
        <f>Heildar!M1</f>
        <v>M2006</v>
      </c>
      <c r="N1" t="str">
        <f>Heildar!N1</f>
        <v>M2011</v>
      </c>
      <c r="O1" t="s">
        <v>8</v>
      </c>
      <c r="P1" t="str">
        <f>Heildar!P1</f>
        <v>Br1976</v>
      </c>
      <c r="Q1" t="str">
        <f>Heildar!Q1</f>
        <v>Br1997</v>
      </c>
      <c r="R1" t="str">
        <f>Heildar!R1</f>
        <v>Br2006</v>
      </c>
      <c r="S1" t="str">
        <f>Heildar!S1</f>
        <v>Br2011</v>
      </c>
      <c r="T1" t="s">
        <v>13</v>
      </c>
      <c r="U1" t="str">
        <f>Heildar!U1</f>
        <v>Hr1976</v>
      </c>
      <c r="V1" t="str">
        <f>Heildar!V1</f>
        <v>Hr1997</v>
      </c>
      <c r="W1" t="str">
        <f>Heildar!W1</f>
        <v>Hr2006</v>
      </c>
      <c r="X1" t="str">
        <f>Heildar!X1</f>
        <v>Hr2011</v>
      </c>
      <c r="Y1" t="s">
        <v>18</v>
      </c>
      <c r="Z1" t="str">
        <f>Heildar!Z1</f>
        <v>Heild1976</v>
      </c>
      <c r="AA1" t="str">
        <f>Heildar!AA1</f>
        <v>Heild1997</v>
      </c>
      <c r="AB1" t="str">
        <f>Heildar!AB1</f>
        <v>Heild2006</v>
      </c>
      <c r="AC1" t="str">
        <f>Heildar!AC1</f>
        <v>Heild2011</v>
      </c>
      <c r="AD1" t="s">
        <v>23</v>
      </c>
      <c r="AE1" t="str">
        <f>Heildar!AE1</f>
        <v>Fjö1976</v>
      </c>
      <c r="AF1" t="str">
        <f>Heildar!AF1</f>
        <v>Fjö1997</v>
      </c>
      <c r="AG1" t="str">
        <f>Heildar!AG1</f>
        <v>Fjö2006</v>
      </c>
      <c r="AH1" t="str">
        <f>Heildar!AH1</f>
        <v>Fjö2011</v>
      </c>
      <c r="AI1" t="s">
        <v>28</v>
      </c>
    </row>
    <row r="2" spans="1:35" x14ac:dyDescent="0.2">
      <c r="A2" s="2" t="str">
        <f>Heildar!A13</f>
        <v>R3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">
      <c r="A3" s="30" t="str">
        <f>Heildar!A14</f>
        <v>Mosar</v>
      </c>
      <c r="B3" s="30">
        <f>Heildar!B14</f>
        <v>12.5</v>
      </c>
      <c r="C3" s="30">
        <f>Heildar!C14</f>
        <v>13</v>
      </c>
      <c r="D3" s="30">
        <f>Heildar!D14</f>
        <v>13</v>
      </c>
      <c r="E3" s="30">
        <f>Heildar!E14</f>
        <v>13.5</v>
      </c>
      <c r="F3" s="30">
        <f>Heildar!F14</f>
        <v>11</v>
      </c>
      <c r="G3" s="30">
        <f>Heildar!G14</f>
        <v>0.5</v>
      </c>
      <c r="H3" s="30">
        <f>Heildar!H14</f>
        <v>0</v>
      </c>
      <c r="I3" s="30">
        <f>Heildar!I14</f>
        <v>0.5</v>
      </c>
      <c r="J3" s="30">
        <f>Heildar!J14</f>
        <v>-2.5</v>
      </c>
      <c r="K3" s="30">
        <f>Heildar!K14</f>
        <v>12.5</v>
      </c>
      <c r="L3" s="30">
        <f>Heildar!L14</f>
        <v>13</v>
      </c>
      <c r="M3" s="30">
        <f>Heildar!M14</f>
        <v>13</v>
      </c>
      <c r="N3" s="30">
        <f>Heildar!N14</f>
        <v>13.5</v>
      </c>
      <c r="O3" s="30">
        <f>Heildar!O14</f>
        <v>11</v>
      </c>
      <c r="P3" s="30">
        <f>Heildar!P14</f>
        <v>0</v>
      </c>
      <c r="Q3" s="30">
        <f>Heildar!Q14</f>
        <v>0</v>
      </c>
      <c r="R3" s="30">
        <f>Heildar!R14</f>
        <v>0</v>
      </c>
      <c r="S3" s="30">
        <f>Heildar!S14</f>
        <v>0</v>
      </c>
      <c r="T3" s="30">
        <f>Heildar!T14</f>
        <v>0</v>
      </c>
      <c r="U3" s="30">
        <f>Heildar!U14</f>
        <v>0</v>
      </c>
      <c r="V3" s="30">
        <f>Heildar!V14</f>
        <v>0</v>
      </c>
      <c r="W3" s="30">
        <f>Heildar!W14</f>
        <v>0</v>
      </c>
      <c r="X3" s="30">
        <f>Heildar!X14</f>
        <v>0</v>
      </c>
      <c r="Y3" s="30">
        <f>Heildar!Y14</f>
        <v>0</v>
      </c>
      <c r="Z3" s="30">
        <f>Heildar!Z14</f>
        <v>0</v>
      </c>
      <c r="AA3" s="30">
        <f>Heildar!AA14</f>
        <v>0</v>
      </c>
      <c r="AB3" s="30">
        <f>Heildar!AB14</f>
        <v>0</v>
      </c>
      <c r="AC3" s="30">
        <f>Heildar!AC14</f>
        <v>0</v>
      </c>
      <c r="AD3" s="30">
        <f>Heildar!AD14</f>
        <v>0</v>
      </c>
      <c r="AE3" s="30">
        <f>Heildar!AE14</f>
        <v>0</v>
      </c>
      <c r="AF3" s="30">
        <f>Heildar!AF14</f>
        <v>0</v>
      </c>
      <c r="AG3" s="30">
        <f>Heildar!AG14</f>
        <v>0</v>
      </c>
      <c r="AH3" s="30">
        <f>Heildar!AH14</f>
        <v>0</v>
      </c>
      <c r="AI3" s="30">
        <f>Heildar!AI14</f>
        <v>0</v>
      </c>
    </row>
    <row r="4" spans="1:35" x14ac:dyDescent="0.2">
      <c r="A4" s="30" t="str">
        <f>Heildar!A15</f>
        <v>Blað- og runnfléttur</v>
      </c>
      <c r="B4" s="30">
        <f>Heildar!B15</f>
        <v>23</v>
      </c>
      <c r="C4" s="30">
        <f>Heildar!C15</f>
        <v>21</v>
      </c>
      <c r="D4" s="30">
        <f>Heildar!D15</f>
        <v>23.5</v>
      </c>
      <c r="E4" s="30">
        <f>Heildar!E15</f>
        <v>18</v>
      </c>
      <c r="F4" s="30">
        <f>Heildar!F15</f>
        <v>16</v>
      </c>
      <c r="G4" s="30">
        <f>Heildar!G15</f>
        <v>-2</v>
      </c>
      <c r="H4" s="30">
        <f>Heildar!H15</f>
        <v>2.5</v>
      </c>
      <c r="I4" s="30">
        <f>Heildar!I15</f>
        <v>-5.5</v>
      </c>
      <c r="J4" s="30">
        <f>Heildar!J15</f>
        <v>-2</v>
      </c>
      <c r="K4" s="30">
        <f>Heildar!K15</f>
        <v>0</v>
      </c>
      <c r="L4" s="30">
        <f>Heildar!L15</f>
        <v>0</v>
      </c>
      <c r="M4" s="30">
        <f>Heildar!M15</f>
        <v>0</v>
      </c>
      <c r="N4" s="30">
        <f>Heildar!N15</f>
        <v>0</v>
      </c>
      <c r="O4" s="30">
        <f>Heildar!O15</f>
        <v>0</v>
      </c>
      <c r="P4" s="30">
        <f>Heildar!P15</f>
        <v>23</v>
      </c>
      <c r="Q4" s="30">
        <f>Heildar!Q15</f>
        <v>21</v>
      </c>
      <c r="R4" s="30">
        <f>Heildar!R15</f>
        <v>23.5</v>
      </c>
      <c r="S4" s="30">
        <f>Heildar!S15</f>
        <v>18</v>
      </c>
      <c r="T4" s="30">
        <f>Heildar!T15</f>
        <v>16</v>
      </c>
      <c r="U4" s="30">
        <f>Heildar!U15</f>
        <v>0</v>
      </c>
      <c r="V4" s="30">
        <f>Heildar!V15</f>
        <v>0</v>
      </c>
      <c r="W4" s="30">
        <f>Heildar!W15</f>
        <v>0</v>
      </c>
      <c r="X4" s="30">
        <f>Heildar!X15</f>
        <v>0</v>
      </c>
      <c r="Y4" s="30">
        <f>Heildar!Y15</f>
        <v>0</v>
      </c>
      <c r="Z4" s="30">
        <f>Heildar!Z15</f>
        <v>0</v>
      </c>
      <c r="AA4" s="30">
        <f>Heildar!AA15</f>
        <v>0</v>
      </c>
      <c r="AB4" s="30">
        <f>Heildar!AB15</f>
        <v>0</v>
      </c>
      <c r="AC4" s="30">
        <f>Heildar!AC15</f>
        <v>0</v>
      </c>
      <c r="AD4" s="30">
        <f>Heildar!AD15</f>
        <v>0</v>
      </c>
      <c r="AE4" s="30">
        <f>Heildar!AE15</f>
        <v>0</v>
      </c>
      <c r="AF4" s="30">
        <f>Heildar!AF15</f>
        <v>0</v>
      </c>
      <c r="AG4" s="30">
        <f>Heildar!AG15</f>
        <v>0</v>
      </c>
      <c r="AH4" s="30">
        <f>Heildar!AH15</f>
        <v>0</v>
      </c>
      <c r="AI4" s="30">
        <f>Heildar!AI15</f>
        <v>0</v>
      </c>
    </row>
    <row r="5" spans="1:35" x14ac:dyDescent="0.2">
      <c r="A5" s="30" t="str">
        <f>Heildar!A16</f>
        <v>Hrúðurfléttur</v>
      </c>
      <c r="B5" s="30">
        <f>Heildar!B16</f>
        <v>26</v>
      </c>
      <c r="C5" s="30">
        <f>Heildar!C16</f>
        <v>21.5</v>
      </c>
      <c r="D5" s="30">
        <f>Heildar!D16</f>
        <v>26.5</v>
      </c>
      <c r="E5" s="30">
        <f>Heildar!E16</f>
        <v>40.5</v>
      </c>
      <c r="F5" s="30">
        <f>Heildar!F16</f>
        <v>35.5</v>
      </c>
      <c r="G5" s="30">
        <f>Heildar!G16</f>
        <v>-4.5</v>
      </c>
      <c r="H5" s="30">
        <f>Heildar!H16</f>
        <v>5</v>
      </c>
      <c r="I5" s="30">
        <f>Heildar!I16</f>
        <v>14</v>
      </c>
      <c r="J5" s="30">
        <f>Heildar!J16</f>
        <v>-5</v>
      </c>
      <c r="K5" s="30">
        <f>Heildar!K16</f>
        <v>0</v>
      </c>
      <c r="L5" s="30">
        <f>Heildar!L16</f>
        <v>0</v>
      </c>
      <c r="M5" s="30">
        <f>Heildar!M16</f>
        <v>0</v>
      </c>
      <c r="N5" s="30">
        <f>Heildar!N16</f>
        <v>0</v>
      </c>
      <c r="O5" s="30">
        <f>Heildar!O16</f>
        <v>0</v>
      </c>
      <c r="P5" s="30">
        <f>Heildar!P16</f>
        <v>0</v>
      </c>
      <c r="Q5" s="30">
        <f>Heildar!Q16</f>
        <v>0</v>
      </c>
      <c r="R5" s="30">
        <f>Heildar!R16</f>
        <v>0</v>
      </c>
      <c r="S5" s="30">
        <f>Heildar!S16</f>
        <v>0</v>
      </c>
      <c r="T5" s="30">
        <f>Heildar!T16</f>
        <v>0</v>
      </c>
      <c r="U5" s="30">
        <f>Heildar!U16</f>
        <v>26</v>
      </c>
      <c r="V5" s="30">
        <f>Heildar!V16</f>
        <v>21.5</v>
      </c>
      <c r="W5" s="30">
        <f>Heildar!W16</f>
        <v>26.5</v>
      </c>
      <c r="X5" s="30">
        <f>Heildar!X16</f>
        <v>40.5</v>
      </c>
      <c r="Y5" s="30">
        <f>Heildar!Y16</f>
        <v>35.5</v>
      </c>
      <c r="Z5" s="30">
        <f>Heildar!Z16</f>
        <v>0</v>
      </c>
      <c r="AA5" s="30">
        <f>Heildar!AA16</f>
        <v>0</v>
      </c>
      <c r="AB5" s="30">
        <f>Heildar!AB16</f>
        <v>0</v>
      </c>
      <c r="AC5" s="30">
        <f>Heildar!AC16</f>
        <v>0</v>
      </c>
      <c r="AD5" s="30">
        <f>Heildar!AD16</f>
        <v>0</v>
      </c>
      <c r="AE5" s="30">
        <f>Heildar!AE16</f>
        <v>0</v>
      </c>
      <c r="AF5" s="30">
        <f>Heildar!AF16</f>
        <v>0</v>
      </c>
      <c r="AG5" s="30">
        <f>Heildar!AG16</f>
        <v>0</v>
      </c>
      <c r="AH5" s="30">
        <f>Heildar!AH16</f>
        <v>0</v>
      </c>
      <c r="AI5" s="30">
        <f>Heildar!AI16</f>
        <v>0</v>
      </c>
    </row>
    <row r="6" spans="1:35" x14ac:dyDescent="0.2">
      <c r="A6" s="30" t="str">
        <f>Heildar!A17</f>
        <v>Heildarþekja</v>
      </c>
      <c r="B6" s="30">
        <f>Heildar!B17</f>
        <v>61.5</v>
      </c>
      <c r="C6" s="30">
        <f>Heildar!C17</f>
        <v>55.5</v>
      </c>
      <c r="D6" s="30">
        <f>Heildar!D17</f>
        <v>63</v>
      </c>
      <c r="E6" s="30">
        <f>Heildar!E17</f>
        <v>72</v>
      </c>
      <c r="F6" s="30">
        <f>Heildar!F17</f>
        <v>62.5</v>
      </c>
      <c r="G6" s="30">
        <f>Heildar!G17</f>
        <v>-6</v>
      </c>
      <c r="H6" s="30">
        <f>Heildar!H17</f>
        <v>7.5</v>
      </c>
      <c r="I6" s="30">
        <f>Heildar!I17</f>
        <v>9</v>
      </c>
      <c r="J6" s="30">
        <f>Heildar!J17</f>
        <v>-9.5</v>
      </c>
      <c r="K6" s="30">
        <f>Heildar!K17</f>
        <v>0</v>
      </c>
      <c r="L6" s="30">
        <f>Heildar!L17</f>
        <v>0</v>
      </c>
      <c r="M6" s="30">
        <f>Heildar!M17</f>
        <v>0</v>
      </c>
      <c r="N6" s="30">
        <f>Heildar!N17</f>
        <v>0</v>
      </c>
      <c r="O6" s="30">
        <f>Heildar!O17</f>
        <v>0</v>
      </c>
      <c r="P6" s="30">
        <f>Heildar!P17</f>
        <v>0</v>
      </c>
      <c r="Q6" s="30">
        <f>Heildar!Q17</f>
        <v>0</v>
      </c>
      <c r="R6" s="30">
        <f>Heildar!R17</f>
        <v>0</v>
      </c>
      <c r="S6" s="30">
        <f>Heildar!S17</f>
        <v>0</v>
      </c>
      <c r="T6" s="30">
        <f>Heildar!T17</f>
        <v>0</v>
      </c>
      <c r="U6" s="30">
        <f>Heildar!U17</f>
        <v>0</v>
      </c>
      <c r="V6" s="30">
        <f>Heildar!V17</f>
        <v>0</v>
      </c>
      <c r="W6" s="30">
        <f>Heildar!W17</f>
        <v>0</v>
      </c>
      <c r="X6" s="30">
        <f>Heildar!X17</f>
        <v>0</v>
      </c>
      <c r="Y6" s="30">
        <f>Heildar!Y17</f>
        <v>0</v>
      </c>
      <c r="Z6" s="30">
        <f>Heildar!Z17</f>
        <v>61.5</v>
      </c>
      <c r="AA6" s="30">
        <f>Heildar!AA17</f>
        <v>55.5</v>
      </c>
      <c r="AB6" s="30">
        <f>Heildar!AB17</f>
        <v>63</v>
      </c>
      <c r="AC6" s="30">
        <f>Heildar!AC17</f>
        <v>72</v>
      </c>
      <c r="AD6" s="30">
        <f>Heildar!AD17</f>
        <v>62.5</v>
      </c>
      <c r="AE6" s="30">
        <f>Heildar!AE17</f>
        <v>0</v>
      </c>
      <c r="AF6" s="30">
        <f>Heildar!AF17</f>
        <v>0</v>
      </c>
      <c r="AG6" s="30">
        <f>Heildar!AG17</f>
        <v>0</v>
      </c>
      <c r="AH6" s="30">
        <f>Heildar!AH17</f>
        <v>0</v>
      </c>
      <c r="AI6" s="30">
        <f>Heildar!AI17</f>
        <v>0</v>
      </c>
    </row>
    <row r="7" spans="1:35" x14ac:dyDescent="0.2">
      <c r="A7" s="30" t="str">
        <f>Heildar!A18</f>
        <v>Fjölbreytni</v>
      </c>
      <c r="B7" s="30">
        <f>Heildar!B18</f>
        <v>18</v>
      </c>
      <c r="C7" s="30">
        <f>Heildar!C18</f>
        <v>22</v>
      </c>
      <c r="D7" s="30">
        <f>Heildar!D18</f>
        <v>23</v>
      </c>
      <c r="E7" s="30">
        <f>Heildar!E18</f>
        <v>20</v>
      </c>
      <c r="F7" s="30">
        <f>Heildar!F18</f>
        <v>19</v>
      </c>
      <c r="G7" s="30">
        <f>Heildar!G18</f>
        <v>4</v>
      </c>
      <c r="H7" s="30">
        <f>Heildar!H18</f>
        <v>1</v>
      </c>
      <c r="I7" s="30">
        <f>Heildar!I18</f>
        <v>-3</v>
      </c>
      <c r="J7" s="30">
        <f>Heildar!J18</f>
        <v>-1</v>
      </c>
      <c r="K7" s="30">
        <f>Heildar!K18</f>
        <v>0</v>
      </c>
      <c r="L7" s="30">
        <f>Heildar!L18</f>
        <v>0</v>
      </c>
      <c r="M7" s="30">
        <f>Heildar!M18</f>
        <v>0</v>
      </c>
      <c r="N7" s="30">
        <f>Heildar!N18</f>
        <v>0</v>
      </c>
      <c r="O7" s="30">
        <f>Heildar!O18</f>
        <v>0</v>
      </c>
      <c r="P7" s="30">
        <f>Heildar!P18</f>
        <v>0</v>
      </c>
      <c r="Q7" s="30">
        <f>Heildar!Q18</f>
        <v>0</v>
      </c>
      <c r="R7" s="30">
        <f>Heildar!R18</f>
        <v>0</v>
      </c>
      <c r="S7" s="30">
        <f>Heildar!S18</f>
        <v>0</v>
      </c>
      <c r="T7" s="30">
        <f>Heildar!T18</f>
        <v>0</v>
      </c>
      <c r="U7" s="30">
        <f>Heildar!U18</f>
        <v>0</v>
      </c>
      <c r="V7" s="30">
        <f>Heildar!V18</f>
        <v>0</v>
      </c>
      <c r="W7" s="30">
        <f>Heildar!W18</f>
        <v>0</v>
      </c>
      <c r="X7" s="30">
        <f>Heildar!X18</f>
        <v>0</v>
      </c>
      <c r="Y7" s="30">
        <f>Heildar!Y18</f>
        <v>0</v>
      </c>
      <c r="Z7" s="30">
        <f>Heildar!Z18</f>
        <v>0</v>
      </c>
      <c r="AA7" s="30">
        <f>Heildar!AA18</f>
        <v>0</v>
      </c>
      <c r="AB7" s="30">
        <f>Heildar!AB18</f>
        <v>0</v>
      </c>
      <c r="AC7" s="30">
        <f>Heildar!AC18</f>
        <v>0</v>
      </c>
      <c r="AD7" s="30">
        <f>Heildar!AD18</f>
        <v>0</v>
      </c>
      <c r="AE7" s="30">
        <f>Heildar!AE18</f>
        <v>18</v>
      </c>
      <c r="AF7" s="30">
        <f>Heildar!AF18</f>
        <v>22</v>
      </c>
      <c r="AG7" s="30">
        <f>Heildar!AG18</f>
        <v>23</v>
      </c>
      <c r="AH7" s="30">
        <f>Heildar!AH18</f>
        <v>20</v>
      </c>
      <c r="AI7" s="30">
        <f>Heildar!AI18</f>
        <v>19</v>
      </c>
    </row>
    <row r="8" spans="1:35" x14ac:dyDescent="0.2">
      <c r="A8" s="2" t="str">
        <f>Heildar!A37</f>
        <v>R8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">
      <c r="A9" t="str">
        <f>Heildar!A38</f>
        <v>Mosar</v>
      </c>
      <c r="B9">
        <f>Heildar!B38</f>
        <v>17.5</v>
      </c>
      <c r="C9">
        <f>Heildar!C38</f>
        <v>12</v>
      </c>
      <c r="D9">
        <f>Heildar!D38</f>
        <v>20</v>
      </c>
      <c r="E9">
        <f>Heildar!E38</f>
        <v>20</v>
      </c>
      <c r="F9">
        <f>Heildar!F38</f>
        <v>23.5</v>
      </c>
      <c r="G9">
        <f>Heildar!G38</f>
        <v>-5.5</v>
      </c>
      <c r="H9">
        <f>Heildar!H38</f>
        <v>8</v>
      </c>
      <c r="I9">
        <f>Heildar!I38</f>
        <v>0</v>
      </c>
      <c r="J9">
        <f>Heildar!J38</f>
        <v>3.5</v>
      </c>
      <c r="K9">
        <f>Heildar!K38</f>
        <v>17.5</v>
      </c>
      <c r="L9">
        <f>Heildar!L38</f>
        <v>12</v>
      </c>
      <c r="M9">
        <f>Heildar!M38</f>
        <v>20</v>
      </c>
      <c r="N9">
        <f>Heildar!N38</f>
        <v>20</v>
      </c>
      <c r="O9">
        <f>Heildar!O38</f>
        <v>23.5</v>
      </c>
      <c r="P9">
        <f>Heildar!P38</f>
        <v>0</v>
      </c>
      <c r="Q9">
        <f>Heildar!Q38</f>
        <v>0</v>
      </c>
      <c r="R9">
        <f>Heildar!R38</f>
        <v>0</v>
      </c>
      <c r="S9">
        <f>Heildar!S38</f>
        <v>0</v>
      </c>
      <c r="T9">
        <f>Heildar!T38</f>
        <v>0</v>
      </c>
      <c r="U9">
        <f>Heildar!U38</f>
        <v>0</v>
      </c>
      <c r="V9">
        <f>Heildar!V38</f>
        <v>0</v>
      </c>
      <c r="W9">
        <f>Heildar!W38</f>
        <v>0</v>
      </c>
      <c r="X9">
        <f>Heildar!X38</f>
        <v>0</v>
      </c>
      <c r="Y9">
        <f>Heildar!Y38</f>
        <v>0</v>
      </c>
      <c r="Z9">
        <f>Heildar!Z38</f>
        <v>0</v>
      </c>
      <c r="AA9">
        <f>Heildar!AA38</f>
        <v>0</v>
      </c>
      <c r="AB9">
        <f>Heildar!AB38</f>
        <v>0</v>
      </c>
      <c r="AC9">
        <f>Heildar!AC38</f>
        <v>0</v>
      </c>
      <c r="AD9">
        <f>Heildar!AD38</f>
        <v>0</v>
      </c>
      <c r="AE9">
        <f>Heildar!AE38</f>
        <v>0</v>
      </c>
      <c r="AF9">
        <f>Heildar!AF38</f>
        <v>0</v>
      </c>
      <c r="AG9">
        <f>Heildar!AG38</f>
        <v>0</v>
      </c>
      <c r="AH9">
        <f>Heildar!AH38</f>
        <v>0</v>
      </c>
      <c r="AI9">
        <f>Heildar!AI38</f>
        <v>0</v>
      </c>
    </row>
    <row r="10" spans="1:35" x14ac:dyDescent="0.2">
      <c r="A10" t="str">
        <f>Heildar!A39</f>
        <v>Blað- og runnfléttur</v>
      </c>
      <c r="B10">
        <f>Heildar!B39</f>
        <v>1.5</v>
      </c>
      <c r="C10">
        <f>Heildar!C39</f>
        <v>7.5</v>
      </c>
      <c r="D10">
        <f>Heildar!D39</f>
        <v>12.5</v>
      </c>
      <c r="E10">
        <f>Heildar!E39</f>
        <v>12.5</v>
      </c>
      <c r="F10">
        <f>Heildar!F39</f>
        <v>9.5</v>
      </c>
      <c r="G10">
        <f>Heildar!G39</f>
        <v>6</v>
      </c>
      <c r="H10">
        <f>Heildar!H39</f>
        <v>5</v>
      </c>
      <c r="I10">
        <f>Heildar!I39</f>
        <v>0</v>
      </c>
      <c r="J10">
        <f>Heildar!J39</f>
        <v>-3</v>
      </c>
      <c r="K10">
        <f>Heildar!K39</f>
        <v>0</v>
      </c>
      <c r="L10">
        <f>Heildar!L39</f>
        <v>0</v>
      </c>
      <c r="M10">
        <f>Heildar!M39</f>
        <v>0</v>
      </c>
      <c r="N10">
        <f>Heildar!N39</f>
        <v>0</v>
      </c>
      <c r="O10">
        <f>Heildar!O39</f>
        <v>0</v>
      </c>
      <c r="P10">
        <f>Heildar!P39</f>
        <v>1.5</v>
      </c>
      <c r="Q10">
        <f>Heildar!Q39</f>
        <v>7.5</v>
      </c>
      <c r="R10">
        <f>Heildar!R39</f>
        <v>12.5</v>
      </c>
      <c r="S10">
        <f>Heildar!S39</f>
        <v>12.5</v>
      </c>
      <c r="T10">
        <f>Heildar!T39</f>
        <v>9.5</v>
      </c>
      <c r="U10">
        <f>Heildar!U39</f>
        <v>0</v>
      </c>
      <c r="V10">
        <f>Heildar!V39</f>
        <v>0</v>
      </c>
      <c r="W10">
        <f>Heildar!W39</f>
        <v>0</v>
      </c>
      <c r="X10">
        <f>Heildar!X39</f>
        <v>0</v>
      </c>
      <c r="Y10">
        <f>Heildar!Y39</f>
        <v>0</v>
      </c>
      <c r="Z10">
        <f>Heildar!Z39</f>
        <v>0</v>
      </c>
      <c r="AA10">
        <f>Heildar!AA39</f>
        <v>0</v>
      </c>
      <c r="AB10">
        <f>Heildar!AB39</f>
        <v>0</v>
      </c>
      <c r="AC10">
        <f>Heildar!AC39</f>
        <v>0</v>
      </c>
      <c r="AD10">
        <f>Heildar!AD39</f>
        <v>0</v>
      </c>
      <c r="AE10">
        <f>Heildar!AE39</f>
        <v>0</v>
      </c>
      <c r="AF10">
        <f>Heildar!AF39</f>
        <v>0</v>
      </c>
      <c r="AG10">
        <f>Heildar!AG39</f>
        <v>0</v>
      </c>
      <c r="AH10">
        <f>Heildar!AH39</f>
        <v>0</v>
      </c>
      <c r="AI10">
        <f>Heildar!AI39</f>
        <v>0</v>
      </c>
    </row>
    <row r="11" spans="1:35" x14ac:dyDescent="0.2">
      <c r="A11" t="str">
        <f>Heildar!A40</f>
        <v>Hrúðurfléttur</v>
      </c>
      <c r="B11">
        <f>Heildar!B40</f>
        <v>35.5</v>
      </c>
      <c r="C11">
        <f>Heildar!C40</f>
        <v>48.5</v>
      </c>
      <c r="D11">
        <f>Heildar!D40</f>
        <v>30.5</v>
      </c>
      <c r="E11">
        <f>Heildar!E40</f>
        <v>27.5</v>
      </c>
      <c r="F11">
        <f>Heildar!F40</f>
        <v>24.5</v>
      </c>
      <c r="G11">
        <f>Heildar!G40</f>
        <v>13</v>
      </c>
      <c r="H11">
        <f>Heildar!H40</f>
        <v>-18</v>
      </c>
      <c r="I11">
        <f>Heildar!I40</f>
        <v>-3</v>
      </c>
      <c r="J11">
        <f>Heildar!J40</f>
        <v>-3</v>
      </c>
      <c r="K11">
        <f>Heildar!K40</f>
        <v>0</v>
      </c>
      <c r="L11">
        <f>Heildar!L40</f>
        <v>0</v>
      </c>
      <c r="M11">
        <f>Heildar!M40</f>
        <v>0</v>
      </c>
      <c r="N11">
        <f>Heildar!N40</f>
        <v>0</v>
      </c>
      <c r="O11">
        <f>Heildar!O40</f>
        <v>0</v>
      </c>
      <c r="P11">
        <f>Heildar!P40</f>
        <v>0</v>
      </c>
      <c r="Q11">
        <f>Heildar!Q40</f>
        <v>0</v>
      </c>
      <c r="R11">
        <f>Heildar!R40</f>
        <v>0</v>
      </c>
      <c r="S11">
        <f>Heildar!S40</f>
        <v>0</v>
      </c>
      <c r="T11">
        <f>Heildar!T40</f>
        <v>0</v>
      </c>
      <c r="U11">
        <f>Heildar!U40</f>
        <v>35.5</v>
      </c>
      <c r="V11">
        <f>Heildar!V40</f>
        <v>48.5</v>
      </c>
      <c r="W11">
        <f>Heildar!W40</f>
        <v>30.5</v>
      </c>
      <c r="X11">
        <f>Heildar!X40</f>
        <v>27.5</v>
      </c>
      <c r="Y11">
        <f>Heildar!Y40</f>
        <v>24.5</v>
      </c>
      <c r="Z11">
        <f>Heildar!Z40</f>
        <v>0</v>
      </c>
      <c r="AA11">
        <f>Heildar!AA40</f>
        <v>0</v>
      </c>
      <c r="AB11">
        <f>Heildar!AB40</f>
        <v>0</v>
      </c>
      <c r="AC11">
        <f>Heildar!AC40</f>
        <v>0</v>
      </c>
      <c r="AD11">
        <f>Heildar!AD40</f>
        <v>0</v>
      </c>
      <c r="AE11">
        <f>Heildar!AE40</f>
        <v>0</v>
      </c>
      <c r="AF11">
        <f>Heildar!AF40</f>
        <v>0</v>
      </c>
      <c r="AG11">
        <f>Heildar!AG40</f>
        <v>0</v>
      </c>
      <c r="AH11">
        <f>Heildar!AH40</f>
        <v>0</v>
      </c>
      <c r="AI11">
        <f>Heildar!AI40</f>
        <v>0</v>
      </c>
    </row>
    <row r="12" spans="1:35" x14ac:dyDescent="0.2">
      <c r="A12" t="str">
        <f>Heildar!A41</f>
        <v>Heildarþekja</v>
      </c>
      <c r="B12">
        <f>Heildar!B41</f>
        <v>54.5</v>
      </c>
      <c r="C12">
        <f>Heildar!C41</f>
        <v>68</v>
      </c>
      <c r="D12">
        <f>Heildar!D41</f>
        <v>63</v>
      </c>
      <c r="E12">
        <f>Heildar!E41</f>
        <v>60</v>
      </c>
      <c r="F12">
        <f>Heildar!F41</f>
        <v>57.5</v>
      </c>
      <c r="G12">
        <f>Heildar!G41</f>
        <v>13.5</v>
      </c>
      <c r="H12">
        <f>Heildar!H41</f>
        <v>-5</v>
      </c>
      <c r="I12">
        <f>Heildar!I41</f>
        <v>-3</v>
      </c>
      <c r="J12">
        <f>Heildar!J41</f>
        <v>-2.5</v>
      </c>
      <c r="K12">
        <f>Heildar!K41</f>
        <v>0</v>
      </c>
      <c r="L12">
        <f>Heildar!L41</f>
        <v>0</v>
      </c>
      <c r="M12">
        <f>Heildar!M41</f>
        <v>0</v>
      </c>
      <c r="N12">
        <f>Heildar!N41</f>
        <v>0</v>
      </c>
      <c r="O12">
        <f>Heildar!O41</f>
        <v>0</v>
      </c>
      <c r="P12">
        <f>Heildar!P41</f>
        <v>0</v>
      </c>
      <c r="Q12">
        <f>Heildar!Q41</f>
        <v>0</v>
      </c>
      <c r="R12">
        <f>Heildar!R41</f>
        <v>0</v>
      </c>
      <c r="S12">
        <f>Heildar!S41</f>
        <v>0</v>
      </c>
      <c r="T12">
        <f>Heildar!T41</f>
        <v>0</v>
      </c>
      <c r="U12">
        <f>Heildar!U41</f>
        <v>0</v>
      </c>
      <c r="V12">
        <f>Heildar!V41</f>
        <v>0</v>
      </c>
      <c r="W12">
        <f>Heildar!W41</f>
        <v>0</v>
      </c>
      <c r="X12">
        <f>Heildar!X41</f>
        <v>0</v>
      </c>
      <c r="Y12">
        <f>Heildar!Y41</f>
        <v>0</v>
      </c>
      <c r="Z12">
        <f>Heildar!Z41</f>
        <v>54.5</v>
      </c>
      <c r="AA12">
        <f>Heildar!AA41</f>
        <v>68</v>
      </c>
      <c r="AB12">
        <f>Heildar!AB41</f>
        <v>63</v>
      </c>
      <c r="AC12">
        <f>Heildar!AC41</f>
        <v>60</v>
      </c>
      <c r="AD12">
        <f>Heildar!AD41</f>
        <v>57.5</v>
      </c>
      <c r="AE12">
        <f>Heildar!AE41</f>
        <v>0</v>
      </c>
      <c r="AF12">
        <f>Heildar!AF41</f>
        <v>0</v>
      </c>
      <c r="AG12">
        <f>Heildar!AG41</f>
        <v>0</v>
      </c>
      <c r="AH12">
        <f>Heildar!AH41</f>
        <v>0</v>
      </c>
      <c r="AI12">
        <f>Heildar!AI41</f>
        <v>0</v>
      </c>
    </row>
    <row r="13" spans="1:35" x14ac:dyDescent="0.2">
      <c r="A13" t="str">
        <f>Heildar!A42</f>
        <v>Fjölbreytni</v>
      </c>
      <c r="B13">
        <f>Heildar!B42</f>
        <v>15</v>
      </c>
      <c r="C13">
        <f>Heildar!C42</f>
        <v>19</v>
      </c>
      <c r="D13">
        <f>Heildar!D42</f>
        <v>18</v>
      </c>
      <c r="E13">
        <f>Heildar!E42</f>
        <v>16</v>
      </c>
      <c r="F13">
        <f>Heildar!F42</f>
        <v>16</v>
      </c>
      <c r="G13">
        <f>Heildar!G42</f>
        <v>4</v>
      </c>
      <c r="H13">
        <f>Heildar!H42</f>
        <v>-1</v>
      </c>
      <c r="I13">
        <f>Heildar!I42</f>
        <v>-2</v>
      </c>
      <c r="J13">
        <f>Heildar!J42</f>
        <v>0</v>
      </c>
      <c r="K13">
        <f>Heildar!K42</f>
        <v>0</v>
      </c>
      <c r="L13">
        <f>Heildar!L42</f>
        <v>0</v>
      </c>
      <c r="M13">
        <f>Heildar!M42</f>
        <v>0</v>
      </c>
      <c r="N13">
        <f>Heildar!N42</f>
        <v>0</v>
      </c>
      <c r="O13">
        <f>Heildar!O42</f>
        <v>0</v>
      </c>
      <c r="P13">
        <f>Heildar!P42</f>
        <v>0</v>
      </c>
      <c r="Q13">
        <f>Heildar!Q42</f>
        <v>0</v>
      </c>
      <c r="R13">
        <f>Heildar!R42</f>
        <v>0</v>
      </c>
      <c r="S13">
        <f>Heildar!S42</f>
        <v>0</v>
      </c>
      <c r="T13">
        <f>Heildar!T42</f>
        <v>0</v>
      </c>
      <c r="U13">
        <f>Heildar!U42</f>
        <v>0</v>
      </c>
      <c r="V13">
        <f>Heildar!V42</f>
        <v>0</v>
      </c>
      <c r="W13">
        <f>Heildar!W42</f>
        <v>0</v>
      </c>
      <c r="X13">
        <f>Heildar!X42</f>
        <v>0</v>
      </c>
      <c r="Y13">
        <f>Heildar!Y42</f>
        <v>0</v>
      </c>
      <c r="Z13">
        <f>Heildar!Z42</f>
        <v>0</v>
      </c>
      <c r="AA13">
        <f>Heildar!AA42</f>
        <v>0</v>
      </c>
      <c r="AB13">
        <f>Heildar!AB42</f>
        <v>0</v>
      </c>
      <c r="AC13">
        <f>Heildar!AC42</f>
        <v>0</v>
      </c>
      <c r="AD13">
        <f>Heildar!AD42</f>
        <v>0</v>
      </c>
      <c r="AE13">
        <f>Heildar!AE42</f>
        <v>15</v>
      </c>
      <c r="AF13">
        <f>Heildar!AF42</f>
        <v>19</v>
      </c>
      <c r="AG13">
        <f>Heildar!AG42</f>
        <v>18</v>
      </c>
      <c r="AH13">
        <f>Heildar!AH42</f>
        <v>16</v>
      </c>
      <c r="AI13">
        <f>Heildar!AI42</f>
        <v>16</v>
      </c>
    </row>
    <row r="14" spans="1:35" x14ac:dyDescent="0.2">
      <c r="A14" s="2" t="str">
        <f>Heildar!A55</f>
        <v>R11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">
      <c r="A15" t="str">
        <f>Heildar!A56</f>
        <v>Háplöntur</v>
      </c>
      <c r="B15">
        <f>Heildar!B56</f>
        <v>0</v>
      </c>
      <c r="C15">
        <f>Heildar!C56</f>
        <v>0</v>
      </c>
      <c r="D15">
        <f>Heildar!D56</f>
        <v>0</v>
      </c>
      <c r="E15">
        <f>Heildar!E56</f>
        <v>0.5</v>
      </c>
      <c r="F15">
        <f>Heildar!F56</f>
        <v>1</v>
      </c>
      <c r="G15">
        <f>Heildar!G56</f>
        <v>0</v>
      </c>
      <c r="H15">
        <f>Heildar!H56</f>
        <v>0</v>
      </c>
      <c r="I15">
        <f>Heildar!I56</f>
        <v>0</v>
      </c>
      <c r="J15">
        <f>Heildar!J56</f>
        <v>0</v>
      </c>
      <c r="K15">
        <f>Heildar!K56</f>
        <v>0</v>
      </c>
      <c r="L15">
        <f>Heildar!L56</f>
        <v>0</v>
      </c>
      <c r="M15">
        <f>Heildar!M56</f>
        <v>0</v>
      </c>
      <c r="N15">
        <f>Heildar!N56</f>
        <v>0</v>
      </c>
      <c r="O15">
        <f>Heildar!O56</f>
        <v>0</v>
      </c>
      <c r="P15">
        <f>Heildar!P56</f>
        <v>0</v>
      </c>
      <c r="Q15">
        <f>Heildar!Q56</f>
        <v>0</v>
      </c>
      <c r="R15">
        <f>Heildar!R56</f>
        <v>0</v>
      </c>
      <c r="S15">
        <f>Heildar!S56</f>
        <v>0</v>
      </c>
      <c r="T15">
        <f>Heildar!T56</f>
        <v>0</v>
      </c>
      <c r="U15">
        <f>Heildar!U56</f>
        <v>0</v>
      </c>
      <c r="V15">
        <f>Heildar!V56</f>
        <v>0</v>
      </c>
      <c r="W15">
        <f>Heildar!W56</f>
        <v>0</v>
      </c>
      <c r="X15">
        <f>Heildar!X56</f>
        <v>0</v>
      </c>
      <c r="Y15">
        <f>Heildar!Y56</f>
        <v>0</v>
      </c>
      <c r="Z15">
        <f>Heildar!Z56</f>
        <v>0</v>
      </c>
      <c r="AA15">
        <f>Heildar!AA56</f>
        <v>0</v>
      </c>
      <c r="AB15">
        <f>Heildar!AB56</f>
        <v>0</v>
      </c>
      <c r="AC15">
        <f>Heildar!AC56</f>
        <v>0</v>
      </c>
      <c r="AD15">
        <f>Heildar!AD56</f>
        <v>0</v>
      </c>
      <c r="AE15">
        <f>Heildar!AE56</f>
        <v>0</v>
      </c>
      <c r="AF15">
        <f>Heildar!AF56</f>
        <v>0</v>
      </c>
      <c r="AG15">
        <f>Heildar!AG56</f>
        <v>0</v>
      </c>
      <c r="AH15">
        <f>Heildar!AH56</f>
        <v>0</v>
      </c>
      <c r="AI15">
        <f>Heildar!AI56</f>
        <v>0</v>
      </c>
    </row>
    <row r="16" spans="1:35" x14ac:dyDescent="0.2">
      <c r="A16" t="str">
        <f>Heildar!A57</f>
        <v>Mosar</v>
      </c>
      <c r="B16">
        <f>Heildar!B57</f>
        <v>3</v>
      </c>
      <c r="C16">
        <f>Heildar!C57</f>
        <v>4</v>
      </c>
      <c r="D16">
        <f>Heildar!D57</f>
        <v>5.5</v>
      </c>
      <c r="E16">
        <f>Heildar!E57</f>
        <v>6.5</v>
      </c>
      <c r="F16">
        <f>Heildar!F57</f>
        <v>7.5</v>
      </c>
      <c r="G16">
        <f>Heildar!G57</f>
        <v>1</v>
      </c>
      <c r="H16">
        <f>Heildar!H57</f>
        <v>1.5</v>
      </c>
      <c r="I16">
        <f>Heildar!I57</f>
        <v>1</v>
      </c>
      <c r="J16">
        <f>Heildar!J57</f>
        <v>1</v>
      </c>
      <c r="K16">
        <f>Heildar!K57</f>
        <v>3</v>
      </c>
      <c r="L16">
        <f>Heildar!L57</f>
        <v>4</v>
      </c>
      <c r="M16">
        <f>Heildar!M57</f>
        <v>5.5</v>
      </c>
      <c r="N16">
        <f>Heildar!N57</f>
        <v>6.5</v>
      </c>
      <c r="O16">
        <f>Heildar!O57</f>
        <v>7.5</v>
      </c>
      <c r="P16">
        <f>Heildar!P57</f>
        <v>0</v>
      </c>
      <c r="Q16">
        <f>Heildar!Q57</f>
        <v>0</v>
      </c>
      <c r="R16">
        <f>Heildar!R57</f>
        <v>0</v>
      </c>
      <c r="S16">
        <f>Heildar!S57</f>
        <v>0</v>
      </c>
      <c r="T16">
        <f>Heildar!T57</f>
        <v>0</v>
      </c>
      <c r="U16">
        <f>Heildar!U57</f>
        <v>0</v>
      </c>
      <c r="V16">
        <f>Heildar!V57</f>
        <v>0</v>
      </c>
      <c r="W16">
        <f>Heildar!W57</f>
        <v>0</v>
      </c>
      <c r="X16">
        <f>Heildar!X57</f>
        <v>0</v>
      </c>
      <c r="Y16">
        <f>Heildar!Y57</f>
        <v>0</v>
      </c>
      <c r="Z16">
        <f>Heildar!Z57</f>
        <v>0</v>
      </c>
      <c r="AA16">
        <f>Heildar!AA57</f>
        <v>0</v>
      </c>
      <c r="AB16">
        <f>Heildar!AB57</f>
        <v>0</v>
      </c>
      <c r="AC16">
        <f>Heildar!AC57</f>
        <v>0</v>
      </c>
      <c r="AD16">
        <f>Heildar!AD57</f>
        <v>0</v>
      </c>
      <c r="AE16">
        <f>Heildar!AE57</f>
        <v>0</v>
      </c>
      <c r="AF16">
        <f>Heildar!AF57</f>
        <v>0</v>
      </c>
      <c r="AG16">
        <f>Heildar!AG57</f>
        <v>0</v>
      </c>
      <c r="AH16">
        <f>Heildar!AH57</f>
        <v>0</v>
      </c>
      <c r="AI16">
        <f>Heildar!AI57</f>
        <v>0</v>
      </c>
    </row>
    <row r="17" spans="1:35" x14ac:dyDescent="0.2">
      <c r="A17" t="str">
        <f>Heildar!A58</f>
        <v>Blað- og runnfléttur</v>
      </c>
      <c r="B17">
        <f>Heildar!B58</f>
        <v>0.5</v>
      </c>
      <c r="C17">
        <f>Heildar!C58</f>
        <v>1</v>
      </c>
      <c r="D17">
        <f>Heildar!D58</f>
        <v>0.5</v>
      </c>
      <c r="E17">
        <f>Heildar!E58</f>
        <v>1.5</v>
      </c>
      <c r="F17">
        <f>Heildar!F58</f>
        <v>1.5</v>
      </c>
      <c r="G17">
        <f>Heildar!G58</f>
        <v>0.5</v>
      </c>
      <c r="H17">
        <f>Heildar!H58</f>
        <v>-0.5</v>
      </c>
      <c r="I17">
        <f>Heildar!I58</f>
        <v>1</v>
      </c>
      <c r="J17">
        <f>Heildar!J58</f>
        <v>0</v>
      </c>
      <c r="K17">
        <f>Heildar!K58</f>
        <v>0</v>
      </c>
      <c r="L17">
        <f>Heildar!L58</f>
        <v>0</v>
      </c>
      <c r="M17">
        <f>Heildar!M58</f>
        <v>0</v>
      </c>
      <c r="N17">
        <f>Heildar!N58</f>
        <v>0</v>
      </c>
      <c r="O17">
        <f>Heildar!O58</f>
        <v>0</v>
      </c>
      <c r="P17">
        <f>Heildar!P58</f>
        <v>0.5</v>
      </c>
      <c r="Q17">
        <f>Heildar!Q58</f>
        <v>1</v>
      </c>
      <c r="R17">
        <f>Heildar!R58</f>
        <v>0.5</v>
      </c>
      <c r="S17">
        <f>Heildar!S58</f>
        <v>1.5</v>
      </c>
      <c r="T17">
        <f>Heildar!T58</f>
        <v>1.5</v>
      </c>
      <c r="U17">
        <f>Heildar!U58</f>
        <v>0</v>
      </c>
      <c r="V17">
        <f>Heildar!V58</f>
        <v>0</v>
      </c>
      <c r="W17">
        <f>Heildar!W58</f>
        <v>0</v>
      </c>
      <c r="X17">
        <f>Heildar!X58</f>
        <v>0</v>
      </c>
      <c r="Y17">
        <f>Heildar!Y58</f>
        <v>0</v>
      </c>
      <c r="Z17">
        <f>Heildar!Z58</f>
        <v>0</v>
      </c>
      <c r="AA17">
        <f>Heildar!AA58</f>
        <v>0</v>
      </c>
      <c r="AB17">
        <f>Heildar!AB58</f>
        <v>0</v>
      </c>
      <c r="AC17">
        <f>Heildar!AC58</f>
        <v>0</v>
      </c>
      <c r="AD17">
        <f>Heildar!AD58</f>
        <v>0</v>
      </c>
      <c r="AE17">
        <f>Heildar!AE58</f>
        <v>0</v>
      </c>
      <c r="AF17">
        <f>Heildar!AF58</f>
        <v>0</v>
      </c>
      <c r="AG17">
        <f>Heildar!AG58</f>
        <v>0</v>
      </c>
      <c r="AH17">
        <f>Heildar!AH58</f>
        <v>0</v>
      </c>
      <c r="AI17">
        <f>Heildar!AI58</f>
        <v>0</v>
      </c>
    </row>
    <row r="18" spans="1:35" x14ac:dyDescent="0.2">
      <c r="A18" t="str">
        <f>Heildar!A59</f>
        <v>Hrúðurfléttur</v>
      </c>
      <c r="B18">
        <f>Heildar!B59</f>
        <v>53</v>
      </c>
      <c r="C18">
        <f>Heildar!C59</f>
        <v>64.5</v>
      </c>
      <c r="D18">
        <f>Heildar!D59</f>
        <v>62</v>
      </c>
      <c r="E18">
        <f>Heildar!E59</f>
        <v>58.5</v>
      </c>
      <c r="F18">
        <f>Heildar!F59</f>
        <v>70.5</v>
      </c>
      <c r="G18">
        <f>Heildar!G59</f>
        <v>11.5</v>
      </c>
      <c r="H18">
        <f>Heildar!H59</f>
        <v>-2.5</v>
      </c>
      <c r="I18">
        <f>Heildar!I59</f>
        <v>-3.5</v>
      </c>
      <c r="J18">
        <f>Heildar!J59</f>
        <v>12</v>
      </c>
      <c r="K18">
        <f>Heildar!K59</f>
        <v>0</v>
      </c>
      <c r="L18">
        <f>Heildar!L59</f>
        <v>0</v>
      </c>
      <c r="M18">
        <f>Heildar!M59</f>
        <v>0</v>
      </c>
      <c r="N18">
        <f>Heildar!N59</f>
        <v>0</v>
      </c>
      <c r="O18">
        <f>Heildar!O59</f>
        <v>0</v>
      </c>
      <c r="P18">
        <f>Heildar!P59</f>
        <v>0</v>
      </c>
      <c r="Q18">
        <f>Heildar!Q59</f>
        <v>0</v>
      </c>
      <c r="R18">
        <f>Heildar!R59</f>
        <v>0</v>
      </c>
      <c r="S18">
        <f>Heildar!S59</f>
        <v>0</v>
      </c>
      <c r="T18">
        <f>Heildar!T59</f>
        <v>0</v>
      </c>
      <c r="U18">
        <f>Heildar!U59</f>
        <v>53</v>
      </c>
      <c r="V18">
        <f>Heildar!V59</f>
        <v>64.5</v>
      </c>
      <c r="W18">
        <f>Heildar!W59</f>
        <v>62</v>
      </c>
      <c r="X18">
        <f>Heildar!X59</f>
        <v>58.5</v>
      </c>
      <c r="Y18">
        <f>Heildar!Y59</f>
        <v>70.5</v>
      </c>
      <c r="Z18">
        <f>Heildar!Z59</f>
        <v>0</v>
      </c>
      <c r="AA18">
        <f>Heildar!AA59</f>
        <v>0</v>
      </c>
      <c r="AB18">
        <f>Heildar!AB59</f>
        <v>0</v>
      </c>
      <c r="AC18">
        <f>Heildar!AC59</f>
        <v>0</v>
      </c>
      <c r="AD18">
        <f>Heildar!AD59</f>
        <v>0</v>
      </c>
      <c r="AE18">
        <f>Heildar!AE59</f>
        <v>0</v>
      </c>
      <c r="AF18">
        <f>Heildar!AF59</f>
        <v>0</v>
      </c>
      <c r="AG18">
        <f>Heildar!AG59</f>
        <v>0</v>
      </c>
      <c r="AH18">
        <f>Heildar!AH59</f>
        <v>0</v>
      </c>
      <c r="AI18">
        <f>Heildar!AI59</f>
        <v>0</v>
      </c>
    </row>
    <row r="19" spans="1:35" x14ac:dyDescent="0.2">
      <c r="A19" t="str">
        <f>Heildar!A60</f>
        <v>Heildarþekja</v>
      </c>
      <c r="B19">
        <f>Heildar!B60</f>
        <v>56.5</v>
      </c>
      <c r="C19">
        <f>Heildar!C60</f>
        <v>69.5</v>
      </c>
      <c r="D19">
        <f>Heildar!D60</f>
        <v>68</v>
      </c>
      <c r="E19">
        <f>Heildar!E60</f>
        <v>67</v>
      </c>
      <c r="F19">
        <f>Heildar!F60</f>
        <v>80.5</v>
      </c>
      <c r="G19">
        <f>Heildar!G60</f>
        <v>13</v>
      </c>
      <c r="H19">
        <f>Heildar!H60</f>
        <v>-1.5</v>
      </c>
      <c r="I19">
        <f>Heildar!I60</f>
        <v>-1</v>
      </c>
      <c r="J19">
        <f>Heildar!J60</f>
        <v>13.5</v>
      </c>
      <c r="K19">
        <f>Heildar!K60</f>
        <v>0</v>
      </c>
      <c r="L19">
        <f>Heildar!L60</f>
        <v>0</v>
      </c>
      <c r="M19">
        <f>Heildar!M60</f>
        <v>0</v>
      </c>
      <c r="N19">
        <f>Heildar!N60</f>
        <v>0</v>
      </c>
      <c r="O19">
        <f>Heildar!O60</f>
        <v>0</v>
      </c>
      <c r="P19">
        <f>Heildar!P60</f>
        <v>0</v>
      </c>
      <c r="Q19">
        <f>Heildar!Q60</f>
        <v>0</v>
      </c>
      <c r="R19">
        <f>Heildar!R60</f>
        <v>0</v>
      </c>
      <c r="S19">
        <f>Heildar!S60</f>
        <v>0</v>
      </c>
      <c r="T19">
        <f>Heildar!T60</f>
        <v>0</v>
      </c>
      <c r="U19">
        <f>Heildar!U60</f>
        <v>0</v>
      </c>
      <c r="V19">
        <f>Heildar!V60</f>
        <v>0</v>
      </c>
      <c r="W19">
        <f>Heildar!W60</f>
        <v>0</v>
      </c>
      <c r="X19">
        <f>Heildar!X60</f>
        <v>0</v>
      </c>
      <c r="Y19">
        <f>Heildar!Y60</f>
        <v>0</v>
      </c>
      <c r="Z19">
        <f>Heildar!Z60</f>
        <v>56.5</v>
      </c>
      <c r="AA19">
        <f>Heildar!AA60</f>
        <v>69.5</v>
      </c>
      <c r="AB19">
        <f>Heildar!AB60</f>
        <v>68</v>
      </c>
      <c r="AC19">
        <f>Heildar!AC60</f>
        <v>67</v>
      </c>
      <c r="AD19">
        <f>Heildar!AD60</f>
        <v>80.5</v>
      </c>
      <c r="AE19">
        <f>Heildar!AE60</f>
        <v>0</v>
      </c>
      <c r="AF19">
        <f>Heildar!AF60</f>
        <v>0</v>
      </c>
      <c r="AG19">
        <f>Heildar!AG60</f>
        <v>0</v>
      </c>
      <c r="AH19">
        <f>Heildar!AH60</f>
        <v>0</v>
      </c>
      <c r="AI19">
        <f>Heildar!AI60</f>
        <v>0</v>
      </c>
    </row>
    <row r="20" spans="1:35" x14ac:dyDescent="0.2">
      <c r="A20" t="str">
        <f>Heildar!A61</f>
        <v>Fjölbreytni</v>
      </c>
      <c r="B20">
        <f>Heildar!B61</f>
        <v>14</v>
      </c>
      <c r="C20">
        <f>Heildar!C61</f>
        <v>15</v>
      </c>
      <c r="D20">
        <f>Heildar!D61</f>
        <v>15</v>
      </c>
      <c r="E20">
        <f>Heildar!E61</f>
        <v>18</v>
      </c>
      <c r="F20">
        <f>Heildar!F61</f>
        <v>16</v>
      </c>
      <c r="G20">
        <f>Heildar!G61</f>
        <v>1</v>
      </c>
      <c r="H20">
        <f>Heildar!H61</f>
        <v>0</v>
      </c>
      <c r="I20">
        <f>Heildar!I61</f>
        <v>3</v>
      </c>
      <c r="J20">
        <f>Heildar!J61</f>
        <v>-2</v>
      </c>
      <c r="K20">
        <f>Heildar!K61</f>
        <v>0</v>
      </c>
      <c r="L20">
        <f>Heildar!L61</f>
        <v>0</v>
      </c>
      <c r="M20">
        <f>Heildar!M61</f>
        <v>0</v>
      </c>
      <c r="N20">
        <f>Heildar!N61</f>
        <v>0</v>
      </c>
      <c r="O20">
        <f>Heildar!O61</f>
        <v>0</v>
      </c>
      <c r="P20">
        <f>Heildar!P61</f>
        <v>0</v>
      </c>
      <c r="Q20">
        <f>Heildar!Q61</f>
        <v>0</v>
      </c>
      <c r="R20">
        <f>Heildar!R61</f>
        <v>0</v>
      </c>
      <c r="S20">
        <f>Heildar!S61</f>
        <v>0</v>
      </c>
      <c r="T20">
        <f>Heildar!T61</f>
        <v>0</v>
      </c>
      <c r="U20">
        <f>Heildar!U61</f>
        <v>0</v>
      </c>
      <c r="V20">
        <f>Heildar!V61</f>
        <v>0</v>
      </c>
      <c r="W20">
        <f>Heildar!W61</f>
        <v>0</v>
      </c>
      <c r="X20">
        <f>Heildar!X61</f>
        <v>0</v>
      </c>
      <c r="Y20">
        <f>Heildar!Y61</f>
        <v>0</v>
      </c>
      <c r="Z20">
        <f>Heildar!Z61</f>
        <v>0</v>
      </c>
      <c r="AA20">
        <f>Heildar!AA61</f>
        <v>0</v>
      </c>
      <c r="AB20">
        <f>Heildar!AB61</f>
        <v>0</v>
      </c>
      <c r="AC20">
        <f>Heildar!AC61</f>
        <v>0</v>
      </c>
      <c r="AD20">
        <f>Heildar!AD61</f>
        <v>0</v>
      </c>
      <c r="AE20">
        <f>Heildar!AE61</f>
        <v>14</v>
      </c>
      <c r="AF20">
        <f>Heildar!AF61</f>
        <v>15</v>
      </c>
      <c r="AG20">
        <f>Heildar!AG61</f>
        <v>15</v>
      </c>
      <c r="AH20">
        <f>Heildar!AH61</f>
        <v>18</v>
      </c>
      <c r="AI20">
        <f>Heildar!AI61</f>
        <v>16</v>
      </c>
    </row>
    <row r="21" spans="1:35" x14ac:dyDescent="0.2">
      <c r="A21" s="2" t="str">
        <f>Heildar!A161</f>
        <v>R27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">
      <c r="A22" t="str">
        <f>Heildar!A162</f>
        <v>Mosar</v>
      </c>
      <c r="B22">
        <f>Heildar!B162</f>
        <v>1</v>
      </c>
      <c r="C22">
        <f>Heildar!C162</f>
        <v>1</v>
      </c>
      <c r="D22">
        <f>Heildar!D162</f>
        <v>1.05</v>
      </c>
      <c r="E22">
        <f>Heildar!E162</f>
        <v>0.5</v>
      </c>
      <c r="F22">
        <f>Heildar!F162</f>
        <v>0.5</v>
      </c>
      <c r="G22">
        <f>Heildar!G162</f>
        <v>0</v>
      </c>
      <c r="H22">
        <f>Heildar!H162</f>
        <v>5.0000000000000044E-2</v>
      </c>
      <c r="I22">
        <f>Heildar!I162</f>
        <v>-0.55000000000000004</v>
      </c>
      <c r="J22">
        <f>Heildar!J162</f>
        <v>0</v>
      </c>
      <c r="K22">
        <f>Heildar!K162</f>
        <v>1</v>
      </c>
      <c r="L22">
        <f>Heildar!L162</f>
        <v>1</v>
      </c>
      <c r="M22">
        <f>Heildar!M162</f>
        <v>1.05</v>
      </c>
      <c r="N22">
        <f>Heildar!N162</f>
        <v>0.5</v>
      </c>
      <c r="O22">
        <f>Heildar!O162</f>
        <v>0.5</v>
      </c>
      <c r="P22">
        <f>Heildar!P162</f>
        <v>0</v>
      </c>
      <c r="Q22">
        <f>Heildar!Q162</f>
        <v>0</v>
      </c>
      <c r="R22">
        <f>Heildar!R162</f>
        <v>0</v>
      </c>
      <c r="S22">
        <f>Heildar!S162</f>
        <v>0</v>
      </c>
      <c r="T22">
        <f>Heildar!T162</f>
        <v>0</v>
      </c>
      <c r="U22">
        <f>Heildar!U162</f>
        <v>0</v>
      </c>
      <c r="V22">
        <f>Heildar!V162</f>
        <v>0</v>
      </c>
      <c r="W22">
        <f>Heildar!W162</f>
        <v>0</v>
      </c>
      <c r="X22">
        <f>Heildar!X162</f>
        <v>0</v>
      </c>
      <c r="Y22">
        <f>Heildar!Y162</f>
        <v>0</v>
      </c>
      <c r="Z22">
        <f>Heildar!Z162</f>
        <v>0</v>
      </c>
      <c r="AA22">
        <f>Heildar!AA162</f>
        <v>0</v>
      </c>
      <c r="AB22">
        <f>Heildar!AB162</f>
        <v>0</v>
      </c>
      <c r="AC22">
        <f>Heildar!AC162</f>
        <v>0</v>
      </c>
      <c r="AD22">
        <f>Heildar!AD162</f>
        <v>0</v>
      </c>
      <c r="AE22">
        <f>Heildar!AE162</f>
        <v>0</v>
      </c>
      <c r="AF22">
        <f>Heildar!AF162</f>
        <v>0</v>
      </c>
      <c r="AG22">
        <f>Heildar!AG162</f>
        <v>0</v>
      </c>
      <c r="AH22">
        <f>Heildar!AH162</f>
        <v>0</v>
      </c>
      <c r="AI22">
        <f>Heildar!AI162</f>
        <v>0</v>
      </c>
    </row>
    <row r="23" spans="1:35" x14ac:dyDescent="0.2">
      <c r="A23" t="str">
        <f>Heildar!A163</f>
        <v>Blað- og runnfléttur</v>
      </c>
      <c r="B23">
        <f>Heildar!B163</f>
        <v>8.5</v>
      </c>
      <c r="C23">
        <f>Heildar!C163</f>
        <v>8.5</v>
      </c>
      <c r="D23">
        <f>Heildar!D163</f>
        <v>7.5</v>
      </c>
      <c r="E23">
        <f>Heildar!E163</f>
        <v>4</v>
      </c>
      <c r="F23">
        <f>Heildar!F163</f>
        <v>2.5</v>
      </c>
      <c r="G23">
        <f>Heildar!G163</f>
        <v>0</v>
      </c>
      <c r="H23">
        <f>Heildar!H163</f>
        <v>-1</v>
      </c>
      <c r="I23">
        <f>Heildar!I163</f>
        <v>-3.5</v>
      </c>
      <c r="J23">
        <f>Heildar!J163</f>
        <v>-1.5</v>
      </c>
      <c r="K23">
        <f>Heildar!K163</f>
        <v>0</v>
      </c>
      <c r="L23">
        <f>Heildar!L163</f>
        <v>0</v>
      </c>
      <c r="M23">
        <f>Heildar!M163</f>
        <v>0</v>
      </c>
      <c r="N23">
        <f>Heildar!N163</f>
        <v>0</v>
      </c>
      <c r="O23">
        <f>Heildar!O163</f>
        <v>0</v>
      </c>
      <c r="P23">
        <f>Heildar!P163</f>
        <v>8.5</v>
      </c>
      <c r="Q23">
        <f>Heildar!Q163</f>
        <v>8.5</v>
      </c>
      <c r="R23">
        <f>Heildar!R163</f>
        <v>7.5</v>
      </c>
      <c r="S23">
        <f>Heildar!S163</f>
        <v>4</v>
      </c>
      <c r="T23">
        <f>Heildar!T163</f>
        <v>2.5</v>
      </c>
      <c r="U23">
        <f>Heildar!U163</f>
        <v>0</v>
      </c>
      <c r="V23">
        <f>Heildar!V163</f>
        <v>0</v>
      </c>
      <c r="W23">
        <f>Heildar!W163</f>
        <v>0</v>
      </c>
      <c r="X23">
        <f>Heildar!X163</f>
        <v>0</v>
      </c>
      <c r="Y23">
        <f>Heildar!Y163</f>
        <v>0</v>
      </c>
      <c r="Z23">
        <f>Heildar!Z163</f>
        <v>0</v>
      </c>
      <c r="AA23">
        <f>Heildar!AA163</f>
        <v>0</v>
      </c>
      <c r="AB23">
        <f>Heildar!AB163</f>
        <v>0</v>
      </c>
      <c r="AC23">
        <f>Heildar!AC163</f>
        <v>0</v>
      </c>
      <c r="AD23">
        <f>Heildar!AD163</f>
        <v>0</v>
      </c>
      <c r="AE23">
        <f>Heildar!AE163</f>
        <v>0</v>
      </c>
      <c r="AF23">
        <f>Heildar!AF163</f>
        <v>0</v>
      </c>
      <c r="AG23">
        <f>Heildar!AG163</f>
        <v>0</v>
      </c>
      <c r="AH23">
        <f>Heildar!AH163</f>
        <v>0</v>
      </c>
      <c r="AI23">
        <f>Heildar!AI163</f>
        <v>0</v>
      </c>
    </row>
    <row r="24" spans="1:35" x14ac:dyDescent="0.2">
      <c r="A24" t="str">
        <f>Heildar!A164</f>
        <v>Hrúðurfléttur</v>
      </c>
      <c r="B24">
        <f>Heildar!B164</f>
        <v>45.5</v>
      </c>
      <c r="C24">
        <f>Heildar!C164</f>
        <v>30.5</v>
      </c>
      <c r="D24">
        <f>Heildar!D164</f>
        <v>23</v>
      </c>
      <c r="E24">
        <f>Heildar!E164</f>
        <v>39</v>
      </c>
      <c r="F24">
        <f>Heildar!F164</f>
        <v>65.5</v>
      </c>
      <c r="G24">
        <f>Heildar!G164</f>
        <v>-15</v>
      </c>
      <c r="H24">
        <f>Heildar!H164</f>
        <v>-7.5</v>
      </c>
      <c r="I24">
        <f>Heildar!I164</f>
        <v>16</v>
      </c>
      <c r="J24">
        <f>Heildar!J164</f>
        <v>26.5</v>
      </c>
      <c r="K24">
        <f>Heildar!K164</f>
        <v>0</v>
      </c>
      <c r="L24">
        <f>Heildar!L164</f>
        <v>0</v>
      </c>
      <c r="M24">
        <f>Heildar!M164</f>
        <v>0</v>
      </c>
      <c r="N24">
        <f>Heildar!N164</f>
        <v>0</v>
      </c>
      <c r="O24">
        <f>Heildar!O164</f>
        <v>0</v>
      </c>
      <c r="P24">
        <f>Heildar!P164</f>
        <v>0</v>
      </c>
      <c r="Q24">
        <f>Heildar!Q164</f>
        <v>0</v>
      </c>
      <c r="R24">
        <f>Heildar!R164</f>
        <v>0</v>
      </c>
      <c r="S24">
        <f>Heildar!S164</f>
        <v>0</v>
      </c>
      <c r="T24">
        <f>Heildar!T164</f>
        <v>0</v>
      </c>
      <c r="U24">
        <f>Heildar!U164</f>
        <v>45.5</v>
      </c>
      <c r="V24">
        <f>Heildar!V164</f>
        <v>30.5</v>
      </c>
      <c r="W24">
        <f>Heildar!W164</f>
        <v>23</v>
      </c>
      <c r="X24">
        <f>Heildar!X164</f>
        <v>39</v>
      </c>
      <c r="Y24">
        <f>Heildar!Y164</f>
        <v>65.5</v>
      </c>
      <c r="Z24">
        <f>Heildar!Z164</f>
        <v>0</v>
      </c>
      <c r="AA24">
        <f>Heildar!AA164</f>
        <v>0</v>
      </c>
      <c r="AB24">
        <f>Heildar!AB164</f>
        <v>0</v>
      </c>
      <c r="AC24">
        <f>Heildar!AC164</f>
        <v>0</v>
      </c>
      <c r="AD24">
        <f>Heildar!AD164</f>
        <v>0</v>
      </c>
      <c r="AE24">
        <f>Heildar!AE164</f>
        <v>0</v>
      </c>
      <c r="AF24">
        <f>Heildar!AF164</f>
        <v>0</v>
      </c>
      <c r="AG24">
        <f>Heildar!AG164</f>
        <v>0</v>
      </c>
      <c r="AH24">
        <f>Heildar!AH164</f>
        <v>0</v>
      </c>
      <c r="AI24">
        <f>Heildar!AI164</f>
        <v>0</v>
      </c>
    </row>
    <row r="25" spans="1:35" x14ac:dyDescent="0.2">
      <c r="A25" t="str">
        <f>Heildar!A165</f>
        <v>Heildarþekja</v>
      </c>
      <c r="B25">
        <f>Heildar!B165</f>
        <v>55</v>
      </c>
      <c r="C25">
        <f>Heildar!C165</f>
        <v>40</v>
      </c>
      <c r="D25">
        <f>Heildar!D165</f>
        <v>31.55</v>
      </c>
      <c r="E25">
        <f>Heildar!E165</f>
        <v>43.5</v>
      </c>
      <c r="F25">
        <f>Heildar!F165</f>
        <v>68.5</v>
      </c>
      <c r="G25">
        <f>Heildar!G165</f>
        <v>-15</v>
      </c>
      <c r="H25">
        <f>Heildar!H165</f>
        <v>-8.4499999999999993</v>
      </c>
      <c r="I25">
        <f>Heildar!I165</f>
        <v>11.95</v>
      </c>
      <c r="J25">
        <f>Heildar!J165</f>
        <v>25</v>
      </c>
      <c r="K25">
        <f>Heildar!K165</f>
        <v>0</v>
      </c>
      <c r="L25">
        <f>Heildar!L165</f>
        <v>0</v>
      </c>
      <c r="M25">
        <f>Heildar!M165</f>
        <v>0</v>
      </c>
      <c r="N25">
        <f>Heildar!N165</f>
        <v>0</v>
      </c>
      <c r="O25">
        <f>Heildar!O165</f>
        <v>0</v>
      </c>
      <c r="P25">
        <f>Heildar!P165</f>
        <v>0</v>
      </c>
      <c r="Q25">
        <f>Heildar!Q165</f>
        <v>0</v>
      </c>
      <c r="R25">
        <f>Heildar!R165</f>
        <v>0</v>
      </c>
      <c r="S25">
        <f>Heildar!S165</f>
        <v>0</v>
      </c>
      <c r="T25">
        <f>Heildar!T165</f>
        <v>0</v>
      </c>
      <c r="U25">
        <f>Heildar!U165</f>
        <v>0</v>
      </c>
      <c r="V25">
        <f>Heildar!V165</f>
        <v>0</v>
      </c>
      <c r="W25">
        <f>Heildar!W165</f>
        <v>0</v>
      </c>
      <c r="X25">
        <f>Heildar!X165</f>
        <v>0</v>
      </c>
      <c r="Y25">
        <f>Heildar!Y165</f>
        <v>0</v>
      </c>
      <c r="Z25">
        <f>Heildar!Z165</f>
        <v>55</v>
      </c>
      <c r="AA25">
        <f>Heildar!AA165</f>
        <v>40</v>
      </c>
      <c r="AB25">
        <f>Heildar!AB165</f>
        <v>31.55</v>
      </c>
      <c r="AC25">
        <f>Heildar!AC165</f>
        <v>43.5</v>
      </c>
      <c r="AD25">
        <f>Heildar!AD165</f>
        <v>68.5</v>
      </c>
      <c r="AE25">
        <f>Heildar!AE165</f>
        <v>0</v>
      </c>
      <c r="AF25">
        <f>Heildar!AF165</f>
        <v>0</v>
      </c>
      <c r="AG25">
        <f>Heildar!AG165</f>
        <v>0</v>
      </c>
      <c r="AH25">
        <f>Heildar!AH165</f>
        <v>0</v>
      </c>
      <c r="AI25">
        <f>Heildar!AI165</f>
        <v>0</v>
      </c>
    </row>
    <row r="26" spans="1:35" x14ac:dyDescent="0.2">
      <c r="A26" t="str">
        <f>Heildar!A166</f>
        <v>Fjölbreytni</v>
      </c>
      <c r="B26">
        <f>Heildar!B166</f>
        <v>14</v>
      </c>
      <c r="C26">
        <f>Heildar!C166</f>
        <v>14</v>
      </c>
      <c r="D26">
        <f>Heildar!D166</f>
        <v>19</v>
      </c>
      <c r="E26">
        <f>Heildar!E166</f>
        <v>14</v>
      </c>
      <c r="F26">
        <f>Heildar!F166</f>
        <v>15</v>
      </c>
      <c r="G26">
        <f>Heildar!G166</f>
        <v>0</v>
      </c>
      <c r="H26">
        <f>Heildar!H166</f>
        <v>5</v>
      </c>
      <c r="I26">
        <f>Heildar!I166</f>
        <v>-5</v>
      </c>
      <c r="J26">
        <f>Heildar!J166</f>
        <v>1</v>
      </c>
      <c r="K26">
        <f>Heildar!K166</f>
        <v>0</v>
      </c>
      <c r="L26">
        <f>Heildar!L166</f>
        <v>0</v>
      </c>
      <c r="M26">
        <f>Heildar!M166</f>
        <v>0</v>
      </c>
      <c r="N26">
        <f>Heildar!N166</f>
        <v>0</v>
      </c>
      <c r="O26">
        <f>Heildar!O166</f>
        <v>0</v>
      </c>
      <c r="P26">
        <f>Heildar!P166</f>
        <v>0</v>
      </c>
      <c r="Q26">
        <f>Heildar!Q166</f>
        <v>0</v>
      </c>
      <c r="R26">
        <f>Heildar!R166</f>
        <v>0</v>
      </c>
      <c r="S26">
        <f>Heildar!S166</f>
        <v>0</v>
      </c>
      <c r="T26">
        <f>Heildar!T166</f>
        <v>0</v>
      </c>
      <c r="U26">
        <f>Heildar!U166</f>
        <v>0</v>
      </c>
      <c r="V26">
        <f>Heildar!V166</f>
        <v>0</v>
      </c>
      <c r="W26">
        <f>Heildar!W166</f>
        <v>0</v>
      </c>
      <c r="X26">
        <f>Heildar!X166</f>
        <v>0</v>
      </c>
      <c r="Y26">
        <f>Heildar!Y166</f>
        <v>0</v>
      </c>
      <c r="Z26">
        <f>Heildar!Z166</f>
        <v>0</v>
      </c>
      <c r="AA26">
        <f>Heildar!AA166</f>
        <v>0</v>
      </c>
      <c r="AB26">
        <f>Heildar!AB166</f>
        <v>0</v>
      </c>
      <c r="AC26">
        <f>Heildar!AC166</f>
        <v>0</v>
      </c>
      <c r="AD26">
        <f>Heildar!AD166</f>
        <v>0</v>
      </c>
      <c r="AE26">
        <f>Heildar!AE166</f>
        <v>14</v>
      </c>
      <c r="AF26">
        <f>Heildar!AF166</f>
        <v>14</v>
      </c>
      <c r="AG26">
        <f>Heildar!AG166</f>
        <v>19</v>
      </c>
      <c r="AH26">
        <f>Heildar!AH166</f>
        <v>14</v>
      </c>
      <c r="AI26">
        <f>Heildar!AI166</f>
        <v>15</v>
      </c>
    </row>
    <row r="27" spans="1:35" x14ac:dyDescent="0.2">
      <c r="A27" s="2" t="str">
        <f>Heildar!A199</f>
        <v>R33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t="str">
        <f>Heildar!A200</f>
        <v>Mosar</v>
      </c>
      <c r="B28">
        <f>Heildar!B200</f>
        <v>2</v>
      </c>
      <c r="C28">
        <f>Heildar!C200</f>
        <v>1</v>
      </c>
      <c r="D28">
        <f>Heildar!D200</f>
        <v>1</v>
      </c>
      <c r="E28">
        <f>Heildar!E200</f>
        <v>0.5</v>
      </c>
      <c r="F28">
        <f>Heildar!F200</f>
        <v>0.5</v>
      </c>
      <c r="G28">
        <f>Heildar!G200</f>
        <v>-1</v>
      </c>
      <c r="H28">
        <f>Heildar!H200</f>
        <v>0</v>
      </c>
      <c r="I28">
        <f>Heildar!I200</f>
        <v>-0.5</v>
      </c>
      <c r="J28">
        <f>Heildar!J200</f>
        <v>0</v>
      </c>
      <c r="K28">
        <f>Heildar!K200</f>
        <v>2</v>
      </c>
      <c r="L28">
        <f>Heildar!L200</f>
        <v>1</v>
      </c>
      <c r="M28">
        <f>Heildar!M200</f>
        <v>1</v>
      </c>
      <c r="N28">
        <f>Heildar!N200</f>
        <v>0.5</v>
      </c>
      <c r="O28">
        <f>Heildar!O200</f>
        <v>0.5</v>
      </c>
      <c r="P28">
        <f>Heildar!P200</f>
        <v>0</v>
      </c>
      <c r="Q28">
        <f>Heildar!Q200</f>
        <v>0</v>
      </c>
      <c r="R28">
        <f>Heildar!R200</f>
        <v>0</v>
      </c>
      <c r="S28">
        <f>Heildar!S200</f>
        <v>0</v>
      </c>
      <c r="T28">
        <f>Heildar!T200</f>
        <v>0</v>
      </c>
      <c r="U28">
        <f>Heildar!U200</f>
        <v>0</v>
      </c>
      <c r="V28">
        <f>Heildar!V200</f>
        <v>0</v>
      </c>
      <c r="W28">
        <f>Heildar!W200</f>
        <v>0</v>
      </c>
      <c r="X28">
        <f>Heildar!X200</f>
        <v>0</v>
      </c>
      <c r="Y28">
        <f>Heildar!Y200</f>
        <v>0</v>
      </c>
      <c r="Z28">
        <f>Heildar!Z200</f>
        <v>0</v>
      </c>
      <c r="AA28">
        <f>Heildar!AA200</f>
        <v>0</v>
      </c>
      <c r="AB28">
        <f>Heildar!AB200</f>
        <v>0</v>
      </c>
      <c r="AC28">
        <f>Heildar!AC200</f>
        <v>0</v>
      </c>
      <c r="AD28">
        <f>Heildar!AD200</f>
        <v>0</v>
      </c>
      <c r="AE28">
        <f>Heildar!AE200</f>
        <v>0</v>
      </c>
      <c r="AF28">
        <f>Heildar!AF200</f>
        <v>0</v>
      </c>
      <c r="AG28">
        <f>Heildar!AG200</f>
        <v>0</v>
      </c>
      <c r="AH28">
        <f>Heildar!AH200</f>
        <v>0</v>
      </c>
      <c r="AI28">
        <f>Heildar!AI200</f>
        <v>0</v>
      </c>
    </row>
    <row r="29" spans="1:35" x14ac:dyDescent="0.2">
      <c r="A29" t="str">
        <f>Heildar!A201</f>
        <v>Blað- og runnfléttur</v>
      </c>
      <c r="B29">
        <f>Heildar!B201</f>
        <v>60</v>
      </c>
      <c r="C29">
        <f>Heildar!C201</f>
        <v>11</v>
      </c>
      <c r="D29">
        <f>Heildar!D201</f>
        <v>19</v>
      </c>
      <c r="E29">
        <f>Heildar!E201</f>
        <v>24</v>
      </c>
      <c r="F29">
        <f>Heildar!F201</f>
        <v>29</v>
      </c>
      <c r="G29">
        <f>Heildar!G201</f>
        <v>-49</v>
      </c>
      <c r="H29">
        <f>Heildar!H201</f>
        <v>8</v>
      </c>
      <c r="I29">
        <f>Heildar!I201</f>
        <v>5</v>
      </c>
      <c r="J29">
        <f>Heildar!J201</f>
        <v>5</v>
      </c>
      <c r="K29">
        <f>Heildar!K201</f>
        <v>0</v>
      </c>
      <c r="L29">
        <f>Heildar!L201</f>
        <v>0</v>
      </c>
      <c r="M29">
        <f>Heildar!M201</f>
        <v>0</v>
      </c>
      <c r="N29">
        <f>Heildar!N201</f>
        <v>0</v>
      </c>
      <c r="O29">
        <f>Heildar!O201</f>
        <v>0</v>
      </c>
      <c r="P29">
        <f>Heildar!P201</f>
        <v>60</v>
      </c>
      <c r="Q29">
        <f>Heildar!Q201</f>
        <v>11</v>
      </c>
      <c r="R29">
        <f>Heildar!R201</f>
        <v>19</v>
      </c>
      <c r="S29">
        <f>Heildar!S201</f>
        <v>24</v>
      </c>
      <c r="T29">
        <f>Heildar!T201</f>
        <v>29</v>
      </c>
      <c r="U29">
        <f>Heildar!U201</f>
        <v>0</v>
      </c>
      <c r="V29">
        <f>Heildar!V201</f>
        <v>0</v>
      </c>
      <c r="W29">
        <f>Heildar!W201</f>
        <v>0</v>
      </c>
      <c r="X29">
        <f>Heildar!X201</f>
        <v>0</v>
      </c>
      <c r="Y29">
        <f>Heildar!Y201</f>
        <v>0</v>
      </c>
      <c r="Z29">
        <f>Heildar!Z201</f>
        <v>0</v>
      </c>
      <c r="AA29">
        <f>Heildar!AA201</f>
        <v>0</v>
      </c>
      <c r="AB29">
        <f>Heildar!AB201</f>
        <v>0</v>
      </c>
      <c r="AC29">
        <f>Heildar!AC201</f>
        <v>0</v>
      </c>
      <c r="AD29">
        <f>Heildar!AD201</f>
        <v>0</v>
      </c>
      <c r="AE29">
        <f>Heildar!AE201</f>
        <v>0</v>
      </c>
      <c r="AF29">
        <f>Heildar!AF201</f>
        <v>0</v>
      </c>
      <c r="AG29">
        <f>Heildar!AG201</f>
        <v>0</v>
      </c>
      <c r="AH29">
        <f>Heildar!AH201</f>
        <v>0</v>
      </c>
      <c r="AI29">
        <f>Heildar!AI201</f>
        <v>0</v>
      </c>
    </row>
    <row r="30" spans="1:35" x14ac:dyDescent="0.2">
      <c r="A30" t="str">
        <f>Heildar!A202</f>
        <v>Hrúðurfléttur</v>
      </c>
      <c r="B30">
        <f>Heildar!B202</f>
        <v>15.5</v>
      </c>
      <c r="C30">
        <f>Heildar!C202</f>
        <v>14</v>
      </c>
      <c r="D30">
        <f>Heildar!D202</f>
        <v>45</v>
      </c>
      <c r="E30">
        <f>Heildar!E202</f>
        <v>46.5</v>
      </c>
      <c r="F30">
        <f>Heildar!F202</f>
        <v>42</v>
      </c>
      <c r="G30">
        <f>Heildar!G202</f>
        <v>-1.5</v>
      </c>
      <c r="H30">
        <f>Heildar!H202</f>
        <v>31</v>
      </c>
      <c r="I30">
        <f>Heildar!I202</f>
        <v>1.5</v>
      </c>
      <c r="J30">
        <f>Heildar!J202</f>
        <v>-4.5</v>
      </c>
      <c r="K30">
        <f>Heildar!K202</f>
        <v>0</v>
      </c>
      <c r="L30">
        <f>Heildar!L202</f>
        <v>0</v>
      </c>
      <c r="M30">
        <f>Heildar!M202</f>
        <v>0</v>
      </c>
      <c r="N30">
        <f>Heildar!N202</f>
        <v>0</v>
      </c>
      <c r="O30">
        <f>Heildar!O202</f>
        <v>0</v>
      </c>
      <c r="P30">
        <f>Heildar!P202</f>
        <v>0</v>
      </c>
      <c r="Q30">
        <f>Heildar!Q202</f>
        <v>0</v>
      </c>
      <c r="R30">
        <f>Heildar!R202</f>
        <v>0</v>
      </c>
      <c r="S30">
        <f>Heildar!S202</f>
        <v>0</v>
      </c>
      <c r="T30">
        <f>Heildar!T202</f>
        <v>0</v>
      </c>
      <c r="U30">
        <f>Heildar!U202</f>
        <v>15.5</v>
      </c>
      <c r="V30">
        <f>Heildar!V202</f>
        <v>14</v>
      </c>
      <c r="W30">
        <f>Heildar!W202</f>
        <v>45</v>
      </c>
      <c r="X30">
        <f>Heildar!X202</f>
        <v>46.5</v>
      </c>
      <c r="Y30">
        <f>Heildar!Y202</f>
        <v>42</v>
      </c>
      <c r="Z30">
        <f>Heildar!Z202</f>
        <v>0</v>
      </c>
      <c r="AA30">
        <f>Heildar!AA202</f>
        <v>0</v>
      </c>
      <c r="AB30">
        <f>Heildar!AB202</f>
        <v>0</v>
      </c>
      <c r="AC30">
        <f>Heildar!AC202</f>
        <v>0</v>
      </c>
      <c r="AD30">
        <f>Heildar!AD202</f>
        <v>0</v>
      </c>
      <c r="AE30">
        <f>Heildar!AE202</f>
        <v>0</v>
      </c>
      <c r="AF30">
        <f>Heildar!AF202</f>
        <v>0</v>
      </c>
      <c r="AG30">
        <f>Heildar!AG202</f>
        <v>0</v>
      </c>
      <c r="AH30">
        <f>Heildar!AH202</f>
        <v>0</v>
      </c>
      <c r="AI30">
        <f>Heildar!AI202</f>
        <v>0</v>
      </c>
    </row>
    <row r="31" spans="1:35" x14ac:dyDescent="0.2">
      <c r="A31" t="str">
        <f>Heildar!A203</f>
        <v>Heildarþekja</v>
      </c>
      <c r="B31">
        <f>Heildar!B203</f>
        <v>77.5</v>
      </c>
      <c r="C31">
        <f>Heildar!C203</f>
        <v>26</v>
      </c>
      <c r="D31">
        <f>Heildar!D203</f>
        <v>65</v>
      </c>
      <c r="E31">
        <f>Heildar!E203</f>
        <v>71</v>
      </c>
      <c r="F31">
        <f>Heildar!F203</f>
        <v>71.5</v>
      </c>
      <c r="G31">
        <f>Heildar!G203</f>
        <v>-51.5</v>
      </c>
      <c r="H31">
        <f>Heildar!H203</f>
        <v>39</v>
      </c>
      <c r="I31">
        <f>Heildar!I203</f>
        <v>6</v>
      </c>
      <c r="J31">
        <f>Heildar!J203</f>
        <v>0.5</v>
      </c>
      <c r="K31">
        <f>Heildar!K203</f>
        <v>0</v>
      </c>
      <c r="L31">
        <f>Heildar!L203</f>
        <v>0</v>
      </c>
      <c r="M31">
        <f>Heildar!M203</f>
        <v>0</v>
      </c>
      <c r="N31">
        <f>Heildar!N203</f>
        <v>0</v>
      </c>
      <c r="O31">
        <f>Heildar!O203</f>
        <v>0</v>
      </c>
      <c r="P31">
        <f>Heildar!P203</f>
        <v>0</v>
      </c>
      <c r="Q31">
        <f>Heildar!Q203</f>
        <v>0</v>
      </c>
      <c r="R31">
        <f>Heildar!R203</f>
        <v>0</v>
      </c>
      <c r="S31">
        <f>Heildar!S203</f>
        <v>0</v>
      </c>
      <c r="T31">
        <f>Heildar!T203</f>
        <v>0</v>
      </c>
      <c r="U31">
        <f>Heildar!U203</f>
        <v>0</v>
      </c>
      <c r="V31">
        <f>Heildar!V203</f>
        <v>0</v>
      </c>
      <c r="W31">
        <f>Heildar!W203</f>
        <v>0</v>
      </c>
      <c r="X31">
        <f>Heildar!X203</f>
        <v>0</v>
      </c>
      <c r="Y31">
        <f>Heildar!Y203</f>
        <v>0</v>
      </c>
      <c r="Z31">
        <f>Heildar!Z203</f>
        <v>77.5</v>
      </c>
      <c r="AA31">
        <f>Heildar!AA203</f>
        <v>26</v>
      </c>
      <c r="AB31">
        <f>Heildar!AB203</f>
        <v>65</v>
      </c>
      <c r="AC31">
        <f>Heildar!AC203</f>
        <v>71</v>
      </c>
      <c r="AD31">
        <f>Heildar!AD203</f>
        <v>71.5</v>
      </c>
      <c r="AE31">
        <f>Heildar!AE203</f>
        <v>0</v>
      </c>
      <c r="AF31">
        <f>Heildar!AF203</f>
        <v>0</v>
      </c>
      <c r="AG31">
        <f>Heildar!AG203</f>
        <v>0</v>
      </c>
      <c r="AH31">
        <f>Heildar!AH203</f>
        <v>0</v>
      </c>
      <c r="AI31">
        <f>Heildar!AI203</f>
        <v>0</v>
      </c>
    </row>
    <row r="32" spans="1:35" x14ac:dyDescent="0.2">
      <c r="A32" t="str">
        <f>Heildar!A204</f>
        <v>Fjölbreytni</v>
      </c>
      <c r="B32">
        <f>Heildar!B204</f>
        <v>13</v>
      </c>
      <c r="C32">
        <f>Heildar!C204</f>
        <v>6</v>
      </c>
      <c r="D32">
        <f>Heildar!D204</f>
        <v>13</v>
      </c>
      <c r="E32">
        <f>Heildar!E204</f>
        <v>14</v>
      </c>
      <c r="F32">
        <f>Heildar!F204</f>
        <v>12</v>
      </c>
      <c r="G32">
        <f>Heildar!G204</f>
        <v>-7</v>
      </c>
      <c r="H32">
        <f>Heildar!H204</f>
        <v>7</v>
      </c>
      <c r="I32">
        <f>Heildar!I204</f>
        <v>1</v>
      </c>
      <c r="J32">
        <f>Heildar!J204</f>
        <v>-2</v>
      </c>
      <c r="K32">
        <f>Heildar!K204</f>
        <v>0</v>
      </c>
      <c r="L32">
        <f>Heildar!L204</f>
        <v>0</v>
      </c>
      <c r="M32">
        <f>Heildar!M204</f>
        <v>0</v>
      </c>
      <c r="N32">
        <f>Heildar!N204</f>
        <v>0</v>
      </c>
      <c r="O32">
        <f>Heildar!O204</f>
        <v>0</v>
      </c>
      <c r="P32">
        <f>Heildar!P204</f>
        <v>0</v>
      </c>
      <c r="Q32">
        <f>Heildar!Q204</f>
        <v>0</v>
      </c>
      <c r="R32">
        <f>Heildar!R204</f>
        <v>0</v>
      </c>
      <c r="S32">
        <f>Heildar!S204</f>
        <v>0</v>
      </c>
      <c r="T32">
        <f>Heildar!T204</f>
        <v>0</v>
      </c>
      <c r="U32">
        <f>Heildar!U204</f>
        <v>0</v>
      </c>
      <c r="V32">
        <f>Heildar!V204</f>
        <v>0</v>
      </c>
      <c r="W32">
        <f>Heildar!W204</f>
        <v>0</v>
      </c>
      <c r="X32">
        <f>Heildar!X204</f>
        <v>0</v>
      </c>
      <c r="Y32">
        <f>Heildar!Y204</f>
        <v>0</v>
      </c>
      <c r="Z32">
        <f>Heildar!Z204</f>
        <v>0</v>
      </c>
      <c r="AA32">
        <f>Heildar!AA204</f>
        <v>0</v>
      </c>
      <c r="AB32">
        <f>Heildar!AB204</f>
        <v>0</v>
      </c>
      <c r="AC32">
        <f>Heildar!AC204</f>
        <v>0</v>
      </c>
      <c r="AD32">
        <f>Heildar!AD204</f>
        <v>0</v>
      </c>
      <c r="AE32">
        <f>Heildar!AE204</f>
        <v>13</v>
      </c>
      <c r="AF32">
        <f>Heildar!AF204</f>
        <v>6</v>
      </c>
      <c r="AG32">
        <f>Heildar!AG204</f>
        <v>13</v>
      </c>
      <c r="AH32">
        <f>Heildar!AH204</f>
        <v>14</v>
      </c>
      <c r="AI32">
        <f>Heildar!AI204</f>
        <v>12</v>
      </c>
    </row>
    <row r="33" spans="1:35" x14ac:dyDescent="0.2">
      <c r="A33" s="2" t="str">
        <f>Heildar!A205</f>
        <v>R34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t="str">
        <f>Heildar!A206</f>
        <v>Mosar</v>
      </c>
      <c r="B34">
        <f>Heildar!B206</f>
        <v>10</v>
      </c>
      <c r="C34">
        <f>Heildar!C206</f>
        <v>7</v>
      </c>
      <c r="D34">
        <f>Heildar!D206</f>
        <v>8</v>
      </c>
      <c r="E34">
        <f>Heildar!E206</f>
        <v>10.5</v>
      </c>
      <c r="F34">
        <f>Heildar!F206</f>
        <v>5</v>
      </c>
      <c r="G34">
        <f>Heildar!G206</f>
        <v>-3</v>
      </c>
      <c r="H34">
        <f>Heildar!H206</f>
        <v>1</v>
      </c>
      <c r="I34">
        <f>Heildar!I206</f>
        <v>2.5</v>
      </c>
      <c r="J34">
        <f>Heildar!J206</f>
        <v>-5.5</v>
      </c>
      <c r="K34">
        <f>Heildar!K206</f>
        <v>10</v>
      </c>
      <c r="L34">
        <f>Heildar!L206</f>
        <v>7</v>
      </c>
      <c r="M34">
        <f>Heildar!M206</f>
        <v>8</v>
      </c>
      <c r="N34">
        <f>Heildar!N206</f>
        <v>10.5</v>
      </c>
      <c r="O34">
        <f>Heildar!O206</f>
        <v>5</v>
      </c>
      <c r="P34">
        <f>Heildar!P206</f>
        <v>0</v>
      </c>
      <c r="Q34">
        <f>Heildar!Q206</f>
        <v>0</v>
      </c>
      <c r="R34">
        <f>Heildar!R206</f>
        <v>0</v>
      </c>
      <c r="S34">
        <f>Heildar!S206</f>
        <v>0</v>
      </c>
      <c r="T34">
        <f>Heildar!T206</f>
        <v>0</v>
      </c>
      <c r="U34">
        <f>Heildar!U206</f>
        <v>0</v>
      </c>
      <c r="V34">
        <f>Heildar!V206</f>
        <v>0</v>
      </c>
      <c r="W34">
        <f>Heildar!W206</f>
        <v>0</v>
      </c>
      <c r="X34">
        <f>Heildar!X206</f>
        <v>0</v>
      </c>
      <c r="Y34">
        <f>Heildar!Y206</f>
        <v>0</v>
      </c>
      <c r="Z34">
        <f>Heildar!Z206</f>
        <v>0</v>
      </c>
      <c r="AA34">
        <f>Heildar!AA206</f>
        <v>0</v>
      </c>
      <c r="AB34">
        <f>Heildar!AB206</f>
        <v>0</v>
      </c>
      <c r="AC34">
        <f>Heildar!AC206</f>
        <v>0</v>
      </c>
      <c r="AD34">
        <f>Heildar!AD206</f>
        <v>0</v>
      </c>
      <c r="AE34">
        <f>Heildar!AE206</f>
        <v>0</v>
      </c>
      <c r="AF34">
        <f>Heildar!AF206</f>
        <v>0</v>
      </c>
      <c r="AG34">
        <f>Heildar!AG206</f>
        <v>0</v>
      </c>
      <c r="AH34">
        <f>Heildar!AH206</f>
        <v>0</v>
      </c>
      <c r="AI34">
        <f>Heildar!AI206</f>
        <v>0</v>
      </c>
    </row>
    <row r="35" spans="1:35" x14ac:dyDescent="0.2">
      <c r="A35" t="str">
        <f>Heildar!A207</f>
        <v>Blað- og runnfléttur</v>
      </c>
      <c r="B35">
        <f>Heildar!B207</f>
        <v>30</v>
      </c>
      <c r="C35">
        <f>Heildar!C207</f>
        <v>12</v>
      </c>
      <c r="D35">
        <f>Heildar!D207</f>
        <v>19</v>
      </c>
      <c r="E35">
        <f>Heildar!E207</f>
        <v>18</v>
      </c>
      <c r="F35">
        <f>Heildar!F207</f>
        <v>22</v>
      </c>
      <c r="G35">
        <f>Heildar!G207</f>
        <v>-18</v>
      </c>
      <c r="H35">
        <f>Heildar!H207</f>
        <v>7</v>
      </c>
      <c r="I35">
        <f>Heildar!I207</f>
        <v>-1</v>
      </c>
      <c r="J35">
        <f>Heildar!J207</f>
        <v>4</v>
      </c>
      <c r="K35">
        <f>Heildar!K207</f>
        <v>0</v>
      </c>
      <c r="L35">
        <f>Heildar!L207</f>
        <v>0</v>
      </c>
      <c r="M35">
        <f>Heildar!M207</f>
        <v>0</v>
      </c>
      <c r="N35">
        <f>Heildar!N207</f>
        <v>0</v>
      </c>
      <c r="O35">
        <f>Heildar!O207</f>
        <v>0</v>
      </c>
      <c r="P35">
        <f>Heildar!P207</f>
        <v>30</v>
      </c>
      <c r="Q35">
        <f>Heildar!Q207</f>
        <v>12</v>
      </c>
      <c r="R35">
        <f>Heildar!R207</f>
        <v>19</v>
      </c>
      <c r="S35">
        <f>Heildar!S207</f>
        <v>18</v>
      </c>
      <c r="T35">
        <f>Heildar!T207</f>
        <v>22</v>
      </c>
      <c r="U35">
        <f>Heildar!U207</f>
        <v>0</v>
      </c>
      <c r="V35">
        <f>Heildar!V207</f>
        <v>0</v>
      </c>
      <c r="W35">
        <f>Heildar!W207</f>
        <v>0</v>
      </c>
      <c r="X35">
        <f>Heildar!X207</f>
        <v>0</v>
      </c>
      <c r="Y35">
        <f>Heildar!Y207</f>
        <v>0</v>
      </c>
      <c r="Z35">
        <f>Heildar!Z207</f>
        <v>0</v>
      </c>
      <c r="AA35">
        <f>Heildar!AA207</f>
        <v>0</v>
      </c>
      <c r="AB35">
        <f>Heildar!AB207</f>
        <v>0</v>
      </c>
      <c r="AC35">
        <f>Heildar!AC207</f>
        <v>0</v>
      </c>
      <c r="AD35">
        <f>Heildar!AD207</f>
        <v>0</v>
      </c>
      <c r="AE35">
        <f>Heildar!AE207</f>
        <v>0</v>
      </c>
      <c r="AF35">
        <f>Heildar!AF207</f>
        <v>0</v>
      </c>
      <c r="AG35">
        <f>Heildar!AG207</f>
        <v>0</v>
      </c>
      <c r="AH35">
        <f>Heildar!AH207</f>
        <v>0</v>
      </c>
      <c r="AI35">
        <f>Heildar!AI207</f>
        <v>0</v>
      </c>
    </row>
    <row r="36" spans="1:35" x14ac:dyDescent="0.2">
      <c r="A36" t="str">
        <f>Heildar!A208</f>
        <v>Hrúðurfléttur</v>
      </c>
      <c r="B36">
        <f>Heildar!B208</f>
        <v>20</v>
      </c>
      <c r="C36">
        <f>Heildar!C208</f>
        <v>23</v>
      </c>
      <c r="D36">
        <f>Heildar!D208</f>
        <v>36.5</v>
      </c>
      <c r="E36">
        <f>Heildar!E208</f>
        <v>42.5</v>
      </c>
      <c r="F36">
        <f>Heildar!F208</f>
        <v>25</v>
      </c>
      <c r="G36">
        <f>Heildar!G208</f>
        <v>3</v>
      </c>
      <c r="H36">
        <f>Heildar!H208</f>
        <v>13.5</v>
      </c>
      <c r="I36">
        <f>Heildar!I208</f>
        <v>6</v>
      </c>
      <c r="J36">
        <f>Heildar!J208</f>
        <v>-17.5</v>
      </c>
      <c r="K36">
        <f>Heildar!K208</f>
        <v>0</v>
      </c>
      <c r="L36">
        <f>Heildar!L208</f>
        <v>0</v>
      </c>
      <c r="M36">
        <f>Heildar!M208</f>
        <v>0</v>
      </c>
      <c r="N36">
        <f>Heildar!N208</f>
        <v>0</v>
      </c>
      <c r="O36">
        <f>Heildar!O208</f>
        <v>0</v>
      </c>
      <c r="P36">
        <f>Heildar!P208</f>
        <v>0</v>
      </c>
      <c r="Q36">
        <f>Heildar!Q208</f>
        <v>0</v>
      </c>
      <c r="R36">
        <f>Heildar!R208</f>
        <v>0</v>
      </c>
      <c r="S36">
        <f>Heildar!S208</f>
        <v>0</v>
      </c>
      <c r="T36">
        <f>Heildar!T208</f>
        <v>0</v>
      </c>
      <c r="U36">
        <f>Heildar!U208</f>
        <v>20</v>
      </c>
      <c r="V36">
        <f>Heildar!V208</f>
        <v>23</v>
      </c>
      <c r="W36">
        <f>Heildar!W208</f>
        <v>36.5</v>
      </c>
      <c r="X36">
        <f>Heildar!X208</f>
        <v>42.5</v>
      </c>
      <c r="Y36">
        <f>Heildar!Y208</f>
        <v>25</v>
      </c>
      <c r="Z36">
        <f>Heildar!Z208</f>
        <v>0</v>
      </c>
      <c r="AA36">
        <f>Heildar!AA208</f>
        <v>0</v>
      </c>
      <c r="AB36">
        <f>Heildar!AB208</f>
        <v>0</v>
      </c>
      <c r="AC36">
        <f>Heildar!AC208</f>
        <v>0</v>
      </c>
      <c r="AD36">
        <f>Heildar!AD208</f>
        <v>0</v>
      </c>
      <c r="AE36">
        <f>Heildar!AE208</f>
        <v>0</v>
      </c>
      <c r="AF36">
        <f>Heildar!AF208</f>
        <v>0</v>
      </c>
      <c r="AG36">
        <f>Heildar!AG208</f>
        <v>0</v>
      </c>
      <c r="AH36">
        <f>Heildar!AH208</f>
        <v>0</v>
      </c>
      <c r="AI36">
        <f>Heildar!AI208</f>
        <v>0</v>
      </c>
    </row>
    <row r="37" spans="1:35" x14ac:dyDescent="0.2">
      <c r="A37" t="str">
        <f>Heildar!A209</f>
        <v>Heildarþekja</v>
      </c>
      <c r="B37">
        <f>Heildar!B209</f>
        <v>60</v>
      </c>
      <c r="C37">
        <f>Heildar!C209</f>
        <v>42</v>
      </c>
      <c r="D37">
        <f>Heildar!D209</f>
        <v>63.5</v>
      </c>
      <c r="E37">
        <f>Heildar!E209</f>
        <v>71</v>
      </c>
      <c r="F37">
        <f>Heildar!F209</f>
        <v>52</v>
      </c>
      <c r="G37">
        <f>Heildar!G209</f>
        <v>-18</v>
      </c>
      <c r="H37">
        <f>Heildar!H209</f>
        <v>21.5</v>
      </c>
      <c r="I37">
        <f>Heildar!I209</f>
        <v>7.5</v>
      </c>
      <c r="J37">
        <f>Heildar!J209</f>
        <v>-19</v>
      </c>
      <c r="K37">
        <f>Heildar!K209</f>
        <v>0</v>
      </c>
      <c r="L37">
        <f>Heildar!L209</f>
        <v>0</v>
      </c>
      <c r="M37">
        <f>Heildar!M209</f>
        <v>0</v>
      </c>
      <c r="N37">
        <f>Heildar!N209</f>
        <v>0</v>
      </c>
      <c r="O37">
        <f>Heildar!O209</f>
        <v>0</v>
      </c>
      <c r="P37">
        <f>Heildar!P209</f>
        <v>0</v>
      </c>
      <c r="Q37">
        <f>Heildar!Q209</f>
        <v>0</v>
      </c>
      <c r="R37">
        <f>Heildar!R209</f>
        <v>0</v>
      </c>
      <c r="S37">
        <f>Heildar!S209</f>
        <v>0</v>
      </c>
      <c r="T37">
        <f>Heildar!T209</f>
        <v>0</v>
      </c>
      <c r="U37">
        <f>Heildar!U209</f>
        <v>0</v>
      </c>
      <c r="V37">
        <f>Heildar!V209</f>
        <v>0</v>
      </c>
      <c r="W37">
        <f>Heildar!W209</f>
        <v>0</v>
      </c>
      <c r="X37">
        <f>Heildar!X209</f>
        <v>0</v>
      </c>
      <c r="Y37">
        <f>Heildar!Y209</f>
        <v>0</v>
      </c>
      <c r="Z37">
        <f>Heildar!Z209</f>
        <v>60</v>
      </c>
      <c r="AA37">
        <f>Heildar!AA209</f>
        <v>42</v>
      </c>
      <c r="AB37">
        <f>Heildar!AB209</f>
        <v>63.5</v>
      </c>
      <c r="AC37">
        <f>Heildar!AC209</f>
        <v>71</v>
      </c>
      <c r="AD37">
        <f>Heildar!AD209</f>
        <v>52</v>
      </c>
      <c r="AE37">
        <f>Heildar!AE209</f>
        <v>0</v>
      </c>
      <c r="AF37">
        <f>Heildar!AF209</f>
        <v>0</v>
      </c>
      <c r="AG37">
        <f>Heildar!AG209</f>
        <v>0</v>
      </c>
      <c r="AH37">
        <f>Heildar!AH209</f>
        <v>0</v>
      </c>
      <c r="AI37">
        <f>Heildar!AI209</f>
        <v>0</v>
      </c>
    </row>
    <row r="38" spans="1:35" x14ac:dyDescent="0.2">
      <c r="A38" t="str">
        <f>Heildar!A210</f>
        <v>Fjölbreytni</v>
      </c>
      <c r="B38">
        <f>Heildar!B210</f>
        <v>6</v>
      </c>
      <c r="C38">
        <f>Heildar!C210</f>
        <v>8</v>
      </c>
      <c r="D38">
        <f>Heildar!D210</f>
        <v>9</v>
      </c>
      <c r="E38">
        <f>Heildar!E210</f>
        <v>9</v>
      </c>
      <c r="F38">
        <f>Heildar!F210</f>
        <v>8</v>
      </c>
      <c r="G38">
        <f>Heildar!G210</f>
        <v>2</v>
      </c>
      <c r="H38">
        <f>Heildar!H210</f>
        <v>1</v>
      </c>
      <c r="I38">
        <f>Heildar!I210</f>
        <v>0</v>
      </c>
      <c r="J38">
        <f>Heildar!J210</f>
        <v>-1</v>
      </c>
      <c r="K38">
        <f>Heildar!K210</f>
        <v>0</v>
      </c>
      <c r="L38">
        <f>Heildar!L210</f>
        <v>0</v>
      </c>
      <c r="M38">
        <f>Heildar!M210</f>
        <v>0</v>
      </c>
      <c r="N38">
        <f>Heildar!N210</f>
        <v>0</v>
      </c>
      <c r="O38">
        <f>Heildar!O210</f>
        <v>0</v>
      </c>
      <c r="P38">
        <f>Heildar!P210</f>
        <v>0</v>
      </c>
      <c r="Q38">
        <f>Heildar!Q210</f>
        <v>0</v>
      </c>
      <c r="R38">
        <f>Heildar!R210</f>
        <v>0</v>
      </c>
      <c r="S38">
        <f>Heildar!S210</f>
        <v>0</v>
      </c>
      <c r="T38">
        <f>Heildar!T210</f>
        <v>0</v>
      </c>
      <c r="U38">
        <f>Heildar!U210</f>
        <v>0</v>
      </c>
      <c r="V38">
        <f>Heildar!V210</f>
        <v>0</v>
      </c>
      <c r="W38">
        <f>Heildar!W210</f>
        <v>0</v>
      </c>
      <c r="X38">
        <f>Heildar!X210</f>
        <v>0</v>
      </c>
      <c r="Y38">
        <f>Heildar!Y210</f>
        <v>0</v>
      </c>
      <c r="Z38">
        <f>Heildar!Z210</f>
        <v>0</v>
      </c>
      <c r="AA38">
        <f>Heildar!AA210</f>
        <v>0</v>
      </c>
      <c r="AB38">
        <f>Heildar!AB210</f>
        <v>0</v>
      </c>
      <c r="AC38">
        <f>Heildar!AC210</f>
        <v>0</v>
      </c>
      <c r="AD38">
        <f>Heildar!AD210</f>
        <v>0</v>
      </c>
      <c r="AE38">
        <f>Heildar!AE210</f>
        <v>6</v>
      </c>
      <c r="AF38">
        <f>Heildar!AF210</f>
        <v>8</v>
      </c>
      <c r="AG38">
        <f>Heildar!AG210</f>
        <v>9</v>
      </c>
      <c r="AH38">
        <f>Heildar!AH210</f>
        <v>9</v>
      </c>
      <c r="AI38">
        <f>Heildar!AI210</f>
        <v>8</v>
      </c>
    </row>
    <row r="39" spans="1:35" x14ac:dyDescent="0.2">
      <c r="A39" s="2" t="str">
        <f>Heildar!A211</f>
        <v>R35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t="str">
        <f>Heildar!A212</f>
        <v>Háplöntur</v>
      </c>
      <c r="B40">
        <f>Heildar!B212</f>
        <v>0</v>
      </c>
      <c r="C40">
        <f>Heildar!C212</f>
        <v>0.5</v>
      </c>
      <c r="D40">
        <f>Heildar!D212</f>
        <v>0</v>
      </c>
      <c r="E40">
        <f>Heildar!E212</f>
        <v>0</v>
      </c>
      <c r="F40">
        <f>Heildar!F212</f>
        <v>0</v>
      </c>
      <c r="G40">
        <f>Heildar!G212</f>
        <v>0.5</v>
      </c>
      <c r="H40">
        <f>Heildar!H212</f>
        <v>-0.5</v>
      </c>
      <c r="I40">
        <f>Heildar!I212</f>
        <v>0</v>
      </c>
      <c r="J40">
        <f>Heildar!J212</f>
        <v>0</v>
      </c>
      <c r="K40">
        <f>Heildar!K212</f>
        <v>0</v>
      </c>
      <c r="L40">
        <f>Heildar!L212</f>
        <v>0</v>
      </c>
      <c r="M40">
        <f>Heildar!M212</f>
        <v>0</v>
      </c>
      <c r="N40">
        <f>Heildar!N212</f>
        <v>0</v>
      </c>
      <c r="O40">
        <f>Heildar!O212</f>
        <v>0</v>
      </c>
      <c r="P40">
        <f>Heildar!P212</f>
        <v>0</v>
      </c>
      <c r="Q40">
        <f>Heildar!Q212</f>
        <v>0</v>
      </c>
      <c r="R40">
        <f>Heildar!R212</f>
        <v>0</v>
      </c>
      <c r="S40">
        <f>Heildar!S212</f>
        <v>0</v>
      </c>
      <c r="T40">
        <f>Heildar!T212</f>
        <v>0</v>
      </c>
      <c r="U40">
        <f>Heildar!U212</f>
        <v>0</v>
      </c>
      <c r="V40">
        <f>Heildar!V212</f>
        <v>0</v>
      </c>
      <c r="W40">
        <f>Heildar!W212</f>
        <v>0</v>
      </c>
      <c r="X40">
        <f>Heildar!X212</f>
        <v>0</v>
      </c>
      <c r="Y40">
        <f>Heildar!Y212</f>
        <v>0</v>
      </c>
      <c r="Z40">
        <f>Heildar!Z212</f>
        <v>0</v>
      </c>
      <c r="AA40">
        <f>Heildar!AA212</f>
        <v>0</v>
      </c>
      <c r="AB40">
        <f>Heildar!AB212</f>
        <v>0</v>
      </c>
      <c r="AC40">
        <f>Heildar!AC212</f>
        <v>0</v>
      </c>
      <c r="AD40">
        <f>Heildar!AD212</f>
        <v>0</v>
      </c>
      <c r="AE40">
        <f>Heildar!AE212</f>
        <v>0</v>
      </c>
      <c r="AF40">
        <f>Heildar!AF212</f>
        <v>0</v>
      </c>
      <c r="AG40">
        <f>Heildar!AG212</f>
        <v>0</v>
      </c>
      <c r="AH40">
        <f>Heildar!AH212</f>
        <v>0</v>
      </c>
      <c r="AI40">
        <f>Heildar!AI212</f>
        <v>0</v>
      </c>
    </row>
    <row r="41" spans="1:35" x14ac:dyDescent="0.2">
      <c r="A41" t="str">
        <f>Heildar!A213</f>
        <v>Mosar</v>
      </c>
      <c r="B41">
        <f>Heildar!B213</f>
        <v>11.5</v>
      </c>
      <c r="C41">
        <f>Heildar!C213</f>
        <v>7</v>
      </c>
      <c r="D41">
        <f>Heildar!D213</f>
        <v>15</v>
      </c>
      <c r="E41">
        <f>Heildar!E213</f>
        <v>9</v>
      </c>
      <c r="F41">
        <f>Heildar!F213</f>
        <v>9</v>
      </c>
      <c r="G41">
        <f>Heildar!G213</f>
        <v>-4.5</v>
      </c>
      <c r="H41">
        <f>Heildar!H213</f>
        <v>8</v>
      </c>
      <c r="I41">
        <f>Heildar!I213</f>
        <v>-6</v>
      </c>
      <c r="J41">
        <f>Heildar!J213</f>
        <v>0</v>
      </c>
      <c r="K41">
        <f>Heildar!K213</f>
        <v>11.5</v>
      </c>
      <c r="L41">
        <f>Heildar!L213</f>
        <v>7</v>
      </c>
      <c r="M41">
        <f>Heildar!M213</f>
        <v>15</v>
      </c>
      <c r="N41">
        <f>Heildar!N213</f>
        <v>9</v>
      </c>
      <c r="O41">
        <f>Heildar!O213</f>
        <v>9</v>
      </c>
      <c r="P41">
        <f>Heildar!P213</f>
        <v>0</v>
      </c>
      <c r="Q41">
        <f>Heildar!Q213</f>
        <v>0</v>
      </c>
      <c r="R41">
        <f>Heildar!R213</f>
        <v>0</v>
      </c>
      <c r="S41">
        <f>Heildar!S213</f>
        <v>0</v>
      </c>
      <c r="T41">
        <f>Heildar!T213</f>
        <v>0</v>
      </c>
      <c r="U41">
        <f>Heildar!U213</f>
        <v>0</v>
      </c>
      <c r="V41">
        <f>Heildar!V213</f>
        <v>0</v>
      </c>
      <c r="W41">
        <f>Heildar!W213</f>
        <v>0</v>
      </c>
      <c r="X41">
        <f>Heildar!X213</f>
        <v>0</v>
      </c>
      <c r="Y41">
        <f>Heildar!Y213</f>
        <v>0</v>
      </c>
      <c r="Z41">
        <f>Heildar!Z213</f>
        <v>0</v>
      </c>
      <c r="AA41">
        <f>Heildar!AA213</f>
        <v>0</v>
      </c>
      <c r="AB41">
        <f>Heildar!AB213</f>
        <v>0</v>
      </c>
      <c r="AC41">
        <f>Heildar!AC213</f>
        <v>0</v>
      </c>
      <c r="AD41">
        <f>Heildar!AD213</f>
        <v>0</v>
      </c>
      <c r="AE41">
        <f>Heildar!AE213</f>
        <v>0</v>
      </c>
      <c r="AF41">
        <f>Heildar!AF213</f>
        <v>0</v>
      </c>
      <c r="AG41">
        <f>Heildar!AG213</f>
        <v>0</v>
      </c>
      <c r="AH41">
        <f>Heildar!AH213</f>
        <v>0</v>
      </c>
      <c r="AI41">
        <f>Heildar!AI213</f>
        <v>0</v>
      </c>
    </row>
    <row r="42" spans="1:35" x14ac:dyDescent="0.2">
      <c r="A42" t="str">
        <f>Heildar!A214</f>
        <v>Blað- og runnfléttur</v>
      </c>
      <c r="B42">
        <f>Heildar!B214</f>
        <v>13</v>
      </c>
      <c r="C42">
        <f>Heildar!C214</f>
        <v>12.5</v>
      </c>
      <c r="D42">
        <f>Heildar!D214</f>
        <v>8.5</v>
      </c>
      <c r="E42">
        <f>Heildar!E214</f>
        <v>8</v>
      </c>
      <c r="F42">
        <f>Heildar!F214</f>
        <v>7</v>
      </c>
      <c r="G42">
        <f>Heildar!G214</f>
        <v>-0.5</v>
      </c>
      <c r="H42">
        <f>Heildar!H214</f>
        <v>-4</v>
      </c>
      <c r="I42">
        <f>Heildar!I214</f>
        <v>-0.5</v>
      </c>
      <c r="J42">
        <f>Heildar!J214</f>
        <v>-1</v>
      </c>
      <c r="K42">
        <f>Heildar!K214</f>
        <v>0</v>
      </c>
      <c r="L42">
        <f>Heildar!L214</f>
        <v>0</v>
      </c>
      <c r="M42">
        <f>Heildar!M214</f>
        <v>0</v>
      </c>
      <c r="N42">
        <f>Heildar!N214</f>
        <v>0</v>
      </c>
      <c r="O42">
        <f>Heildar!O214</f>
        <v>0</v>
      </c>
      <c r="P42">
        <f>Heildar!P214</f>
        <v>13</v>
      </c>
      <c r="Q42">
        <f>Heildar!Q214</f>
        <v>12.5</v>
      </c>
      <c r="R42">
        <f>Heildar!R214</f>
        <v>8.5</v>
      </c>
      <c r="S42">
        <f>Heildar!S214</f>
        <v>8</v>
      </c>
      <c r="T42">
        <f>Heildar!T214</f>
        <v>7</v>
      </c>
      <c r="U42">
        <f>Heildar!U214</f>
        <v>0</v>
      </c>
      <c r="V42">
        <f>Heildar!V214</f>
        <v>0</v>
      </c>
      <c r="W42">
        <f>Heildar!W214</f>
        <v>0</v>
      </c>
      <c r="X42">
        <f>Heildar!X214</f>
        <v>0</v>
      </c>
      <c r="Y42">
        <f>Heildar!Y214</f>
        <v>0</v>
      </c>
      <c r="Z42">
        <f>Heildar!Z214</f>
        <v>0</v>
      </c>
      <c r="AA42">
        <f>Heildar!AA214</f>
        <v>0</v>
      </c>
      <c r="AB42">
        <f>Heildar!AB214</f>
        <v>0</v>
      </c>
      <c r="AC42">
        <f>Heildar!AC214</f>
        <v>0</v>
      </c>
      <c r="AD42">
        <f>Heildar!AD214</f>
        <v>0</v>
      </c>
      <c r="AE42">
        <f>Heildar!AE214</f>
        <v>0</v>
      </c>
      <c r="AF42">
        <f>Heildar!AF214</f>
        <v>0</v>
      </c>
      <c r="AG42">
        <f>Heildar!AG214</f>
        <v>0</v>
      </c>
      <c r="AH42">
        <f>Heildar!AH214</f>
        <v>0</v>
      </c>
      <c r="AI42">
        <f>Heildar!AI214</f>
        <v>0</v>
      </c>
    </row>
    <row r="43" spans="1:35" x14ac:dyDescent="0.2">
      <c r="A43" t="str">
        <f>Heildar!A215</f>
        <v>Hrúðurfléttur</v>
      </c>
      <c r="B43">
        <f>Heildar!B215</f>
        <v>35</v>
      </c>
      <c r="C43">
        <f>Heildar!C215</f>
        <v>25.5</v>
      </c>
      <c r="D43">
        <f>Heildar!D215</f>
        <v>39</v>
      </c>
      <c r="E43">
        <f>Heildar!E215</f>
        <v>47.5</v>
      </c>
      <c r="F43">
        <f>Heildar!F215</f>
        <v>36</v>
      </c>
      <c r="G43">
        <f>Heildar!G215</f>
        <v>-9.5</v>
      </c>
      <c r="H43">
        <f>Heildar!H215</f>
        <v>13.5</v>
      </c>
      <c r="I43">
        <f>Heildar!I215</f>
        <v>8.5</v>
      </c>
      <c r="J43">
        <f>Heildar!J215</f>
        <v>-11.5</v>
      </c>
      <c r="K43">
        <f>Heildar!K215</f>
        <v>0</v>
      </c>
      <c r="L43">
        <f>Heildar!L215</f>
        <v>0</v>
      </c>
      <c r="M43">
        <f>Heildar!M215</f>
        <v>0</v>
      </c>
      <c r="N43">
        <f>Heildar!N215</f>
        <v>0</v>
      </c>
      <c r="O43">
        <f>Heildar!O215</f>
        <v>0</v>
      </c>
      <c r="P43">
        <f>Heildar!P215</f>
        <v>0</v>
      </c>
      <c r="Q43">
        <f>Heildar!Q215</f>
        <v>0</v>
      </c>
      <c r="R43">
        <f>Heildar!R215</f>
        <v>0</v>
      </c>
      <c r="S43">
        <f>Heildar!S215</f>
        <v>0</v>
      </c>
      <c r="T43">
        <f>Heildar!T215</f>
        <v>0</v>
      </c>
      <c r="U43">
        <f>Heildar!U215</f>
        <v>35</v>
      </c>
      <c r="V43">
        <f>Heildar!V215</f>
        <v>25.5</v>
      </c>
      <c r="W43">
        <f>Heildar!W215</f>
        <v>39</v>
      </c>
      <c r="X43">
        <f>Heildar!X215</f>
        <v>47.5</v>
      </c>
      <c r="Y43">
        <f>Heildar!Y215</f>
        <v>36</v>
      </c>
      <c r="Z43">
        <f>Heildar!Z215</f>
        <v>0</v>
      </c>
      <c r="AA43">
        <f>Heildar!AA215</f>
        <v>0</v>
      </c>
      <c r="AB43">
        <f>Heildar!AB215</f>
        <v>0</v>
      </c>
      <c r="AC43">
        <f>Heildar!AC215</f>
        <v>0</v>
      </c>
      <c r="AD43">
        <f>Heildar!AD215</f>
        <v>0</v>
      </c>
      <c r="AE43">
        <f>Heildar!AE215</f>
        <v>0</v>
      </c>
      <c r="AF43">
        <f>Heildar!AF215</f>
        <v>0</v>
      </c>
      <c r="AG43">
        <f>Heildar!AG215</f>
        <v>0</v>
      </c>
      <c r="AH43">
        <f>Heildar!AH215</f>
        <v>0</v>
      </c>
      <c r="AI43">
        <f>Heildar!AI215</f>
        <v>0</v>
      </c>
    </row>
    <row r="44" spans="1:35" x14ac:dyDescent="0.2">
      <c r="A44" t="str">
        <f>Heildar!A216</f>
        <v>Heildarþekja</v>
      </c>
      <c r="B44">
        <f>Heildar!B216</f>
        <v>59.5</v>
      </c>
      <c r="C44">
        <f>Heildar!C216</f>
        <v>45.5</v>
      </c>
      <c r="D44">
        <f>Heildar!D216</f>
        <v>62.5</v>
      </c>
      <c r="E44">
        <f>Heildar!E216</f>
        <v>64.5</v>
      </c>
      <c r="F44">
        <f>Heildar!F216</f>
        <v>52</v>
      </c>
      <c r="G44">
        <f>Heildar!G216</f>
        <v>-14</v>
      </c>
      <c r="H44">
        <f>Heildar!H216</f>
        <v>17</v>
      </c>
      <c r="I44">
        <f>Heildar!I216</f>
        <v>2</v>
      </c>
      <c r="J44">
        <f>Heildar!J216</f>
        <v>-12.5</v>
      </c>
      <c r="K44">
        <f>Heildar!K216</f>
        <v>0</v>
      </c>
      <c r="L44">
        <f>Heildar!L216</f>
        <v>0</v>
      </c>
      <c r="M44">
        <f>Heildar!M216</f>
        <v>0</v>
      </c>
      <c r="N44">
        <f>Heildar!N216</f>
        <v>0</v>
      </c>
      <c r="O44">
        <f>Heildar!O216</f>
        <v>0</v>
      </c>
      <c r="P44">
        <f>Heildar!P216</f>
        <v>0</v>
      </c>
      <c r="Q44">
        <f>Heildar!Q216</f>
        <v>0</v>
      </c>
      <c r="R44">
        <f>Heildar!R216</f>
        <v>0</v>
      </c>
      <c r="S44">
        <f>Heildar!S216</f>
        <v>0</v>
      </c>
      <c r="T44">
        <f>Heildar!T216</f>
        <v>0</v>
      </c>
      <c r="U44">
        <f>Heildar!U216</f>
        <v>0</v>
      </c>
      <c r="V44">
        <f>Heildar!V216</f>
        <v>0</v>
      </c>
      <c r="W44">
        <f>Heildar!W216</f>
        <v>0</v>
      </c>
      <c r="X44">
        <f>Heildar!X216</f>
        <v>0</v>
      </c>
      <c r="Y44">
        <f>Heildar!Y216</f>
        <v>0</v>
      </c>
      <c r="Z44">
        <f>Heildar!Z216</f>
        <v>59.5</v>
      </c>
      <c r="AA44">
        <f>Heildar!AA216</f>
        <v>45.5</v>
      </c>
      <c r="AB44">
        <f>Heildar!AB216</f>
        <v>62.5</v>
      </c>
      <c r="AC44">
        <f>Heildar!AC216</f>
        <v>64.5</v>
      </c>
      <c r="AD44">
        <f>Heildar!AD216</f>
        <v>52</v>
      </c>
      <c r="AE44">
        <f>Heildar!AE216</f>
        <v>0</v>
      </c>
      <c r="AF44">
        <f>Heildar!AF216</f>
        <v>0</v>
      </c>
      <c r="AG44">
        <f>Heildar!AG216</f>
        <v>0</v>
      </c>
      <c r="AH44">
        <f>Heildar!AH216</f>
        <v>0</v>
      </c>
      <c r="AI44">
        <f>Heildar!AI216</f>
        <v>0</v>
      </c>
    </row>
    <row r="45" spans="1:35" x14ac:dyDescent="0.2">
      <c r="A45" t="str">
        <f>Heildar!A217</f>
        <v>Fjölbreytni</v>
      </c>
      <c r="B45">
        <f>Heildar!B217</f>
        <v>14</v>
      </c>
      <c r="C45">
        <f>Heildar!C217</f>
        <v>17</v>
      </c>
      <c r="D45">
        <f>Heildar!D217</f>
        <v>15</v>
      </c>
      <c r="E45">
        <f>Heildar!E217</f>
        <v>16</v>
      </c>
      <c r="F45">
        <f>Heildar!F217</f>
        <v>14</v>
      </c>
      <c r="G45">
        <f>Heildar!G217</f>
        <v>3</v>
      </c>
      <c r="H45">
        <f>Heildar!H217</f>
        <v>-2</v>
      </c>
      <c r="I45">
        <f>Heildar!I217</f>
        <v>1</v>
      </c>
      <c r="J45">
        <f>Heildar!J217</f>
        <v>-2</v>
      </c>
      <c r="K45">
        <f>Heildar!K217</f>
        <v>0</v>
      </c>
      <c r="L45">
        <f>Heildar!L217</f>
        <v>0</v>
      </c>
      <c r="M45">
        <f>Heildar!M217</f>
        <v>0</v>
      </c>
      <c r="N45">
        <f>Heildar!N217</f>
        <v>0</v>
      </c>
      <c r="O45">
        <f>Heildar!O217</f>
        <v>0</v>
      </c>
      <c r="P45">
        <f>Heildar!P217</f>
        <v>0</v>
      </c>
      <c r="Q45">
        <f>Heildar!Q217</f>
        <v>0</v>
      </c>
      <c r="R45">
        <f>Heildar!R217</f>
        <v>0</v>
      </c>
      <c r="S45">
        <f>Heildar!S217</f>
        <v>0</v>
      </c>
      <c r="T45">
        <f>Heildar!T217</f>
        <v>0</v>
      </c>
      <c r="U45">
        <f>Heildar!U217</f>
        <v>0</v>
      </c>
      <c r="V45">
        <f>Heildar!V217</f>
        <v>0</v>
      </c>
      <c r="W45">
        <f>Heildar!W217</f>
        <v>0</v>
      </c>
      <c r="X45">
        <f>Heildar!X217</f>
        <v>0</v>
      </c>
      <c r="Y45">
        <f>Heildar!Y217</f>
        <v>0</v>
      </c>
      <c r="Z45">
        <f>Heildar!Z217</f>
        <v>0</v>
      </c>
      <c r="AA45">
        <f>Heildar!AA217</f>
        <v>0</v>
      </c>
      <c r="AB45">
        <f>Heildar!AB217</f>
        <v>0</v>
      </c>
      <c r="AC45">
        <f>Heildar!AC217</f>
        <v>0</v>
      </c>
      <c r="AD45">
        <f>Heildar!AD217</f>
        <v>0</v>
      </c>
      <c r="AE45">
        <f>Heildar!AE217</f>
        <v>14</v>
      </c>
      <c r="AF45">
        <f>Heildar!AF217</f>
        <v>17</v>
      </c>
      <c r="AG45">
        <f>Heildar!AG217</f>
        <v>15</v>
      </c>
      <c r="AH45">
        <f>Heildar!AH217</f>
        <v>16</v>
      </c>
      <c r="AI45">
        <f>Heildar!AI217</f>
        <v>14</v>
      </c>
    </row>
    <row r="46" spans="1:35" x14ac:dyDescent="0.2">
      <c r="A46" s="2" t="str">
        <f>Heildar!A343</f>
        <v>R56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t="str">
        <f>Heildar!A344</f>
        <v>Mosar</v>
      </c>
      <c r="B47">
        <f>Heildar!B344</f>
        <v>0</v>
      </c>
      <c r="C47">
        <f>Heildar!C344</f>
        <v>5</v>
      </c>
      <c r="D47">
        <f>Heildar!D344</f>
        <v>4</v>
      </c>
      <c r="E47">
        <f>Heildar!E344</f>
        <v>1.5</v>
      </c>
      <c r="F47">
        <f>Heildar!F344</f>
        <v>2.5</v>
      </c>
      <c r="G47">
        <f>Heildar!G344</f>
        <v>5</v>
      </c>
      <c r="H47">
        <f>Heildar!H344</f>
        <v>-1</v>
      </c>
      <c r="I47">
        <f>Heildar!I344</f>
        <v>-2.5</v>
      </c>
      <c r="J47">
        <f>Heildar!J344</f>
        <v>1</v>
      </c>
      <c r="K47">
        <f>Heildar!K344</f>
        <v>0</v>
      </c>
      <c r="L47">
        <f>Heildar!L344</f>
        <v>5</v>
      </c>
      <c r="M47">
        <f>Heildar!M344</f>
        <v>4</v>
      </c>
      <c r="N47">
        <f>Heildar!N344</f>
        <v>1.5</v>
      </c>
      <c r="O47">
        <f>Heildar!O344</f>
        <v>2.5</v>
      </c>
      <c r="P47">
        <f>Heildar!P344</f>
        <v>0</v>
      </c>
      <c r="Q47">
        <f>Heildar!Q344</f>
        <v>0</v>
      </c>
      <c r="R47">
        <f>Heildar!R344</f>
        <v>0</v>
      </c>
      <c r="S47">
        <f>Heildar!S344</f>
        <v>0</v>
      </c>
      <c r="T47">
        <f>Heildar!T344</f>
        <v>0</v>
      </c>
      <c r="U47">
        <f>Heildar!U344</f>
        <v>0</v>
      </c>
      <c r="V47">
        <f>Heildar!V344</f>
        <v>0</v>
      </c>
      <c r="W47">
        <f>Heildar!W344</f>
        <v>0</v>
      </c>
      <c r="X47">
        <f>Heildar!X344</f>
        <v>0</v>
      </c>
      <c r="Y47">
        <f>Heildar!Y344</f>
        <v>0</v>
      </c>
      <c r="Z47">
        <f>Heildar!Z344</f>
        <v>0</v>
      </c>
      <c r="AA47">
        <f>Heildar!AA344</f>
        <v>0</v>
      </c>
      <c r="AB47">
        <f>Heildar!AB344</f>
        <v>0</v>
      </c>
      <c r="AC47">
        <f>Heildar!AC344</f>
        <v>0</v>
      </c>
      <c r="AD47">
        <f>Heildar!AD344</f>
        <v>0</v>
      </c>
      <c r="AE47">
        <f>Heildar!AE344</f>
        <v>0</v>
      </c>
      <c r="AF47">
        <f>Heildar!AF344</f>
        <v>0</v>
      </c>
      <c r="AG47">
        <f>Heildar!AG344</f>
        <v>0</v>
      </c>
      <c r="AH47">
        <f>Heildar!AH344</f>
        <v>0</v>
      </c>
      <c r="AI47">
        <f>Heildar!AI344</f>
        <v>0</v>
      </c>
    </row>
    <row r="48" spans="1:35" x14ac:dyDescent="0.2">
      <c r="A48" t="str">
        <f>Heildar!A345</f>
        <v>Blað- og runnfléttur</v>
      </c>
      <c r="B48">
        <f>Heildar!B345</f>
        <v>0</v>
      </c>
      <c r="C48">
        <f>Heildar!C345</f>
        <v>22.5</v>
      </c>
      <c r="D48">
        <f>Heildar!D345</f>
        <v>14.5</v>
      </c>
      <c r="E48">
        <f>Heildar!E345</f>
        <v>5</v>
      </c>
      <c r="F48">
        <f>Heildar!F345</f>
        <v>5.5</v>
      </c>
      <c r="G48">
        <f>Heildar!G345</f>
        <v>22.5</v>
      </c>
      <c r="H48">
        <f>Heildar!H345</f>
        <v>-8</v>
      </c>
      <c r="I48">
        <f>Heildar!I345</f>
        <v>-9.5</v>
      </c>
      <c r="J48">
        <f>Heildar!J345</f>
        <v>0.5</v>
      </c>
      <c r="K48">
        <f>Heildar!K345</f>
        <v>0</v>
      </c>
      <c r="L48">
        <f>Heildar!L345</f>
        <v>0</v>
      </c>
      <c r="M48">
        <f>Heildar!M345</f>
        <v>0</v>
      </c>
      <c r="N48">
        <f>Heildar!N345</f>
        <v>0</v>
      </c>
      <c r="O48">
        <f>Heildar!O345</f>
        <v>0</v>
      </c>
      <c r="P48">
        <f>Heildar!P345</f>
        <v>0</v>
      </c>
      <c r="Q48">
        <f>Heildar!Q345</f>
        <v>22.5</v>
      </c>
      <c r="R48">
        <f>Heildar!R345</f>
        <v>14.5</v>
      </c>
      <c r="S48">
        <f>Heildar!S345</f>
        <v>5</v>
      </c>
      <c r="T48">
        <f>Heildar!T345</f>
        <v>5.5</v>
      </c>
      <c r="U48">
        <f>Heildar!U345</f>
        <v>0</v>
      </c>
      <c r="V48">
        <f>Heildar!V345</f>
        <v>0</v>
      </c>
      <c r="W48">
        <f>Heildar!W345</f>
        <v>0</v>
      </c>
      <c r="X48">
        <f>Heildar!X345</f>
        <v>0</v>
      </c>
      <c r="Y48">
        <f>Heildar!Y345</f>
        <v>0</v>
      </c>
      <c r="Z48">
        <f>Heildar!Z345</f>
        <v>0</v>
      </c>
      <c r="AA48">
        <f>Heildar!AA345</f>
        <v>0</v>
      </c>
      <c r="AB48">
        <f>Heildar!AB345</f>
        <v>0</v>
      </c>
      <c r="AC48">
        <f>Heildar!AC345</f>
        <v>0</v>
      </c>
      <c r="AD48">
        <f>Heildar!AD345</f>
        <v>0</v>
      </c>
      <c r="AE48">
        <f>Heildar!AE345</f>
        <v>0</v>
      </c>
      <c r="AF48">
        <f>Heildar!AF345</f>
        <v>0</v>
      </c>
      <c r="AG48">
        <f>Heildar!AG345</f>
        <v>0</v>
      </c>
      <c r="AH48">
        <f>Heildar!AH345</f>
        <v>0</v>
      </c>
      <c r="AI48">
        <f>Heildar!AI345</f>
        <v>0</v>
      </c>
    </row>
    <row r="49" spans="1:35" x14ac:dyDescent="0.2">
      <c r="A49" t="str">
        <f>Heildar!A346</f>
        <v>Hrúðurfléttur</v>
      </c>
      <c r="B49">
        <f>Heildar!B346</f>
        <v>0</v>
      </c>
      <c r="C49">
        <f>Heildar!C346</f>
        <v>38.5</v>
      </c>
      <c r="D49">
        <f>Heildar!D346</f>
        <v>32.15</v>
      </c>
      <c r="E49">
        <f>Heildar!E346</f>
        <v>30</v>
      </c>
      <c r="F49">
        <f>Heildar!F346</f>
        <v>51</v>
      </c>
      <c r="G49">
        <f>Heildar!G346</f>
        <v>38.5</v>
      </c>
      <c r="H49">
        <f>Heildar!H346</f>
        <v>-6.3500000000000014</v>
      </c>
      <c r="I49">
        <f>Heildar!I346</f>
        <v>-2.1499999999999986</v>
      </c>
      <c r="J49">
        <f>Heildar!J346</f>
        <v>21</v>
      </c>
      <c r="K49">
        <f>Heildar!K346</f>
        <v>0</v>
      </c>
      <c r="L49">
        <f>Heildar!L346</f>
        <v>0</v>
      </c>
      <c r="M49">
        <f>Heildar!M346</f>
        <v>0</v>
      </c>
      <c r="N49">
        <f>Heildar!N346</f>
        <v>0</v>
      </c>
      <c r="O49">
        <f>Heildar!O346</f>
        <v>0</v>
      </c>
      <c r="P49">
        <f>Heildar!P346</f>
        <v>0</v>
      </c>
      <c r="Q49">
        <f>Heildar!Q346</f>
        <v>0</v>
      </c>
      <c r="R49">
        <f>Heildar!R346</f>
        <v>0</v>
      </c>
      <c r="S49">
        <f>Heildar!S346</f>
        <v>0</v>
      </c>
      <c r="T49">
        <f>Heildar!T346</f>
        <v>0</v>
      </c>
      <c r="U49">
        <f>Heildar!U346</f>
        <v>0</v>
      </c>
      <c r="V49">
        <f>Heildar!V346</f>
        <v>38.5</v>
      </c>
      <c r="W49">
        <f>Heildar!W346</f>
        <v>32.15</v>
      </c>
      <c r="X49">
        <f>Heildar!X346</f>
        <v>30</v>
      </c>
      <c r="Y49">
        <f>Heildar!Y346</f>
        <v>51</v>
      </c>
      <c r="Z49">
        <f>Heildar!Z346</f>
        <v>0</v>
      </c>
      <c r="AA49">
        <f>Heildar!AA346</f>
        <v>0</v>
      </c>
      <c r="AB49">
        <f>Heildar!AB346</f>
        <v>0</v>
      </c>
      <c r="AC49">
        <f>Heildar!AC346</f>
        <v>0</v>
      </c>
      <c r="AD49">
        <f>Heildar!AD346</f>
        <v>0</v>
      </c>
      <c r="AE49">
        <f>Heildar!AE346</f>
        <v>0</v>
      </c>
      <c r="AF49">
        <f>Heildar!AF346</f>
        <v>0</v>
      </c>
      <c r="AG49">
        <f>Heildar!AG346</f>
        <v>0</v>
      </c>
      <c r="AH49">
        <f>Heildar!AH346</f>
        <v>0</v>
      </c>
      <c r="AI49">
        <f>Heildar!AI346</f>
        <v>0</v>
      </c>
    </row>
    <row r="50" spans="1:35" x14ac:dyDescent="0.2">
      <c r="A50" t="str">
        <f>Heildar!A347</f>
        <v>Heildarþekja</v>
      </c>
      <c r="B50">
        <f>Heildar!B347</f>
        <v>0</v>
      </c>
      <c r="C50">
        <f>Heildar!C347</f>
        <v>66</v>
      </c>
      <c r="D50">
        <f>Heildar!D347</f>
        <v>50.65</v>
      </c>
      <c r="E50">
        <f>Heildar!E347</f>
        <v>36.5</v>
      </c>
      <c r="F50">
        <f>Heildar!F347</f>
        <v>59</v>
      </c>
      <c r="G50">
        <f>Heildar!G347</f>
        <v>66</v>
      </c>
      <c r="H50">
        <f>Heildar!H347</f>
        <v>-15.350000000000001</v>
      </c>
      <c r="I50">
        <f>Heildar!I347</f>
        <v>-14.149999999999999</v>
      </c>
      <c r="J50">
        <f>Heildar!J347</f>
        <v>22.5</v>
      </c>
      <c r="K50">
        <f>Heildar!K347</f>
        <v>0</v>
      </c>
      <c r="L50">
        <f>Heildar!L347</f>
        <v>0</v>
      </c>
      <c r="M50">
        <f>Heildar!M347</f>
        <v>0</v>
      </c>
      <c r="N50">
        <f>Heildar!N347</f>
        <v>0</v>
      </c>
      <c r="O50">
        <f>Heildar!O347</f>
        <v>0</v>
      </c>
      <c r="P50">
        <f>Heildar!P347</f>
        <v>0</v>
      </c>
      <c r="Q50">
        <f>Heildar!Q347</f>
        <v>0</v>
      </c>
      <c r="R50">
        <f>Heildar!R347</f>
        <v>0</v>
      </c>
      <c r="S50">
        <f>Heildar!S347</f>
        <v>0</v>
      </c>
      <c r="T50">
        <f>Heildar!T347</f>
        <v>0</v>
      </c>
      <c r="U50">
        <f>Heildar!U347</f>
        <v>0</v>
      </c>
      <c r="V50">
        <f>Heildar!V347</f>
        <v>0</v>
      </c>
      <c r="W50">
        <f>Heildar!W347</f>
        <v>0</v>
      </c>
      <c r="X50">
        <f>Heildar!X347</f>
        <v>0</v>
      </c>
      <c r="Y50">
        <f>Heildar!Y347</f>
        <v>0</v>
      </c>
      <c r="Z50">
        <f>Heildar!Z347</f>
        <v>0</v>
      </c>
      <c r="AA50">
        <f>Heildar!AA347</f>
        <v>66</v>
      </c>
      <c r="AB50">
        <f>Heildar!AB347</f>
        <v>50.65</v>
      </c>
      <c r="AC50">
        <f>Heildar!AC347</f>
        <v>36.5</v>
      </c>
      <c r="AD50">
        <f>Heildar!AD347</f>
        <v>59</v>
      </c>
      <c r="AE50">
        <f>Heildar!AE347</f>
        <v>0</v>
      </c>
      <c r="AF50">
        <f>Heildar!AF347</f>
        <v>0</v>
      </c>
      <c r="AG50">
        <f>Heildar!AG347</f>
        <v>0</v>
      </c>
      <c r="AH50">
        <f>Heildar!AH347</f>
        <v>0</v>
      </c>
      <c r="AI50">
        <f>Heildar!AI347</f>
        <v>0</v>
      </c>
    </row>
    <row r="51" spans="1:35" x14ac:dyDescent="0.2">
      <c r="A51" t="str">
        <f>Heildar!A348</f>
        <v>Fjölbreytni</v>
      </c>
      <c r="B51">
        <f>Heildar!B348</f>
        <v>0</v>
      </c>
      <c r="C51">
        <f>Heildar!C348</f>
        <v>14</v>
      </c>
      <c r="D51">
        <f>Heildar!D348</f>
        <v>21</v>
      </c>
      <c r="E51">
        <f>Heildar!E348</f>
        <v>14</v>
      </c>
      <c r="F51">
        <f>Heildar!F348</f>
        <v>14</v>
      </c>
      <c r="G51">
        <f>Heildar!G348</f>
        <v>14</v>
      </c>
      <c r="H51">
        <f>Heildar!H348</f>
        <v>7</v>
      </c>
      <c r="I51">
        <f>Heildar!I348</f>
        <v>-7</v>
      </c>
      <c r="J51">
        <f>Heildar!J348</f>
        <v>0</v>
      </c>
      <c r="K51">
        <f>Heildar!K348</f>
        <v>0</v>
      </c>
      <c r="L51">
        <f>Heildar!L348</f>
        <v>0</v>
      </c>
      <c r="M51">
        <f>Heildar!M348</f>
        <v>0</v>
      </c>
      <c r="N51">
        <f>Heildar!N348</f>
        <v>0</v>
      </c>
      <c r="O51">
        <f>Heildar!O348</f>
        <v>0</v>
      </c>
      <c r="P51">
        <f>Heildar!P348</f>
        <v>0</v>
      </c>
      <c r="Q51">
        <f>Heildar!Q348</f>
        <v>0</v>
      </c>
      <c r="R51">
        <f>Heildar!R348</f>
        <v>0</v>
      </c>
      <c r="S51">
        <f>Heildar!S348</f>
        <v>0</v>
      </c>
      <c r="T51">
        <f>Heildar!T348</f>
        <v>0</v>
      </c>
      <c r="U51">
        <f>Heildar!U348</f>
        <v>0</v>
      </c>
      <c r="V51">
        <f>Heildar!V348</f>
        <v>0</v>
      </c>
      <c r="W51">
        <f>Heildar!W348</f>
        <v>0</v>
      </c>
      <c r="X51">
        <f>Heildar!X348</f>
        <v>0</v>
      </c>
      <c r="Y51">
        <f>Heildar!Y348</f>
        <v>0</v>
      </c>
      <c r="Z51">
        <f>Heildar!Z348</f>
        <v>0</v>
      </c>
      <c r="AA51">
        <f>Heildar!AA348</f>
        <v>0</v>
      </c>
      <c r="AB51">
        <f>Heildar!AB348</f>
        <v>0</v>
      </c>
      <c r="AC51">
        <f>Heildar!AC348</f>
        <v>0</v>
      </c>
      <c r="AD51">
        <f>Heildar!AD348</f>
        <v>0</v>
      </c>
      <c r="AE51">
        <f>Heildar!AE348</f>
        <v>0</v>
      </c>
      <c r="AF51">
        <f>Heildar!AF348</f>
        <v>14</v>
      </c>
      <c r="AG51">
        <f>Heildar!AG348</f>
        <v>21</v>
      </c>
      <c r="AH51">
        <f>Heildar!AH348</f>
        <v>14</v>
      </c>
      <c r="AI51">
        <f>Heildar!AI348</f>
        <v>14</v>
      </c>
    </row>
    <row r="52" spans="1:35" x14ac:dyDescent="0.2">
      <c r="A52" s="2" t="str">
        <f>Heildar!A349</f>
        <v>R57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t="str">
        <f>Heildar!A350</f>
        <v>Mosar</v>
      </c>
      <c r="B53">
        <f>Heildar!B350</f>
        <v>0</v>
      </c>
      <c r="C53">
        <f>Heildar!C350</f>
        <v>1</v>
      </c>
      <c r="D53">
        <f>Heildar!D350</f>
        <v>1.5</v>
      </c>
      <c r="E53">
        <f>Heildar!E350</f>
        <v>1</v>
      </c>
      <c r="F53">
        <f>Heildar!F350</f>
        <v>2</v>
      </c>
      <c r="G53">
        <f>Heildar!G350</f>
        <v>1</v>
      </c>
      <c r="H53">
        <f>Heildar!H350</f>
        <v>0.5</v>
      </c>
      <c r="I53">
        <f>Heildar!I350</f>
        <v>-0.5</v>
      </c>
      <c r="J53">
        <f>Heildar!J350</f>
        <v>1</v>
      </c>
      <c r="K53">
        <f>Heildar!K350</f>
        <v>0</v>
      </c>
      <c r="L53">
        <f>Heildar!L350</f>
        <v>1</v>
      </c>
      <c r="M53">
        <f>Heildar!M350</f>
        <v>1.5</v>
      </c>
      <c r="N53">
        <f>Heildar!N350</f>
        <v>1</v>
      </c>
      <c r="O53">
        <f>Heildar!O350</f>
        <v>2</v>
      </c>
      <c r="P53">
        <f>Heildar!P350</f>
        <v>0</v>
      </c>
      <c r="Q53">
        <f>Heildar!Q350</f>
        <v>0</v>
      </c>
      <c r="R53">
        <f>Heildar!R350</f>
        <v>0</v>
      </c>
      <c r="S53">
        <f>Heildar!S350</f>
        <v>0</v>
      </c>
      <c r="T53">
        <f>Heildar!T350</f>
        <v>0</v>
      </c>
      <c r="U53">
        <f>Heildar!U350</f>
        <v>0</v>
      </c>
      <c r="V53">
        <f>Heildar!V350</f>
        <v>0</v>
      </c>
      <c r="W53">
        <f>Heildar!W350</f>
        <v>0</v>
      </c>
      <c r="X53">
        <f>Heildar!X350</f>
        <v>0</v>
      </c>
      <c r="Y53">
        <f>Heildar!Y350</f>
        <v>0</v>
      </c>
      <c r="Z53">
        <f>Heildar!Z350</f>
        <v>0</v>
      </c>
      <c r="AA53">
        <f>Heildar!AA350</f>
        <v>0</v>
      </c>
      <c r="AB53">
        <f>Heildar!AB350</f>
        <v>0</v>
      </c>
      <c r="AC53">
        <f>Heildar!AC350</f>
        <v>0</v>
      </c>
      <c r="AD53">
        <f>Heildar!AD350</f>
        <v>0</v>
      </c>
      <c r="AE53">
        <f>Heildar!AE350</f>
        <v>0</v>
      </c>
      <c r="AF53">
        <f>Heildar!AF350</f>
        <v>0</v>
      </c>
      <c r="AG53">
        <f>Heildar!AG350</f>
        <v>0</v>
      </c>
      <c r="AH53">
        <f>Heildar!AH350</f>
        <v>0</v>
      </c>
      <c r="AI53">
        <f>Heildar!AI350</f>
        <v>0</v>
      </c>
    </row>
    <row r="54" spans="1:35" x14ac:dyDescent="0.2">
      <c r="A54" t="str">
        <f>Heildar!A351</f>
        <v>Blað- og runnfléttur</v>
      </c>
      <c r="B54">
        <f>Heildar!B351</f>
        <v>0</v>
      </c>
      <c r="C54">
        <f>Heildar!C351</f>
        <v>21</v>
      </c>
      <c r="D54">
        <f>Heildar!D351</f>
        <v>18</v>
      </c>
      <c r="E54">
        <f>Heildar!E351</f>
        <v>15</v>
      </c>
      <c r="F54">
        <f>Heildar!F351</f>
        <v>16</v>
      </c>
      <c r="G54">
        <f>Heildar!G351</f>
        <v>21</v>
      </c>
      <c r="H54">
        <f>Heildar!H351</f>
        <v>-3</v>
      </c>
      <c r="I54">
        <f>Heildar!I351</f>
        <v>-3</v>
      </c>
      <c r="J54">
        <f>Heildar!J351</f>
        <v>1</v>
      </c>
      <c r="K54">
        <f>Heildar!K351</f>
        <v>0</v>
      </c>
      <c r="L54">
        <f>Heildar!L351</f>
        <v>0</v>
      </c>
      <c r="M54">
        <f>Heildar!M351</f>
        <v>0</v>
      </c>
      <c r="N54">
        <f>Heildar!N351</f>
        <v>0</v>
      </c>
      <c r="O54">
        <f>Heildar!O351</f>
        <v>0</v>
      </c>
      <c r="P54">
        <f>Heildar!P351</f>
        <v>0</v>
      </c>
      <c r="Q54">
        <f>Heildar!Q351</f>
        <v>21</v>
      </c>
      <c r="R54">
        <f>Heildar!R351</f>
        <v>18</v>
      </c>
      <c r="S54">
        <f>Heildar!S351</f>
        <v>15</v>
      </c>
      <c r="T54">
        <f>Heildar!T351</f>
        <v>16</v>
      </c>
      <c r="U54">
        <f>Heildar!U351</f>
        <v>0</v>
      </c>
      <c r="V54">
        <f>Heildar!V351</f>
        <v>0</v>
      </c>
      <c r="W54">
        <f>Heildar!W351</f>
        <v>0</v>
      </c>
      <c r="X54">
        <f>Heildar!X351</f>
        <v>0</v>
      </c>
      <c r="Y54">
        <f>Heildar!Y351</f>
        <v>0</v>
      </c>
      <c r="Z54">
        <f>Heildar!Z351</f>
        <v>0</v>
      </c>
      <c r="AA54">
        <f>Heildar!AA351</f>
        <v>0</v>
      </c>
      <c r="AB54">
        <f>Heildar!AB351</f>
        <v>0</v>
      </c>
      <c r="AC54">
        <f>Heildar!AC351</f>
        <v>0</v>
      </c>
      <c r="AD54">
        <f>Heildar!AD351</f>
        <v>0</v>
      </c>
      <c r="AE54">
        <f>Heildar!AE351</f>
        <v>0</v>
      </c>
      <c r="AF54">
        <f>Heildar!AF351</f>
        <v>0</v>
      </c>
      <c r="AG54">
        <f>Heildar!AG351</f>
        <v>0</v>
      </c>
      <c r="AH54">
        <f>Heildar!AH351</f>
        <v>0</v>
      </c>
      <c r="AI54">
        <f>Heildar!AI351</f>
        <v>0</v>
      </c>
    </row>
    <row r="55" spans="1:35" x14ac:dyDescent="0.2">
      <c r="A55" t="str">
        <f>Heildar!A352</f>
        <v>Hrúðurfléttur</v>
      </c>
      <c r="B55">
        <f>Heildar!B352</f>
        <v>0</v>
      </c>
      <c r="C55">
        <f>Heildar!C352</f>
        <v>32.5</v>
      </c>
      <c r="D55">
        <f>Heildar!D352</f>
        <v>37.549999999999997</v>
      </c>
      <c r="E55">
        <f>Heildar!E352</f>
        <v>25</v>
      </c>
      <c r="F55">
        <f>Heildar!F352</f>
        <v>54</v>
      </c>
      <c r="G55">
        <f>Heildar!G352</f>
        <v>32.5</v>
      </c>
      <c r="H55">
        <f>Heildar!H352</f>
        <v>5.0499999999999972</v>
      </c>
      <c r="I55">
        <f>Heildar!I352</f>
        <v>-12.549999999999997</v>
      </c>
      <c r="J55">
        <f>Heildar!J352</f>
        <v>29</v>
      </c>
      <c r="K55">
        <f>Heildar!K352</f>
        <v>0</v>
      </c>
      <c r="L55">
        <f>Heildar!L352</f>
        <v>0</v>
      </c>
      <c r="M55">
        <f>Heildar!M352</f>
        <v>0</v>
      </c>
      <c r="N55">
        <f>Heildar!N352</f>
        <v>0</v>
      </c>
      <c r="O55">
        <f>Heildar!O352</f>
        <v>0</v>
      </c>
      <c r="P55">
        <f>Heildar!P352</f>
        <v>0</v>
      </c>
      <c r="Q55">
        <f>Heildar!Q352</f>
        <v>0</v>
      </c>
      <c r="R55">
        <f>Heildar!R352</f>
        <v>0</v>
      </c>
      <c r="S55">
        <f>Heildar!S352</f>
        <v>0</v>
      </c>
      <c r="T55">
        <f>Heildar!T352</f>
        <v>0</v>
      </c>
      <c r="U55">
        <f>Heildar!U352</f>
        <v>0</v>
      </c>
      <c r="V55">
        <f>Heildar!V352</f>
        <v>32.5</v>
      </c>
      <c r="W55">
        <f>Heildar!W352</f>
        <v>37.549999999999997</v>
      </c>
      <c r="X55">
        <f>Heildar!X352</f>
        <v>25</v>
      </c>
      <c r="Y55">
        <f>Heildar!Y352</f>
        <v>54</v>
      </c>
      <c r="Z55">
        <f>Heildar!Z352</f>
        <v>0</v>
      </c>
      <c r="AA55">
        <f>Heildar!AA352</f>
        <v>0</v>
      </c>
      <c r="AB55">
        <f>Heildar!AB352</f>
        <v>0</v>
      </c>
      <c r="AC55">
        <f>Heildar!AC352</f>
        <v>0</v>
      </c>
      <c r="AD55">
        <f>Heildar!AD352</f>
        <v>0</v>
      </c>
      <c r="AE55">
        <f>Heildar!AE352</f>
        <v>0</v>
      </c>
      <c r="AF55">
        <f>Heildar!AF352</f>
        <v>0</v>
      </c>
      <c r="AG55">
        <f>Heildar!AG352</f>
        <v>0</v>
      </c>
      <c r="AH55">
        <f>Heildar!AH352</f>
        <v>0</v>
      </c>
      <c r="AI55">
        <f>Heildar!AI352</f>
        <v>0</v>
      </c>
    </row>
    <row r="56" spans="1:35" x14ac:dyDescent="0.2">
      <c r="A56" t="str">
        <f>Heildar!A353</f>
        <v>Heildarþekja</v>
      </c>
      <c r="B56">
        <f>Heildar!B353</f>
        <v>0</v>
      </c>
      <c r="C56">
        <f>Heildar!C353</f>
        <v>54.5</v>
      </c>
      <c r="D56">
        <f>Heildar!D353</f>
        <v>57.05</v>
      </c>
      <c r="E56">
        <f>Heildar!E353</f>
        <v>41</v>
      </c>
      <c r="F56">
        <f>Heildar!F353</f>
        <v>72</v>
      </c>
      <c r="G56">
        <f>Heildar!G353</f>
        <v>54.5</v>
      </c>
      <c r="H56">
        <f>Heildar!H353</f>
        <v>2.5499999999999972</v>
      </c>
      <c r="I56">
        <f>Heildar!I353</f>
        <v>-16.049999999999997</v>
      </c>
      <c r="J56">
        <f>Heildar!J353</f>
        <v>31</v>
      </c>
      <c r="K56">
        <f>Heildar!K353</f>
        <v>0</v>
      </c>
      <c r="L56">
        <f>Heildar!L353</f>
        <v>0</v>
      </c>
      <c r="M56">
        <f>Heildar!M353</f>
        <v>0</v>
      </c>
      <c r="N56">
        <f>Heildar!N353</f>
        <v>0</v>
      </c>
      <c r="O56">
        <f>Heildar!O353</f>
        <v>0</v>
      </c>
      <c r="P56">
        <f>Heildar!P353</f>
        <v>0</v>
      </c>
      <c r="Q56">
        <f>Heildar!Q353</f>
        <v>0</v>
      </c>
      <c r="R56">
        <f>Heildar!R353</f>
        <v>0</v>
      </c>
      <c r="S56">
        <f>Heildar!S353</f>
        <v>0</v>
      </c>
      <c r="T56">
        <f>Heildar!T353</f>
        <v>0</v>
      </c>
      <c r="U56">
        <f>Heildar!U353</f>
        <v>0</v>
      </c>
      <c r="V56">
        <f>Heildar!V353</f>
        <v>0</v>
      </c>
      <c r="W56">
        <f>Heildar!W353</f>
        <v>0</v>
      </c>
      <c r="X56">
        <f>Heildar!X353</f>
        <v>0</v>
      </c>
      <c r="Y56">
        <f>Heildar!Y353</f>
        <v>0</v>
      </c>
      <c r="Z56">
        <f>Heildar!Z353</f>
        <v>0</v>
      </c>
      <c r="AA56">
        <f>Heildar!AA353</f>
        <v>54.5</v>
      </c>
      <c r="AB56">
        <f>Heildar!AB353</f>
        <v>57.05</v>
      </c>
      <c r="AC56">
        <f>Heildar!AC353</f>
        <v>41</v>
      </c>
      <c r="AD56">
        <f>Heildar!AD353</f>
        <v>72</v>
      </c>
      <c r="AE56">
        <f>Heildar!AE353</f>
        <v>0</v>
      </c>
      <c r="AF56">
        <f>Heildar!AF353</f>
        <v>0</v>
      </c>
      <c r="AG56">
        <f>Heildar!AG353</f>
        <v>0</v>
      </c>
      <c r="AH56">
        <f>Heildar!AH353</f>
        <v>0</v>
      </c>
      <c r="AI56">
        <f>Heildar!AI353</f>
        <v>0</v>
      </c>
    </row>
    <row r="57" spans="1:35" x14ac:dyDescent="0.2">
      <c r="A57" t="str">
        <f>Heildar!A354</f>
        <v>Fjölbreytni</v>
      </c>
      <c r="B57">
        <f>Heildar!B354</f>
        <v>0</v>
      </c>
      <c r="C57">
        <f>Heildar!C354</f>
        <v>16</v>
      </c>
      <c r="D57">
        <f>Heildar!D354</f>
        <v>20</v>
      </c>
      <c r="E57">
        <f>Heildar!E354</f>
        <v>15</v>
      </c>
      <c r="F57">
        <f>Heildar!F354</f>
        <v>16</v>
      </c>
      <c r="G57">
        <f>Heildar!G354</f>
        <v>16</v>
      </c>
      <c r="H57">
        <f>Heildar!H354</f>
        <v>4</v>
      </c>
      <c r="I57">
        <f>Heildar!I354</f>
        <v>-5</v>
      </c>
      <c r="J57">
        <f>Heildar!J354</f>
        <v>1</v>
      </c>
      <c r="K57">
        <f>Heildar!K354</f>
        <v>0</v>
      </c>
      <c r="L57">
        <f>Heildar!L354</f>
        <v>0</v>
      </c>
      <c r="M57">
        <f>Heildar!M354</f>
        <v>0</v>
      </c>
      <c r="N57">
        <f>Heildar!N354</f>
        <v>0</v>
      </c>
      <c r="O57">
        <f>Heildar!O354</f>
        <v>0</v>
      </c>
      <c r="P57">
        <f>Heildar!P354</f>
        <v>0</v>
      </c>
      <c r="Q57">
        <f>Heildar!Q354</f>
        <v>0</v>
      </c>
      <c r="R57">
        <f>Heildar!R354</f>
        <v>0</v>
      </c>
      <c r="S57">
        <f>Heildar!S354</f>
        <v>0</v>
      </c>
      <c r="T57">
        <f>Heildar!T354</f>
        <v>0</v>
      </c>
      <c r="U57">
        <f>Heildar!U354</f>
        <v>0</v>
      </c>
      <c r="V57">
        <f>Heildar!V354</f>
        <v>0</v>
      </c>
      <c r="W57">
        <f>Heildar!W354</f>
        <v>0</v>
      </c>
      <c r="X57">
        <f>Heildar!X354</f>
        <v>0</v>
      </c>
      <c r="Y57">
        <f>Heildar!Y354</f>
        <v>0</v>
      </c>
      <c r="Z57">
        <f>Heildar!Z354</f>
        <v>0</v>
      </c>
      <c r="AA57">
        <f>Heildar!AA354</f>
        <v>0</v>
      </c>
      <c r="AB57">
        <f>Heildar!AB354</f>
        <v>0</v>
      </c>
      <c r="AC57">
        <f>Heildar!AC354</f>
        <v>0</v>
      </c>
      <c r="AD57">
        <f>Heildar!AD354</f>
        <v>0</v>
      </c>
      <c r="AE57">
        <f>Heildar!AE354</f>
        <v>0</v>
      </c>
      <c r="AF57">
        <f>Heildar!AF354</f>
        <v>16</v>
      </c>
      <c r="AG57">
        <f>Heildar!AG354</f>
        <v>20</v>
      </c>
      <c r="AH57">
        <f>Heildar!AH354</f>
        <v>15</v>
      </c>
      <c r="AI57">
        <f>Heildar!AI354</f>
        <v>16</v>
      </c>
    </row>
    <row r="58" spans="1:35" x14ac:dyDescent="0.2">
      <c r="A58" s="2" t="str">
        <f>Heildar!A369</f>
        <v>R60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t="str">
        <f>Heildar!A370</f>
        <v>Mosar</v>
      </c>
      <c r="B59">
        <f>Heildar!B370</f>
        <v>0</v>
      </c>
      <c r="C59">
        <f>Heildar!C370</f>
        <v>4</v>
      </c>
      <c r="D59">
        <f>Heildar!D370</f>
        <v>4.5</v>
      </c>
      <c r="E59">
        <f>Heildar!E370</f>
        <v>3.5</v>
      </c>
      <c r="F59">
        <f>Heildar!F370</f>
        <v>2</v>
      </c>
      <c r="G59">
        <f>Heildar!G370</f>
        <v>4</v>
      </c>
      <c r="H59">
        <f>Heildar!H370</f>
        <v>0.5</v>
      </c>
      <c r="I59">
        <f>Heildar!I370</f>
        <v>-1</v>
      </c>
      <c r="J59">
        <f>Heildar!J370</f>
        <v>-1.5</v>
      </c>
      <c r="K59">
        <f>Heildar!K370</f>
        <v>0</v>
      </c>
      <c r="L59">
        <f>Heildar!L370</f>
        <v>4</v>
      </c>
      <c r="M59">
        <f>Heildar!M370</f>
        <v>4.5</v>
      </c>
      <c r="N59">
        <f>Heildar!N370</f>
        <v>3.5</v>
      </c>
      <c r="O59">
        <f>Heildar!O370</f>
        <v>2</v>
      </c>
      <c r="P59">
        <f>Heildar!P370</f>
        <v>0</v>
      </c>
      <c r="Q59">
        <f>Heildar!Q370</f>
        <v>0</v>
      </c>
      <c r="R59">
        <f>Heildar!R370</f>
        <v>0</v>
      </c>
      <c r="S59">
        <f>Heildar!S370</f>
        <v>0</v>
      </c>
      <c r="T59">
        <f>Heildar!T370</f>
        <v>0</v>
      </c>
      <c r="U59">
        <f>Heildar!U370</f>
        <v>0</v>
      </c>
      <c r="V59">
        <f>Heildar!V370</f>
        <v>0</v>
      </c>
      <c r="W59">
        <f>Heildar!W370</f>
        <v>0</v>
      </c>
      <c r="X59">
        <f>Heildar!X370</f>
        <v>0</v>
      </c>
      <c r="Y59">
        <f>Heildar!Y370</f>
        <v>0</v>
      </c>
      <c r="Z59">
        <f>Heildar!Z370</f>
        <v>0</v>
      </c>
      <c r="AA59">
        <f>Heildar!AA370</f>
        <v>0</v>
      </c>
      <c r="AB59">
        <f>Heildar!AB370</f>
        <v>0</v>
      </c>
      <c r="AC59">
        <f>Heildar!AC370</f>
        <v>0</v>
      </c>
      <c r="AD59">
        <f>Heildar!AD370</f>
        <v>0</v>
      </c>
      <c r="AE59">
        <f>Heildar!AE370</f>
        <v>0</v>
      </c>
      <c r="AF59">
        <f>Heildar!AF370</f>
        <v>0</v>
      </c>
      <c r="AG59">
        <f>Heildar!AG370</f>
        <v>0</v>
      </c>
      <c r="AH59">
        <f>Heildar!AH370</f>
        <v>0</v>
      </c>
      <c r="AI59">
        <f>Heildar!AI370</f>
        <v>0</v>
      </c>
    </row>
    <row r="60" spans="1:35" x14ac:dyDescent="0.2">
      <c r="A60" t="str">
        <f>Heildar!A371</f>
        <v>Dauður mosi</v>
      </c>
      <c r="B60">
        <f>Heildar!B371</f>
        <v>0</v>
      </c>
      <c r="C60">
        <f>Heildar!C371</f>
        <v>0</v>
      </c>
      <c r="D60">
        <f>Heildar!D371</f>
        <v>0</v>
      </c>
      <c r="E60">
        <f>Heildar!E371</f>
        <v>1</v>
      </c>
      <c r="F60">
        <f>Heildar!F371</f>
        <v>0</v>
      </c>
      <c r="G60">
        <f>Heildar!G371</f>
        <v>0</v>
      </c>
      <c r="H60">
        <f>Heildar!H371</f>
        <v>0</v>
      </c>
      <c r="I60">
        <f>Heildar!I371</f>
        <v>1</v>
      </c>
      <c r="J60">
        <f>Heildar!J371</f>
        <v>-1</v>
      </c>
      <c r="K60">
        <f>Heildar!K371</f>
        <v>0</v>
      </c>
      <c r="L60">
        <f>Heildar!L371</f>
        <v>0</v>
      </c>
      <c r="M60">
        <f>Heildar!M371</f>
        <v>0</v>
      </c>
      <c r="N60">
        <f>Heildar!N371</f>
        <v>0</v>
      </c>
      <c r="O60">
        <f>Heildar!O371</f>
        <v>0</v>
      </c>
      <c r="P60">
        <f>Heildar!P371</f>
        <v>0</v>
      </c>
      <c r="Q60">
        <f>Heildar!Q371</f>
        <v>0</v>
      </c>
      <c r="R60">
        <f>Heildar!R371</f>
        <v>0</v>
      </c>
      <c r="S60">
        <f>Heildar!S371</f>
        <v>0</v>
      </c>
      <c r="T60">
        <f>Heildar!T371</f>
        <v>0</v>
      </c>
      <c r="U60">
        <f>Heildar!U371</f>
        <v>0</v>
      </c>
      <c r="V60">
        <f>Heildar!V371</f>
        <v>0</v>
      </c>
      <c r="W60">
        <f>Heildar!W371</f>
        <v>0</v>
      </c>
      <c r="X60">
        <f>Heildar!X371</f>
        <v>0</v>
      </c>
      <c r="Y60">
        <f>Heildar!Y371</f>
        <v>0</v>
      </c>
      <c r="Z60">
        <f>Heildar!Z371</f>
        <v>0</v>
      </c>
      <c r="AA60">
        <f>Heildar!AA371</f>
        <v>0</v>
      </c>
      <c r="AB60">
        <f>Heildar!AB371</f>
        <v>0</v>
      </c>
      <c r="AC60">
        <f>Heildar!AC371</f>
        <v>0</v>
      </c>
      <c r="AD60">
        <f>Heildar!AD371</f>
        <v>0</v>
      </c>
      <c r="AE60">
        <f>Heildar!AE371</f>
        <v>0</v>
      </c>
      <c r="AF60">
        <f>Heildar!AF371</f>
        <v>0</v>
      </c>
      <c r="AG60">
        <f>Heildar!AG371</f>
        <v>0</v>
      </c>
      <c r="AH60">
        <f>Heildar!AH371</f>
        <v>0</v>
      </c>
      <c r="AI60">
        <f>Heildar!AI371</f>
        <v>0</v>
      </c>
    </row>
    <row r="61" spans="1:35" x14ac:dyDescent="0.2">
      <c r="A61" t="str">
        <f>Heildar!A372</f>
        <v>Blað- og runnfléttur</v>
      </c>
      <c r="B61">
        <f>Heildar!B372</f>
        <v>0</v>
      </c>
      <c r="C61">
        <f>Heildar!C372</f>
        <v>71.5</v>
      </c>
      <c r="D61">
        <f>Heildar!D372</f>
        <v>27.5</v>
      </c>
      <c r="E61">
        <f>Heildar!E372</f>
        <v>9.5</v>
      </c>
      <c r="F61">
        <f>Heildar!F372</f>
        <v>5.5</v>
      </c>
      <c r="G61">
        <f>Heildar!G372</f>
        <v>71.5</v>
      </c>
      <c r="H61">
        <f>Heildar!H372</f>
        <v>-44</v>
      </c>
      <c r="I61">
        <f>Heildar!I372</f>
        <v>-18</v>
      </c>
      <c r="J61">
        <f>Heildar!J372</f>
        <v>-4</v>
      </c>
      <c r="K61">
        <f>Heildar!K372</f>
        <v>0</v>
      </c>
      <c r="L61">
        <f>Heildar!L372</f>
        <v>0</v>
      </c>
      <c r="M61">
        <f>Heildar!M372</f>
        <v>0</v>
      </c>
      <c r="N61">
        <f>Heildar!N372</f>
        <v>0</v>
      </c>
      <c r="O61">
        <f>Heildar!O372</f>
        <v>0</v>
      </c>
      <c r="P61">
        <f>Heildar!P372</f>
        <v>0</v>
      </c>
      <c r="Q61">
        <f>Heildar!Q372</f>
        <v>71.5</v>
      </c>
      <c r="R61">
        <f>Heildar!R372</f>
        <v>27.5</v>
      </c>
      <c r="S61">
        <f>Heildar!S372</f>
        <v>9.5</v>
      </c>
      <c r="T61">
        <f>Heildar!T372</f>
        <v>5.5</v>
      </c>
      <c r="U61">
        <f>Heildar!U372</f>
        <v>0</v>
      </c>
      <c r="V61">
        <f>Heildar!V372</f>
        <v>0</v>
      </c>
      <c r="W61">
        <f>Heildar!W372</f>
        <v>0</v>
      </c>
      <c r="X61">
        <f>Heildar!X372</f>
        <v>0</v>
      </c>
      <c r="Y61">
        <f>Heildar!Y372</f>
        <v>0</v>
      </c>
      <c r="Z61">
        <f>Heildar!Z372</f>
        <v>0</v>
      </c>
      <c r="AA61">
        <f>Heildar!AA372</f>
        <v>0</v>
      </c>
      <c r="AB61">
        <f>Heildar!AB372</f>
        <v>0</v>
      </c>
      <c r="AC61">
        <f>Heildar!AC372</f>
        <v>0</v>
      </c>
      <c r="AD61">
        <f>Heildar!AD372</f>
        <v>0</v>
      </c>
      <c r="AE61">
        <f>Heildar!AE372</f>
        <v>0</v>
      </c>
      <c r="AF61">
        <f>Heildar!AF372</f>
        <v>0</v>
      </c>
      <c r="AG61">
        <f>Heildar!AG372</f>
        <v>0</v>
      </c>
      <c r="AH61">
        <f>Heildar!AH372</f>
        <v>0</v>
      </c>
      <c r="AI61">
        <f>Heildar!AI372</f>
        <v>0</v>
      </c>
    </row>
    <row r="62" spans="1:35" x14ac:dyDescent="0.2">
      <c r="A62" t="str">
        <f>Heildar!A373</f>
        <v>Hrúðurfléttur</v>
      </c>
      <c r="B62">
        <f>Heildar!B373</f>
        <v>0</v>
      </c>
      <c r="C62">
        <f>Heildar!C373</f>
        <v>13.5</v>
      </c>
      <c r="D62">
        <f>Heildar!D373</f>
        <v>14</v>
      </c>
      <c r="E62">
        <f>Heildar!E373</f>
        <v>22</v>
      </c>
      <c r="F62">
        <f>Heildar!F373</f>
        <v>44.5</v>
      </c>
      <c r="G62">
        <f>Heildar!G373</f>
        <v>13.5</v>
      </c>
      <c r="H62">
        <f>Heildar!H373</f>
        <v>0.5</v>
      </c>
      <c r="I62">
        <f>Heildar!I373</f>
        <v>8</v>
      </c>
      <c r="J62">
        <f>Heildar!J373</f>
        <v>22.5</v>
      </c>
      <c r="K62">
        <f>Heildar!K373</f>
        <v>0</v>
      </c>
      <c r="L62">
        <f>Heildar!L373</f>
        <v>0</v>
      </c>
      <c r="M62">
        <f>Heildar!M373</f>
        <v>0</v>
      </c>
      <c r="N62">
        <f>Heildar!N373</f>
        <v>0</v>
      </c>
      <c r="O62">
        <f>Heildar!O373</f>
        <v>0</v>
      </c>
      <c r="P62">
        <f>Heildar!P373</f>
        <v>0</v>
      </c>
      <c r="Q62">
        <f>Heildar!Q373</f>
        <v>0</v>
      </c>
      <c r="R62">
        <f>Heildar!R373</f>
        <v>0</v>
      </c>
      <c r="S62">
        <f>Heildar!S373</f>
        <v>0</v>
      </c>
      <c r="T62">
        <f>Heildar!T373</f>
        <v>0</v>
      </c>
      <c r="U62">
        <f>Heildar!U373</f>
        <v>0</v>
      </c>
      <c r="V62">
        <f>Heildar!V373</f>
        <v>13.5</v>
      </c>
      <c r="W62">
        <f>Heildar!W373</f>
        <v>14</v>
      </c>
      <c r="X62">
        <f>Heildar!X373</f>
        <v>22</v>
      </c>
      <c r="Y62">
        <f>Heildar!Y373</f>
        <v>44.5</v>
      </c>
      <c r="Z62">
        <f>Heildar!Z373</f>
        <v>0</v>
      </c>
      <c r="AA62">
        <f>Heildar!AA373</f>
        <v>0</v>
      </c>
      <c r="AB62">
        <f>Heildar!AB373</f>
        <v>0</v>
      </c>
      <c r="AC62">
        <f>Heildar!AC373</f>
        <v>0</v>
      </c>
      <c r="AD62">
        <f>Heildar!AD373</f>
        <v>0</v>
      </c>
      <c r="AE62">
        <f>Heildar!AE373</f>
        <v>0</v>
      </c>
      <c r="AF62">
        <f>Heildar!AF373</f>
        <v>0</v>
      </c>
      <c r="AG62">
        <f>Heildar!AG373</f>
        <v>0</v>
      </c>
      <c r="AH62">
        <f>Heildar!AH373</f>
        <v>0</v>
      </c>
      <c r="AI62">
        <f>Heildar!AI373</f>
        <v>0</v>
      </c>
    </row>
    <row r="63" spans="1:35" x14ac:dyDescent="0.2">
      <c r="A63" t="str">
        <f>Heildar!A374</f>
        <v>Heildarþekja</v>
      </c>
      <c r="B63">
        <f>Heildar!B374</f>
        <v>0</v>
      </c>
      <c r="C63">
        <f>Heildar!C374</f>
        <v>89</v>
      </c>
      <c r="D63">
        <f>Heildar!D374</f>
        <v>46</v>
      </c>
      <c r="E63">
        <f>Heildar!E374</f>
        <v>35</v>
      </c>
      <c r="F63">
        <f>Heildar!F374</f>
        <v>52</v>
      </c>
      <c r="G63">
        <f>Heildar!G374</f>
        <v>89</v>
      </c>
      <c r="H63">
        <f>Heildar!H374</f>
        <v>-43</v>
      </c>
      <c r="I63">
        <f>Heildar!I374</f>
        <v>-11</v>
      </c>
      <c r="J63">
        <f>Heildar!J374</f>
        <v>17</v>
      </c>
      <c r="K63">
        <f>Heildar!K374</f>
        <v>0</v>
      </c>
      <c r="L63">
        <f>Heildar!L374</f>
        <v>0</v>
      </c>
      <c r="M63">
        <f>Heildar!M374</f>
        <v>0</v>
      </c>
      <c r="N63">
        <f>Heildar!N374</f>
        <v>0</v>
      </c>
      <c r="O63">
        <f>Heildar!O374</f>
        <v>0</v>
      </c>
      <c r="P63">
        <f>Heildar!P374</f>
        <v>0</v>
      </c>
      <c r="Q63">
        <f>Heildar!Q374</f>
        <v>0</v>
      </c>
      <c r="R63">
        <f>Heildar!R374</f>
        <v>0</v>
      </c>
      <c r="S63">
        <f>Heildar!S374</f>
        <v>0</v>
      </c>
      <c r="T63">
        <f>Heildar!T374</f>
        <v>0</v>
      </c>
      <c r="U63">
        <f>Heildar!U374</f>
        <v>0</v>
      </c>
      <c r="V63">
        <f>Heildar!V374</f>
        <v>0</v>
      </c>
      <c r="W63">
        <f>Heildar!W374</f>
        <v>0</v>
      </c>
      <c r="X63">
        <f>Heildar!X374</f>
        <v>0</v>
      </c>
      <c r="Y63">
        <f>Heildar!Y374</f>
        <v>0</v>
      </c>
      <c r="Z63">
        <f>Heildar!Z374</f>
        <v>0</v>
      </c>
      <c r="AA63">
        <f>Heildar!AA374</f>
        <v>89</v>
      </c>
      <c r="AB63">
        <f>Heildar!AB374</f>
        <v>46</v>
      </c>
      <c r="AC63">
        <f>Heildar!AC374</f>
        <v>35</v>
      </c>
      <c r="AD63">
        <f>Heildar!AD374</f>
        <v>52</v>
      </c>
      <c r="AE63">
        <f>Heildar!AE374</f>
        <v>0</v>
      </c>
      <c r="AF63">
        <f>Heildar!AF374</f>
        <v>0</v>
      </c>
      <c r="AG63">
        <f>Heildar!AG374</f>
        <v>0</v>
      </c>
      <c r="AH63">
        <f>Heildar!AH374</f>
        <v>0</v>
      </c>
      <c r="AI63">
        <f>Heildar!AI374</f>
        <v>0</v>
      </c>
    </row>
    <row r="64" spans="1:35" x14ac:dyDescent="0.2">
      <c r="A64" t="str">
        <f>Heildar!A375</f>
        <v>Fjölbreytni</v>
      </c>
      <c r="B64">
        <f>Heildar!B375</f>
        <v>0</v>
      </c>
      <c r="C64">
        <f>Heildar!C375</f>
        <v>14</v>
      </c>
      <c r="D64">
        <f>Heildar!D375</f>
        <v>13</v>
      </c>
      <c r="E64">
        <f>Heildar!E375</f>
        <v>12</v>
      </c>
      <c r="F64">
        <f>Heildar!F375</f>
        <v>12</v>
      </c>
      <c r="G64">
        <f>Heildar!G375</f>
        <v>14</v>
      </c>
      <c r="H64">
        <f>Heildar!H375</f>
        <v>-1</v>
      </c>
      <c r="I64">
        <f>Heildar!I375</f>
        <v>-1</v>
      </c>
      <c r="J64">
        <f>Heildar!J375</f>
        <v>0</v>
      </c>
      <c r="K64">
        <f>Heildar!K375</f>
        <v>0</v>
      </c>
      <c r="L64">
        <f>Heildar!L375</f>
        <v>0</v>
      </c>
      <c r="M64">
        <f>Heildar!M375</f>
        <v>0</v>
      </c>
      <c r="N64">
        <f>Heildar!N375</f>
        <v>0</v>
      </c>
      <c r="O64">
        <f>Heildar!O375</f>
        <v>0</v>
      </c>
      <c r="P64">
        <f>Heildar!P375</f>
        <v>0</v>
      </c>
      <c r="Q64">
        <f>Heildar!Q375</f>
        <v>0</v>
      </c>
      <c r="R64">
        <f>Heildar!R375</f>
        <v>0</v>
      </c>
      <c r="S64">
        <f>Heildar!S375</f>
        <v>0</v>
      </c>
      <c r="T64">
        <f>Heildar!T375</f>
        <v>0</v>
      </c>
      <c r="U64">
        <f>Heildar!U375</f>
        <v>0</v>
      </c>
      <c r="V64">
        <f>Heildar!V375</f>
        <v>0</v>
      </c>
      <c r="W64">
        <f>Heildar!W375</f>
        <v>0</v>
      </c>
      <c r="X64">
        <f>Heildar!X375</f>
        <v>0</v>
      </c>
      <c r="Y64">
        <f>Heildar!Y375</f>
        <v>0</v>
      </c>
      <c r="Z64">
        <f>Heildar!Z375</f>
        <v>0</v>
      </c>
      <c r="AA64">
        <f>Heildar!AA375</f>
        <v>0</v>
      </c>
      <c r="AB64">
        <f>Heildar!AB375</f>
        <v>0</v>
      </c>
      <c r="AC64">
        <f>Heildar!AC375</f>
        <v>0</v>
      </c>
      <c r="AD64">
        <f>Heildar!AD375</f>
        <v>0</v>
      </c>
      <c r="AE64">
        <f>Heildar!AE375</f>
        <v>0</v>
      </c>
      <c r="AF64">
        <f>Heildar!AF375</f>
        <v>14</v>
      </c>
      <c r="AG64">
        <f>Heildar!AG375</f>
        <v>13</v>
      </c>
      <c r="AH64">
        <f>Heildar!AH375</f>
        <v>12</v>
      </c>
      <c r="AI64">
        <f>Heildar!AI375</f>
        <v>12</v>
      </c>
    </row>
    <row r="65" spans="1:7" x14ac:dyDescent="0.2">
      <c r="B65">
        <v>1976</v>
      </c>
      <c r="C65">
        <v>1997</v>
      </c>
      <c r="D65">
        <v>2006</v>
      </c>
      <c r="E65">
        <v>2011</v>
      </c>
      <c r="F65">
        <v>2014</v>
      </c>
    </row>
    <row r="66" spans="1:7" x14ac:dyDescent="0.2">
      <c r="A66" t="s">
        <v>114</v>
      </c>
      <c r="B66" s="8">
        <f>SUM(K2:K64)/COUNTIF(K2:K64,"&gt;0")</f>
        <v>8.2142857142857135</v>
      </c>
      <c r="C66" s="8">
        <f>SUM(L2:L64)/COUNTIF(L2:L64,"&gt;0")</f>
        <v>5.5</v>
      </c>
      <c r="D66" s="8">
        <f>SUM(M2:M64)/COUNTIF(M2:M64,"&gt;0")</f>
        <v>7.3549999999999995</v>
      </c>
      <c r="E66" s="8">
        <f>SUM(N2:N64)/COUNTIF(N2:N64,"&gt;0")</f>
        <v>6.65</v>
      </c>
      <c r="F66" s="8">
        <f>SUM(O2:O64)/COUNTIF(O2:O64,"&gt;0")</f>
        <v>6.35</v>
      </c>
      <c r="G66" s="8"/>
    </row>
    <row r="67" spans="1:7" x14ac:dyDescent="0.2">
      <c r="A67" t="s">
        <v>115</v>
      </c>
      <c r="B67" s="8">
        <f>SUM(K2:K45)/COUNTIF(K2:K45,"&gt;0")</f>
        <v>8.2142857142857135</v>
      </c>
      <c r="C67" s="8">
        <f>SUM(L2:L45)/COUNTIF(L2:L45,"&gt;0")</f>
        <v>6.4285714285714288</v>
      </c>
      <c r="D67" s="8">
        <f>SUM(M2:M45)/COUNTIF(M2:M45,"&gt;0")</f>
        <v>9.0785714285714274</v>
      </c>
      <c r="E67" s="8">
        <f>SUM(N2:N45)/COUNTIF(N2:N45,"&gt;0")</f>
        <v>8.6428571428571423</v>
      </c>
      <c r="F67" s="8">
        <f>SUM(O2:O45)/COUNTIF(O2:O45,"&gt;0")</f>
        <v>8.1428571428571423</v>
      </c>
    </row>
    <row r="68" spans="1:7" x14ac:dyDescent="0.2">
      <c r="A68" t="s">
        <v>116</v>
      </c>
      <c r="B68" s="8">
        <f>SUM(P2:P64)/COUNTIF(P2:P64,"&gt;0")</f>
        <v>19.5</v>
      </c>
      <c r="C68" s="8">
        <f>SUM(Q2:Q64)/COUNTIF(Q2:Q64,"&gt;0")</f>
        <v>18.850000000000001</v>
      </c>
      <c r="D68" s="8">
        <f>SUM(R2:R64)/COUNTIF(R2:R64,"&gt;0")</f>
        <v>15.05</v>
      </c>
      <c r="E68" s="8">
        <f>SUM(S2:S64)/COUNTIF(S2:S64,"&gt;0")</f>
        <v>11.55</v>
      </c>
      <c r="F68" s="8">
        <f>SUM(T2:T64)/COUNTIF(T2:T64,"&gt;0")</f>
        <v>11.45</v>
      </c>
    </row>
    <row r="69" spans="1:7" x14ac:dyDescent="0.2">
      <c r="A69" t="s">
        <v>117</v>
      </c>
      <c r="B69" s="8">
        <f>SUM(P2:P45)/COUNTIF(P2:P45,"&gt;0")</f>
        <v>19.5</v>
      </c>
      <c r="C69" s="8">
        <f>SUM(Q2:Q45)/COUNTIF(Q2:Q45,"&gt;0")</f>
        <v>10.5</v>
      </c>
      <c r="D69" s="8">
        <f>SUM(R2:R45)/COUNTIF(R2:R45,"&gt;0")</f>
        <v>12.928571428571429</v>
      </c>
      <c r="E69" s="8">
        <f>SUM(S2:S45)/COUNTIF(S2:S45,"&gt;0")</f>
        <v>12.285714285714286</v>
      </c>
      <c r="F69" s="8">
        <f>SUM(T2:T45)/COUNTIF(T2:T45,"&gt;0")</f>
        <v>12.5</v>
      </c>
    </row>
    <row r="70" spans="1:7" x14ac:dyDescent="0.2">
      <c r="A70" t="s">
        <v>118</v>
      </c>
      <c r="B70" s="8">
        <f>SUM(U2:U64)/COUNTIF(U2:U64,"&gt;0")</f>
        <v>32.928571428571431</v>
      </c>
      <c r="C70" s="8">
        <f>SUM(V2:V64)/COUNTIF(V2:V64,"&gt;0")</f>
        <v>31.2</v>
      </c>
      <c r="D70" s="8">
        <f>SUM(W2:W64)/COUNTIF(W2:W64,"&gt;0")</f>
        <v>34.619999999999997</v>
      </c>
      <c r="E70" s="8">
        <f>SUM(X2:X64)/COUNTIF(X2:X64,"&gt;0")</f>
        <v>37.9</v>
      </c>
      <c r="F70" s="8">
        <f>SUM(Y2:Y64)/COUNTIF(Y2:Y64,"&gt;0")</f>
        <v>44.85</v>
      </c>
    </row>
    <row r="71" spans="1:7" x14ac:dyDescent="0.2">
      <c r="A71" t="s">
        <v>119</v>
      </c>
      <c r="B71" s="8">
        <f>SUM(U2:U45)/COUNTIF(U2:U45,"&gt;0")</f>
        <v>32.928571428571431</v>
      </c>
      <c r="C71" s="8">
        <f>SUM(V2:V45)/COUNTIF(V2:V45,"&gt;0")</f>
        <v>32.5</v>
      </c>
      <c r="D71" s="8">
        <f>SUM(W2:W45)/COUNTIF(W2:W45,"&gt;0")</f>
        <v>37.5</v>
      </c>
      <c r="E71" s="8">
        <f>SUM(X2:X45)/COUNTIF(X2:X45,"&gt;0")</f>
        <v>43.142857142857146</v>
      </c>
      <c r="F71" s="8">
        <f>SUM(Y2:Y45)/COUNTIF(Y2:Y45,"&gt;0")</f>
        <v>42.714285714285715</v>
      </c>
    </row>
    <row r="72" spans="1:7" x14ac:dyDescent="0.2">
      <c r="A72" t="s">
        <v>120</v>
      </c>
      <c r="B72" s="8">
        <f>SUM(Z2:Z64)/COUNTIF(Z2:Z64,"&gt;0")</f>
        <v>60.642857142857146</v>
      </c>
      <c r="C72" s="8">
        <f>SUM(AA2:AA64)/COUNTIF(AA2:AA64,"&gt;0")</f>
        <v>55.6</v>
      </c>
      <c r="D72" s="8">
        <f>SUM(AB2:AB64)/COUNTIF(AB2:AB64,"&gt;0")</f>
        <v>57.024999999999999</v>
      </c>
      <c r="E72" s="8">
        <f>SUM(AC2:AC64)/COUNTIF(AC2:AC64,"&gt;0")</f>
        <v>56.15</v>
      </c>
      <c r="F72" s="8">
        <f>SUM(AD2:AD64)/COUNTIF(AD2:AD64,"&gt;0")</f>
        <v>62.75</v>
      </c>
    </row>
    <row r="73" spans="1:7" x14ac:dyDescent="0.2">
      <c r="A73" t="s">
        <v>121</v>
      </c>
      <c r="B73" s="8">
        <f>SUM(Z2:Z45)/COUNTIF(Z2:Z45,"&gt;0")</f>
        <v>60.642857142857146</v>
      </c>
      <c r="C73" s="8">
        <f>SUM(AA2:AA45)/COUNTIF(AA2:AA45,"&gt;0")</f>
        <v>49.5</v>
      </c>
      <c r="D73" s="8">
        <f>SUM(AB2:AB45)/COUNTIF(AB2:AB45,"&gt;0")</f>
        <v>59.50714285714286</v>
      </c>
      <c r="E73" s="8">
        <f>SUM(AC2:AC45)/COUNTIF(AC2:AC45,"&gt;0")</f>
        <v>64.142857142857139</v>
      </c>
      <c r="F73" s="8">
        <f>SUM(AD2:AD45)/COUNTIF(AD2:AD45,"&gt;0")</f>
        <v>63.5</v>
      </c>
    </row>
    <row r="74" spans="1:7" x14ac:dyDescent="0.2">
      <c r="A74" t="s">
        <v>122</v>
      </c>
      <c r="B74" s="8">
        <f>SUM(AE2:AE64)/COUNTIF(AE2:AE64,"&gt;0")</f>
        <v>13.428571428571429</v>
      </c>
      <c r="C74" s="8">
        <f>SUM(AF2:AF64)/COUNTIF(AF2:AF64,"&gt;0")</f>
        <v>14.5</v>
      </c>
      <c r="D74" s="8">
        <f>SUM(AG2:AG64)/COUNTIF(AG2:AG64,"&gt;0")</f>
        <v>16.600000000000001</v>
      </c>
      <c r="E74" s="8">
        <f>SUM(AH2:AH64)/COUNTIF(AH2:AH64,"&gt;0")</f>
        <v>14.8</v>
      </c>
      <c r="F74" s="8">
        <f>SUM(AI2:AI64)/COUNTIF(AI2:AI64,"&gt;0")</f>
        <v>14.2</v>
      </c>
    </row>
    <row r="75" spans="1:7" x14ac:dyDescent="0.2">
      <c r="A75" t="s">
        <v>123</v>
      </c>
      <c r="B75" s="8">
        <f>SUM(AE2:AE45)/COUNTIF(AE2:AE45,"&gt;0")</f>
        <v>13.428571428571429</v>
      </c>
      <c r="C75" s="8">
        <f>SUM(AF2:AF45)/COUNTIF(AF2:AF45,"&gt;0")</f>
        <v>14.428571428571429</v>
      </c>
      <c r="D75" s="8">
        <f>SUM(AG2:AG45)/COUNTIF(AG2:AG45,"&gt;0")</f>
        <v>16</v>
      </c>
      <c r="E75" s="8">
        <f>SUM(AH2:AH45)/COUNTIF(AH2:AH45,"&gt;0")</f>
        <v>15.285714285714286</v>
      </c>
      <c r="F75" s="8">
        <f>SUM(AI2:AI45)/COUNTIF(AI2:AI45,"&gt;0")</f>
        <v>14.285714285714286</v>
      </c>
    </row>
    <row r="77" spans="1:7" x14ac:dyDescent="0.2">
      <c r="B77">
        <v>1997</v>
      </c>
      <c r="C77">
        <v>2006</v>
      </c>
      <c r="D77">
        <v>2011</v>
      </c>
      <c r="E77">
        <v>2014</v>
      </c>
    </row>
    <row r="78" spans="1:7" x14ac:dyDescent="0.2">
      <c r="A78" t="s">
        <v>114</v>
      </c>
      <c r="B78" s="8">
        <f>C66</f>
        <v>5.5</v>
      </c>
      <c r="C78" s="8">
        <f>D66</f>
        <v>7.3549999999999995</v>
      </c>
      <c r="D78" s="8">
        <f>E66</f>
        <v>6.65</v>
      </c>
      <c r="E78" s="8">
        <f>F66</f>
        <v>6.35</v>
      </c>
    </row>
    <row r="79" spans="1:7" x14ac:dyDescent="0.2">
      <c r="A79" t="s">
        <v>116</v>
      </c>
      <c r="B79" s="8">
        <f>C68</f>
        <v>18.850000000000001</v>
      </c>
      <c r="C79" s="8">
        <f>D68</f>
        <v>15.05</v>
      </c>
      <c r="D79" s="8">
        <f>E68</f>
        <v>11.55</v>
      </c>
      <c r="E79" s="8">
        <f>F68</f>
        <v>11.45</v>
      </c>
    </row>
    <row r="80" spans="1:7" x14ac:dyDescent="0.2">
      <c r="A80" t="s">
        <v>118</v>
      </c>
      <c r="B80" s="8">
        <f>C70</f>
        <v>31.2</v>
      </c>
      <c r="C80" s="8">
        <f>D70</f>
        <v>34.619999999999997</v>
      </c>
      <c r="D80" s="8">
        <f>E70</f>
        <v>37.9</v>
      </c>
      <c r="E80" s="8">
        <f>F70</f>
        <v>44.85</v>
      </c>
    </row>
    <row r="81" spans="1:5" x14ac:dyDescent="0.2">
      <c r="A81" t="s">
        <v>120</v>
      </c>
      <c r="B81" s="8">
        <f>C72</f>
        <v>55.6</v>
      </c>
      <c r="C81" s="8">
        <f>D72</f>
        <v>57.024999999999999</v>
      </c>
      <c r="D81" s="8">
        <f>E72</f>
        <v>56.15</v>
      </c>
      <c r="E81" s="8">
        <f>F72</f>
        <v>62.75</v>
      </c>
    </row>
    <row r="82" spans="1:5" x14ac:dyDescent="0.2">
      <c r="A82" t="s">
        <v>122</v>
      </c>
      <c r="B82" s="8">
        <f>B75</f>
        <v>13.428571428571429</v>
      </c>
      <c r="C82" s="8">
        <f>C75</f>
        <v>14.428571428571429</v>
      </c>
      <c r="D82" s="8">
        <f>D75</f>
        <v>16</v>
      </c>
      <c r="E82" s="8">
        <f>E75</f>
        <v>15.285714285714286</v>
      </c>
    </row>
    <row r="84" spans="1:5" x14ac:dyDescent="0.2">
      <c r="B84" s="8">
        <f>SUM(B78:B80)</f>
        <v>55.55</v>
      </c>
      <c r="C84" s="8">
        <f>SUM(C78:C80)</f>
        <v>57.024999999999999</v>
      </c>
      <c r="D84" s="8">
        <f>SUM(D78:D80)</f>
        <v>56.1</v>
      </c>
      <c r="E84" s="8">
        <f>SUM(E78:E80)</f>
        <v>62.65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pageSetUpPr fitToPage="1"/>
  </sheetPr>
  <dimension ref="A1:I47"/>
  <sheetViews>
    <sheetView zoomScale="115" zoomScaleNormal="115" workbookViewId="0">
      <selection activeCell="M7" sqref="M7"/>
    </sheetView>
  </sheetViews>
  <sheetFormatPr defaultColWidth="8.85546875" defaultRowHeight="15.75" x14ac:dyDescent="0.25"/>
  <cols>
    <col min="1" max="1" width="30.7109375" style="3" customWidth="1"/>
    <col min="2" max="6" width="9.5703125" style="3" customWidth="1"/>
    <col min="7" max="9" width="10.28515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721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722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726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90" t="s">
        <v>55</v>
      </c>
      <c r="B5" s="55"/>
      <c r="C5" s="55"/>
      <c r="D5" s="55"/>
      <c r="E5" s="55"/>
      <c r="F5" s="91">
        <f>SUM(F6:F8)</f>
        <v>1.5</v>
      </c>
      <c r="G5" s="91">
        <f t="shared" ref="G5:H5" si="0">SUM(G6:G8)</f>
        <v>0.5</v>
      </c>
      <c r="H5" s="91">
        <f t="shared" si="0"/>
        <v>0.5</v>
      </c>
      <c r="I5" s="91">
        <f t="shared" ref="I5" si="1">SUM(I6:I8)</f>
        <v>0</v>
      </c>
    </row>
    <row r="6" spans="1:9" x14ac:dyDescent="0.25">
      <c r="A6" s="206" t="s">
        <v>674</v>
      </c>
      <c r="B6" s="160"/>
      <c r="C6" s="160"/>
      <c r="D6" s="160"/>
      <c r="E6" s="160"/>
      <c r="F6" s="160">
        <v>0.5</v>
      </c>
      <c r="G6" s="175">
        <v>0.5</v>
      </c>
      <c r="H6" s="175">
        <v>0.5</v>
      </c>
      <c r="I6" s="175"/>
    </row>
    <row r="7" spans="1:9" x14ac:dyDescent="0.25">
      <c r="A7" s="52" t="s">
        <v>923</v>
      </c>
      <c r="B7" s="51"/>
      <c r="C7" s="51"/>
      <c r="D7" s="51"/>
      <c r="E7" s="51"/>
      <c r="F7" s="51">
        <v>0.5</v>
      </c>
      <c r="G7" s="102"/>
      <c r="H7" s="102"/>
      <c r="I7" s="102"/>
    </row>
    <row r="8" spans="1:9" x14ac:dyDescent="0.25">
      <c r="A8" s="207" t="s">
        <v>641</v>
      </c>
      <c r="B8" s="163"/>
      <c r="C8" s="163"/>
      <c r="D8" s="163"/>
      <c r="E8" s="163"/>
      <c r="F8" s="163">
        <v>0.5</v>
      </c>
      <c r="G8" s="176"/>
      <c r="H8" s="176"/>
      <c r="I8" s="176"/>
    </row>
    <row r="9" spans="1:9" ht="16.5" thickBot="1" x14ac:dyDescent="0.3">
      <c r="A9" s="69"/>
      <c r="B9" s="88"/>
      <c r="C9" s="88"/>
      <c r="D9" s="88"/>
      <c r="E9" s="104"/>
      <c r="F9" s="104"/>
      <c r="G9" s="104"/>
      <c r="H9" s="104"/>
      <c r="I9" s="104"/>
    </row>
    <row r="10" spans="1:9" ht="16.5" thickBot="1" x14ac:dyDescent="0.3">
      <c r="A10" s="39" t="s">
        <v>48</v>
      </c>
      <c r="B10" s="91">
        <f t="shared" ref="B10:I10" si="2">SUM(B11:B16)</f>
        <v>23</v>
      </c>
      <c r="C10" s="91">
        <f t="shared" si="2"/>
        <v>25</v>
      </c>
      <c r="D10" s="91">
        <f t="shared" si="2"/>
        <v>22.5</v>
      </c>
      <c r="E10" s="91">
        <f t="shared" si="2"/>
        <v>23</v>
      </c>
      <c r="F10" s="91">
        <f t="shared" si="2"/>
        <v>18</v>
      </c>
      <c r="G10" s="91">
        <f t="shared" si="2"/>
        <v>33</v>
      </c>
      <c r="H10" s="91">
        <f t="shared" si="2"/>
        <v>39</v>
      </c>
      <c r="I10" s="91">
        <f t="shared" si="2"/>
        <v>0</v>
      </c>
    </row>
    <row r="11" spans="1:9" x14ac:dyDescent="0.25">
      <c r="A11" s="159" t="s">
        <v>436</v>
      </c>
      <c r="B11" s="160">
        <v>17</v>
      </c>
      <c r="C11" s="160">
        <v>15</v>
      </c>
      <c r="D11" s="160">
        <v>18</v>
      </c>
      <c r="E11" s="160">
        <v>17</v>
      </c>
      <c r="F11" s="160">
        <v>12</v>
      </c>
      <c r="G11" s="175">
        <v>24</v>
      </c>
      <c r="H11" s="175">
        <v>20</v>
      </c>
      <c r="I11" s="175"/>
    </row>
    <row r="12" spans="1:9" x14ac:dyDescent="0.25">
      <c r="A12" s="15" t="s">
        <v>503</v>
      </c>
      <c r="B12" s="51"/>
      <c r="C12" s="51">
        <v>2</v>
      </c>
      <c r="D12" s="51">
        <v>1</v>
      </c>
      <c r="E12" s="51">
        <v>1</v>
      </c>
      <c r="F12" s="51">
        <v>1</v>
      </c>
      <c r="G12" s="102">
        <v>1</v>
      </c>
      <c r="H12" s="102">
        <v>1</v>
      </c>
      <c r="I12" s="102"/>
    </row>
    <row r="13" spans="1:9" x14ac:dyDescent="0.25">
      <c r="A13" s="162" t="s">
        <v>468</v>
      </c>
      <c r="B13" s="163">
        <v>0.5</v>
      </c>
      <c r="C13" s="163">
        <v>1</v>
      </c>
      <c r="D13" s="163">
        <v>0.5</v>
      </c>
      <c r="E13" s="163"/>
      <c r="F13" s="163"/>
      <c r="G13" s="176"/>
      <c r="H13" s="176">
        <v>2</v>
      </c>
      <c r="I13" s="176"/>
    </row>
    <row r="14" spans="1:9" x14ac:dyDescent="0.25">
      <c r="A14" s="15" t="s">
        <v>493</v>
      </c>
      <c r="B14" s="51"/>
      <c r="C14" s="51"/>
      <c r="D14" s="51">
        <v>1</v>
      </c>
      <c r="E14" s="51"/>
      <c r="F14" s="51"/>
      <c r="G14" s="102">
        <v>3</v>
      </c>
      <c r="H14" s="102">
        <v>4</v>
      </c>
      <c r="I14" s="102"/>
    </row>
    <row r="15" spans="1:9" x14ac:dyDescent="0.25">
      <c r="A15" s="162" t="s">
        <v>469</v>
      </c>
      <c r="B15" s="163">
        <v>5</v>
      </c>
      <c r="C15" s="163">
        <v>7</v>
      </c>
      <c r="D15" s="163">
        <v>1</v>
      </c>
      <c r="E15" s="163">
        <v>2</v>
      </c>
      <c r="F15" s="163">
        <v>3</v>
      </c>
      <c r="G15" s="176">
        <v>2</v>
      </c>
      <c r="H15" s="176">
        <v>7</v>
      </c>
      <c r="I15" s="176"/>
    </row>
    <row r="16" spans="1:9" x14ac:dyDescent="0.25">
      <c r="A16" s="15" t="s">
        <v>437</v>
      </c>
      <c r="B16" s="51">
        <v>0.5</v>
      </c>
      <c r="C16" s="51"/>
      <c r="D16" s="51">
        <v>1</v>
      </c>
      <c r="E16" s="51">
        <v>3</v>
      </c>
      <c r="F16" s="51">
        <v>2</v>
      </c>
      <c r="G16" s="102">
        <v>3</v>
      </c>
      <c r="H16" s="102">
        <v>5</v>
      </c>
      <c r="I16" s="102"/>
    </row>
    <row r="17" spans="1:9" ht="16.5" thickBot="1" x14ac:dyDescent="0.3">
      <c r="A17" s="20"/>
      <c r="B17" s="88"/>
      <c r="C17" s="88"/>
      <c r="D17" s="88"/>
      <c r="E17" s="104"/>
      <c r="F17" s="104"/>
      <c r="G17" s="104"/>
      <c r="H17" s="104"/>
      <c r="I17" s="104"/>
    </row>
    <row r="18" spans="1:9" ht="16.5" thickBot="1" x14ac:dyDescent="0.3">
      <c r="A18" s="39" t="s">
        <v>49</v>
      </c>
      <c r="B18" s="91">
        <f t="shared" ref="B18:H18" si="3">SUM(B19:B20)</f>
        <v>15.5</v>
      </c>
      <c r="C18" s="91">
        <f t="shared" si="3"/>
        <v>4</v>
      </c>
      <c r="D18" s="91">
        <f t="shared" si="3"/>
        <v>7.5</v>
      </c>
      <c r="E18" s="91">
        <f t="shared" si="3"/>
        <v>14.5</v>
      </c>
      <c r="F18" s="91">
        <f t="shared" si="3"/>
        <v>12.5</v>
      </c>
      <c r="G18" s="91">
        <f t="shared" si="3"/>
        <v>12</v>
      </c>
      <c r="H18" s="91">
        <f t="shared" si="3"/>
        <v>11</v>
      </c>
      <c r="I18" s="91">
        <f t="shared" ref="I18" si="4">SUM(I19:I20)</f>
        <v>0</v>
      </c>
    </row>
    <row r="19" spans="1:9" x14ac:dyDescent="0.25">
      <c r="A19" s="159" t="s">
        <v>510</v>
      </c>
      <c r="B19" s="160">
        <v>0.5</v>
      </c>
      <c r="C19" s="160"/>
      <c r="D19" s="160">
        <v>0.5</v>
      </c>
      <c r="E19" s="160">
        <v>0.5</v>
      </c>
      <c r="F19" s="160">
        <v>0.5</v>
      </c>
      <c r="G19" s="175"/>
      <c r="H19" s="175">
        <v>1</v>
      </c>
      <c r="I19" s="175"/>
    </row>
    <row r="20" spans="1:9" x14ac:dyDescent="0.25">
      <c r="A20" s="15" t="s">
        <v>442</v>
      </c>
      <c r="B20" s="51">
        <v>15</v>
      </c>
      <c r="C20" s="51">
        <v>4</v>
      </c>
      <c r="D20" s="51">
        <v>7</v>
      </c>
      <c r="E20" s="51">
        <v>14</v>
      </c>
      <c r="F20" s="51">
        <v>12</v>
      </c>
      <c r="G20" s="102">
        <v>12</v>
      </c>
      <c r="H20" s="102">
        <v>10</v>
      </c>
      <c r="I20" s="102"/>
    </row>
    <row r="21" spans="1:9" ht="16.5" thickBot="1" x14ac:dyDescent="0.3">
      <c r="A21" s="27"/>
      <c r="B21" s="88"/>
      <c r="C21" s="88"/>
      <c r="D21" s="88"/>
      <c r="E21" s="104"/>
      <c r="F21" s="104"/>
      <c r="G21" s="104"/>
      <c r="H21" s="104"/>
      <c r="I21" s="104"/>
    </row>
    <row r="22" spans="1:9" ht="16.5" thickBot="1" x14ac:dyDescent="0.3">
      <c r="A22" s="39" t="s">
        <v>56</v>
      </c>
      <c r="B22" s="91">
        <f>SUM(B23:B39)</f>
        <v>15.5</v>
      </c>
      <c r="C22" s="91">
        <f t="shared" ref="C22:I22" si="5">SUM(C23:C39)</f>
        <v>26</v>
      </c>
      <c r="D22" s="91">
        <f t="shared" si="5"/>
        <v>24.5</v>
      </c>
      <c r="E22" s="91">
        <f t="shared" si="5"/>
        <v>31</v>
      </c>
      <c r="F22" s="91">
        <f t="shared" si="5"/>
        <v>27</v>
      </c>
      <c r="G22" s="91">
        <f t="shared" si="5"/>
        <v>18.310000000000002</v>
      </c>
      <c r="H22" s="91">
        <f t="shared" si="5"/>
        <v>24.52</v>
      </c>
      <c r="I22" s="91">
        <f t="shared" si="5"/>
        <v>0</v>
      </c>
    </row>
    <row r="23" spans="1:9" x14ac:dyDescent="0.25">
      <c r="A23" s="159" t="s">
        <v>727</v>
      </c>
      <c r="B23" s="160"/>
      <c r="C23" s="160"/>
      <c r="D23" s="160">
        <v>0.5</v>
      </c>
      <c r="E23" s="160"/>
      <c r="F23" s="160"/>
      <c r="G23" s="175"/>
      <c r="H23" s="175"/>
      <c r="I23" s="175"/>
    </row>
    <row r="24" spans="1:9" x14ac:dyDescent="0.25">
      <c r="A24" s="15" t="s">
        <v>488</v>
      </c>
      <c r="B24" s="51">
        <v>7</v>
      </c>
      <c r="C24" s="51">
        <v>8.5</v>
      </c>
      <c r="D24" s="51">
        <v>8</v>
      </c>
      <c r="E24" s="51">
        <v>2</v>
      </c>
      <c r="F24" s="51">
        <v>2</v>
      </c>
      <c r="G24" s="102">
        <v>1</v>
      </c>
      <c r="H24" s="102">
        <v>1</v>
      </c>
      <c r="I24" s="102"/>
    </row>
    <row r="25" spans="1:9" x14ac:dyDescent="0.25">
      <c r="A25" s="162" t="s">
        <v>918</v>
      </c>
      <c r="B25" s="163"/>
      <c r="C25" s="163">
        <v>1</v>
      </c>
      <c r="D25" s="163"/>
      <c r="E25" s="163"/>
      <c r="F25" s="163"/>
      <c r="G25" s="176"/>
      <c r="H25" s="176"/>
      <c r="I25" s="176"/>
    </row>
    <row r="26" spans="1:9" x14ac:dyDescent="0.25">
      <c r="A26" s="15" t="s">
        <v>447</v>
      </c>
      <c r="B26" s="51"/>
      <c r="C26" s="51">
        <v>0.5</v>
      </c>
      <c r="D26" s="51"/>
      <c r="E26" s="51"/>
      <c r="F26" s="51"/>
      <c r="G26" s="102">
        <v>0.01</v>
      </c>
      <c r="H26" s="102">
        <v>0.01</v>
      </c>
      <c r="I26" s="102"/>
    </row>
    <row r="27" spans="1:9" x14ac:dyDescent="0.25">
      <c r="A27" s="162" t="s">
        <v>448</v>
      </c>
      <c r="B27" s="163">
        <v>1</v>
      </c>
      <c r="C27" s="163">
        <v>0.5</v>
      </c>
      <c r="D27" s="163">
        <v>0.5</v>
      </c>
      <c r="E27" s="163">
        <v>0.5</v>
      </c>
      <c r="F27" s="163"/>
      <c r="G27" s="176"/>
      <c r="H27" s="176"/>
      <c r="I27" s="176"/>
    </row>
    <row r="28" spans="1:9" x14ac:dyDescent="0.25">
      <c r="A28" s="15" t="s">
        <v>473</v>
      </c>
      <c r="B28" s="51"/>
      <c r="C28" s="51"/>
      <c r="D28" s="51">
        <v>0.5</v>
      </c>
      <c r="E28" s="51">
        <v>0.5</v>
      </c>
      <c r="F28" s="51"/>
      <c r="G28" s="102">
        <v>0.5</v>
      </c>
      <c r="H28" s="102">
        <v>1</v>
      </c>
      <c r="I28" s="102"/>
    </row>
    <row r="29" spans="1:9" x14ac:dyDescent="0.25">
      <c r="A29" s="162" t="s">
        <v>449</v>
      </c>
      <c r="B29" s="163">
        <v>0.5</v>
      </c>
      <c r="C29" s="163">
        <v>0.5</v>
      </c>
      <c r="D29" s="163">
        <v>0.5</v>
      </c>
      <c r="E29" s="163">
        <v>0.5</v>
      </c>
      <c r="F29" s="163">
        <v>0.5</v>
      </c>
      <c r="G29" s="176">
        <v>0.1</v>
      </c>
      <c r="H29" s="176"/>
      <c r="I29" s="176"/>
    </row>
    <row r="30" spans="1:9" x14ac:dyDescent="0.25">
      <c r="A30" s="15" t="s">
        <v>728</v>
      </c>
      <c r="B30" s="51">
        <v>1</v>
      </c>
      <c r="C30" s="51">
        <v>5</v>
      </c>
      <c r="D30" s="51">
        <v>4</v>
      </c>
      <c r="E30" s="51">
        <v>5</v>
      </c>
      <c r="F30" s="51"/>
      <c r="G30" s="102"/>
      <c r="H30" s="102">
        <v>7</v>
      </c>
      <c r="I30" s="102"/>
    </row>
    <row r="31" spans="1:9" x14ac:dyDescent="0.25">
      <c r="A31" s="162" t="s">
        <v>450</v>
      </c>
      <c r="B31" s="163"/>
      <c r="C31" s="163">
        <v>0.5</v>
      </c>
      <c r="D31" s="163">
        <v>0.5</v>
      </c>
      <c r="E31" s="163"/>
      <c r="F31" s="163">
        <v>0.5</v>
      </c>
      <c r="G31" s="176">
        <v>0.1</v>
      </c>
      <c r="H31" s="176">
        <v>0.01</v>
      </c>
      <c r="I31" s="176"/>
    </row>
    <row r="32" spans="1:9" x14ac:dyDescent="0.25">
      <c r="A32" s="15" t="s">
        <v>474</v>
      </c>
      <c r="B32" s="51">
        <v>0.5</v>
      </c>
      <c r="C32" s="51"/>
      <c r="D32" s="51">
        <v>0.5</v>
      </c>
      <c r="E32" s="51">
        <v>0.5</v>
      </c>
      <c r="F32" s="51">
        <v>1</v>
      </c>
      <c r="G32" s="102">
        <v>0.5</v>
      </c>
      <c r="H32" s="102">
        <v>2</v>
      </c>
      <c r="I32" s="102"/>
    </row>
    <row r="33" spans="1:9" x14ac:dyDescent="0.25">
      <c r="A33" s="162" t="s">
        <v>909</v>
      </c>
      <c r="B33" s="163"/>
      <c r="C33" s="163">
        <v>0.5</v>
      </c>
      <c r="D33" s="163">
        <v>1</v>
      </c>
      <c r="E33" s="163"/>
      <c r="F33" s="163"/>
      <c r="G33" s="176"/>
      <c r="H33" s="176">
        <v>1</v>
      </c>
      <c r="I33" s="176"/>
    </row>
    <row r="34" spans="1:9" x14ac:dyDescent="0.25">
      <c r="A34" s="15" t="s">
        <v>460</v>
      </c>
      <c r="B34" s="51">
        <v>1</v>
      </c>
      <c r="C34" s="51">
        <v>0.5</v>
      </c>
      <c r="D34" s="51">
        <v>0.5</v>
      </c>
      <c r="E34" s="51">
        <v>1</v>
      </c>
      <c r="F34" s="51">
        <v>0.5</v>
      </c>
      <c r="G34" s="102">
        <v>0.5</v>
      </c>
      <c r="H34" s="102">
        <v>3</v>
      </c>
      <c r="I34" s="102"/>
    </row>
    <row r="35" spans="1:9" x14ac:dyDescent="0.25">
      <c r="A35" s="162" t="s">
        <v>452</v>
      </c>
      <c r="B35" s="163">
        <v>0.5</v>
      </c>
      <c r="C35" s="163">
        <v>0.5</v>
      </c>
      <c r="D35" s="163">
        <v>1</v>
      </c>
      <c r="E35" s="163">
        <v>0.5</v>
      </c>
      <c r="F35" s="163"/>
      <c r="G35" s="176">
        <v>0.5</v>
      </c>
      <c r="H35" s="176">
        <v>0.5</v>
      </c>
      <c r="I35" s="176"/>
    </row>
    <row r="36" spans="1:9" x14ac:dyDescent="0.25">
      <c r="A36" s="15" t="s">
        <v>453</v>
      </c>
      <c r="B36" s="51">
        <v>2</v>
      </c>
      <c r="C36" s="51">
        <v>6</v>
      </c>
      <c r="D36" s="51">
        <v>5</v>
      </c>
      <c r="E36" s="51">
        <v>4</v>
      </c>
      <c r="F36" s="51">
        <v>2</v>
      </c>
      <c r="G36" s="102">
        <v>5</v>
      </c>
      <c r="H36" s="102">
        <v>2</v>
      </c>
      <c r="I36" s="102"/>
    </row>
    <row r="37" spans="1:9" x14ac:dyDescent="0.25">
      <c r="A37" s="162" t="s">
        <v>455</v>
      </c>
      <c r="B37" s="163">
        <v>0.5</v>
      </c>
      <c r="C37" s="163"/>
      <c r="D37" s="163"/>
      <c r="E37" s="163"/>
      <c r="F37" s="163"/>
      <c r="G37" s="176">
        <v>0.1</v>
      </c>
      <c r="H37" s="176"/>
      <c r="I37" s="176"/>
    </row>
    <row r="38" spans="1:9" x14ac:dyDescent="0.25">
      <c r="A38" s="15" t="s">
        <v>463</v>
      </c>
      <c r="B38" s="51">
        <v>0.5</v>
      </c>
      <c r="C38" s="51">
        <v>1</v>
      </c>
      <c r="D38" s="51">
        <v>1</v>
      </c>
      <c r="E38" s="51">
        <v>0.5</v>
      </c>
      <c r="F38" s="51">
        <v>0.5</v>
      </c>
      <c r="G38" s="102"/>
      <c r="H38" s="102"/>
      <c r="I38" s="102"/>
    </row>
    <row r="39" spans="1:9" x14ac:dyDescent="0.25">
      <c r="A39" s="168" t="s">
        <v>464</v>
      </c>
      <c r="B39" s="169">
        <v>1</v>
      </c>
      <c r="C39" s="169">
        <v>1</v>
      </c>
      <c r="D39" s="169">
        <v>1</v>
      </c>
      <c r="E39" s="169">
        <v>16</v>
      </c>
      <c r="F39" s="169">
        <v>20</v>
      </c>
      <c r="G39" s="177">
        <v>10</v>
      </c>
      <c r="H39" s="177">
        <v>7</v>
      </c>
      <c r="I39" s="177"/>
    </row>
    <row r="40" spans="1:9" x14ac:dyDescent="0.25">
      <c r="A40" s="171" t="s">
        <v>456</v>
      </c>
      <c r="B40" s="172"/>
      <c r="C40" s="172"/>
      <c r="D40" s="172"/>
      <c r="E40" s="172">
        <v>3</v>
      </c>
      <c r="F40" s="172">
        <v>5</v>
      </c>
      <c r="G40" s="186">
        <v>2</v>
      </c>
      <c r="H40" s="186">
        <v>4</v>
      </c>
      <c r="I40" s="186"/>
    </row>
    <row r="41" spans="1:9" ht="16.5" thickBot="1" x14ac:dyDescent="0.3">
      <c r="A41" s="15"/>
      <c r="B41" s="51"/>
      <c r="C41" s="51"/>
      <c r="D41" s="51"/>
      <c r="E41" s="51"/>
      <c r="F41" s="51"/>
      <c r="G41" s="102"/>
      <c r="H41" s="102"/>
      <c r="I41" s="102"/>
    </row>
    <row r="42" spans="1:9" ht="16.5" thickBot="1" x14ac:dyDescent="0.3">
      <c r="A42" s="39" t="s">
        <v>57</v>
      </c>
      <c r="B42" s="91">
        <f t="shared" ref="B42:I42" si="6">B22+B18+B10+B5</f>
        <v>54</v>
      </c>
      <c r="C42" s="91">
        <f t="shared" si="6"/>
        <v>55</v>
      </c>
      <c r="D42" s="91">
        <f t="shared" si="6"/>
        <v>54.5</v>
      </c>
      <c r="E42" s="91">
        <f t="shared" si="6"/>
        <v>68.5</v>
      </c>
      <c r="F42" s="91">
        <f t="shared" si="6"/>
        <v>59</v>
      </c>
      <c r="G42" s="91">
        <f t="shared" si="6"/>
        <v>63.81</v>
      </c>
      <c r="H42" s="91">
        <f t="shared" si="6"/>
        <v>75.02</v>
      </c>
      <c r="I42" s="91">
        <f t="shared" si="6"/>
        <v>0</v>
      </c>
    </row>
    <row r="43" spans="1:9" ht="16.5" thickBot="1" x14ac:dyDescent="0.3">
      <c r="A43" s="39" t="s">
        <v>58</v>
      </c>
      <c r="B43" s="55">
        <f t="shared" ref="B43:I43" si="7">COUNT(B6:B8)+COUNT(B11:B16)+COUNT(B19:B20)+COUNT(B23:B38)</f>
        <v>16</v>
      </c>
      <c r="C43" s="55">
        <f t="shared" si="7"/>
        <v>17</v>
      </c>
      <c r="D43" s="55">
        <f t="shared" si="7"/>
        <v>21</v>
      </c>
      <c r="E43" s="55">
        <f t="shared" si="7"/>
        <v>16</v>
      </c>
      <c r="F43" s="55">
        <f t="shared" si="7"/>
        <v>16</v>
      </c>
      <c r="G43" s="55">
        <f t="shared" si="7"/>
        <v>17</v>
      </c>
      <c r="H43" s="55">
        <f t="shared" si="7"/>
        <v>19</v>
      </c>
      <c r="I43" s="55">
        <f t="shared" si="7"/>
        <v>0</v>
      </c>
    </row>
    <row r="44" spans="1:9" ht="16.5" thickBot="1" x14ac:dyDescent="0.3">
      <c r="A44" s="39" t="s">
        <v>729</v>
      </c>
      <c r="B44" s="55"/>
      <c r="C44" s="55"/>
      <c r="D44" s="55"/>
      <c r="E44" s="105"/>
      <c r="F44" s="105"/>
      <c r="G44" s="105"/>
      <c r="H44" s="105">
        <v>8006</v>
      </c>
      <c r="I44" s="105"/>
    </row>
    <row r="45" spans="1:9" x14ac:dyDescent="0.25">
      <c r="B45" s="100"/>
      <c r="C45" s="100"/>
      <c r="D45" s="100"/>
      <c r="E45" s="100"/>
      <c r="F45" s="100"/>
      <c r="G45" s="100"/>
      <c r="H45" s="100"/>
      <c r="I45" s="100"/>
    </row>
    <row r="46" spans="1:9" x14ac:dyDescent="0.25">
      <c r="B46" s="100"/>
      <c r="C46" s="100"/>
      <c r="D46" s="100"/>
      <c r="E46" s="100"/>
      <c r="F46" s="100"/>
      <c r="G46" s="100"/>
      <c r="H46" s="100"/>
      <c r="I46" s="100"/>
    </row>
    <row r="47" spans="1:9" x14ac:dyDescent="0.25">
      <c r="B47" s="100"/>
      <c r="C47" s="100"/>
      <c r="D47" s="100"/>
      <c r="E47" s="100"/>
      <c r="F47" s="100"/>
      <c r="G47" s="100"/>
      <c r="H47" s="100"/>
      <c r="I47" s="100"/>
    </row>
  </sheetData>
  <sortState xmlns:xlrd2="http://schemas.microsoft.com/office/spreadsheetml/2017/richdata2" ref="A23:H38">
    <sortCondition ref="A22:A3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pageSetUpPr fitToPage="1"/>
  </sheetPr>
  <dimension ref="A1:I44"/>
  <sheetViews>
    <sheetView zoomScale="115" zoomScaleNormal="115" workbookViewId="0">
      <selection activeCell="M14" sqref="M14"/>
    </sheetView>
  </sheetViews>
  <sheetFormatPr defaultColWidth="8.85546875" defaultRowHeight="15.75" x14ac:dyDescent="0.25"/>
  <cols>
    <col min="1" max="1" width="33.42578125" style="3" customWidth="1"/>
    <col min="2" max="6" width="9.5703125" style="3" customWidth="1"/>
    <col min="7" max="9" width="10.140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5.75" customHeight="1" x14ac:dyDescent="0.25">
      <c r="A2" s="42" t="s">
        <v>721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722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730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SUM(B6:B13)</f>
        <v>39.5</v>
      </c>
      <c r="C5" s="91">
        <f t="shared" ref="C5:G5" si="0">SUM(C6:C13)</f>
        <v>28</v>
      </c>
      <c r="D5" s="91">
        <f t="shared" si="0"/>
        <v>44.5</v>
      </c>
      <c r="E5" s="91">
        <f t="shared" si="0"/>
        <v>40.5</v>
      </c>
      <c r="F5" s="91">
        <f t="shared" si="0"/>
        <v>33</v>
      </c>
      <c r="G5" s="91">
        <f t="shared" si="0"/>
        <v>35.65</v>
      </c>
      <c r="H5" s="91">
        <f>SUM(H6:H13)</f>
        <v>52</v>
      </c>
      <c r="I5" s="91">
        <f>SUM(I6:I13)</f>
        <v>0</v>
      </c>
    </row>
    <row r="6" spans="1:9" x14ac:dyDescent="0.25">
      <c r="A6" s="159" t="s">
        <v>436</v>
      </c>
      <c r="B6" s="160">
        <v>7</v>
      </c>
      <c r="C6" s="160">
        <v>5</v>
      </c>
      <c r="D6" s="160">
        <v>9</v>
      </c>
      <c r="E6" s="160">
        <v>7</v>
      </c>
      <c r="F6" s="160">
        <v>2</v>
      </c>
      <c r="G6" s="175">
        <v>3</v>
      </c>
      <c r="H6" s="175">
        <v>4</v>
      </c>
      <c r="I6" s="175"/>
    </row>
    <row r="7" spans="1:9" x14ac:dyDescent="0.25">
      <c r="A7" s="15" t="s">
        <v>503</v>
      </c>
      <c r="B7" s="51">
        <v>0.5</v>
      </c>
      <c r="C7" s="51">
        <v>3</v>
      </c>
      <c r="D7" s="51">
        <v>0.5</v>
      </c>
      <c r="E7" s="51"/>
      <c r="F7" s="51"/>
      <c r="G7" s="102">
        <v>0.5</v>
      </c>
      <c r="H7" s="102"/>
      <c r="I7" s="102"/>
    </row>
    <row r="8" spans="1:9" x14ac:dyDescent="0.25">
      <c r="A8" s="162" t="s">
        <v>731</v>
      </c>
      <c r="B8" s="163"/>
      <c r="C8" s="163"/>
      <c r="D8" s="163">
        <v>10</v>
      </c>
      <c r="E8" s="163"/>
      <c r="F8" s="163"/>
      <c r="G8" s="176"/>
      <c r="H8" s="176"/>
      <c r="I8" s="176"/>
    </row>
    <row r="9" spans="1:9" x14ac:dyDescent="0.25">
      <c r="A9" s="15" t="s">
        <v>468</v>
      </c>
      <c r="B9" s="51"/>
      <c r="C9" s="51"/>
      <c r="D9" s="51"/>
      <c r="E9" s="51">
        <v>12</v>
      </c>
      <c r="F9" s="51">
        <v>8</v>
      </c>
      <c r="G9" s="102">
        <v>10</v>
      </c>
      <c r="H9" s="102">
        <v>17</v>
      </c>
      <c r="I9" s="102"/>
    </row>
    <row r="10" spans="1:9" x14ac:dyDescent="0.25">
      <c r="A10" s="162" t="s">
        <v>493</v>
      </c>
      <c r="B10" s="163">
        <v>25</v>
      </c>
      <c r="C10" s="163">
        <v>20</v>
      </c>
      <c r="D10" s="163">
        <v>25</v>
      </c>
      <c r="E10" s="163">
        <v>20</v>
      </c>
      <c r="F10" s="163">
        <v>22</v>
      </c>
      <c r="G10" s="176">
        <v>21</v>
      </c>
      <c r="H10" s="176">
        <v>30</v>
      </c>
      <c r="I10" s="176"/>
    </row>
    <row r="11" spans="1:9" x14ac:dyDescent="0.25">
      <c r="A11" s="15" t="s">
        <v>469</v>
      </c>
      <c r="B11" s="51"/>
      <c r="C11" s="51"/>
      <c r="D11" s="51"/>
      <c r="E11" s="51"/>
      <c r="F11" s="51"/>
      <c r="G11" s="102">
        <v>1</v>
      </c>
      <c r="H11" s="102">
        <v>1</v>
      </c>
      <c r="I11" s="102"/>
    </row>
    <row r="12" spans="1:9" x14ac:dyDescent="0.25">
      <c r="A12" s="162" t="s">
        <v>437</v>
      </c>
      <c r="B12" s="163">
        <v>7</v>
      </c>
      <c r="C12" s="163"/>
      <c r="D12" s="163"/>
      <c r="E12" s="163">
        <v>0.5</v>
      </c>
      <c r="F12" s="163"/>
      <c r="G12" s="176"/>
      <c r="H12" s="176"/>
      <c r="I12" s="176"/>
    </row>
    <row r="13" spans="1:9" x14ac:dyDescent="0.25">
      <c r="A13" s="17" t="s">
        <v>558</v>
      </c>
      <c r="B13" s="51"/>
      <c r="C13" s="51"/>
      <c r="D13" s="51"/>
      <c r="E13" s="51">
        <v>1</v>
      </c>
      <c r="F13" s="51">
        <v>1</v>
      </c>
      <c r="G13" s="102">
        <v>0.15</v>
      </c>
      <c r="H13" s="102"/>
      <c r="I13" s="102"/>
    </row>
    <row r="14" spans="1:9" ht="16.5" thickBot="1" x14ac:dyDescent="0.3">
      <c r="A14" s="20"/>
      <c r="B14" s="88"/>
      <c r="C14" s="88"/>
      <c r="D14" s="88"/>
      <c r="E14" s="104"/>
      <c r="F14" s="104"/>
      <c r="G14" s="104"/>
      <c r="H14" s="104"/>
      <c r="I14" s="104"/>
    </row>
    <row r="15" spans="1:9" ht="16.5" thickBot="1" x14ac:dyDescent="0.3">
      <c r="A15" s="39" t="s">
        <v>49</v>
      </c>
      <c r="B15" s="91">
        <f>SUM(B16:B20)</f>
        <v>9</v>
      </c>
      <c r="C15" s="91">
        <f t="shared" ref="C15:H15" si="1">SUM(C16:C20)</f>
        <v>13</v>
      </c>
      <c r="D15" s="91">
        <f t="shared" si="1"/>
        <v>9</v>
      </c>
      <c r="E15" s="91">
        <f t="shared" si="1"/>
        <v>10.5</v>
      </c>
      <c r="F15" s="91">
        <f t="shared" si="1"/>
        <v>6.5</v>
      </c>
      <c r="G15" s="91">
        <f t="shared" si="1"/>
        <v>6.6</v>
      </c>
      <c r="H15" s="91">
        <f t="shared" si="1"/>
        <v>7</v>
      </c>
      <c r="I15" s="91">
        <f t="shared" ref="I15" si="2">SUM(I16:I20)</f>
        <v>0</v>
      </c>
    </row>
    <row r="16" spans="1:9" x14ac:dyDescent="0.25">
      <c r="A16" s="159" t="s">
        <v>513</v>
      </c>
      <c r="B16" s="160">
        <v>0.5</v>
      </c>
      <c r="C16" s="160"/>
      <c r="D16" s="160"/>
      <c r="E16" s="160"/>
      <c r="F16" s="160"/>
      <c r="G16" s="175"/>
      <c r="H16" s="175"/>
      <c r="I16" s="175"/>
    </row>
    <row r="17" spans="1:9" x14ac:dyDescent="0.25">
      <c r="A17" s="15" t="s">
        <v>908</v>
      </c>
      <c r="B17" s="51">
        <v>0.5</v>
      </c>
      <c r="C17" s="51"/>
      <c r="D17" s="51"/>
      <c r="E17" s="51"/>
      <c r="F17" s="51"/>
      <c r="G17" s="102"/>
      <c r="H17" s="102"/>
      <c r="I17" s="102"/>
    </row>
    <row r="18" spans="1:9" x14ac:dyDescent="0.25">
      <c r="A18" s="162" t="s">
        <v>442</v>
      </c>
      <c r="B18" s="163"/>
      <c r="C18" s="163">
        <v>0.5</v>
      </c>
      <c r="D18" s="163">
        <v>0.5</v>
      </c>
      <c r="E18" s="163">
        <v>0.5</v>
      </c>
      <c r="F18" s="163">
        <v>0.5</v>
      </c>
      <c r="G18" s="176">
        <v>0.5</v>
      </c>
      <c r="H18" s="176">
        <v>1</v>
      </c>
      <c r="I18" s="176"/>
    </row>
    <row r="19" spans="1:9" x14ac:dyDescent="0.25">
      <c r="A19" s="15" t="s">
        <v>505</v>
      </c>
      <c r="B19" s="51"/>
      <c r="C19" s="51">
        <v>0.5</v>
      </c>
      <c r="D19" s="51">
        <v>0.5</v>
      </c>
      <c r="E19" s="51">
        <v>1</v>
      </c>
      <c r="F19" s="51">
        <v>2</v>
      </c>
      <c r="G19" s="102">
        <v>0.1</v>
      </c>
      <c r="H19" s="102"/>
      <c r="I19" s="102"/>
    </row>
    <row r="20" spans="1:9" x14ac:dyDescent="0.25">
      <c r="A20" s="162" t="s">
        <v>470</v>
      </c>
      <c r="B20" s="163">
        <v>8</v>
      </c>
      <c r="C20" s="163">
        <v>12</v>
      </c>
      <c r="D20" s="163">
        <v>8</v>
      </c>
      <c r="E20" s="163">
        <v>9</v>
      </c>
      <c r="F20" s="163">
        <v>4</v>
      </c>
      <c r="G20" s="176">
        <v>6</v>
      </c>
      <c r="H20" s="176">
        <v>6</v>
      </c>
      <c r="I20" s="176"/>
    </row>
    <row r="21" spans="1:9" ht="16.5" thickBot="1" x14ac:dyDescent="0.3">
      <c r="A21" s="20"/>
      <c r="B21" s="88"/>
      <c r="C21" s="88"/>
      <c r="D21" s="88"/>
      <c r="E21" s="104"/>
      <c r="F21" s="104"/>
      <c r="G21" s="104"/>
      <c r="H21" s="104"/>
      <c r="I21" s="104"/>
    </row>
    <row r="22" spans="1:9" ht="16.5" thickBot="1" x14ac:dyDescent="0.3">
      <c r="A22" s="39" t="s">
        <v>56</v>
      </c>
      <c r="B22" s="91">
        <f>SUM(B23:B38)</f>
        <v>25.5</v>
      </c>
      <c r="C22" s="91">
        <f t="shared" ref="C22:H22" si="3">SUM(C23:C38)</f>
        <v>26.5</v>
      </c>
      <c r="D22" s="91">
        <f t="shared" si="3"/>
        <v>19.5</v>
      </c>
      <c r="E22" s="91">
        <f t="shared" si="3"/>
        <v>21</v>
      </c>
      <c r="F22" s="91">
        <f t="shared" si="3"/>
        <v>37.5</v>
      </c>
      <c r="G22" s="91">
        <f t="shared" si="3"/>
        <v>17.11</v>
      </c>
      <c r="H22" s="91">
        <f t="shared" si="3"/>
        <v>16.509999999999998</v>
      </c>
      <c r="I22" s="91">
        <f t="shared" ref="I22" si="4">SUM(I23:I38)</f>
        <v>0</v>
      </c>
    </row>
    <row r="23" spans="1:9" x14ac:dyDescent="0.25">
      <c r="A23" s="159" t="s">
        <v>488</v>
      </c>
      <c r="B23" s="160">
        <v>10</v>
      </c>
      <c r="C23" s="160">
        <v>12</v>
      </c>
      <c r="D23" s="160">
        <v>7</v>
      </c>
      <c r="E23" s="160">
        <v>2</v>
      </c>
      <c r="F23" s="160">
        <v>1</v>
      </c>
      <c r="G23" s="175">
        <v>1</v>
      </c>
      <c r="H23" s="175">
        <v>1</v>
      </c>
      <c r="I23" s="175"/>
    </row>
    <row r="24" spans="1:9" x14ac:dyDescent="0.25">
      <c r="A24" s="15" t="s">
        <v>458</v>
      </c>
      <c r="B24" s="51"/>
      <c r="C24" s="51">
        <v>1</v>
      </c>
      <c r="D24" s="51"/>
      <c r="E24" s="51"/>
      <c r="F24" s="51"/>
      <c r="G24" s="102">
        <v>0.5</v>
      </c>
      <c r="H24" s="102">
        <v>1</v>
      </c>
      <c r="I24" s="102"/>
    </row>
    <row r="25" spans="1:9" x14ac:dyDescent="0.25">
      <c r="A25" s="162" t="s">
        <v>447</v>
      </c>
      <c r="B25" s="163"/>
      <c r="C25" s="163">
        <v>0.5</v>
      </c>
      <c r="D25" s="163"/>
      <c r="E25" s="163">
        <v>0.5</v>
      </c>
      <c r="F25" s="163">
        <v>0.5</v>
      </c>
      <c r="G25" s="176">
        <v>0.01</v>
      </c>
      <c r="H25" s="176">
        <v>0.01</v>
      </c>
      <c r="I25" s="176"/>
    </row>
    <row r="26" spans="1:9" x14ac:dyDescent="0.25">
      <c r="A26" s="15" t="s">
        <v>473</v>
      </c>
      <c r="B26" s="51">
        <v>0.5</v>
      </c>
      <c r="C26" s="51">
        <v>0.5</v>
      </c>
      <c r="D26" s="51">
        <v>2</v>
      </c>
      <c r="E26" s="51"/>
      <c r="F26" s="51">
        <v>2</v>
      </c>
      <c r="G26" s="102"/>
      <c r="H26" s="102">
        <v>0.5</v>
      </c>
      <c r="I26" s="102"/>
    </row>
    <row r="27" spans="1:9" x14ac:dyDescent="0.25">
      <c r="A27" s="162" t="s">
        <v>449</v>
      </c>
      <c r="B27" s="163"/>
      <c r="C27" s="163"/>
      <c r="D27" s="163">
        <v>1</v>
      </c>
      <c r="E27" s="163">
        <v>3</v>
      </c>
      <c r="F27" s="163">
        <v>3</v>
      </c>
      <c r="G27" s="176">
        <v>0.5</v>
      </c>
      <c r="H27" s="176">
        <v>2</v>
      </c>
      <c r="I27" s="176"/>
    </row>
    <row r="28" spans="1:9" x14ac:dyDescent="0.25">
      <c r="A28" s="15" t="s">
        <v>892</v>
      </c>
      <c r="B28" s="51">
        <v>0.5</v>
      </c>
      <c r="C28" s="51">
        <v>0.5</v>
      </c>
      <c r="D28" s="51">
        <v>1</v>
      </c>
      <c r="E28" s="51"/>
      <c r="F28" s="51"/>
      <c r="G28" s="102"/>
      <c r="H28" s="102"/>
      <c r="I28" s="102"/>
    </row>
    <row r="29" spans="1:9" x14ac:dyDescent="0.25">
      <c r="A29" s="162" t="s">
        <v>450</v>
      </c>
      <c r="B29" s="163">
        <v>0.5</v>
      </c>
      <c r="C29" s="163">
        <v>2</v>
      </c>
      <c r="D29" s="163">
        <v>1</v>
      </c>
      <c r="E29" s="163">
        <v>0.5</v>
      </c>
      <c r="F29" s="163">
        <v>2</v>
      </c>
      <c r="G29" s="176">
        <v>1</v>
      </c>
      <c r="H29" s="176">
        <v>0.5</v>
      </c>
      <c r="I29" s="176"/>
    </row>
    <row r="30" spans="1:9" x14ac:dyDescent="0.25">
      <c r="A30" s="15" t="s">
        <v>904</v>
      </c>
      <c r="B30" s="51">
        <v>0.5</v>
      </c>
      <c r="C30" s="51">
        <v>0.5</v>
      </c>
      <c r="D30" s="51"/>
      <c r="E30" s="51">
        <v>0.5</v>
      </c>
      <c r="F30" s="51"/>
      <c r="G30" s="102">
        <v>0.5</v>
      </c>
      <c r="H30" s="102">
        <v>0.5</v>
      </c>
      <c r="I30" s="102"/>
    </row>
    <row r="31" spans="1:9" x14ac:dyDescent="0.25">
      <c r="A31" s="162" t="s">
        <v>538</v>
      </c>
      <c r="B31" s="163"/>
      <c r="C31" s="163"/>
      <c r="D31" s="163"/>
      <c r="E31" s="163">
        <v>1</v>
      </c>
      <c r="F31" s="163"/>
      <c r="G31" s="176"/>
      <c r="H31" s="176"/>
      <c r="I31" s="176"/>
    </row>
    <row r="32" spans="1:9" x14ac:dyDescent="0.25">
      <c r="A32" s="15" t="s">
        <v>657</v>
      </c>
      <c r="B32" s="51">
        <v>2</v>
      </c>
      <c r="C32" s="51"/>
      <c r="D32" s="51">
        <v>5</v>
      </c>
      <c r="E32" s="51">
        <v>4</v>
      </c>
      <c r="F32" s="51">
        <v>1</v>
      </c>
      <c r="G32" s="102">
        <v>2</v>
      </c>
      <c r="H32" s="102">
        <v>2</v>
      </c>
      <c r="I32" s="102"/>
    </row>
    <row r="33" spans="1:9" x14ac:dyDescent="0.25">
      <c r="A33" s="162" t="s">
        <v>452</v>
      </c>
      <c r="B33" s="163">
        <v>0.5</v>
      </c>
      <c r="C33" s="163">
        <v>0.5</v>
      </c>
      <c r="D33" s="163"/>
      <c r="E33" s="163"/>
      <c r="F33" s="163"/>
      <c r="G33" s="176"/>
      <c r="H33" s="176"/>
      <c r="I33" s="176"/>
    </row>
    <row r="34" spans="1:9" x14ac:dyDescent="0.25">
      <c r="A34" s="15" t="s">
        <v>461</v>
      </c>
      <c r="B34" s="51">
        <v>0.5</v>
      </c>
      <c r="C34" s="51">
        <v>0.5</v>
      </c>
      <c r="D34" s="51"/>
      <c r="E34" s="51"/>
      <c r="F34" s="51"/>
      <c r="G34" s="102">
        <v>0.1</v>
      </c>
      <c r="H34" s="102">
        <v>2</v>
      </c>
      <c r="I34" s="102"/>
    </row>
    <row r="35" spans="1:9" x14ac:dyDescent="0.25">
      <c r="A35" s="162" t="s">
        <v>453</v>
      </c>
      <c r="B35" s="163">
        <v>1</v>
      </c>
      <c r="C35" s="163">
        <v>1</v>
      </c>
      <c r="D35" s="163">
        <v>1</v>
      </c>
      <c r="E35" s="163">
        <v>1</v>
      </c>
      <c r="F35" s="163">
        <v>2</v>
      </c>
      <c r="G35" s="176">
        <v>1</v>
      </c>
      <c r="H35" s="176">
        <v>1</v>
      </c>
      <c r="I35" s="176"/>
    </row>
    <row r="36" spans="1:9" x14ac:dyDescent="0.25">
      <c r="A36" s="15" t="s">
        <v>455</v>
      </c>
      <c r="B36" s="51">
        <v>5</v>
      </c>
      <c r="C36" s="51">
        <v>2</v>
      </c>
      <c r="D36" s="51">
        <v>1</v>
      </c>
      <c r="E36" s="51">
        <v>1</v>
      </c>
      <c r="F36" s="51">
        <v>0.5</v>
      </c>
      <c r="G36" s="102">
        <v>0.5</v>
      </c>
      <c r="H36" s="102">
        <v>1</v>
      </c>
      <c r="I36" s="102"/>
    </row>
    <row r="37" spans="1:9" x14ac:dyDescent="0.25">
      <c r="A37" s="162" t="s">
        <v>463</v>
      </c>
      <c r="B37" s="163">
        <v>0.5</v>
      </c>
      <c r="C37" s="163">
        <v>0.5</v>
      </c>
      <c r="D37" s="163">
        <v>0.5</v>
      </c>
      <c r="E37" s="163">
        <v>0.5</v>
      </c>
      <c r="F37" s="163">
        <v>0.5</v>
      </c>
      <c r="G37" s="176"/>
      <c r="H37" s="176"/>
      <c r="I37" s="176"/>
    </row>
    <row r="38" spans="1:9" x14ac:dyDescent="0.25">
      <c r="A38" s="168" t="s">
        <v>464</v>
      </c>
      <c r="B38" s="169">
        <v>4</v>
      </c>
      <c r="C38" s="169">
        <v>5</v>
      </c>
      <c r="D38" s="169"/>
      <c r="E38" s="169">
        <v>7</v>
      </c>
      <c r="F38" s="169">
        <v>25</v>
      </c>
      <c r="G38" s="177">
        <v>10</v>
      </c>
      <c r="H38" s="177">
        <v>5</v>
      </c>
      <c r="I38" s="177"/>
    </row>
    <row r="39" spans="1:9" x14ac:dyDescent="0.25">
      <c r="A39" s="171" t="s">
        <v>456</v>
      </c>
      <c r="B39" s="172"/>
      <c r="C39" s="172"/>
      <c r="D39" s="172"/>
      <c r="E39" s="172">
        <v>5</v>
      </c>
      <c r="F39" s="172">
        <v>3</v>
      </c>
      <c r="G39" s="186">
        <v>8</v>
      </c>
      <c r="H39" s="186">
        <v>7</v>
      </c>
      <c r="I39" s="186"/>
    </row>
    <row r="40" spans="1:9" ht="16.5" thickBot="1" x14ac:dyDescent="0.3">
      <c r="A40" s="15"/>
      <c r="B40" s="51"/>
      <c r="C40" s="51"/>
      <c r="D40" s="51"/>
      <c r="E40" s="51"/>
      <c r="F40" s="51"/>
      <c r="G40" s="102"/>
      <c r="H40" s="102"/>
      <c r="I40" s="102"/>
    </row>
    <row r="41" spans="1:9" ht="16.5" thickBot="1" x14ac:dyDescent="0.3">
      <c r="A41" s="39" t="s">
        <v>57</v>
      </c>
      <c r="B41" s="91">
        <f t="shared" ref="B41:H41" si="5">B22+B15+B5</f>
        <v>74</v>
      </c>
      <c r="C41" s="91">
        <f t="shared" si="5"/>
        <v>67.5</v>
      </c>
      <c r="D41" s="91">
        <f t="shared" si="5"/>
        <v>73</v>
      </c>
      <c r="E41" s="91">
        <f t="shared" si="5"/>
        <v>72</v>
      </c>
      <c r="F41" s="91">
        <f t="shared" si="5"/>
        <v>77</v>
      </c>
      <c r="G41" s="91">
        <f t="shared" si="5"/>
        <v>59.36</v>
      </c>
      <c r="H41" s="91">
        <f t="shared" si="5"/>
        <v>75.509999999999991</v>
      </c>
      <c r="I41" s="91">
        <f t="shared" ref="I41" si="6">I22+I15+I5</f>
        <v>0</v>
      </c>
    </row>
    <row r="42" spans="1:9" ht="16.5" thickBot="1" x14ac:dyDescent="0.3">
      <c r="A42" s="39" t="s">
        <v>58</v>
      </c>
      <c r="B42" s="55">
        <f>COUNT(B6:B13)+COUNT(B16:B20)+COUNT(B23:B37)</f>
        <v>18</v>
      </c>
      <c r="C42" s="55">
        <f t="shared" ref="C42:H42" si="7">COUNT(C6:C13)+COUNT(C16:C20)+COUNT(C23:C37)</f>
        <v>18</v>
      </c>
      <c r="D42" s="55">
        <f t="shared" si="7"/>
        <v>16</v>
      </c>
      <c r="E42" s="55">
        <f t="shared" si="7"/>
        <v>18</v>
      </c>
      <c r="F42" s="55">
        <f t="shared" si="7"/>
        <v>16</v>
      </c>
      <c r="G42" s="55">
        <f t="shared" si="7"/>
        <v>19</v>
      </c>
      <c r="H42" s="55">
        <f t="shared" si="7"/>
        <v>17</v>
      </c>
      <c r="I42" s="55">
        <f t="shared" ref="I42" si="8">COUNT(I6:I13)+COUNT(I16:I20)+COUNT(I23:I37)</f>
        <v>0</v>
      </c>
    </row>
    <row r="43" spans="1:9" ht="16.5" thickBot="1" x14ac:dyDescent="0.3">
      <c r="A43" s="39" t="s">
        <v>732</v>
      </c>
      <c r="B43" s="55"/>
      <c r="C43" s="55"/>
      <c r="D43" s="55"/>
      <c r="E43" s="105"/>
      <c r="F43" s="105"/>
      <c r="G43" s="105"/>
      <c r="H43" s="105">
        <v>8008</v>
      </c>
      <c r="I43" s="105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</sheetData>
  <sortState xmlns:xlrd2="http://schemas.microsoft.com/office/spreadsheetml/2017/richdata2" ref="A23:H37">
    <sortCondition ref="A22:A37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>
    <pageSetUpPr fitToPage="1"/>
  </sheetPr>
  <dimension ref="A1:I42"/>
  <sheetViews>
    <sheetView zoomScale="115" zoomScaleNormal="115" workbookViewId="0">
      <selection activeCell="K6" sqref="K6"/>
    </sheetView>
  </sheetViews>
  <sheetFormatPr defaultColWidth="8.85546875" defaultRowHeight="15.75" x14ac:dyDescent="0.25"/>
  <cols>
    <col min="1" max="1" width="33.28515625" style="3" customWidth="1"/>
    <col min="2" max="6" width="9.5703125" style="3" customWidth="1"/>
    <col min="7" max="9" width="10.28515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9.5" customHeight="1" x14ac:dyDescent="0.25">
      <c r="A2" s="42" t="s">
        <v>733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734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9" ht="16.5" thickBot="1" x14ac:dyDescent="0.3">
      <c r="A4" s="27" t="s">
        <v>735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 t="shared" ref="B5" si="0">SUM(B6:B7)</f>
        <v>8</v>
      </c>
      <c r="C5" s="91">
        <f t="shared" ref="C5" si="1">SUM(C6:C7)</f>
        <v>3</v>
      </c>
      <c r="D5" s="91">
        <f t="shared" ref="D5" si="2">SUM(D6:D7)</f>
        <v>8</v>
      </c>
      <c r="E5" s="91">
        <f t="shared" ref="E5" si="3">SUM(E6:E7)</f>
        <v>9</v>
      </c>
      <c r="F5" s="91">
        <f t="shared" ref="F5" si="4">SUM(F6:F7)</f>
        <v>10</v>
      </c>
      <c r="G5" s="91">
        <f t="shared" ref="G5" si="5">SUM(G6:G7)</f>
        <v>13</v>
      </c>
      <c r="H5" s="91">
        <f t="shared" ref="H5:I5" si="6">SUM(H6:H7)</f>
        <v>14</v>
      </c>
      <c r="I5" s="91">
        <f t="shared" si="6"/>
        <v>0</v>
      </c>
    </row>
    <row r="6" spans="1:9" x14ac:dyDescent="0.25">
      <c r="A6" s="159" t="s">
        <v>436</v>
      </c>
      <c r="B6" s="160">
        <v>1</v>
      </c>
      <c r="C6" s="160"/>
      <c r="D6" s="160">
        <v>2</v>
      </c>
      <c r="E6" s="160">
        <v>3</v>
      </c>
      <c r="F6" s="160">
        <v>3</v>
      </c>
      <c r="G6" s="175">
        <v>5</v>
      </c>
      <c r="H6" s="175">
        <v>4</v>
      </c>
      <c r="I6" s="175"/>
    </row>
    <row r="7" spans="1:9" x14ac:dyDescent="0.25">
      <c r="A7" s="15" t="s">
        <v>503</v>
      </c>
      <c r="B7" s="51">
        <v>7</v>
      </c>
      <c r="C7" s="51">
        <v>3</v>
      </c>
      <c r="D7" s="51">
        <v>6</v>
      </c>
      <c r="E7" s="51">
        <v>6</v>
      </c>
      <c r="F7" s="51">
        <v>7</v>
      </c>
      <c r="G7" s="102">
        <v>8</v>
      </c>
      <c r="H7" s="102">
        <v>10</v>
      </c>
      <c r="I7" s="102"/>
    </row>
    <row r="8" spans="1:9" ht="16.5" thickBot="1" x14ac:dyDescent="0.3">
      <c r="A8" s="27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49</v>
      </c>
      <c r="B9" s="91">
        <f>SUM(B10:B14)</f>
        <v>23.5</v>
      </c>
      <c r="C9" s="91">
        <f t="shared" ref="C9:I9" si="7">SUM(C10:C14)</f>
        <v>34.5</v>
      </c>
      <c r="D9" s="91">
        <f t="shared" si="7"/>
        <v>53</v>
      </c>
      <c r="E9" s="91">
        <f t="shared" si="7"/>
        <v>38.5</v>
      </c>
      <c r="F9" s="91">
        <f t="shared" si="7"/>
        <v>47</v>
      </c>
      <c r="G9" s="91">
        <f t="shared" si="7"/>
        <v>66.5</v>
      </c>
      <c r="H9" s="91">
        <f t="shared" si="7"/>
        <v>53.2</v>
      </c>
      <c r="I9" s="91">
        <f t="shared" si="7"/>
        <v>0</v>
      </c>
    </row>
    <row r="10" spans="1:9" x14ac:dyDescent="0.25">
      <c r="A10" s="159" t="s">
        <v>440</v>
      </c>
      <c r="B10" s="160">
        <v>1</v>
      </c>
      <c r="C10" s="160">
        <v>1</v>
      </c>
      <c r="D10" s="160">
        <v>1</v>
      </c>
      <c r="E10" s="160">
        <v>0.5</v>
      </c>
      <c r="F10" s="160">
        <v>1</v>
      </c>
      <c r="G10" s="175">
        <v>0.5</v>
      </c>
      <c r="H10" s="175">
        <v>1</v>
      </c>
      <c r="I10" s="175"/>
    </row>
    <row r="11" spans="1:9" x14ac:dyDescent="0.25">
      <c r="A11" s="15" t="s">
        <v>736</v>
      </c>
      <c r="B11" s="51">
        <v>20</v>
      </c>
      <c r="C11" s="51">
        <v>30</v>
      </c>
      <c r="D11" s="51">
        <v>50</v>
      </c>
      <c r="E11" s="51">
        <v>37</v>
      </c>
      <c r="F11" s="51">
        <v>45</v>
      </c>
      <c r="G11" s="102">
        <v>65</v>
      </c>
      <c r="H11" s="102">
        <v>52</v>
      </c>
      <c r="I11" s="102"/>
    </row>
    <row r="12" spans="1:9" x14ac:dyDescent="0.25">
      <c r="A12" s="162" t="s">
        <v>536</v>
      </c>
      <c r="B12" s="163">
        <v>0.5</v>
      </c>
      <c r="C12" s="163">
        <v>3</v>
      </c>
      <c r="D12" s="163">
        <v>1</v>
      </c>
      <c r="E12" s="163">
        <v>0.5</v>
      </c>
      <c r="F12" s="163">
        <v>0.5</v>
      </c>
      <c r="G12" s="176">
        <v>0.5</v>
      </c>
      <c r="H12" s="176">
        <v>0.1</v>
      </c>
      <c r="I12" s="176"/>
    </row>
    <row r="13" spans="1:9" x14ac:dyDescent="0.25">
      <c r="A13" s="15" t="s">
        <v>505</v>
      </c>
      <c r="B13" s="51"/>
      <c r="C13" s="51"/>
      <c r="D13" s="51"/>
      <c r="E13" s="51"/>
      <c r="F13" s="51"/>
      <c r="G13" s="102"/>
      <c r="H13" s="102">
        <v>0.1</v>
      </c>
      <c r="I13" s="102"/>
    </row>
    <row r="14" spans="1:9" x14ac:dyDescent="0.25">
      <c r="A14" s="162" t="s">
        <v>470</v>
      </c>
      <c r="B14" s="163">
        <v>2</v>
      </c>
      <c r="C14" s="163">
        <v>0.5</v>
      </c>
      <c r="D14" s="163">
        <v>1</v>
      </c>
      <c r="E14" s="163">
        <v>0.5</v>
      </c>
      <c r="F14" s="163">
        <v>0.5</v>
      </c>
      <c r="G14" s="176">
        <v>0.5</v>
      </c>
      <c r="H14" s="176"/>
      <c r="I14" s="176"/>
    </row>
    <row r="15" spans="1:9" ht="16.5" thickBot="1" x14ac:dyDescent="0.3">
      <c r="A15" s="27"/>
      <c r="B15" s="88"/>
      <c r="C15" s="88"/>
      <c r="D15" s="88"/>
      <c r="E15" s="104"/>
      <c r="F15" s="104"/>
      <c r="G15" s="104"/>
      <c r="H15" s="104"/>
      <c r="I15" s="104"/>
    </row>
    <row r="16" spans="1:9" ht="16.5" thickBot="1" x14ac:dyDescent="0.3">
      <c r="A16" s="39" t="s">
        <v>56</v>
      </c>
      <c r="B16" s="91">
        <f>SUM(B17:B33)</f>
        <v>25.5</v>
      </c>
      <c r="C16" s="91">
        <f t="shared" ref="C16:I16" si="8">SUM(C17:C33)</f>
        <v>20</v>
      </c>
      <c r="D16" s="91">
        <f t="shared" si="8"/>
        <v>21.5</v>
      </c>
      <c r="E16" s="91">
        <f t="shared" si="8"/>
        <v>25.5</v>
      </c>
      <c r="F16" s="91">
        <f t="shared" si="8"/>
        <v>26</v>
      </c>
      <c r="G16" s="91">
        <f t="shared" si="8"/>
        <v>21.119999999999997</v>
      </c>
      <c r="H16" s="91">
        <f t="shared" si="8"/>
        <v>24.799999999999997</v>
      </c>
      <c r="I16" s="91">
        <f t="shared" si="8"/>
        <v>0</v>
      </c>
    </row>
    <row r="17" spans="1:9" x14ac:dyDescent="0.25">
      <c r="A17" s="159" t="s">
        <v>497</v>
      </c>
      <c r="B17" s="160"/>
      <c r="C17" s="160">
        <v>0.5</v>
      </c>
      <c r="D17" s="160"/>
      <c r="E17" s="160"/>
      <c r="F17" s="160"/>
      <c r="G17" s="175"/>
      <c r="H17" s="175"/>
      <c r="I17" s="175"/>
    </row>
    <row r="18" spans="1:9" x14ac:dyDescent="0.25">
      <c r="A18" s="15" t="s">
        <v>488</v>
      </c>
      <c r="B18" s="51">
        <v>2</v>
      </c>
      <c r="C18" s="51">
        <v>3</v>
      </c>
      <c r="D18" s="51">
        <v>4</v>
      </c>
      <c r="E18" s="51">
        <v>2</v>
      </c>
      <c r="F18" s="51">
        <v>0.5</v>
      </c>
      <c r="G18" s="102">
        <v>1</v>
      </c>
      <c r="H18" s="102">
        <v>0.5</v>
      </c>
      <c r="I18" s="102"/>
    </row>
    <row r="19" spans="1:9" x14ac:dyDescent="0.25">
      <c r="A19" s="162" t="s">
        <v>458</v>
      </c>
      <c r="B19" s="163"/>
      <c r="C19" s="163">
        <v>0.5</v>
      </c>
      <c r="D19" s="163">
        <v>0.5</v>
      </c>
      <c r="E19" s="163">
        <v>1</v>
      </c>
      <c r="F19" s="163">
        <v>0.5</v>
      </c>
      <c r="G19" s="176">
        <v>0.5</v>
      </c>
      <c r="H19" s="176">
        <v>1</v>
      </c>
      <c r="I19" s="176"/>
    </row>
    <row r="20" spans="1:9" x14ac:dyDescent="0.25">
      <c r="A20" s="15" t="s">
        <v>447</v>
      </c>
      <c r="B20" s="51">
        <v>1</v>
      </c>
      <c r="C20" s="51">
        <v>0.5</v>
      </c>
      <c r="D20" s="51">
        <v>0.5</v>
      </c>
      <c r="E20" s="51">
        <v>0.5</v>
      </c>
      <c r="F20" s="51">
        <v>0.5</v>
      </c>
      <c r="G20" s="102">
        <v>0.01</v>
      </c>
      <c r="H20" s="102">
        <v>0.1</v>
      </c>
      <c r="I20" s="102"/>
    </row>
    <row r="21" spans="1:9" x14ac:dyDescent="0.25">
      <c r="A21" s="162" t="s">
        <v>473</v>
      </c>
      <c r="B21" s="163"/>
      <c r="C21" s="163"/>
      <c r="D21" s="163"/>
      <c r="E21" s="163">
        <v>2</v>
      </c>
      <c r="F21" s="163">
        <v>1</v>
      </c>
      <c r="G21" s="176">
        <v>0.5</v>
      </c>
      <c r="H21" s="176"/>
      <c r="I21" s="176"/>
    </row>
    <row r="22" spans="1:9" x14ac:dyDescent="0.25">
      <c r="A22" s="15" t="s">
        <v>449</v>
      </c>
      <c r="B22" s="51">
        <v>0.5</v>
      </c>
      <c r="C22" s="51">
        <v>0.5</v>
      </c>
      <c r="D22" s="51">
        <v>0.5</v>
      </c>
      <c r="E22" s="51"/>
      <c r="F22" s="51"/>
      <c r="G22" s="102">
        <v>0.01</v>
      </c>
      <c r="H22" s="102">
        <v>0.1</v>
      </c>
      <c r="I22" s="102"/>
    </row>
    <row r="23" spans="1:9" x14ac:dyDescent="0.25">
      <c r="A23" s="162" t="s">
        <v>450</v>
      </c>
      <c r="B23" s="163">
        <v>2</v>
      </c>
      <c r="C23" s="163">
        <v>2</v>
      </c>
      <c r="D23" s="163">
        <v>2</v>
      </c>
      <c r="E23" s="163">
        <v>1</v>
      </c>
      <c r="F23" s="163">
        <v>1</v>
      </c>
      <c r="G23" s="176">
        <v>1</v>
      </c>
      <c r="H23" s="176">
        <v>1</v>
      </c>
      <c r="I23" s="176"/>
    </row>
    <row r="24" spans="1:9" x14ac:dyDescent="0.25">
      <c r="A24" s="15" t="s">
        <v>474</v>
      </c>
      <c r="B24" s="51">
        <v>1</v>
      </c>
      <c r="C24" s="51">
        <v>1</v>
      </c>
      <c r="D24" s="51">
        <v>1</v>
      </c>
      <c r="E24" s="51">
        <v>4</v>
      </c>
      <c r="F24" s="51">
        <v>2</v>
      </c>
      <c r="G24" s="102">
        <v>1</v>
      </c>
      <c r="H24" s="102">
        <v>3</v>
      </c>
      <c r="I24" s="102"/>
    </row>
    <row r="25" spans="1:9" x14ac:dyDescent="0.25">
      <c r="A25" s="208" t="s">
        <v>904</v>
      </c>
      <c r="B25" s="176">
        <v>12.5</v>
      </c>
      <c r="C25" s="176">
        <v>5.5</v>
      </c>
      <c r="D25" s="176">
        <v>4</v>
      </c>
      <c r="E25" s="176">
        <v>0</v>
      </c>
      <c r="F25" s="176">
        <v>3</v>
      </c>
      <c r="G25" s="176">
        <v>1</v>
      </c>
      <c r="H25" s="176"/>
      <c r="I25" s="176"/>
    </row>
    <row r="26" spans="1:9" x14ac:dyDescent="0.25">
      <c r="A26" s="131" t="s">
        <v>940</v>
      </c>
      <c r="B26" s="51">
        <v>1</v>
      </c>
      <c r="C26" s="51">
        <v>0.5</v>
      </c>
      <c r="D26" s="51">
        <v>2</v>
      </c>
      <c r="E26" s="51"/>
      <c r="F26" s="51">
        <v>1</v>
      </c>
      <c r="G26" s="102"/>
      <c r="H26" s="102"/>
      <c r="I26" s="102"/>
    </row>
    <row r="27" spans="1:9" x14ac:dyDescent="0.25">
      <c r="A27" s="181" t="s">
        <v>452</v>
      </c>
      <c r="B27" s="163"/>
      <c r="C27" s="163"/>
      <c r="D27" s="163"/>
      <c r="E27" s="163"/>
      <c r="F27" s="163"/>
      <c r="G27" s="176"/>
      <c r="H27" s="176">
        <v>0.5</v>
      </c>
      <c r="I27" s="176"/>
    </row>
    <row r="28" spans="1:9" x14ac:dyDescent="0.25">
      <c r="A28" s="15" t="s">
        <v>461</v>
      </c>
      <c r="B28" s="51">
        <v>0.5</v>
      </c>
      <c r="C28" s="51"/>
      <c r="D28" s="51">
        <v>0.5</v>
      </c>
      <c r="E28" s="51"/>
      <c r="F28" s="51">
        <v>0.5</v>
      </c>
      <c r="G28" s="102">
        <v>0.5</v>
      </c>
      <c r="H28" s="102">
        <v>0.5</v>
      </c>
      <c r="I28" s="102"/>
    </row>
    <row r="29" spans="1:9" x14ac:dyDescent="0.25">
      <c r="A29" s="162" t="s">
        <v>737</v>
      </c>
      <c r="B29" s="163"/>
      <c r="C29" s="163">
        <v>0.5</v>
      </c>
      <c r="D29" s="163"/>
      <c r="E29" s="163"/>
      <c r="F29" s="163"/>
      <c r="G29" s="176"/>
      <c r="H29" s="176"/>
      <c r="I29" s="176"/>
    </row>
    <row r="30" spans="1:9" x14ac:dyDescent="0.25">
      <c r="A30" s="15" t="s">
        <v>453</v>
      </c>
      <c r="B30" s="51">
        <v>3</v>
      </c>
      <c r="C30" s="51">
        <v>5</v>
      </c>
      <c r="D30" s="51">
        <v>5</v>
      </c>
      <c r="E30" s="51">
        <v>6</v>
      </c>
      <c r="F30" s="51">
        <v>8</v>
      </c>
      <c r="G30" s="102">
        <v>7</v>
      </c>
      <c r="H30" s="102">
        <v>8</v>
      </c>
      <c r="I30" s="102"/>
    </row>
    <row r="31" spans="1:9" x14ac:dyDescent="0.25">
      <c r="A31" s="162" t="s">
        <v>455</v>
      </c>
      <c r="B31" s="163">
        <v>0.5</v>
      </c>
      <c r="C31" s="163">
        <v>0.5</v>
      </c>
      <c r="D31" s="163">
        <v>1</v>
      </c>
      <c r="E31" s="163">
        <v>0.5</v>
      </c>
      <c r="F31" s="163">
        <v>0.5</v>
      </c>
      <c r="G31" s="176">
        <v>0.5</v>
      </c>
      <c r="H31" s="176">
        <v>0.1</v>
      </c>
      <c r="I31" s="176"/>
    </row>
    <row r="32" spans="1:9" x14ac:dyDescent="0.25">
      <c r="A32" s="15" t="s">
        <v>463</v>
      </c>
      <c r="B32" s="51">
        <v>0.5</v>
      </c>
      <c r="C32" s="51"/>
      <c r="D32" s="51">
        <v>0.5</v>
      </c>
      <c r="E32" s="51">
        <v>0.5</v>
      </c>
      <c r="F32" s="51">
        <v>0.5</v>
      </c>
      <c r="G32" s="102">
        <v>0.1</v>
      </c>
      <c r="H32" s="102"/>
      <c r="I32" s="102"/>
    </row>
    <row r="33" spans="1:9" x14ac:dyDescent="0.25">
      <c r="A33" s="168" t="s">
        <v>464</v>
      </c>
      <c r="B33" s="169">
        <v>1</v>
      </c>
      <c r="C33" s="169"/>
      <c r="D33" s="169"/>
      <c r="E33" s="169">
        <v>8</v>
      </c>
      <c r="F33" s="169">
        <v>7</v>
      </c>
      <c r="G33" s="177">
        <v>8</v>
      </c>
      <c r="H33" s="177">
        <v>10</v>
      </c>
      <c r="I33" s="177"/>
    </row>
    <row r="34" spans="1:9" x14ac:dyDescent="0.25">
      <c r="A34" s="171" t="s">
        <v>456</v>
      </c>
      <c r="B34" s="172"/>
      <c r="C34" s="172"/>
      <c r="D34" s="172"/>
      <c r="E34" s="172"/>
      <c r="F34" s="172"/>
      <c r="G34" s="186"/>
      <c r="H34" s="186"/>
      <c r="I34" s="186"/>
    </row>
    <row r="35" spans="1:9" ht="16.5" thickBot="1" x14ac:dyDescent="0.3">
      <c r="A35" s="40"/>
      <c r="B35" s="88"/>
      <c r="C35" s="88"/>
      <c r="D35" s="88"/>
      <c r="E35" s="88"/>
      <c r="F35" s="88"/>
      <c r="G35" s="104"/>
      <c r="H35" s="104"/>
      <c r="I35" s="104"/>
    </row>
    <row r="36" spans="1:9" ht="16.5" thickBot="1" x14ac:dyDescent="0.3">
      <c r="A36" s="39" t="s">
        <v>57</v>
      </c>
      <c r="B36" s="91">
        <f t="shared" ref="B36:I36" si="9">B16+B9+B5</f>
        <v>57</v>
      </c>
      <c r="C36" s="91">
        <f t="shared" si="9"/>
        <v>57.5</v>
      </c>
      <c r="D36" s="91">
        <f t="shared" si="9"/>
        <v>82.5</v>
      </c>
      <c r="E36" s="91">
        <f t="shared" si="9"/>
        <v>73</v>
      </c>
      <c r="F36" s="91">
        <f t="shared" si="9"/>
        <v>83</v>
      </c>
      <c r="G36" s="91">
        <f t="shared" si="9"/>
        <v>100.62</v>
      </c>
      <c r="H36" s="91">
        <f t="shared" si="9"/>
        <v>92</v>
      </c>
      <c r="I36" s="91">
        <f t="shared" si="9"/>
        <v>0</v>
      </c>
    </row>
    <row r="37" spans="1:9" ht="16.5" thickBot="1" x14ac:dyDescent="0.3">
      <c r="A37" s="39" t="s">
        <v>58</v>
      </c>
      <c r="B37" s="55">
        <f>COUNT(B6:B7)+COUNT(B10:B14)+COUNT(B17:B32)</f>
        <v>17</v>
      </c>
      <c r="C37" s="55">
        <f t="shared" ref="C37:I37" si="10">COUNT(C6:C7)+COUNT(C10:C14)+COUNT(C17:C32)</f>
        <v>17</v>
      </c>
      <c r="D37" s="55">
        <f t="shared" si="10"/>
        <v>18</v>
      </c>
      <c r="E37" s="55">
        <f t="shared" si="10"/>
        <v>16</v>
      </c>
      <c r="F37" s="55">
        <f t="shared" si="10"/>
        <v>18</v>
      </c>
      <c r="G37" s="55">
        <f t="shared" si="10"/>
        <v>18</v>
      </c>
      <c r="H37" s="55">
        <f t="shared" si="10"/>
        <v>16</v>
      </c>
      <c r="I37" s="55">
        <f t="shared" si="10"/>
        <v>0</v>
      </c>
    </row>
    <row r="38" spans="1:9" ht="16.5" thickBot="1" x14ac:dyDescent="0.3">
      <c r="A38" s="39" t="s">
        <v>738</v>
      </c>
      <c r="B38" s="55"/>
      <c r="C38" s="55"/>
      <c r="D38" s="55"/>
      <c r="E38" s="105"/>
      <c r="F38" s="105"/>
      <c r="G38" s="105"/>
      <c r="H38" s="105">
        <v>8179</v>
      </c>
      <c r="I38" s="105"/>
    </row>
    <row r="39" spans="1:9" ht="16.5" thickBot="1" x14ac:dyDescent="0.3">
      <c r="A39" s="39" t="s">
        <v>739</v>
      </c>
      <c r="B39" s="55"/>
      <c r="C39" s="55"/>
      <c r="D39" s="55"/>
      <c r="E39" s="105"/>
      <c r="F39" s="105"/>
      <c r="G39" s="105"/>
    </row>
    <row r="40" spans="1:9" x14ac:dyDescent="0.25">
      <c r="B40" s="100"/>
      <c r="C40" s="100"/>
      <c r="D40" s="100"/>
      <c r="E40" s="100"/>
      <c r="F40" s="100"/>
      <c r="G40" s="100"/>
      <c r="H40" s="100"/>
      <c r="I40" s="100"/>
    </row>
    <row r="41" spans="1:9" x14ac:dyDescent="0.25">
      <c r="A41" s="16" t="s">
        <v>740</v>
      </c>
      <c r="B41" s="102">
        <v>1</v>
      </c>
      <c r="C41" s="102">
        <v>5</v>
      </c>
      <c r="D41" s="102">
        <v>2</v>
      </c>
      <c r="E41" s="102">
        <v>2</v>
      </c>
      <c r="F41" s="102"/>
      <c r="G41" s="102"/>
      <c r="H41" s="102"/>
      <c r="I41" s="102"/>
    </row>
    <row r="42" spans="1:9" x14ac:dyDescent="0.25">
      <c r="B42" s="100"/>
      <c r="C42" s="100"/>
      <c r="D42" s="100"/>
      <c r="E42" s="100"/>
      <c r="F42" s="100"/>
      <c r="G42" s="100"/>
      <c r="H42" s="100"/>
      <c r="I42" s="100"/>
    </row>
  </sheetData>
  <sortState xmlns:xlrd2="http://schemas.microsoft.com/office/spreadsheetml/2017/richdata2" ref="A17:H32">
    <sortCondition ref="A16:A32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>
    <pageSetUpPr fitToPage="1"/>
  </sheetPr>
  <dimension ref="A1:I37"/>
  <sheetViews>
    <sheetView zoomScaleNormal="100" workbookViewId="0">
      <selection activeCell="N33" sqref="N33"/>
    </sheetView>
  </sheetViews>
  <sheetFormatPr defaultColWidth="8.85546875" defaultRowHeight="15.75" x14ac:dyDescent="0.25"/>
  <cols>
    <col min="1" max="1" width="35.42578125" style="3" customWidth="1"/>
    <col min="2" max="6" width="9.5703125" style="3" customWidth="1"/>
    <col min="7" max="9" width="9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6.5" customHeight="1" x14ac:dyDescent="0.25">
      <c r="A2" s="42" t="s">
        <v>733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17.25" customHeight="1" x14ac:dyDescent="0.25">
      <c r="A3" s="16" t="s">
        <v>734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9" ht="16.5" thickBot="1" x14ac:dyDescent="0.3">
      <c r="A4" s="27" t="s">
        <v>741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 t="shared" ref="B5:H5" si="0">SUM(B6:B7)</f>
        <v>17.5</v>
      </c>
      <c r="C5" s="91">
        <f t="shared" si="0"/>
        <v>13</v>
      </c>
      <c r="D5" s="91">
        <f t="shared" si="0"/>
        <v>10</v>
      </c>
      <c r="E5" s="91">
        <f t="shared" si="0"/>
        <v>10</v>
      </c>
      <c r="F5" s="91">
        <f t="shared" si="0"/>
        <v>15</v>
      </c>
      <c r="G5" s="91">
        <f t="shared" si="0"/>
        <v>12</v>
      </c>
      <c r="H5" s="91">
        <f t="shared" si="0"/>
        <v>22</v>
      </c>
      <c r="I5" s="91">
        <f t="shared" ref="I5" si="1">SUM(I6:I7)</f>
        <v>0</v>
      </c>
    </row>
    <row r="6" spans="1:9" x14ac:dyDescent="0.25">
      <c r="A6" s="159" t="s">
        <v>436</v>
      </c>
      <c r="B6" s="160">
        <v>17</v>
      </c>
      <c r="C6" s="160">
        <v>12</v>
      </c>
      <c r="D6" s="160">
        <v>10</v>
      </c>
      <c r="E6" s="160">
        <v>10</v>
      </c>
      <c r="F6" s="160">
        <v>15</v>
      </c>
      <c r="G6" s="175">
        <v>12</v>
      </c>
      <c r="H6" s="175">
        <v>22</v>
      </c>
      <c r="I6" s="175"/>
    </row>
    <row r="7" spans="1:9" x14ac:dyDescent="0.25">
      <c r="A7" s="15" t="s">
        <v>469</v>
      </c>
      <c r="B7" s="51">
        <v>0.5</v>
      </c>
      <c r="C7" s="51">
        <v>1</v>
      </c>
      <c r="D7" s="51"/>
      <c r="E7" s="51"/>
      <c r="F7" s="51"/>
      <c r="G7" s="102"/>
      <c r="H7" s="102"/>
      <c r="I7" s="102"/>
    </row>
    <row r="8" spans="1:9" ht="16.5" thickBot="1" x14ac:dyDescent="0.3">
      <c r="A8" s="20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49</v>
      </c>
      <c r="B9" s="91">
        <f t="shared" ref="B9:I9" si="2">SUM(B10)</f>
        <v>6</v>
      </c>
      <c r="C9" s="91">
        <f t="shared" si="2"/>
        <v>6</v>
      </c>
      <c r="D9" s="91">
        <f t="shared" si="2"/>
        <v>6</v>
      </c>
      <c r="E9" s="91">
        <f t="shared" si="2"/>
        <v>6</v>
      </c>
      <c r="F9" s="91">
        <f t="shared" si="2"/>
        <v>6</v>
      </c>
      <c r="G9" s="91">
        <f t="shared" si="2"/>
        <v>4</v>
      </c>
      <c r="H9" s="91">
        <f t="shared" si="2"/>
        <v>4</v>
      </c>
      <c r="I9" s="91">
        <f t="shared" si="2"/>
        <v>0</v>
      </c>
    </row>
    <row r="10" spans="1:9" x14ac:dyDescent="0.25">
      <c r="A10" s="159" t="s">
        <v>442</v>
      </c>
      <c r="B10" s="160">
        <v>6</v>
      </c>
      <c r="C10" s="160">
        <v>6</v>
      </c>
      <c r="D10" s="160">
        <v>6</v>
      </c>
      <c r="E10" s="160">
        <v>6</v>
      </c>
      <c r="F10" s="160">
        <v>6</v>
      </c>
      <c r="G10" s="175">
        <v>4</v>
      </c>
      <c r="H10" s="175">
        <v>4</v>
      </c>
      <c r="I10" s="175"/>
    </row>
    <row r="11" spans="1:9" ht="16.5" thickBot="1" x14ac:dyDescent="0.3">
      <c r="A11" s="27"/>
      <c r="B11" s="88"/>
      <c r="C11" s="88"/>
      <c r="D11" s="88"/>
      <c r="E11" s="104"/>
      <c r="F11" s="104"/>
      <c r="G11" s="104"/>
      <c r="H11" s="104"/>
      <c r="I11" s="104"/>
    </row>
    <row r="12" spans="1:9" ht="16.5" thickBot="1" x14ac:dyDescent="0.3">
      <c r="A12" s="39" t="s">
        <v>56</v>
      </c>
      <c r="B12" s="91">
        <f>SUM(B13:B27)</f>
        <v>27</v>
      </c>
      <c r="C12" s="91">
        <f t="shared" ref="C12:H12" si="3">SUM(C13:C27)</f>
        <v>25.5</v>
      </c>
      <c r="D12" s="91">
        <f t="shared" si="3"/>
        <v>31.5</v>
      </c>
      <c r="E12" s="91">
        <f t="shared" si="3"/>
        <v>42.5</v>
      </c>
      <c r="F12" s="91">
        <f t="shared" si="3"/>
        <v>61</v>
      </c>
      <c r="G12" s="91">
        <f t="shared" si="3"/>
        <v>55.71</v>
      </c>
      <c r="H12" s="91">
        <f t="shared" si="3"/>
        <v>40.1</v>
      </c>
      <c r="I12" s="91">
        <f t="shared" ref="I12" si="4">SUM(I13:I27)</f>
        <v>0</v>
      </c>
    </row>
    <row r="13" spans="1:9" x14ac:dyDescent="0.25">
      <c r="A13" s="159" t="s">
        <v>714</v>
      </c>
      <c r="B13" s="160">
        <v>9</v>
      </c>
      <c r="C13" s="160">
        <v>10</v>
      </c>
      <c r="D13" s="160">
        <v>15</v>
      </c>
      <c r="E13" s="160">
        <v>10</v>
      </c>
      <c r="F13" s="160">
        <v>6</v>
      </c>
      <c r="G13" s="175">
        <v>2</v>
      </c>
      <c r="H13" s="175"/>
      <c r="I13" s="175"/>
    </row>
    <row r="14" spans="1:9" x14ac:dyDescent="0.25">
      <c r="A14" s="19" t="s">
        <v>458</v>
      </c>
      <c r="B14" s="102"/>
      <c r="C14" s="102"/>
      <c r="D14" s="102"/>
      <c r="E14" s="51"/>
      <c r="F14" s="51">
        <v>0.5</v>
      </c>
      <c r="G14" s="102">
        <v>1</v>
      </c>
      <c r="H14" s="102"/>
      <c r="I14" s="102"/>
    </row>
    <row r="15" spans="1:9" x14ac:dyDescent="0.25">
      <c r="A15" s="162" t="s">
        <v>448</v>
      </c>
      <c r="B15" s="163">
        <v>2</v>
      </c>
      <c r="C15" s="163">
        <v>3</v>
      </c>
      <c r="D15" s="163">
        <v>2</v>
      </c>
      <c r="E15" s="163">
        <v>1</v>
      </c>
      <c r="F15" s="163">
        <v>1</v>
      </c>
      <c r="G15" s="176">
        <v>4</v>
      </c>
      <c r="H15" s="176">
        <v>1</v>
      </c>
      <c r="I15" s="176"/>
    </row>
    <row r="16" spans="1:9" x14ac:dyDescent="0.25">
      <c r="A16" s="15" t="s">
        <v>449</v>
      </c>
      <c r="B16" s="51">
        <v>0.5</v>
      </c>
      <c r="C16" s="51">
        <v>0.5</v>
      </c>
      <c r="D16" s="51"/>
      <c r="E16" s="51"/>
      <c r="F16" s="51"/>
      <c r="G16" s="102"/>
      <c r="H16" s="102"/>
      <c r="I16" s="102"/>
    </row>
    <row r="17" spans="1:9" x14ac:dyDescent="0.25">
      <c r="A17" s="162" t="s">
        <v>892</v>
      </c>
      <c r="B17" s="163">
        <v>1</v>
      </c>
      <c r="C17" s="163">
        <v>1</v>
      </c>
      <c r="D17" s="163"/>
      <c r="E17" s="163"/>
      <c r="F17" s="163"/>
      <c r="G17" s="176"/>
      <c r="H17" s="176"/>
      <c r="I17" s="176"/>
    </row>
    <row r="18" spans="1:9" x14ac:dyDescent="0.25">
      <c r="A18" s="15" t="s">
        <v>450</v>
      </c>
      <c r="B18" s="51"/>
      <c r="C18" s="51">
        <v>0.5</v>
      </c>
      <c r="D18" s="51">
        <v>0.5</v>
      </c>
      <c r="E18" s="51">
        <v>0.5</v>
      </c>
      <c r="F18" s="51"/>
      <c r="G18" s="102"/>
      <c r="H18" s="102"/>
      <c r="I18" s="102"/>
    </row>
    <row r="19" spans="1:9" x14ac:dyDescent="0.25">
      <c r="A19" s="180" t="s">
        <v>537</v>
      </c>
      <c r="B19" s="163"/>
      <c r="C19" s="163"/>
      <c r="D19" s="163"/>
      <c r="E19" s="163"/>
      <c r="F19" s="163">
        <v>0.5</v>
      </c>
      <c r="G19" s="176">
        <v>0.5</v>
      </c>
      <c r="H19" s="176">
        <v>0.5</v>
      </c>
      <c r="I19" s="176"/>
    </row>
    <row r="20" spans="1:9" x14ac:dyDescent="0.25">
      <c r="A20" s="15" t="s">
        <v>460</v>
      </c>
      <c r="B20" s="51"/>
      <c r="C20" s="51">
        <v>1</v>
      </c>
      <c r="D20" s="51">
        <v>1</v>
      </c>
      <c r="E20" s="51">
        <v>3</v>
      </c>
      <c r="F20" s="51">
        <v>2</v>
      </c>
      <c r="G20" s="102">
        <v>0.1</v>
      </c>
      <c r="H20" s="102">
        <v>0.5</v>
      </c>
      <c r="I20" s="102"/>
    </row>
    <row r="21" spans="1:9" x14ac:dyDescent="0.25">
      <c r="A21" s="162" t="s">
        <v>452</v>
      </c>
      <c r="B21" s="163">
        <v>3</v>
      </c>
      <c r="C21" s="163">
        <v>4</v>
      </c>
      <c r="D21" s="163">
        <v>3</v>
      </c>
      <c r="E21" s="163">
        <v>3</v>
      </c>
      <c r="F21" s="163">
        <v>2</v>
      </c>
      <c r="G21" s="176">
        <v>1</v>
      </c>
      <c r="H21" s="176">
        <v>1</v>
      </c>
      <c r="I21" s="176"/>
    </row>
    <row r="22" spans="1:9" x14ac:dyDescent="0.25">
      <c r="A22" s="15" t="s">
        <v>638</v>
      </c>
      <c r="B22" s="51"/>
      <c r="C22" s="51">
        <v>2</v>
      </c>
      <c r="D22" s="51">
        <v>3</v>
      </c>
      <c r="E22" s="51"/>
      <c r="F22" s="51"/>
      <c r="G22" s="102"/>
      <c r="H22" s="102"/>
      <c r="I22" s="102"/>
    </row>
    <row r="23" spans="1:9" x14ac:dyDescent="0.25">
      <c r="A23" s="162" t="s">
        <v>453</v>
      </c>
      <c r="B23" s="163">
        <v>0.5</v>
      </c>
      <c r="C23" s="163">
        <v>0.5</v>
      </c>
      <c r="D23" s="163">
        <v>0.5</v>
      </c>
      <c r="E23" s="163">
        <v>0.5</v>
      </c>
      <c r="F23" s="163">
        <v>0.5</v>
      </c>
      <c r="G23" s="176">
        <v>0.01</v>
      </c>
      <c r="H23" s="176">
        <v>0.1</v>
      </c>
      <c r="I23" s="176"/>
    </row>
    <row r="24" spans="1:9" x14ac:dyDescent="0.25">
      <c r="A24" s="15" t="s">
        <v>463</v>
      </c>
      <c r="B24" s="51">
        <v>0.5</v>
      </c>
      <c r="C24" s="51">
        <v>0.5</v>
      </c>
      <c r="D24" s="51">
        <v>0.5</v>
      </c>
      <c r="E24" s="51">
        <v>0.5</v>
      </c>
      <c r="F24" s="51">
        <v>0.5</v>
      </c>
      <c r="G24" s="102">
        <v>0.1</v>
      </c>
      <c r="H24" s="102"/>
      <c r="I24" s="102"/>
    </row>
    <row r="25" spans="1:9" x14ac:dyDescent="0.25">
      <c r="A25" s="167" t="s">
        <v>742</v>
      </c>
      <c r="B25" s="163"/>
      <c r="C25" s="163"/>
      <c r="D25" s="163">
        <v>1</v>
      </c>
      <c r="E25" s="163">
        <v>2</v>
      </c>
      <c r="F25" s="163"/>
      <c r="G25" s="176"/>
      <c r="H25" s="176"/>
      <c r="I25" s="176"/>
    </row>
    <row r="26" spans="1:9" x14ac:dyDescent="0.25">
      <c r="A26" s="17" t="s">
        <v>743</v>
      </c>
      <c r="B26" s="51"/>
      <c r="C26" s="51"/>
      <c r="D26" s="51">
        <v>4</v>
      </c>
      <c r="E26" s="51">
        <v>16</v>
      </c>
      <c r="F26" s="51">
        <v>40</v>
      </c>
      <c r="G26" s="102">
        <v>22</v>
      </c>
      <c r="H26" s="102">
        <v>15</v>
      </c>
      <c r="I26" s="102"/>
    </row>
    <row r="27" spans="1:9" x14ac:dyDescent="0.25">
      <c r="A27" s="168" t="s">
        <v>464</v>
      </c>
      <c r="B27" s="169">
        <v>10.5</v>
      </c>
      <c r="C27" s="169">
        <v>2.5</v>
      </c>
      <c r="D27" s="169">
        <v>1</v>
      </c>
      <c r="E27" s="169">
        <v>6</v>
      </c>
      <c r="F27" s="169">
        <v>8</v>
      </c>
      <c r="G27" s="177">
        <v>25</v>
      </c>
      <c r="H27" s="177">
        <v>22</v>
      </c>
      <c r="I27" s="177"/>
    </row>
    <row r="28" spans="1:9" x14ac:dyDescent="0.25">
      <c r="A28" s="171" t="s">
        <v>456</v>
      </c>
      <c r="B28" s="172"/>
      <c r="C28" s="172"/>
      <c r="D28" s="172"/>
      <c r="E28" s="172">
        <v>2</v>
      </c>
      <c r="F28" s="172"/>
      <c r="G28" s="186">
        <v>2</v>
      </c>
      <c r="H28" s="186">
        <v>3</v>
      </c>
      <c r="I28" s="186"/>
    </row>
    <row r="29" spans="1:9" ht="16.5" thickBot="1" x14ac:dyDescent="0.3">
      <c r="A29" s="40"/>
      <c r="B29" s="88"/>
      <c r="C29" s="88"/>
      <c r="D29" s="88"/>
      <c r="E29" s="88"/>
      <c r="F29" s="88"/>
      <c r="G29" s="104"/>
      <c r="H29" s="104"/>
      <c r="I29" s="104"/>
    </row>
    <row r="30" spans="1:9" ht="16.5" thickBot="1" x14ac:dyDescent="0.3">
      <c r="A30" s="39" t="s">
        <v>57</v>
      </c>
      <c r="B30" s="91">
        <f t="shared" ref="B30:H30" si="5">B12+B9+B5</f>
        <v>50.5</v>
      </c>
      <c r="C30" s="91">
        <f t="shared" si="5"/>
        <v>44.5</v>
      </c>
      <c r="D30" s="91">
        <f t="shared" si="5"/>
        <v>47.5</v>
      </c>
      <c r="E30" s="91">
        <f t="shared" si="5"/>
        <v>58.5</v>
      </c>
      <c r="F30" s="91">
        <f t="shared" si="5"/>
        <v>82</v>
      </c>
      <c r="G30" s="91">
        <f t="shared" si="5"/>
        <v>71.710000000000008</v>
      </c>
      <c r="H30" s="91">
        <f t="shared" si="5"/>
        <v>66.099999999999994</v>
      </c>
      <c r="I30" s="91">
        <f t="shared" ref="I30" si="6">I12+I9+I5</f>
        <v>0</v>
      </c>
    </row>
    <row r="31" spans="1:9" ht="16.5" thickBot="1" x14ac:dyDescent="0.3">
      <c r="A31" s="39" t="s">
        <v>58</v>
      </c>
      <c r="B31" s="55">
        <f>COUNT(B6:B7)+COUNT(B10)+COUNT(B13:B26)</f>
        <v>10</v>
      </c>
      <c r="C31" s="55">
        <f t="shared" ref="C31:H31" si="7">COUNT(C6:C7)+COUNT(C10)+COUNT(C13:C26)</f>
        <v>13</v>
      </c>
      <c r="D31" s="55">
        <f t="shared" si="7"/>
        <v>12</v>
      </c>
      <c r="E31" s="55">
        <f t="shared" si="7"/>
        <v>11</v>
      </c>
      <c r="F31" s="55">
        <f t="shared" si="7"/>
        <v>11</v>
      </c>
      <c r="G31" s="55">
        <f t="shared" si="7"/>
        <v>11</v>
      </c>
      <c r="H31" s="55">
        <f t="shared" si="7"/>
        <v>8</v>
      </c>
      <c r="I31" s="55">
        <f t="shared" ref="I31" si="8">COUNT(I6:I7)+COUNT(I10)+COUNT(I13:I26)</f>
        <v>0</v>
      </c>
    </row>
    <row r="32" spans="1:9" ht="16.5" thickBot="1" x14ac:dyDescent="0.3">
      <c r="A32" s="39" t="s">
        <v>744</v>
      </c>
      <c r="B32" s="55"/>
      <c r="C32" s="55"/>
      <c r="D32" s="55"/>
      <c r="E32" s="105"/>
      <c r="F32" s="105"/>
      <c r="G32" s="105"/>
      <c r="H32" s="105">
        <v>8181</v>
      </c>
      <c r="I32" s="105"/>
    </row>
    <row r="33" spans="6:9" x14ac:dyDescent="0.25">
      <c r="F33" s="100"/>
      <c r="G33" s="100"/>
      <c r="H33" s="100"/>
      <c r="I33" s="100"/>
    </row>
    <row r="34" spans="6:9" x14ac:dyDescent="0.25">
      <c r="F34" s="100"/>
      <c r="G34" s="100"/>
      <c r="H34" s="100"/>
      <c r="I34" s="100"/>
    </row>
    <row r="35" spans="6:9" x14ac:dyDescent="0.25">
      <c r="F35" s="100"/>
      <c r="G35" s="100"/>
      <c r="H35" s="100"/>
      <c r="I35" s="100"/>
    </row>
    <row r="36" spans="6:9" x14ac:dyDescent="0.25">
      <c r="F36" s="100"/>
      <c r="G36" s="100"/>
      <c r="H36" s="100"/>
      <c r="I36" s="100"/>
    </row>
    <row r="37" spans="6:9" x14ac:dyDescent="0.25">
      <c r="F37" s="100"/>
      <c r="G37" s="100"/>
      <c r="H37" s="100"/>
      <c r="I37" s="100"/>
    </row>
  </sheetData>
  <sortState xmlns:xlrd2="http://schemas.microsoft.com/office/spreadsheetml/2017/richdata2" ref="A13:H24">
    <sortCondition ref="A12:A2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>
    <pageSetUpPr fitToPage="1"/>
  </sheetPr>
  <dimension ref="A1:I48"/>
  <sheetViews>
    <sheetView zoomScale="85" zoomScaleNormal="85" workbookViewId="0">
      <selection activeCell="L51" sqref="L51"/>
    </sheetView>
  </sheetViews>
  <sheetFormatPr defaultColWidth="8.85546875" defaultRowHeight="15.75" x14ac:dyDescent="0.25"/>
  <cols>
    <col min="1" max="1" width="33.7109375" style="3" customWidth="1"/>
    <col min="2" max="6" width="9.5703125" style="3" customWidth="1"/>
    <col min="7" max="9" width="10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.75" customHeight="1" x14ac:dyDescent="0.25">
      <c r="A2" s="42" t="s">
        <v>733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734</v>
      </c>
      <c r="B3" s="12"/>
      <c r="C3" s="12"/>
      <c r="D3" s="12"/>
      <c r="E3" s="18"/>
      <c r="F3" s="18"/>
      <c r="G3" s="18"/>
      <c r="H3" s="18" t="s">
        <v>967</v>
      </c>
      <c r="I3" s="18"/>
    </row>
    <row r="4" spans="1:9" ht="16.5" thickBot="1" x14ac:dyDescent="0.3">
      <c r="A4" s="27" t="s">
        <v>745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SUM(B6)</f>
        <v>0</v>
      </c>
      <c r="C5" s="91">
        <f t="shared" ref="C5:I5" si="0">SUM(C6)</f>
        <v>3</v>
      </c>
      <c r="D5" s="91">
        <f t="shared" si="0"/>
        <v>3</v>
      </c>
      <c r="E5" s="91">
        <f t="shared" si="0"/>
        <v>3</v>
      </c>
      <c r="F5" s="91">
        <f t="shared" si="0"/>
        <v>5</v>
      </c>
      <c r="G5" s="91">
        <f t="shared" si="0"/>
        <v>2</v>
      </c>
      <c r="H5" s="91">
        <f t="shared" si="0"/>
        <v>0.5</v>
      </c>
      <c r="I5" s="91">
        <f t="shared" si="0"/>
        <v>0</v>
      </c>
    </row>
    <row r="6" spans="1:9" x14ac:dyDescent="0.25">
      <c r="A6" s="159" t="s">
        <v>515</v>
      </c>
      <c r="B6" s="160"/>
      <c r="C6" s="160">
        <v>3</v>
      </c>
      <c r="D6" s="160">
        <v>3</v>
      </c>
      <c r="E6" s="160">
        <v>3</v>
      </c>
      <c r="F6" s="160">
        <v>5</v>
      </c>
      <c r="G6" s="175">
        <v>2</v>
      </c>
      <c r="H6" s="175">
        <v>0.5</v>
      </c>
      <c r="I6" s="175"/>
    </row>
    <row r="7" spans="1:9" ht="16.5" thickBot="1" x14ac:dyDescent="0.3">
      <c r="A7" s="27"/>
      <c r="B7" s="88"/>
      <c r="C7" s="88"/>
      <c r="D7" s="88"/>
      <c r="E7" s="104"/>
      <c r="F7" s="104"/>
      <c r="G7" s="104"/>
      <c r="H7" s="104"/>
      <c r="I7" s="104"/>
    </row>
    <row r="8" spans="1:9" ht="16.5" thickBot="1" x14ac:dyDescent="0.3">
      <c r="A8" s="39" t="s">
        <v>48</v>
      </c>
      <c r="B8" s="91">
        <f>SUM(B9:B13)</f>
        <v>6.5</v>
      </c>
      <c r="C8" s="91">
        <f t="shared" ref="C8:H8" si="1">SUM(C9:C13)</f>
        <v>6</v>
      </c>
      <c r="D8" s="91">
        <f t="shared" si="1"/>
        <v>6</v>
      </c>
      <c r="E8" s="91">
        <f t="shared" si="1"/>
        <v>7.5</v>
      </c>
      <c r="F8" s="91">
        <f t="shared" si="1"/>
        <v>9</v>
      </c>
      <c r="G8" s="91">
        <f t="shared" si="1"/>
        <v>9.5</v>
      </c>
      <c r="H8" s="91">
        <f t="shared" si="1"/>
        <v>13.5</v>
      </c>
      <c r="I8" s="91">
        <f t="shared" ref="I8" si="2">SUM(I9:I13)</f>
        <v>0</v>
      </c>
    </row>
    <row r="9" spans="1:9" x14ac:dyDescent="0.25">
      <c r="A9" s="159" t="s">
        <v>436</v>
      </c>
      <c r="B9" s="160">
        <v>5</v>
      </c>
      <c r="C9" s="160">
        <v>5</v>
      </c>
      <c r="D9" s="160">
        <v>3</v>
      </c>
      <c r="E9" s="160">
        <v>6</v>
      </c>
      <c r="F9" s="160">
        <v>6</v>
      </c>
      <c r="G9" s="175">
        <v>6</v>
      </c>
      <c r="H9" s="175">
        <v>10</v>
      </c>
      <c r="I9" s="175"/>
    </row>
    <row r="10" spans="1:9" x14ac:dyDescent="0.25">
      <c r="A10" s="15" t="s">
        <v>583</v>
      </c>
      <c r="B10" s="51">
        <v>0.5</v>
      </c>
      <c r="C10" s="51">
        <v>0.5</v>
      </c>
      <c r="D10" s="51">
        <v>0.5</v>
      </c>
      <c r="E10" s="51"/>
      <c r="F10" s="51"/>
      <c r="G10" s="102"/>
      <c r="H10" s="102"/>
      <c r="I10" s="102"/>
    </row>
    <row r="11" spans="1:9" x14ac:dyDescent="0.25">
      <c r="A11" s="162" t="s">
        <v>503</v>
      </c>
      <c r="B11" s="163">
        <v>1</v>
      </c>
      <c r="C11" s="163">
        <v>0.5</v>
      </c>
      <c r="D11" s="163">
        <v>2</v>
      </c>
      <c r="E11" s="163">
        <v>0.5</v>
      </c>
      <c r="F11" s="163">
        <v>2</v>
      </c>
      <c r="G11" s="176">
        <v>3</v>
      </c>
      <c r="H11" s="176">
        <v>3</v>
      </c>
      <c r="I11" s="176"/>
    </row>
    <row r="12" spans="1:9" x14ac:dyDescent="0.25">
      <c r="A12" s="15" t="s">
        <v>483</v>
      </c>
      <c r="B12" s="51"/>
      <c r="C12" s="51"/>
      <c r="D12" s="51">
        <v>0.5</v>
      </c>
      <c r="E12" s="51"/>
      <c r="F12" s="51">
        <v>0.5</v>
      </c>
      <c r="G12" s="102"/>
      <c r="H12" s="102"/>
      <c r="I12" s="102"/>
    </row>
    <row r="13" spans="1:9" x14ac:dyDescent="0.25">
      <c r="A13" s="167" t="s">
        <v>485</v>
      </c>
      <c r="B13" s="163"/>
      <c r="C13" s="163"/>
      <c r="D13" s="163"/>
      <c r="E13" s="163">
        <v>1</v>
      </c>
      <c r="F13" s="163">
        <v>0.5</v>
      </c>
      <c r="G13" s="176">
        <v>0.5</v>
      </c>
      <c r="H13" s="176">
        <v>0.5</v>
      </c>
      <c r="I13" s="176"/>
    </row>
    <row r="14" spans="1:9" ht="16.5" thickBot="1" x14ac:dyDescent="0.3">
      <c r="A14" s="20"/>
      <c r="B14" s="88"/>
      <c r="C14" s="88"/>
      <c r="D14" s="88"/>
      <c r="E14" s="104"/>
      <c r="F14" s="104"/>
      <c r="G14" s="104"/>
      <c r="H14" s="104"/>
      <c r="I14" s="104"/>
    </row>
    <row r="15" spans="1:9" ht="16.5" thickBot="1" x14ac:dyDescent="0.3">
      <c r="A15" s="39" t="s">
        <v>49</v>
      </c>
      <c r="B15" s="91">
        <f>SUM(B16:B23)</f>
        <v>30.5</v>
      </c>
      <c r="C15" s="91">
        <f t="shared" ref="C15:H15" si="3">SUM(C16:C23)</f>
        <v>24</v>
      </c>
      <c r="D15" s="91">
        <f t="shared" si="3"/>
        <v>27</v>
      </c>
      <c r="E15" s="91">
        <f t="shared" si="3"/>
        <v>17</v>
      </c>
      <c r="F15" s="91">
        <f t="shared" si="3"/>
        <v>25.5</v>
      </c>
      <c r="G15" s="91">
        <f t="shared" si="3"/>
        <v>21.1</v>
      </c>
      <c r="H15" s="91">
        <f t="shared" si="3"/>
        <v>26</v>
      </c>
      <c r="I15" s="91">
        <f t="shared" ref="I15" si="4">SUM(I16:I23)</f>
        <v>0</v>
      </c>
    </row>
    <row r="16" spans="1:9" x14ac:dyDescent="0.25">
      <c r="A16" s="159" t="s">
        <v>440</v>
      </c>
      <c r="B16" s="160">
        <v>20</v>
      </c>
      <c r="C16" s="160">
        <v>10</v>
      </c>
      <c r="D16" s="160">
        <v>10</v>
      </c>
      <c r="E16" s="160">
        <v>6</v>
      </c>
      <c r="F16" s="160">
        <v>4</v>
      </c>
      <c r="G16" s="175">
        <v>2</v>
      </c>
      <c r="H16" s="175">
        <v>5</v>
      </c>
      <c r="I16" s="175"/>
    </row>
    <row r="17" spans="1:9" ht="16.5" customHeight="1" x14ac:dyDescent="0.25">
      <c r="A17" s="15" t="s">
        <v>513</v>
      </c>
      <c r="B17" s="51"/>
      <c r="C17" s="51">
        <v>0.5</v>
      </c>
      <c r="D17" s="51">
        <v>0.5</v>
      </c>
      <c r="E17" s="51"/>
      <c r="F17" s="51"/>
      <c r="G17" s="102"/>
      <c r="H17" s="102"/>
      <c r="I17" s="102"/>
    </row>
    <row r="18" spans="1:9" ht="16.5" customHeight="1" x14ac:dyDescent="0.25">
      <c r="A18" s="162" t="s">
        <v>746</v>
      </c>
      <c r="B18" s="163">
        <v>3</v>
      </c>
      <c r="C18" s="163">
        <v>3</v>
      </c>
      <c r="D18" s="163">
        <v>3</v>
      </c>
      <c r="E18" s="163">
        <v>2</v>
      </c>
      <c r="F18" s="163">
        <v>3</v>
      </c>
      <c r="G18" s="176">
        <v>2</v>
      </c>
      <c r="H18" s="176">
        <v>2</v>
      </c>
      <c r="I18" s="176"/>
    </row>
    <row r="19" spans="1:9" ht="16.5" customHeight="1" x14ac:dyDescent="0.25">
      <c r="A19" s="15" t="s">
        <v>442</v>
      </c>
      <c r="B19" s="51">
        <v>0.5</v>
      </c>
      <c r="C19" s="51">
        <v>1</v>
      </c>
      <c r="D19" s="51">
        <v>1</v>
      </c>
      <c r="E19" s="51">
        <v>0.5</v>
      </c>
      <c r="F19" s="51">
        <v>0.5</v>
      </c>
      <c r="G19" s="102">
        <v>0.5</v>
      </c>
      <c r="H19" s="102">
        <v>0.5</v>
      </c>
      <c r="I19" s="102"/>
    </row>
    <row r="20" spans="1:9" ht="16.5" customHeight="1" x14ac:dyDescent="0.25">
      <c r="A20" s="162" t="s">
        <v>736</v>
      </c>
      <c r="B20" s="163">
        <v>6</v>
      </c>
      <c r="C20" s="163">
        <v>7</v>
      </c>
      <c r="D20" s="163">
        <v>10</v>
      </c>
      <c r="E20" s="163">
        <v>7</v>
      </c>
      <c r="F20" s="163">
        <v>13</v>
      </c>
      <c r="G20" s="176">
        <v>15</v>
      </c>
      <c r="H20" s="176">
        <v>17</v>
      </c>
      <c r="I20" s="176"/>
    </row>
    <row r="21" spans="1:9" ht="16.5" customHeight="1" x14ac:dyDescent="0.25">
      <c r="A21" s="15" t="s">
        <v>536</v>
      </c>
      <c r="B21" s="51"/>
      <c r="C21" s="51"/>
      <c r="D21" s="51">
        <v>0.5</v>
      </c>
      <c r="E21" s="51"/>
      <c r="F21" s="51">
        <v>0.5</v>
      </c>
      <c r="G21" s="102">
        <v>0.1</v>
      </c>
      <c r="H21" s="102"/>
      <c r="I21" s="102"/>
    </row>
    <row r="22" spans="1:9" ht="16.5" customHeight="1" x14ac:dyDescent="0.25">
      <c r="A22" s="162" t="s">
        <v>505</v>
      </c>
      <c r="B22" s="163"/>
      <c r="C22" s="163">
        <v>0.5</v>
      </c>
      <c r="D22" s="163">
        <v>1</v>
      </c>
      <c r="E22" s="163">
        <v>1</v>
      </c>
      <c r="F22" s="163">
        <v>4</v>
      </c>
      <c r="G22" s="176">
        <v>1</v>
      </c>
      <c r="H22" s="176">
        <v>1</v>
      </c>
      <c r="I22" s="176"/>
    </row>
    <row r="23" spans="1:9" ht="16.5" customHeight="1" x14ac:dyDescent="0.25">
      <c r="A23" s="15" t="s">
        <v>470</v>
      </c>
      <c r="B23" s="51">
        <v>1</v>
      </c>
      <c r="C23" s="51">
        <v>2</v>
      </c>
      <c r="D23" s="51">
        <v>1</v>
      </c>
      <c r="E23" s="51">
        <v>0.5</v>
      </c>
      <c r="F23" s="51">
        <v>0.5</v>
      </c>
      <c r="G23" s="102">
        <v>0.5</v>
      </c>
      <c r="H23" s="102">
        <v>0.5</v>
      </c>
      <c r="I23" s="102"/>
    </row>
    <row r="24" spans="1:9" ht="16.5" thickBot="1" x14ac:dyDescent="0.3">
      <c r="A24" s="27"/>
      <c r="B24" s="88"/>
      <c r="C24" s="88"/>
      <c r="D24" s="88"/>
      <c r="E24" s="88"/>
      <c r="F24" s="88"/>
      <c r="G24" s="104"/>
      <c r="H24" s="104"/>
      <c r="I24" s="104"/>
    </row>
    <row r="25" spans="1:9" ht="16.5" thickBot="1" x14ac:dyDescent="0.3">
      <c r="A25" s="39" t="s">
        <v>56</v>
      </c>
      <c r="B25" s="91">
        <f>SUM(B26:B43)</f>
        <v>30</v>
      </c>
      <c r="C25" s="91">
        <f t="shared" ref="C25:H25" si="5">SUM(C26:C43)</f>
        <v>24</v>
      </c>
      <c r="D25" s="91">
        <f t="shared" si="5"/>
        <v>30</v>
      </c>
      <c r="E25" s="91">
        <f t="shared" si="5"/>
        <v>25</v>
      </c>
      <c r="F25" s="91">
        <f t="shared" si="5"/>
        <v>29</v>
      </c>
      <c r="G25" s="91">
        <f t="shared" si="5"/>
        <v>24.71</v>
      </c>
      <c r="H25" s="91">
        <f t="shared" si="5"/>
        <v>28.6</v>
      </c>
      <c r="I25" s="91">
        <f t="shared" ref="I25" si="6">SUM(I26:I43)</f>
        <v>0</v>
      </c>
    </row>
    <row r="26" spans="1:9" ht="16.5" customHeight="1" x14ac:dyDescent="0.25">
      <c r="A26" s="159" t="s">
        <v>714</v>
      </c>
      <c r="B26" s="160">
        <v>16</v>
      </c>
      <c r="C26" s="160">
        <v>12</v>
      </c>
      <c r="D26" s="160">
        <v>15</v>
      </c>
      <c r="E26" s="160">
        <v>3</v>
      </c>
      <c r="F26" s="160">
        <v>2</v>
      </c>
      <c r="G26" s="175">
        <v>1</v>
      </c>
      <c r="H26" s="175">
        <v>1</v>
      </c>
      <c r="I26" s="175"/>
    </row>
    <row r="27" spans="1:9" x14ac:dyDescent="0.25">
      <c r="A27" s="15" t="s">
        <v>458</v>
      </c>
      <c r="B27" s="51">
        <v>2</v>
      </c>
      <c r="C27" s="51">
        <v>2</v>
      </c>
      <c r="D27" s="51">
        <v>3</v>
      </c>
      <c r="E27" s="51">
        <v>1</v>
      </c>
      <c r="F27" s="51">
        <v>2</v>
      </c>
      <c r="G27" s="102">
        <v>2</v>
      </c>
      <c r="H27" s="102">
        <v>2</v>
      </c>
      <c r="I27" s="102"/>
    </row>
    <row r="28" spans="1:9" x14ac:dyDescent="0.25">
      <c r="A28" s="180" t="s">
        <v>763</v>
      </c>
      <c r="B28" s="163"/>
      <c r="C28" s="163"/>
      <c r="D28" s="163"/>
      <c r="E28" s="163"/>
      <c r="F28" s="163">
        <v>0.5</v>
      </c>
      <c r="G28" s="176">
        <v>0.1</v>
      </c>
      <c r="H28" s="176"/>
      <c r="I28" s="176"/>
    </row>
    <row r="29" spans="1:9" x14ac:dyDescent="0.25">
      <c r="A29" s="15" t="s">
        <v>447</v>
      </c>
      <c r="B29" s="51">
        <v>0.5</v>
      </c>
      <c r="C29" s="51">
        <v>0.5</v>
      </c>
      <c r="D29" s="51">
        <v>0.5</v>
      </c>
      <c r="E29" s="51"/>
      <c r="F29" s="51">
        <v>0.5</v>
      </c>
      <c r="G29" s="102"/>
      <c r="H29" s="102"/>
      <c r="I29" s="102"/>
    </row>
    <row r="30" spans="1:9" x14ac:dyDescent="0.25">
      <c r="A30" s="162" t="s">
        <v>448</v>
      </c>
      <c r="B30" s="163"/>
      <c r="C30" s="163">
        <v>0.5</v>
      </c>
      <c r="D30" s="163">
        <v>0.5</v>
      </c>
      <c r="E30" s="163"/>
      <c r="F30" s="163"/>
      <c r="G30" s="176"/>
      <c r="H30" s="176"/>
      <c r="I30" s="176"/>
    </row>
    <row r="31" spans="1:9" x14ac:dyDescent="0.25">
      <c r="A31" s="15" t="s">
        <v>747</v>
      </c>
      <c r="B31" s="51"/>
      <c r="C31" s="51">
        <v>0.5</v>
      </c>
      <c r="D31" s="51"/>
      <c r="E31" s="51"/>
      <c r="F31" s="51"/>
      <c r="G31" s="102"/>
      <c r="H31" s="102"/>
      <c r="I31" s="102"/>
    </row>
    <row r="32" spans="1:9" x14ac:dyDescent="0.25">
      <c r="A32" s="162" t="s">
        <v>473</v>
      </c>
      <c r="B32" s="163"/>
      <c r="C32" s="163">
        <v>1</v>
      </c>
      <c r="D32" s="163">
        <v>1</v>
      </c>
      <c r="E32" s="163">
        <v>2</v>
      </c>
      <c r="F32" s="163">
        <v>3</v>
      </c>
      <c r="G32" s="176">
        <v>0.1</v>
      </c>
      <c r="H32" s="176">
        <v>0.5</v>
      </c>
      <c r="I32" s="176"/>
    </row>
    <row r="33" spans="1:9" x14ac:dyDescent="0.25">
      <c r="A33" s="15" t="s">
        <v>449</v>
      </c>
      <c r="B33" s="51"/>
      <c r="C33" s="51"/>
      <c r="D33" s="51">
        <v>0.5</v>
      </c>
      <c r="E33" s="51">
        <v>0.5</v>
      </c>
      <c r="F33" s="51">
        <v>0.5</v>
      </c>
      <c r="G33" s="102">
        <v>1</v>
      </c>
      <c r="H33" s="102">
        <v>1</v>
      </c>
      <c r="I33" s="102"/>
    </row>
    <row r="34" spans="1:9" x14ac:dyDescent="0.25">
      <c r="A34" s="162" t="s">
        <v>892</v>
      </c>
      <c r="B34" s="163">
        <v>0.5</v>
      </c>
      <c r="C34" s="163">
        <v>0.5</v>
      </c>
      <c r="D34" s="163">
        <v>2</v>
      </c>
      <c r="E34" s="163"/>
      <c r="F34" s="163"/>
      <c r="G34" s="176"/>
      <c r="H34" s="176"/>
      <c r="I34" s="176"/>
    </row>
    <row r="35" spans="1:9" x14ac:dyDescent="0.25">
      <c r="A35" s="15" t="s">
        <v>450</v>
      </c>
      <c r="B35" s="51">
        <v>0.5</v>
      </c>
      <c r="C35" s="51">
        <v>0.5</v>
      </c>
      <c r="D35" s="51">
        <v>0.5</v>
      </c>
      <c r="E35" s="51">
        <v>0.5</v>
      </c>
      <c r="F35" s="51">
        <v>0.5</v>
      </c>
      <c r="G35" s="102"/>
      <c r="H35" s="102"/>
      <c r="I35" s="102"/>
    </row>
    <row r="36" spans="1:9" x14ac:dyDescent="0.25">
      <c r="A36" s="162" t="s">
        <v>474</v>
      </c>
      <c r="B36" s="163"/>
      <c r="C36" s="163">
        <v>1</v>
      </c>
      <c r="D36" s="163">
        <v>0.5</v>
      </c>
      <c r="E36" s="163">
        <v>1</v>
      </c>
      <c r="F36" s="163">
        <v>0.5</v>
      </c>
      <c r="G36" s="176">
        <v>2</v>
      </c>
      <c r="H36" s="176">
        <v>1</v>
      </c>
      <c r="I36" s="176"/>
    </row>
    <row r="37" spans="1:9" x14ac:dyDescent="0.25">
      <c r="A37" s="131" t="s">
        <v>904</v>
      </c>
      <c r="B37" s="51">
        <v>5</v>
      </c>
      <c r="C37" s="51">
        <v>2</v>
      </c>
      <c r="D37" s="51"/>
      <c r="E37" s="51"/>
      <c r="F37" s="51"/>
      <c r="G37" s="102"/>
      <c r="H37" s="102"/>
      <c r="I37" s="102"/>
    </row>
    <row r="38" spans="1:9" ht="16.5" customHeight="1" x14ac:dyDescent="0.25">
      <c r="A38" s="162" t="s">
        <v>564</v>
      </c>
      <c r="B38" s="163"/>
      <c r="C38" s="163"/>
      <c r="D38" s="163">
        <v>0.5</v>
      </c>
      <c r="E38" s="163">
        <v>0.5</v>
      </c>
      <c r="F38" s="163"/>
      <c r="G38" s="176"/>
      <c r="H38" s="176"/>
      <c r="I38" s="176"/>
    </row>
    <row r="39" spans="1:9" x14ac:dyDescent="0.25">
      <c r="A39" s="15" t="s">
        <v>452</v>
      </c>
      <c r="B39" s="51">
        <v>1</v>
      </c>
      <c r="C39" s="51">
        <v>1</v>
      </c>
      <c r="D39" s="51">
        <v>0.5</v>
      </c>
      <c r="E39" s="51"/>
      <c r="F39" s="51"/>
      <c r="G39" s="102"/>
      <c r="H39" s="102"/>
      <c r="I39" s="102"/>
    </row>
    <row r="40" spans="1:9" x14ac:dyDescent="0.25">
      <c r="A40" s="162" t="s">
        <v>453</v>
      </c>
      <c r="B40" s="163">
        <v>1</v>
      </c>
      <c r="C40" s="163">
        <v>2</v>
      </c>
      <c r="D40" s="163">
        <v>2</v>
      </c>
      <c r="E40" s="163">
        <v>1</v>
      </c>
      <c r="F40" s="163">
        <v>2</v>
      </c>
      <c r="G40" s="176">
        <v>3</v>
      </c>
      <c r="H40" s="176">
        <v>2</v>
      </c>
      <c r="I40" s="176"/>
    </row>
    <row r="41" spans="1:9" x14ac:dyDescent="0.25">
      <c r="A41" s="19" t="s">
        <v>455</v>
      </c>
      <c r="B41" s="51"/>
      <c r="C41" s="51"/>
      <c r="D41" s="51"/>
      <c r="E41" s="51"/>
      <c r="F41" s="51"/>
      <c r="G41" s="102">
        <v>0.5</v>
      </c>
      <c r="H41" s="102">
        <v>1</v>
      </c>
      <c r="I41" s="102"/>
    </row>
    <row r="42" spans="1:9" x14ac:dyDescent="0.25">
      <c r="A42" s="162" t="s">
        <v>463</v>
      </c>
      <c r="B42" s="163">
        <v>0.5</v>
      </c>
      <c r="C42" s="163"/>
      <c r="D42" s="163">
        <v>0.5</v>
      </c>
      <c r="E42" s="163">
        <v>0.5</v>
      </c>
      <c r="F42" s="163">
        <v>0.5</v>
      </c>
      <c r="G42" s="176">
        <v>0.01</v>
      </c>
      <c r="H42" s="176">
        <v>0.1</v>
      </c>
      <c r="I42" s="176"/>
    </row>
    <row r="43" spans="1:9" x14ac:dyDescent="0.25">
      <c r="A43" s="168" t="s">
        <v>464</v>
      </c>
      <c r="B43" s="169">
        <v>3</v>
      </c>
      <c r="C43" s="169">
        <v>0.5</v>
      </c>
      <c r="D43" s="169">
        <v>3</v>
      </c>
      <c r="E43" s="169">
        <v>15</v>
      </c>
      <c r="F43" s="169">
        <v>17</v>
      </c>
      <c r="G43" s="177">
        <v>15</v>
      </c>
      <c r="H43" s="177">
        <v>20</v>
      </c>
      <c r="I43" s="177"/>
    </row>
    <row r="44" spans="1:9" x14ac:dyDescent="0.25">
      <c r="A44" s="171" t="s">
        <v>456</v>
      </c>
      <c r="B44" s="172"/>
      <c r="C44" s="172"/>
      <c r="D44" s="172"/>
      <c r="E44" s="172">
        <v>5</v>
      </c>
      <c r="F44" s="172">
        <v>5</v>
      </c>
      <c r="G44" s="186">
        <v>2</v>
      </c>
      <c r="H44" s="186">
        <v>4</v>
      </c>
      <c r="I44" s="186"/>
    </row>
    <row r="45" spans="1:9" ht="16.5" thickBot="1" x14ac:dyDescent="0.3">
      <c r="A45" s="19"/>
      <c r="B45" s="51"/>
      <c r="C45" s="51"/>
      <c r="D45" s="51"/>
      <c r="E45" s="51"/>
      <c r="F45" s="51"/>
      <c r="G45" s="102"/>
      <c r="H45" s="102"/>
      <c r="I45" s="102"/>
    </row>
    <row r="46" spans="1:9" ht="16.5" thickBot="1" x14ac:dyDescent="0.3">
      <c r="A46" s="39" t="s">
        <v>57</v>
      </c>
      <c r="B46" s="91">
        <f t="shared" ref="B46:H46" si="7">B25+B15+B8+B5</f>
        <v>67</v>
      </c>
      <c r="C46" s="91">
        <f t="shared" si="7"/>
        <v>57</v>
      </c>
      <c r="D46" s="91">
        <f t="shared" si="7"/>
        <v>66</v>
      </c>
      <c r="E46" s="91">
        <f t="shared" si="7"/>
        <v>52.5</v>
      </c>
      <c r="F46" s="91">
        <f t="shared" si="7"/>
        <v>68.5</v>
      </c>
      <c r="G46" s="91">
        <f t="shared" si="7"/>
        <v>57.31</v>
      </c>
      <c r="H46" s="91">
        <f t="shared" si="7"/>
        <v>68.599999999999994</v>
      </c>
      <c r="I46" s="91">
        <f t="shared" ref="I46" si="8">I25+I15+I8+I5</f>
        <v>0</v>
      </c>
    </row>
    <row r="47" spans="1:9" ht="16.5" thickBot="1" x14ac:dyDescent="0.3">
      <c r="A47" s="39" t="s">
        <v>58</v>
      </c>
      <c r="B47" s="55">
        <f>COUNT(B6)+COUNT(B9:B13)+COUNT(B16:B23)+COUNT(B26:B42)</f>
        <v>17</v>
      </c>
      <c r="C47" s="55">
        <f t="shared" ref="C47:H47" si="9">COUNT(C6)+COUNT(C9:C13)+COUNT(C16:C23)+COUNT(C26:C42)</f>
        <v>23</v>
      </c>
      <c r="D47" s="55">
        <f t="shared" si="9"/>
        <v>26</v>
      </c>
      <c r="E47" s="55">
        <f t="shared" si="9"/>
        <v>19</v>
      </c>
      <c r="F47" s="55">
        <f t="shared" si="9"/>
        <v>22</v>
      </c>
      <c r="G47" s="55">
        <f t="shared" si="9"/>
        <v>20</v>
      </c>
      <c r="H47" s="55">
        <f t="shared" si="9"/>
        <v>18</v>
      </c>
      <c r="I47" s="55">
        <f t="shared" ref="I47" si="10">COUNT(I6)+COUNT(I9:I13)+COUNT(I16:I23)+COUNT(I26:I42)</f>
        <v>0</v>
      </c>
    </row>
    <row r="48" spans="1:9" ht="16.5" thickBot="1" x14ac:dyDescent="0.3">
      <c r="A48" s="39" t="s">
        <v>748</v>
      </c>
      <c r="B48" s="55"/>
      <c r="C48" s="55"/>
      <c r="D48" s="55"/>
      <c r="E48" s="105"/>
      <c r="F48" s="105"/>
      <c r="G48" s="105"/>
      <c r="H48" s="105">
        <v>8183</v>
      </c>
      <c r="I48" s="105"/>
    </row>
  </sheetData>
  <sortState xmlns:xlrd2="http://schemas.microsoft.com/office/spreadsheetml/2017/richdata2" ref="A26:H42">
    <sortCondition ref="A25:A42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>
    <pageSetUpPr fitToPage="1"/>
  </sheetPr>
  <dimension ref="A1:I24"/>
  <sheetViews>
    <sheetView zoomScale="115" zoomScaleNormal="115" workbookViewId="0">
      <selection activeCell="N12" sqref="N12"/>
    </sheetView>
  </sheetViews>
  <sheetFormatPr defaultColWidth="8.85546875" defaultRowHeight="15.75" x14ac:dyDescent="0.25"/>
  <cols>
    <col min="1" max="1" width="31.85546875" style="3" customWidth="1"/>
    <col min="2" max="6" width="9.5703125" style="3" customWidth="1"/>
    <col min="7" max="9" width="9.7109375" style="3" customWidth="1"/>
    <col min="10" max="16384" width="8.85546875" style="3"/>
  </cols>
  <sheetData>
    <row r="1" spans="1:9" ht="16.5" thickBot="1" x14ac:dyDescent="0.3">
      <c r="A1" s="39"/>
      <c r="B1" s="91">
        <v>1976</v>
      </c>
      <c r="C1" s="91">
        <v>1997</v>
      </c>
      <c r="D1" s="91">
        <v>2006</v>
      </c>
      <c r="E1" s="91">
        <v>2011</v>
      </c>
      <c r="F1" s="91">
        <v>2014</v>
      </c>
      <c r="G1" s="91">
        <v>2020</v>
      </c>
      <c r="H1" s="91">
        <v>2023</v>
      </c>
      <c r="I1" s="91"/>
    </row>
    <row r="2" spans="1:9" x14ac:dyDescent="0.25">
      <c r="A2" s="210" t="s">
        <v>749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  <c r="I2" s="54" t="s">
        <v>431</v>
      </c>
    </row>
    <row r="3" spans="1:9" x14ac:dyDescent="0.25">
      <c r="A3" s="16" t="s">
        <v>146</v>
      </c>
      <c r="B3" s="51"/>
      <c r="C3" s="51"/>
      <c r="D3" s="51"/>
      <c r="E3" s="102"/>
      <c r="F3" s="102"/>
      <c r="G3" s="102"/>
      <c r="H3" s="102" t="s">
        <v>970</v>
      </c>
      <c r="I3" s="102"/>
    </row>
    <row r="4" spans="1:9" ht="16.5" thickBot="1" x14ac:dyDescent="0.3">
      <c r="A4" s="27" t="s">
        <v>750</v>
      </c>
      <c r="B4" s="88"/>
      <c r="C4" s="88"/>
      <c r="D4" s="88"/>
      <c r="E4" s="104"/>
      <c r="F4" s="104"/>
      <c r="G4" s="104"/>
      <c r="H4" s="104"/>
      <c r="I4" s="104"/>
    </row>
    <row r="5" spans="1:9" ht="16.5" thickBot="1" x14ac:dyDescent="0.3">
      <c r="A5" s="39" t="s">
        <v>49</v>
      </c>
      <c r="B5" s="114">
        <f t="shared" ref="B5:F5" si="0">B6</f>
        <v>0</v>
      </c>
      <c r="C5" s="114">
        <f t="shared" si="0"/>
        <v>0</v>
      </c>
      <c r="D5" s="114">
        <f t="shared" si="0"/>
        <v>0</v>
      </c>
      <c r="E5" s="114">
        <f t="shared" si="0"/>
        <v>0</v>
      </c>
      <c r="F5" s="114">
        <f t="shared" si="0"/>
        <v>0</v>
      </c>
      <c r="G5" s="114">
        <f>G6</f>
        <v>0.5</v>
      </c>
      <c r="H5" s="114">
        <f>H6</f>
        <v>1</v>
      </c>
      <c r="I5" s="114">
        <f>I6</f>
        <v>0</v>
      </c>
    </row>
    <row r="6" spans="1:9" x14ac:dyDescent="0.25">
      <c r="A6" s="159" t="s">
        <v>440</v>
      </c>
      <c r="B6" s="160"/>
      <c r="C6" s="160"/>
      <c r="D6" s="160"/>
      <c r="E6" s="175"/>
      <c r="F6" s="175"/>
      <c r="G6" s="175">
        <v>0.5</v>
      </c>
      <c r="H6" s="175">
        <v>1</v>
      </c>
      <c r="I6" s="175"/>
    </row>
    <row r="7" spans="1:9" ht="16.5" thickBot="1" x14ac:dyDescent="0.3">
      <c r="A7" s="27"/>
      <c r="B7" s="88"/>
      <c r="C7" s="88"/>
      <c r="D7" s="88"/>
      <c r="E7" s="104"/>
      <c r="F7" s="104"/>
      <c r="G7" s="104"/>
      <c r="H7" s="104"/>
      <c r="I7" s="104"/>
    </row>
    <row r="8" spans="1:9" ht="16.5" thickBot="1" x14ac:dyDescent="0.3">
      <c r="A8" s="39" t="s">
        <v>56</v>
      </c>
      <c r="B8" s="91">
        <f>SUM(B9:B16)</f>
        <v>70</v>
      </c>
      <c r="C8" s="91">
        <f t="shared" ref="C8:H8" si="1">SUM(C9:C16)</f>
        <v>69</v>
      </c>
      <c r="D8" s="91">
        <f t="shared" si="1"/>
        <v>68</v>
      </c>
      <c r="E8" s="91">
        <f t="shared" si="1"/>
        <v>62.5</v>
      </c>
      <c r="F8" s="91">
        <f t="shared" si="1"/>
        <v>70.5</v>
      </c>
      <c r="G8" s="91">
        <f t="shared" si="1"/>
        <v>73.009999999999991</v>
      </c>
      <c r="H8" s="91">
        <f t="shared" si="1"/>
        <v>85</v>
      </c>
      <c r="I8" s="91">
        <f t="shared" ref="I8" si="2">SUM(I9:I16)</f>
        <v>0</v>
      </c>
    </row>
    <row r="9" spans="1:9" x14ac:dyDescent="0.25">
      <c r="A9" s="159" t="s">
        <v>497</v>
      </c>
      <c r="B9" s="160"/>
      <c r="C9" s="160">
        <v>0.5</v>
      </c>
      <c r="D9" s="160"/>
      <c r="E9" s="160">
        <v>0.5</v>
      </c>
      <c r="F9" s="160">
        <v>0.5</v>
      </c>
      <c r="G9" s="175"/>
      <c r="H9" s="175"/>
      <c r="I9" s="175"/>
    </row>
    <row r="10" spans="1:9" x14ac:dyDescent="0.25">
      <c r="A10" s="15" t="s">
        <v>472</v>
      </c>
      <c r="B10" s="51">
        <v>6</v>
      </c>
      <c r="C10" s="51">
        <v>7</v>
      </c>
      <c r="D10" s="51">
        <v>3</v>
      </c>
      <c r="E10" s="51">
        <v>2</v>
      </c>
      <c r="F10" s="51">
        <v>2</v>
      </c>
      <c r="G10" s="102">
        <v>3</v>
      </c>
      <c r="H10" s="102">
        <v>3</v>
      </c>
      <c r="I10" s="102"/>
    </row>
    <row r="11" spans="1:9" x14ac:dyDescent="0.25">
      <c r="A11" s="162" t="s">
        <v>447</v>
      </c>
      <c r="B11" s="163">
        <v>0.5</v>
      </c>
      <c r="C11" s="163"/>
      <c r="D11" s="163">
        <v>0.5</v>
      </c>
      <c r="E11" s="163">
        <v>0.5</v>
      </c>
      <c r="F11" s="163">
        <v>0.5</v>
      </c>
      <c r="G11" s="176">
        <v>0.01</v>
      </c>
      <c r="H11" s="176"/>
      <c r="I11" s="176"/>
    </row>
    <row r="12" spans="1:9" x14ac:dyDescent="0.25">
      <c r="A12" s="131" t="s">
        <v>904</v>
      </c>
      <c r="B12" s="51"/>
      <c r="C12" s="51"/>
      <c r="D12" s="51">
        <v>1</v>
      </c>
      <c r="E12" s="51">
        <v>1</v>
      </c>
      <c r="F12" s="51"/>
      <c r="G12" s="102">
        <v>0.5</v>
      </c>
      <c r="H12" s="102">
        <v>1</v>
      </c>
      <c r="I12" s="102"/>
    </row>
    <row r="13" spans="1:9" x14ac:dyDescent="0.25">
      <c r="A13" s="162" t="s">
        <v>530</v>
      </c>
      <c r="B13" s="163"/>
      <c r="C13" s="163"/>
      <c r="D13" s="163">
        <v>38</v>
      </c>
      <c r="E13" s="163">
        <v>36</v>
      </c>
      <c r="F13" s="163">
        <v>42</v>
      </c>
      <c r="G13" s="176">
        <v>40</v>
      </c>
      <c r="H13" s="176">
        <v>51</v>
      </c>
      <c r="I13" s="176"/>
    </row>
    <row r="14" spans="1:9" x14ac:dyDescent="0.25">
      <c r="A14" s="15" t="s">
        <v>463</v>
      </c>
      <c r="B14" s="51">
        <v>0.5</v>
      </c>
      <c r="C14" s="51">
        <v>0.5</v>
      </c>
      <c r="D14" s="51">
        <v>0.5</v>
      </c>
      <c r="E14" s="51">
        <v>0.5</v>
      </c>
      <c r="F14" s="51">
        <v>0.5</v>
      </c>
      <c r="G14" s="102">
        <v>0.5</v>
      </c>
      <c r="H14" s="102"/>
      <c r="I14" s="102"/>
    </row>
    <row r="15" spans="1:9" x14ac:dyDescent="0.25">
      <c r="A15" s="162" t="s">
        <v>880</v>
      </c>
      <c r="B15" s="163">
        <v>18</v>
      </c>
      <c r="C15" s="163">
        <v>18</v>
      </c>
      <c r="D15" s="163">
        <v>25</v>
      </c>
      <c r="E15" s="163">
        <v>22</v>
      </c>
      <c r="F15" s="163">
        <v>23</v>
      </c>
      <c r="G15" s="176">
        <v>22</v>
      </c>
      <c r="H15" s="176">
        <v>27</v>
      </c>
      <c r="I15" s="176"/>
    </row>
    <row r="16" spans="1:9" x14ac:dyDescent="0.25">
      <c r="A16" s="168" t="s">
        <v>464</v>
      </c>
      <c r="B16" s="169">
        <v>45</v>
      </c>
      <c r="C16" s="169">
        <v>43</v>
      </c>
      <c r="D16" s="169"/>
      <c r="E16" s="169"/>
      <c r="F16" s="169">
        <v>2</v>
      </c>
      <c r="G16" s="177">
        <v>7</v>
      </c>
      <c r="H16" s="177">
        <v>3</v>
      </c>
      <c r="I16" s="177"/>
    </row>
    <row r="17" spans="1:9" x14ac:dyDescent="0.25">
      <c r="A17" s="171" t="s">
        <v>456</v>
      </c>
      <c r="B17" s="172"/>
      <c r="C17" s="172"/>
      <c r="D17" s="172"/>
      <c r="E17" s="172">
        <v>3</v>
      </c>
      <c r="F17" s="172">
        <v>2</v>
      </c>
      <c r="G17" s="186">
        <v>3</v>
      </c>
      <c r="H17" s="186">
        <v>2</v>
      </c>
      <c r="I17" s="186"/>
    </row>
    <row r="18" spans="1:9" ht="16.5" thickBot="1" x14ac:dyDescent="0.3">
      <c r="A18" s="15"/>
      <c r="B18" s="51"/>
      <c r="C18" s="51"/>
      <c r="D18" s="51"/>
      <c r="E18" s="51"/>
      <c r="F18" s="51"/>
      <c r="G18" s="102"/>
      <c r="H18" s="102"/>
      <c r="I18" s="102"/>
    </row>
    <row r="19" spans="1:9" ht="16.5" thickBot="1" x14ac:dyDescent="0.3">
      <c r="A19" s="39" t="s">
        <v>57</v>
      </c>
      <c r="B19" s="91">
        <f t="shared" ref="B19:E19" si="3">B8+B5</f>
        <v>70</v>
      </c>
      <c r="C19" s="91">
        <f t="shared" si="3"/>
        <v>69</v>
      </c>
      <c r="D19" s="91">
        <f t="shared" si="3"/>
        <v>68</v>
      </c>
      <c r="E19" s="91">
        <f t="shared" si="3"/>
        <v>62.5</v>
      </c>
      <c r="F19" s="91">
        <f>F8+F5</f>
        <v>70.5</v>
      </c>
      <c r="G19" s="91">
        <f>G8+G5</f>
        <v>73.509999999999991</v>
      </c>
      <c r="H19" s="91">
        <f>H8+H5</f>
        <v>86</v>
      </c>
      <c r="I19" s="91">
        <f>I8+I5</f>
        <v>0</v>
      </c>
    </row>
    <row r="20" spans="1:9" ht="16.5" thickBot="1" x14ac:dyDescent="0.3">
      <c r="A20" s="39" t="s">
        <v>58</v>
      </c>
      <c r="B20" s="55">
        <f>COUNT(B6)+COUNT(B9:B15)</f>
        <v>4</v>
      </c>
      <c r="C20" s="55">
        <f t="shared" ref="C20:H20" si="4">COUNT(C6)+COUNT(C9:C15)</f>
        <v>4</v>
      </c>
      <c r="D20" s="55">
        <f t="shared" si="4"/>
        <v>6</v>
      </c>
      <c r="E20" s="55">
        <f t="shared" si="4"/>
        <v>7</v>
      </c>
      <c r="F20" s="55">
        <f t="shared" si="4"/>
        <v>6</v>
      </c>
      <c r="G20" s="55">
        <f t="shared" si="4"/>
        <v>7</v>
      </c>
      <c r="H20" s="55">
        <f t="shared" si="4"/>
        <v>5</v>
      </c>
      <c r="I20" s="55">
        <f t="shared" ref="I20" si="5">COUNT(I6)+COUNT(I9:I15)</f>
        <v>0</v>
      </c>
    </row>
    <row r="21" spans="1:9" ht="16.5" thickBot="1" x14ac:dyDescent="0.3">
      <c r="A21" s="39" t="s">
        <v>751</v>
      </c>
      <c r="B21" s="55"/>
      <c r="C21" s="55"/>
      <c r="D21" s="55"/>
      <c r="E21" s="105"/>
      <c r="F21" s="105"/>
      <c r="G21" s="105"/>
      <c r="H21" s="105"/>
      <c r="I21" s="105"/>
    </row>
    <row r="22" spans="1:9" x14ac:dyDescent="0.25">
      <c r="B22" s="100"/>
      <c r="C22" s="100"/>
      <c r="D22" s="100"/>
      <c r="E22" s="100"/>
      <c r="F22" s="100"/>
      <c r="G22" s="100"/>
      <c r="H22" s="100"/>
      <c r="I22" s="100"/>
    </row>
    <row r="23" spans="1:9" x14ac:dyDescent="0.25">
      <c r="B23" s="100"/>
      <c r="C23" s="100"/>
      <c r="D23" s="100"/>
      <c r="E23" s="100"/>
      <c r="F23" s="100"/>
      <c r="G23" s="100"/>
      <c r="H23" s="100"/>
      <c r="I23" s="100"/>
    </row>
    <row r="24" spans="1:9" x14ac:dyDescent="0.25">
      <c r="B24" s="100"/>
      <c r="C24" s="100"/>
      <c r="D24" s="100"/>
      <c r="E24" s="100"/>
      <c r="F24" s="100"/>
      <c r="G24" s="100"/>
      <c r="H24" s="100"/>
      <c r="I24" s="100"/>
    </row>
  </sheetData>
  <sortState xmlns:xlrd2="http://schemas.microsoft.com/office/spreadsheetml/2017/richdata2" ref="A9:H15">
    <sortCondition ref="A8:A15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>
    <pageSetUpPr fitToPage="1"/>
  </sheetPr>
  <dimension ref="A1:I39"/>
  <sheetViews>
    <sheetView zoomScaleNormal="100" workbookViewId="0">
      <selection activeCell="N22" sqref="N22"/>
    </sheetView>
  </sheetViews>
  <sheetFormatPr defaultColWidth="8.85546875" defaultRowHeight="15.75" x14ac:dyDescent="0.25"/>
  <cols>
    <col min="1" max="1" width="32.85546875" style="3" customWidth="1"/>
    <col min="2" max="6" width="9.5703125" style="3" customWidth="1"/>
    <col min="7" max="9" width="10.855468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4.25" customHeight="1" x14ac:dyDescent="0.25">
      <c r="A2" s="42" t="s">
        <v>749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ht="18" customHeight="1" x14ac:dyDescent="0.25">
      <c r="A3" s="16" t="s">
        <v>146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752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>SUM(B6:B9)</f>
        <v>0.5</v>
      </c>
      <c r="C5" s="91">
        <f t="shared" ref="C5:H5" si="0">SUM(C6:C9)</f>
        <v>2</v>
      </c>
      <c r="D5" s="91">
        <f t="shared" si="0"/>
        <v>1.5</v>
      </c>
      <c r="E5" s="91">
        <f t="shared" si="0"/>
        <v>1</v>
      </c>
      <c r="F5" s="91">
        <f t="shared" si="0"/>
        <v>1</v>
      </c>
      <c r="G5" s="91">
        <f t="shared" si="0"/>
        <v>2</v>
      </c>
      <c r="H5" s="91">
        <f t="shared" si="0"/>
        <v>4</v>
      </c>
      <c r="I5" s="91">
        <f t="shared" ref="I5" si="1">SUM(I6:I9)</f>
        <v>0</v>
      </c>
    </row>
    <row r="6" spans="1:9" x14ac:dyDescent="0.25">
      <c r="A6" s="159" t="s">
        <v>436</v>
      </c>
      <c r="B6" s="160">
        <v>0.5</v>
      </c>
      <c r="C6" s="160">
        <v>1</v>
      </c>
      <c r="D6" s="160">
        <v>1</v>
      </c>
      <c r="E6" s="160">
        <v>1</v>
      </c>
      <c r="F6" s="160">
        <v>1</v>
      </c>
      <c r="G6" s="175">
        <v>2</v>
      </c>
      <c r="H6" s="175">
        <v>4</v>
      </c>
      <c r="I6" s="175"/>
    </row>
    <row r="7" spans="1:9" x14ac:dyDescent="0.25">
      <c r="A7" s="15" t="s">
        <v>572</v>
      </c>
      <c r="B7" s="51"/>
      <c r="C7" s="51">
        <v>0.5</v>
      </c>
      <c r="D7" s="51"/>
      <c r="E7" s="51"/>
      <c r="F7" s="51"/>
      <c r="G7" s="102"/>
      <c r="H7" s="102"/>
      <c r="I7" s="102"/>
    </row>
    <row r="8" spans="1:9" x14ac:dyDescent="0.25">
      <c r="A8" s="162" t="s">
        <v>469</v>
      </c>
      <c r="B8" s="163"/>
      <c r="C8" s="163">
        <v>0.5</v>
      </c>
      <c r="D8" s="163"/>
      <c r="E8" s="163"/>
      <c r="F8" s="163"/>
      <c r="G8" s="176"/>
      <c r="H8" s="176"/>
      <c r="I8" s="176"/>
    </row>
    <row r="9" spans="1:9" x14ac:dyDescent="0.25">
      <c r="A9" s="17" t="s">
        <v>783</v>
      </c>
      <c r="B9" s="51"/>
      <c r="C9" s="51"/>
      <c r="D9" s="51">
        <v>0.5</v>
      </c>
      <c r="E9" s="51"/>
      <c r="F9" s="51"/>
      <c r="G9" s="102"/>
      <c r="H9" s="102"/>
      <c r="I9" s="102"/>
    </row>
    <row r="10" spans="1:9" ht="16.5" thickBot="1" x14ac:dyDescent="0.3">
      <c r="A10" s="20"/>
      <c r="B10" s="88"/>
      <c r="C10" s="88"/>
      <c r="D10" s="88"/>
      <c r="E10" s="104"/>
      <c r="F10" s="104"/>
      <c r="G10" s="104"/>
      <c r="H10" s="104"/>
      <c r="I10" s="104"/>
    </row>
    <row r="11" spans="1:9" ht="16.5" thickBot="1" x14ac:dyDescent="0.3">
      <c r="A11" s="39" t="s">
        <v>49</v>
      </c>
      <c r="B11" s="91">
        <f t="shared" ref="B11:H11" si="2">SUM(B12:B13)</f>
        <v>16</v>
      </c>
      <c r="C11" s="91">
        <f t="shared" si="2"/>
        <v>21</v>
      </c>
      <c r="D11" s="91">
        <f t="shared" si="2"/>
        <v>17</v>
      </c>
      <c r="E11" s="91">
        <f t="shared" si="2"/>
        <v>16</v>
      </c>
      <c r="F11" s="91">
        <f t="shared" si="2"/>
        <v>19</v>
      </c>
      <c r="G11" s="91">
        <f t="shared" si="2"/>
        <v>17</v>
      </c>
      <c r="H11" s="91">
        <f t="shared" si="2"/>
        <v>23</v>
      </c>
      <c r="I11" s="91">
        <f t="shared" ref="I11" si="3">SUM(I12:I13)</f>
        <v>0</v>
      </c>
    </row>
    <row r="12" spans="1:9" x14ac:dyDescent="0.25">
      <c r="A12" s="159" t="s">
        <v>442</v>
      </c>
      <c r="B12" s="160">
        <v>12</v>
      </c>
      <c r="C12" s="160">
        <v>15</v>
      </c>
      <c r="D12" s="160">
        <v>10</v>
      </c>
      <c r="E12" s="160">
        <v>9</v>
      </c>
      <c r="F12" s="160">
        <v>7</v>
      </c>
      <c r="G12" s="175">
        <v>7</v>
      </c>
      <c r="H12" s="175">
        <v>9</v>
      </c>
      <c r="I12" s="175"/>
    </row>
    <row r="13" spans="1:9" x14ac:dyDescent="0.25">
      <c r="A13" s="15" t="s">
        <v>470</v>
      </c>
      <c r="B13" s="51">
        <v>4</v>
      </c>
      <c r="C13" s="51">
        <v>6</v>
      </c>
      <c r="D13" s="51">
        <v>7</v>
      </c>
      <c r="E13" s="51">
        <v>7</v>
      </c>
      <c r="F13" s="51">
        <v>12</v>
      </c>
      <c r="G13" s="102">
        <v>10</v>
      </c>
      <c r="H13" s="102">
        <v>14</v>
      </c>
      <c r="I13" s="102"/>
    </row>
    <row r="14" spans="1:9" ht="16.5" thickBot="1" x14ac:dyDescent="0.3">
      <c r="A14" s="20"/>
      <c r="B14" s="88"/>
      <c r="C14" s="88"/>
      <c r="D14" s="88"/>
      <c r="E14" s="104"/>
      <c r="F14" s="104"/>
      <c r="G14" s="104"/>
      <c r="H14" s="104"/>
      <c r="I14" s="104"/>
    </row>
    <row r="15" spans="1:9" ht="16.5" thickBot="1" x14ac:dyDescent="0.3">
      <c r="A15" s="39" t="s">
        <v>56</v>
      </c>
      <c r="B15" s="91">
        <f>SUM(B16:B26)</f>
        <v>36.5</v>
      </c>
      <c r="C15" s="91">
        <f t="shared" ref="C15:H15" si="4">SUM(C16:C26)</f>
        <v>45.5</v>
      </c>
      <c r="D15" s="91">
        <f t="shared" si="4"/>
        <v>27.5</v>
      </c>
      <c r="E15" s="91">
        <f t="shared" si="4"/>
        <v>23.5</v>
      </c>
      <c r="F15" s="91">
        <f t="shared" si="4"/>
        <v>42</v>
      </c>
      <c r="G15" s="91">
        <f t="shared" si="4"/>
        <v>40.1</v>
      </c>
      <c r="H15" s="91">
        <f t="shared" si="4"/>
        <v>40.1</v>
      </c>
      <c r="I15" s="91">
        <f t="shared" ref="I15" si="5">SUM(I16:I26)</f>
        <v>0</v>
      </c>
    </row>
    <row r="16" spans="1:9" x14ac:dyDescent="0.25">
      <c r="A16" s="159" t="s">
        <v>472</v>
      </c>
      <c r="B16" s="160">
        <v>10</v>
      </c>
      <c r="C16" s="160">
        <v>11</v>
      </c>
      <c r="D16" s="160">
        <v>8</v>
      </c>
      <c r="E16" s="160">
        <v>3</v>
      </c>
      <c r="F16" s="160">
        <v>9</v>
      </c>
      <c r="G16" s="175">
        <v>3</v>
      </c>
      <c r="H16" s="175">
        <v>3</v>
      </c>
      <c r="I16" s="175"/>
    </row>
    <row r="17" spans="1:9" x14ac:dyDescent="0.25">
      <c r="A17" s="15" t="s">
        <v>447</v>
      </c>
      <c r="B17" s="51">
        <v>0.5</v>
      </c>
      <c r="C17" s="51"/>
      <c r="D17" s="51">
        <v>0.5</v>
      </c>
      <c r="E17" s="51">
        <v>0.5</v>
      </c>
      <c r="F17" s="51">
        <v>0.5</v>
      </c>
      <c r="G17" s="102">
        <v>0.1</v>
      </c>
      <c r="H17" s="102">
        <v>0.1</v>
      </c>
      <c r="I17" s="102"/>
    </row>
    <row r="18" spans="1:9" x14ac:dyDescent="0.25">
      <c r="A18" s="162" t="s">
        <v>473</v>
      </c>
      <c r="B18" s="163"/>
      <c r="C18" s="163">
        <v>0.5</v>
      </c>
      <c r="D18" s="163">
        <v>1</v>
      </c>
      <c r="E18" s="163">
        <v>2</v>
      </c>
      <c r="F18" s="163">
        <v>2</v>
      </c>
      <c r="G18" s="176">
        <v>1</v>
      </c>
      <c r="H18" s="176">
        <v>5</v>
      </c>
      <c r="I18" s="176"/>
    </row>
    <row r="19" spans="1:9" x14ac:dyDescent="0.25">
      <c r="A19" s="15" t="s">
        <v>449</v>
      </c>
      <c r="B19" s="51">
        <v>0.5</v>
      </c>
      <c r="C19" s="51">
        <v>0.5</v>
      </c>
      <c r="D19" s="51">
        <v>1</v>
      </c>
      <c r="E19" s="51">
        <v>0.5</v>
      </c>
      <c r="F19" s="51">
        <v>0.5</v>
      </c>
      <c r="G19" s="102">
        <v>0.5</v>
      </c>
      <c r="H19" s="102"/>
      <c r="I19" s="102"/>
    </row>
    <row r="20" spans="1:9" x14ac:dyDescent="0.25">
      <c r="A20" s="162" t="s">
        <v>450</v>
      </c>
      <c r="B20" s="163">
        <v>0.5</v>
      </c>
      <c r="C20" s="163">
        <v>0.5</v>
      </c>
      <c r="D20" s="163">
        <v>0.5</v>
      </c>
      <c r="E20" s="163">
        <v>0.5</v>
      </c>
      <c r="F20" s="163">
        <v>0.5</v>
      </c>
      <c r="G20" s="176">
        <v>0.5</v>
      </c>
      <c r="H20" s="176"/>
      <c r="I20" s="176"/>
    </row>
    <row r="21" spans="1:9" x14ac:dyDescent="0.25">
      <c r="A21" s="15" t="s">
        <v>904</v>
      </c>
      <c r="B21" s="51">
        <v>0.5</v>
      </c>
      <c r="C21" s="51">
        <v>0.5</v>
      </c>
      <c r="D21" s="51">
        <v>1</v>
      </c>
      <c r="E21" s="51">
        <v>0.5</v>
      </c>
      <c r="F21" s="51">
        <v>1</v>
      </c>
      <c r="G21" s="102"/>
      <c r="H21" s="102">
        <v>1</v>
      </c>
      <c r="I21" s="102"/>
    </row>
    <row r="22" spans="1:9" x14ac:dyDescent="0.25">
      <c r="A22" s="162" t="s">
        <v>537</v>
      </c>
      <c r="B22" s="163"/>
      <c r="C22" s="163"/>
      <c r="D22" s="163">
        <v>3</v>
      </c>
      <c r="E22" s="163">
        <v>0.5</v>
      </c>
      <c r="F22" s="163"/>
      <c r="G22" s="176"/>
      <c r="H22" s="176"/>
      <c r="I22" s="176"/>
    </row>
    <row r="23" spans="1:9" x14ac:dyDescent="0.25">
      <c r="A23" s="15" t="s">
        <v>460</v>
      </c>
      <c r="B23" s="51"/>
      <c r="C23" s="51"/>
      <c r="D23" s="51"/>
      <c r="E23" s="51">
        <v>0.5</v>
      </c>
      <c r="F23" s="51"/>
      <c r="G23" s="102"/>
      <c r="H23" s="102">
        <v>0.5</v>
      </c>
      <c r="I23" s="102"/>
    </row>
    <row r="24" spans="1:9" ht="16.5" customHeight="1" x14ac:dyDescent="0.25">
      <c r="A24" s="162" t="s">
        <v>453</v>
      </c>
      <c r="B24" s="163">
        <v>3</v>
      </c>
      <c r="C24" s="163">
        <v>4</v>
      </c>
      <c r="D24" s="163">
        <v>12</v>
      </c>
      <c r="E24" s="163">
        <v>4</v>
      </c>
      <c r="F24" s="163">
        <v>7</v>
      </c>
      <c r="G24" s="176">
        <v>10</v>
      </c>
      <c r="H24" s="176">
        <v>10</v>
      </c>
      <c r="I24" s="176"/>
    </row>
    <row r="25" spans="1:9" x14ac:dyDescent="0.25">
      <c r="A25" s="15" t="s">
        <v>463</v>
      </c>
      <c r="B25" s="51">
        <v>0.5</v>
      </c>
      <c r="C25" s="51">
        <v>0.5</v>
      </c>
      <c r="D25" s="51">
        <v>0.5</v>
      </c>
      <c r="E25" s="51">
        <v>0.5</v>
      </c>
      <c r="F25" s="51">
        <v>0.5</v>
      </c>
      <c r="G25" s="102"/>
      <c r="H25" s="102">
        <v>0.5</v>
      </c>
      <c r="I25" s="102"/>
    </row>
    <row r="26" spans="1:9" x14ac:dyDescent="0.25">
      <c r="A26" s="168" t="s">
        <v>464</v>
      </c>
      <c r="B26" s="169">
        <v>21</v>
      </c>
      <c r="C26" s="169">
        <v>28</v>
      </c>
      <c r="D26" s="169"/>
      <c r="E26" s="169">
        <v>11</v>
      </c>
      <c r="F26" s="169">
        <v>21</v>
      </c>
      <c r="G26" s="177">
        <v>25</v>
      </c>
      <c r="H26" s="177">
        <v>20</v>
      </c>
      <c r="I26" s="177"/>
    </row>
    <row r="27" spans="1:9" x14ac:dyDescent="0.25">
      <c r="A27" s="171" t="s">
        <v>456</v>
      </c>
      <c r="B27" s="172"/>
      <c r="C27" s="172"/>
      <c r="D27" s="172"/>
      <c r="E27" s="172">
        <v>4</v>
      </c>
      <c r="F27" s="172">
        <v>4</v>
      </c>
      <c r="G27" s="186">
        <v>4</v>
      </c>
      <c r="H27" s="186">
        <v>4</v>
      </c>
      <c r="I27" s="186"/>
    </row>
    <row r="28" spans="1:9" ht="16.5" thickBot="1" x14ac:dyDescent="0.3">
      <c r="A28" s="40"/>
      <c r="B28" s="88"/>
      <c r="C28" s="88"/>
      <c r="D28" s="88"/>
      <c r="E28" s="88"/>
      <c r="F28" s="88"/>
      <c r="G28" s="104"/>
      <c r="H28" s="104"/>
      <c r="I28" s="104"/>
    </row>
    <row r="29" spans="1:9" ht="16.5" thickBot="1" x14ac:dyDescent="0.3">
      <c r="A29" s="39" t="s">
        <v>57</v>
      </c>
      <c r="B29" s="91">
        <f t="shared" ref="B29:H29" si="6">B15+B11+B5</f>
        <v>53</v>
      </c>
      <c r="C29" s="91">
        <f t="shared" si="6"/>
        <v>68.5</v>
      </c>
      <c r="D29" s="91">
        <f t="shared" si="6"/>
        <v>46</v>
      </c>
      <c r="E29" s="91">
        <f t="shared" si="6"/>
        <v>40.5</v>
      </c>
      <c r="F29" s="91">
        <f t="shared" si="6"/>
        <v>62</v>
      </c>
      <c r="G29" s="91">
        <f t="shared" si="6"/>
        <v>59.1</v>
      </c>
      <c r="H29" s="91">
        <f t="shared" si="6"/>
        <v>67.099999999999994</v>
      </c>
      <c r="I29" s="91">
        <f t="shared" ref="I29" si="7">I15+I11+I5</f>
        <v>0</v>
      </c>
    </row>
    <row r="30" spans="1:9" ht="16.5" thickBot="1" x14ac:dyDescent="0.3">
      <c r="A30" s="39" t="s">
        <v>58</v>
      </c>
      <c r="B30" s="55">
        <f>COUNT(B6:B9)+COUNT(B12:B13)+COUNT(B16:B25)</f>
        <v>10</v>
      </c>
      <c r="C30" s="55">
        <f t="shared" ref="C30:H30" si="8">COUNT(C6:C9)+COUNT(C12:C13)+COUNT(C16:C25)</f>
        <v>12</v>
      </c>
      <c r="D30" s="55">
        <f t="shared" si="8"/>
        <v>13</v>
      </c>
      <c r="E30" s="55">
        <f t="shared" si="8"/>
        <v>13</v>
      </c>
      <c r="F30" s="55">
        <f t="shared" si="8"/>
        <v>11</v>
      </c>
      <c r="G30" s="55">
        <f t="shared" si="8"/>
        <v>9</v>
      </c>
      <c r="H30" s="55">
        <f t="shared" si="8"/>
        <v>10</v>
      </c>
      <c r="I30" s="55">
        <f t="shared" ref="I30" si="9">COUNT(I6:I9)+COUNT(I12:I13)+COUNT(I16:I25)</f>
        <v>0</v>
      </c>
    </row>
    <row r="31" spans="1:9" ht="16.5" thickBot="1" x14ac:dyDescent="0.3">
      <c r="A31" s="39" t="s">
        <v>753</v>
      </c>
      <c r="B31" s="55"/>
      <c r="C31" s="55"/>
      <c r="D31" s="55"/>
      <c r="E31" s="105"/>
      <c r="F31" s="105"/>
      <c r="G31" s="105"/>
      <c r="H31" s="105">
        <v>8028</v>
      </c>
      <c r="I31" s="105"/>
    </row>
    <row r="32" spans="1:9" x14ac:dyDescent="0.25">
      <c r="B32" s="100"/>
      <c r="C32" s="100"/>
      <c r="D32" s="100"/>
      <c r="E32" s="100"/>
      <c r="F32" s="100"/>
      <c r="G32" s="100"/>
      <c r="H32" s="100"/>
      <c r="I32" s="100"/>
    </row>
    <row r="33" spans="2:9" x14ac:dyDescent="0.25">
      <c r="B33" s="100"/>
      <c r="C33" s="100"/>
      <c r="D33" s="100"/>
      <c r="E33" s="100"/>
      <c r="F33" s="100"/>
      <c r="G33" s="100"/>
      <c r="H33" s="100"/>
      <c r="I33" s="100"/>
    </row>
    <row r="34" spans="2:9" x14ac:dyDescent="0.25">
      <c r="B34" s="100"/>
      <c r="C34" s="100"/>
      <c r="D34" s="100"/>
      <c r="E34" s="100"/>
      <c r="F34" s="100"/>
      <c r="G34" s="100"/>
      <c r="H34" s="100"/>
      <c r="I34" s="100"/>
    </row>
    <row r="35" spans="2:9" x14ac:dyDescent="0.25">
      <c r="B35" s="100"/>
      <c r="C35" s="100"/>
      <c r="D35" s="100"/>
      <c r="E35" s="100"/>
      <c r="F35" s="100"/>
      <c r="G35" s="100"/>
      <c r="H35" s="100"/>
      <c r="I35" s="100"/>
    </row>
    <row r="36" spans="2:9" x14ac:dyDescent="0.25">
      <c r="B36" s="100"/>
      <c r="C36" s="100"/>
      <c r="D36" s="100"/>
      <c r="E36" s="100"/>
      <c r="F36" s="100"/>
      <c r="G36" s="100"/>
      <c r="H36" s="100"/>
      <c r="I36" s="100"/>
    </row>
    <row r="37" spans="2:9" x14ac:dyDescent="0.25">
      <c r="B37" s="100"/>
      <c r="C37" s="100"/>
      <c r="D37" s="100"/>
      <c r="E37" s="100"/>
      <c r="F37" s="100"/>
      <c r="G37" s="100"/>
      <c r="H37" s="100"/>
      <c r="I37" s="100"/>
    </row>
    <row r="38" spans="2:9" x14ac:dyDescent="0.25">
      <c r="B38" s="100"/>
      <c r="C38" s="100"/>
      <c r="D38" s="100"/>
      <c r="E38" s="100"/>
      <c r="F38" s="100"/>
      <c r="G38" s="100"/>
      <c r="H38" s="100"/>
      <c r="I38" s="100"/>
    </row>
    <row r="39" spans="2:9" x14ac:dyDescent="0.25">
      <c r="B39" s="100"/>
      <c r="C39" s="100"/>
      <c r="D39" s="100"/>
      <c r="E39" s="100"/>
      <c r="F39" s="100"/>
      <c r="G39" s="100"/>
      <c r="H39" s="100"/>
      <c r="I39" s="100"/>
    </row>
  </sheetData>
  <sortState xmlns:xlrd2="http://schemas.microsoft.com/office/spreadsheetml/2017/richdata2" ref="A16:H25">
    <sortCondition ref="A15:A25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>
    <pageSetUpPr fitToPage="1"/>
  </sheetPr>
  <dimension ref="A1:I46"/>
  <sheetViews>
    <sheetView zoomScaleNormal="100" workbookViewId="0">
      <selection activeCell="R37" sqref="R37"/>
    </sheetView>
  </sheetViews>
  <sheetFormatPr defaultColWidth="8.85546875" defaultRowHeight="15.75" x14ac:dyDescent="0.25"/>
  <cols>
    <col min="1" max="1" width="27.42578125" style="3" customWidth="1"/>
    <col min="2" max="6" width="9.5703125" style="3" customWidth="1"/>
    <col min="7" max="7" width="10.5703125" style="3" customWidth="1"/>
    <col min="8" max="9" width="11.5703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749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146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754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SUM(B6)</f>
        <v>0</v>
      </c>
      <c r="C5" s="91">
        <f t="shared" ref="C5:I5" si="0">SUM(C6)</f>
        <v>0</v>
      </c>
      <c r="D5" s="91">
        <f t="shared" si="0"/>
        <v>0</v>
      </c>
      <c r="E5" s="91">
        <f t="shared" si="0"/>
        <v>0</v>
      </c>
      <c r="F5" s="91">
        <f t="shared" si="0"/>
        <v>0</v>
      </c>
      <c r="G5" s="91">
        <f t="shared" si="0"/>
        <v>0</v>
      </c>
      <c r="H5" s="91">
        <f t="shared" si="0"/>
        <v>0.5</v>
      </c>
      <c r="I5" s="91">
        <f t="shared" si="0"/>
        <v>0</v>
      </c>
    </row>
    <row r="6" spans="1:9" x14ac:dyDescent="0.25">
      <c r="A6" s="159" t="s">
        <v>582</v>
      </c>
      <c r="B6" s="160"/>
      <c r="C6" s="160"/>
      <c r="D6" s="160"/>
      <c r="E6" s="160"/>
      <c r="F6" s="160"/>
      <c r="G6" s="175"/>
      <c r="H6" s="175">
        <v>0.5</v>
      </c>
      <c r="I6" s="175"/>
    </row>
    <row r="7" spans="1:9" ht="16.5" thickBot="1" x14ac:dyDescent="0.3">
      <c r="A7" s="21"/>
      <c r="B7" s="54"/>
      <c r="C7" s="54"/>
      <c r="D7" s="54"/>
      <c r="E7" s="54"/>
      <c r="F7" s="54"/>
      <c r="G7" s="106"/>
      <c r="H7" s="106"/>
      <c r="I7" s="106"/>
    </row>
    <row r="8" spans="1:9" ht="16.5" thickBot="1" x14ac:dyDescent="0.3">
      <c r="A8" s="39" t="s">
        <v>48</v>
      </c>
      <c r="B8" s="91">
        <f t="shared" ref="B8" si="1">SUM(B9:B12)</f>
        <v>1.5</v>
      </c>
      <c r="C8" s="91">
        <f t="shared" ref="C8" si="2">SUM(C9:C12)</f>
        <v>2</v>
      </c>
      <c r="D8" s="91">
        <f t="shared" ref="D8" si="3">SUM(D9:D12)</f>
        <v>2</v>
      </c>
      <c r="E8" s="91">
        <f t="shared" ref="E8" si="4">SUM(E9:E12)</f>
        <v>1.5</v>
      </c>
      <c r="F8" s="91">
        <f t="shared" ref="F8" si="5">SUM(F9:F12)</f>
        <v>1</v>
      </c>
      <c r="G8" s="91">
        <f t="shared" ref="G8" si="6">SUM(G9:G12)</f>
        <v>3</v>
      </c>
      <c r="H8" s="91">
        <f t="shared" ref="H8:I8" si="7">SUM(H9:H12)</f>
        <v>4</v>
      </c>
      <c r="I8" s="91">
        <f t="shared" si="7"/>
        <v>0</v>
      </c>
    </row>
    <row r="9" spans="1:9" x14ac:dyDescent="0.25">
      <c r="A9" s="159" t="s">
        <v>436</v>
      </c>
      <c r="B9" s="160">
        <v>0.5</v>
      </c>
      <c r="C9" s="160">
        <v>1</v>
      </c>
      <c r="D9" s="160">
        <v>1</v>
      </c>
      <c r="E9" s="160">
        <v>1</v>
      </c>
      <c r="F9" s="160">
        <v>0.5</v>
      </c>
      <c r="G9" s="175">
        <v>2</v>
      </c>
      <c r="H9" s="175">
        <v>2</v>
      </c>
      <c r="I9" s="175"/>
    </row>
    <row r="10" spans="1:9" x14ac:dyDescent="0.25">
      <c r="A10" s="15" t="s">
        <v>755</v>
      </c>
      <c r="B10" s="51"/>
      <c r="C10" s="51"/>
      <c r="D10" s="51"/>
      <c r="E10" s="51"/>
      <c r="F10" s="51"/>
      <c r="G10" s="102">
        <v>0.5</v>
      </c>
      <c r="H10" s="102">
        <v>1</v>
      </c>
      <c r="I10" s="102"/>
    </row>
    <row r="11" spans="1:9" x14ac:dyDescent="0.25">
      <c r="A11" s="162" t="s">
        <v>572</v>
      </c>
      <c r="B11" s="163">
        <v>0.5</v>
      </c>
      <c r="C11" s="163">
        <v>0.5</v>
      </c>
      <c r="D11" s="163">
        <v>0.5</v>
      </c>
      <c r="E11" s="163"/>
      <c r="F11" s="163"/>
      <c r="G11" s="176"/>
      <c r="H11" s="176"/>
      <c r="I11" s="176"/>
    </row>
    <row r="12" spans="1:9" x14ac:dyDescent="0.25">
      <c r="A12" s="15" t="s">
        <v>468</v>
      </c>
      <c r="B12" s="51">
        <v>0.5</v>
      </c>
      <c r="C12" s="51">
        <v>0.5</v>
      </c>
      <c r="D12" s="51">
        <v>0.5</v>
      </c>
      <c r="E12" s="51">
        <v>0.5</v>
      </c>
      <c r="F12" s="51">
        <v>0.5</v>
      </c>
      <c r="G12" s="102">
        <v>0.5</v>
      </c>
      <c r="H12" s="102">
        <v>1</v>
      </c>
      <c r="I12" s="102"/>
    </row>
    <row r="13" spans="1:9" ht="16.5" thickBot="1" x14ac:dyDescent="0.3">
      <c r="A13" s="20"/>
      <c r="B13" s="88"/>
      <c r="C13" s="88"/>
      <c r="D13" s="88"/>
      <c r="E13" s="104"/>
      <c r="F13" s="104"/>
      <c r="G13" s="104"/>
      <c r="H13" s="104"/>
      <c r="I13" s="104"/>
    </row>
    <row r="14" spans="1:9" ht="16.5" thickBot="1" x14ac:dyDescent="0.3">
      <c r="A14" s="39" t="s">
        <v>49</v>
      </c>
      <c r="B14" s="91">
        <f>SUM(B15:B18)</f>
        <v>17</v>
      </c>
      <c r="C14" s="91">
        <f t="shared" ref="C14:H14" si="8">SUM(C15:C18)</f>
        <v>14</v>
      </c>
      <c r="D14" s="91">
        <f t="shared" si="8"/>
        <v>18</v>
      </c>
      <c r="E14" s="91">
        <f t="shared" si="8"/>
        <v>16</v>
      </c>
      <c r="F14" s="91">
        <f t="shared" si="8"/>
        <v>18</v>
      </c>
      <c r="G14" s="91">
        <f t="shared" si="8"/>
        <v>20</v>
      </c>
      <c r="H14" s="91">
        <f t="shared" si="8"/>
        <v>29</v>
      </c>
      <c r="I14" s="91">
        <f t="shared" ref="I14" si="9">SUM(I15:I18)</f>
        <v>0</v>
      </c>
    </row>
    <row r="15" spans="1:9" x14ac:dyDescent="0.25">
      <c r="A15" s="159" t="s">
        <v>440</v>
      </c>
      <c r="B15" s="160">
        <v>1</v>
      </c>
      <c r="C15" s="160">
        <v>1</v>
      </c>
      <c r="D15" s="160">
        <v>5</v>
      </c>
      <c r="E15" s="160">
        <v>5</v>
      </c>
      <c r="F15" s="160">
        <v>5</v>
      </c>
      <c r="G15" s="175">
        <v>5</v>
      </c>
      <c r="H15" s="175">
        <v>9</v>
      </c>
      <c r="I15" s="175"/>
    </row>
    <row r="16" spans="1:9" x14ac:dyDescent="0.25">
      <c r="A16" s="15" t="s">
        <v>442</v>
      </c>
      <c r="B16" s="51">
        <v>9</v>
      </c>
      <c r="C16" s="51">
        <v>7</v>
      </c>
      <c r="D16" s="51">
        <v>6</v>
      </c>
      <c r="E16" s="51">
        <v>7</v>
      </c>
      <c r="F16" s="51">
        <v>7</v>
      </c>
      <c r="G16" s="102">
        <v>9</v>
      </c>
      <c r="H16" s="102">
        <v>9</v>
      </c>
      <c r="I16" s="102"/>
    </row>
    <row r="17" spans="1:9" x14ac:dyDescent="0.25">
      <c r="A17" s="162" t="s">
        <v>536</v>
      </c>
      <c r="B17" s="163">
        <v>5</v>
      </c>
      <c r="C17" s="163">
        <v>3</v>
      </c>
      <c r="D17" s="163">
        <v>6</v>
      </c>
      <c r="E17" s="163">
        <v>3</v>
      </c>
      <c r="F17" s="163">
        <v>5</v>
      </c>
      <c r="G17" s="176">
        <v>4</v>
      </c>
      <c r="H17" s="176">
        <v>8</v>
      </c>
      <c r="I17" s="176"/>
    </row>
    <row r="18" spans="1:9" x14ac:dyDescent="0.25">
      <c r="A18" s="15" t="s">
        <v>470</v>
      </c>
      <c r="B18" s="51">
        <v>2</v>
      </c>
      <c r="C18" s="51">
        <v>3</v>
      </c>
      <c r="D18" s="51">
        <v>1</v>
      </c>
      <c r="E18" s="51">
        <v>1</v>
      </c>
      <c r="F18" s="51">
        <v>1</v>
      </c>
      <c r="G18" s="102">
        <v>2</v>
      </c>
      <c r="H18" s="102">
        <v>3</v>
      </c>
      <c r="I18" s="102"/>
    </row>
    <row r="19" spans="1:9" ht="16.5" thickBot="1" x14ac:dyDescent="0.3">
      <c r="A19" s="20"/>
      <c r="B19" s="88"/>
      <c r="C19" s="88"/>
      <c r="D19" s="88"/>
      <c r="E19" s="104"/>
      <c r="F19" s="104"/>
      <c r="G19" s="104"/>
      <c r="H19" s="104"/>
      <c r="I19" s="104"/>
    </row>
    <row r="20" spans="1:9" ht="16.5" thickBot="1" x14ac:dyDescent="0.3">
      <c r="A20" s="39" t="s">
        <v>56</v>
      </c>
      <c r="B20" s="91">
        <f>SUM(B21:B34)</f>
        <v>68.5</v>
      </c>
      <c r="C20" s="91">
        <f t="shared" ref="C20:H20" si="10">SUM(C21:C34)</f>
        <v>73</v>
      </c>
      <c r="D20" s="91">
        <f t="shared" si="10"/>
        <v>38.5</v>
      </c>
      <c r="E20" s="91">
        <f t="shared" si="10"/>
        <v>27.5</v>
      </c>
      <c r="F20" s="91">
        <f t="shared" si="10"/>
        <v>66</v>
      </c>
      <c r="G20" s="91">
        <f t="shared" si="10"/>
        <v>32.6</v>
      </c>
      <c r="H20" s="91">
        <f t="shared" si="10"/>
        <v>44.6</v>
      </c>
      <c r="I20" s="91">
        <f t="shared" ref="I20" si="11">SUM(I21:I34)</f>
        <v>0</v>
      </c>
    </row>
    <row r="21" spans="1:9" x14ac:dyDescent="0.25">
      <c r="A21" s="159" t="s">
        <v>472</v>
      </c>
      <c r="B21" s="160">
        <v>28</v>
      </c>
      <c r="C21" s="160">
        <v>26</v>
      </c>
      <c r="D21" s="160">
        <v>10</v>
      </c>
      <c r="E21" s="160">
        <v>5</v>
      </c>
      <c r="F21" s="160">
        <v>2</v>
      </c>
      <c r="G21" s="175">
        <v>3</v>
      </c>
      <c r="H21" s="175">
        <v>4</v>
      </c>
      <c r="I21" s="175"/>
    </row>
    <row r="22" spans="1:9" x14ac:dyDescent="0.25">
      <c r="A22" s="15" t="s">
        <v>458</v>
      </c>
      <c r="B22" s="51">
        <v>3</v>
      </c>
      <c r="C22" s="51">
        <v>2</v>
      </c>
      <c r="D22" s="51">
        <v>4</v>
      </c>
      <c r="E22" s="51">
        <v>1</v>
      </c>
      <c r="F22" s="51">
        <v>1</v>
      </c>
      <c r="G22" s="102">
        <v>3</v>
      </c>
      <c r="H22" s="102">
        <v>6</v>
      </c>
      <c r="I22" s="102"/>
    </row>
    <row r="23" spans="1:9" x14ac:dyDescent="0.25">
      <c r="A23" s="162" t="s">
        <v>447</v>
      </c>
      <c r="B23" s="163">
        <v>0.5</v>
      </c>
      <c r="C23" s="163">
        <v>0.5</v>
      </c>
      <c r="D23" s="163">
        <v>0.5</v>
      </c>
      <c r="E23" s="163">
        <v>0.5</v>
      </c>
      <c r="F23" s="163">
        <v>0.5</v>
      </c>
      <c r="G23" s="176">
        <v>0.5</v>
      </c>
      <c r="H23" s="176">
        <v>0.1</v>
      </c>
      <c r="I23" s="176"/>
    </row>
    <row r="24" spans="1:9" x14ac:dyDescent="0.25">
      <c r="A24" s="15" t="s">
        <v>448</v>
      </c>
      <c r="B24" s="51"/>
      <c r="C24" s="51"/>
      <c r="D24" s="51">
        <v>0.5</v>
      </c>
      <c r="E24" s="51">
        <v>0.5</v>
      </c>
      <c r="F24" s="51"/>
      <c r="G24" s="102"/>
      <c r="H24" s="102"/>
      <c r="I24" s="102"/>
    </row>
    <row r="25" spans="1:9" x14ac:dyDescent="0.25">
      <c r="A25" s="162" t="s">
        <v>449</v>
      </c>
      <c r="B25" s="163">
        <v>1</v>
      </c>
      <c r="C25" s="163">
        <v>1</v>
      </c>
      <c r="D25" s="163">
        <v>1</v>
      </c>
      <c r="E25" s="163">
        <v>1</v>
      </c>
      <c r="F25" s="163">
        <v>0.5</v>
      </c>
      <c r="G25" s="176">
        <v>0.5</v>
      </c>
      <c r="H25" s="176">
        <v>1</v>
      </c>
      <c r="I25" s="176"/>
    </row>
    <row r="26" spans="1:9" x14ac:dyDescent="0.25">
      <c r="A26" s="15" t="s">
        <v>892</v>
      </c>
      <c r="B26" s="51">
        <v>0.5</v>
      </c>
      <c r="C26" s="51">
        <v>0.5</v>
      </c>
      <c r="D26" s="51">
        <v>0.5</v>
      </c>
      <c r="E26" s="51"/>
      <c r="F26" s="51"/>
      <c r="G26" s="102">
        <v>3</v>
      </c>
      <c r="H26" s="102"/>
      <c r="I26" s="102"/>
    </row>
    <row r="27" spans="1:9" x14ac:dyDescent="0.25">
      <c r="A27" s="162" t="s">
        <v>450</v>
      </c>
      <c r="B27" s="163">
        <v>0.5</v>
      </c>
      <c r="C27" s="163">
        <v>0.5</v>
      </c>
      <c r="D27" s="163">
        <v>0.5</v>
      </c>
      <c r="E27" s="163"/>
      <c r="F27" s="163"/>
      <c r="G27" s="176">
        <v>0.5</v>
      </c>
      <c r="H27" s="176"/>
      <c r="I27" s="176"/>
    </row>
    <row r="28" spans="1:9" x14ac:dyDescent="0.25">
      <c r="A28" s="15" t="s">
        <v>474</v>
      </c>
      <c r="B28" s="51"/>
      <c r="C28" s="51">
        <v>3</v>
      </c>
      <c r="D28" s="51">
        <v>1</v>
      </c>
      <c r="E28" s="51">
        <v>2</v>
      </c>
      <c r="F28" s="51"/>
      <c r="G28" s="102">
        <v>0.5</v>
      </c>
      <c r="H28" s="102">
        <v>2</v>
      </c>
      <c r="I28" s="102"/>
    </row>
    <row r="29" spans="1:9" x14ac:dyDescent="0.25">
      <c r="A29" s="162" t="s">
        <v>537</v>
      </c>
      <c r="B29" s="163">
        <v>2</v>
      </c>
      <c r="C29" s="163"/>
      <c r="D29" s="163">
        <v>2</v>
      </c>
      <c r="E29" s="163">
        <v>1</v>
      </c>
      <c r="F29" s="163"/>
      <c r="G29" s="176"/>
      <c r="H29" s="176">
        <v>2</v>
      </c>
      <c r="I29" s="176"/>
    </row>
    <row r="30" spans="1:9" x14ac:dyDescent="0.25">
      <c r="A30" s="15" t="s">
        <v>756</v>
      </c>
      <c r="B30" s="51"/>
      <c r="C30" s="51">
        <v>2</v>
      </c>
      <c r="D30" s="51">
        <v>2</v>
      </c>
      <c r="E30" s="51">
        <v>2</v>
      </c>
      <c r="F30" s="51">
        <v>3</v>
      </c>
      <c r="G30" s="102">
        <v>2</v>
      </c>
      <c r="H30" s="102">
        <v>2</v>
      </c>
      <c r="I30" s="102"/>
    </row>
    <row r="31" spans="1:9" x14ac:dyDescent="0.25">
      <c r="A31" s="162" t="s">
        <v>453</v>
      </c>
      <c r="B31" s="163">
        <v>5</v>
      </c>
      <c r="C31" s="163">
        <v>7</v>
      </c>
      <c r="D31" s="163">
        <v>5</v>
      </c>
      <c r="E31" s="163">
        <v>3</v>
      </c>
      <c r="F31" s="163">
        <v>5</v>
      </c>
      <c r="G31" s="176">
        <v>4</v>
      </c>
      <c r="H31" s="176">
        <v>6</v>
      </c>
      <c r="I31" s="176"/>
    </row>
    <row r="32" spans="1:9" x14ac:dyDescent="0.25">
      <c r="A32" s="15" t="s">
        <v>455</v>
      </c>
      <c r="B32" s="51">
        <v>0.5</v>
      </c>
      <c r="C32" s="51"/>
      <c r="D32" s="51">
        <v>1</v>
      </c>
      <c r="E32" s="51">
        <v>1</v>
      </c>
      <c r="F32" s="51">
        <v>0.5</v>
      </c>
      <c r="G32" s="102">
        <v>0.5</v>
      </c>
      <c r="H32" s="102">
        <v>1</v>
      </c>
      <c r="I32" s="102"/>
    </row>
    <row r="33" spans="1:9" x14ac:dyDescent="0.25">
      <c r="A33" s="162" t="s">
        <v>463</v>
      </c>
      <c r="B33" s="163">
        <v>1</v>
      </c>
      <c r="C33" s="163"/>
      <c r="D33" s="163">
        <v>0.5</v>
      </c>
      <c r="E33" s="163">
        <v>0.5</v>
      </c>
      <c r="F33" s="163">
        <v>0.5</v>
      </c>
      <c r="G33" s="176">
        <v>0.1</v>
      </c>
      <c r="H33" s="176">
        <v>0.5</v>
      </c>
      <c r="I33" s="176"/>
    </row>
    <row r="34" spans="1:9" x14ac:dyDescent="0.25">
      <c r="A34" s="168" t="s">
        <v>464</v>
      </c>
      <c r="B34" s="169">
        <v>26.5</v>
      </c>
      <c r="C34" s="169">
        <v>30.5</v>
      </c>
      <c r="D34" s="169">
        <v>10</v>
      </c>
      <c r="E34" s="169">
        <v>10</v>
      </c>
      <c r="F34" s="169">
        <v>53</v>
      </c>
      <c r="G34" s="177">
        <v>15</v>
      </c>
      <c r="H34" s="177">
        <v>20</v>
      </c>
      <c r="I34" s="177"/>
    </row>
    <row r="35" spans="1:9" x14ac:dyDescent="0.25">
      <c r="A35" s="171" t="s">
        <v>456</v>
      </c>
      <c r="B35" s="172"/>
      <c r="C35" s="172"/>
      <c r="D35" s="172"/>
      <c r="E35" s="172">
        <v>4</v>
      </c>
      <c r="F35" s="172">
        <v>1</v>
      </c>
      <c r="G35" s="186">
        <v>1</v>
      </c>
      <c r="H35" s="186">
        <v>3</v>
      </c>
      <c r="I35" s="186"/>
    </row>
    <row r="36" spans="1:9" ht="16.5" thickBot="1" x14ac:dyDescent="0.3">
      <c r="A36" s="40"/>
      <c r="B36" s="88"/>
      <c r="C36" s="88"/>
      <c r="D36" s="88"/>
      <c r="E36" s="88"/>
      <c r="F36" s="88"/>
      <c r="G36" s="104"/>
      <c r="H36" s="104"/>
      <c r="I36" s="104"/>
    </row>
    <row r="37" spans="1:9" ht="16.5" thickBot="1" x14ac:dyDescent="0.3">
      <c r="A37" s="39" t="s">
        <v>57</v>
      </c>
      <c r="B37" s="91">
        <f>B20+B14+B8+B5</f>
        <v>87</v>
      </c>
      <c r="C37" s="91">
        <f t="shared" ref="C37:H37" si="12">C20+C14+C8+C5</f>
        <v>89</v>
      </c>
      <c r="D37" s="91">
        <f t="shared" si="12"/>
        <v>58.5</v>
      </c>
      <c r="E37" s="91">
        <f t="shared" si="12"/>
        <v>45</v>
      </c>
      <c r="F37" s="91">
        <f t="shared" si="12"/>
        <v>85</v>
      </c>
      <c r="G37" s="91">
        <f t="shared" si="12"/>
        <v>55.6</v>
      </c>
      <c r="H37" s="91">
        <f t="shared" si="12"/>
        <v>78.099999999999994</v>
      </c>
      <c r="I37" s="91">
        <f t="shared" ref="I37" si="13">I20+I14+I8+I5</f>
        <v>0</v>
      </c>
    </row>
    <row r="38" spans="1:9" ht="16.5" thickBot="1" x14ac:dyDescent="0.3">
      <c r="A38" s="39" t="s">
        <v>58</v>
      </c>
      <c r="B38" s="55">
        <f>COUNT(B6)+COUNT(B9:B12)+COUNT(B15:B18)+COUNT(B21:B33)</f>
        <v>17</v>
      </c>
      <c r="C38" s="55">
        <f t="shared" ref="C38:H38" si="14">COUNT(C6)+COUNT(C9:C12)+COUNT(C15:C18)+COUNT(C21:C33)</f>
        <v>16</v>
      </c>
      <c r="D38" s="55">
        <f t="shared" si="14"/>
        <v>20</v>
      </c>
      <c r="E38" s="55">
        <f t="shared" si="14"/>
        <v>17</v>
      </c>
      <c r="F38" s="55">
        <f t="shared" si="14"/>
        <v>14</v>
      </c>
      <c r="G38" s="55">
        <f t="shared" si="14"/>
        <v>18</v>
      </c>
      <c r="H38" s="55">
        <f t="shared" si="14"/>
        <v>18</v>
      </c>
      <c r="I38" s="55">
        <f t="shared" ref="I38" si="15">COUNT(I6)+COUNT(I9:I12)+COUNT(I15:I18)+COUNT(I21:I33)</f>
        <v>0</v>
      </c>
    </row>
    <row r="39" spans="1:9" ht="16.5" thickBot="1" x14ac:dyDescent="0.3">
      <c r="A39" s="39" t="s">
        <v>757</v>
      </c>
      <c r="B39" s="55"/>
      <c r="C39" s="55"/>
      <c r="D39" s="55"/>
      <c r="E39" s="105"/>
      <c r="F39" s="105"/>
      <c r="G39" s="105"/>
      <c r="H39" s="105">
        <v>8032</v>
      </c>
      <c r="I39" s="105"/>
    </row>
    <row r="40" spans="1:9" x14ac:dyDescent="0.25">
      <c r="B40" s="100"/>
      <c r="C40" s="100"/>
      <c r="D40" s="100"/>
      <c r="E40" s="100"/>
      <c r="F40" s="100"/>
      <c r="G40" s="100"/>
      <c r="H40" s="100"/>
      <c r="I40" s="100"/>
    </row>
    <row r="41" spans="1:9" x14ac:dyDescent="0.25">
      <c r="B41" s="100"/>
      <c r="C41" s="100"/>
      <c r="D41" s="100"/>
      <c r="E41" s="100"/>
      <c r="F41" s="100"/>
      <c r="G41" s="100"/>
      <c r="H41" s="100"/>
      <c r="I41" s="100"/>
    </row>
    <row r="42" spans="1:9" x14ac:dyDescent="0.25">
      <c r="B42" s="100"/>
      <c r="C42" s="100"/>
      <c r="D42" s="100"/>
      <c r="E42" s="100"/>
      <c r="F42" s="100"/>
      <c r="G42" s="100"/>
      <c r="H42" s="100"/>
      <c r="I42" s="100"/>
    </row>
    <row r="43" spans="1:9" x14ac:dyDescent="0.25">
      <c r="B43" s="100"/>
      <c r="C43" s="100"/>
      <c r="D43" s="100"/>
      <c r="E43" s="100"/>
      <c r="F43" s="100"/>
      <c r="G43" s="100"/>
      <c r="H43" s="100"/>
      <c r="I43" s="100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  <row r="45" spans="1:9" x14ac:dyDescent="0.25">
      <c r="B45" s="100"/>
      <c r="C45" s="100"/>
      <c r="D45" s="100"/>
      <c r="E45" s="100"/>
      <c r="F45" s="100"/>
      <c r="G45" s="100"/>
      <c r="H45" s="100"/>
      <c r="I45" s="100"/>
    </row>
    <row r="46" spans="1:9" x14ac:dyDescent="0.25">
      <c r="B46" s="100"/>
      <c r="C46" s="100"/>
      <c r="D46" s="100"/>
      <c r="E46" s="100"/>
      <c r="F46" s="100"/>
      <c r="G46" s="100"/>
      <c r="H46" s="100"/>
      <c r="I46" s="100"/>
    </row>
  </sheetData>
  <sortState xmlns:xlrd2="http://schemas.microsoft.com/office/spreadsheetml/2017/richdata2" ref="A21:H33">
    <sortCondition ref="A20:A3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>
    <pageSetUpPr fitToPage="1"/>
  </sheetPr>
  <dimension ref="A1:I43"/>
  <sheetViews>
    <sheetView zoomScale="115" zoomScaleNormal="115" workbookViewId="0">
      <selection activeCell="L31" sqref="L31"/>
    </sheetView>
  </sheetViews>
  <sheetFormatPr defaultColWidth="8.85546875" defaultRowHeight="15.75" x14ac:dyDescent="0.25"/>
  <cols>
    <col min="1" max="1" width="27.85546875" style="3" customWidth="1"/>
    <col min="2" max="6" width="9.5703125" style="3" customWidth="1"/>
    <col min="7" max="9" width="10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93" t="s">
        <v>758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  <c r="I2" s="54" t="s">
        <v>431</v>
      </c>
    </row>
    <row r="3" spans="1:9" x14ac:dyDescent="0.25">
      <c r="A3" s="16" t="s">
        <v>759</v>
      </c>
      <c r="B3" s="12"/>
      <c r="C3" s="12"/>
      <c r="D3" s="12"/>
      <c r="E3" s="67"/>
      <c r="F3" s="67"/>
      <c r="G3" s="67"/>
      <c r="H3" s="67" t="s">
        <v>970</v>
      </c>
      <c r="I3" s="67"/>
    </row>
    <row r="4" spans="1:9" ht="16.5" thickBot="1" x14ac:dyDescent="0.3">
      <c r="A4" s="27" t="s">
        <v>760</v>
      </c>
      <c r="B4" s="14"/>
      <c r="C4" s="14"/>
      <c r="D4" s="14"/>
      <c r="E4" s="71"/>
      <c r="F4" s="71"/>
      <c r="G4" s="71"/>
      <c r="H4" s="71"/>
      <c r="I4" s="71"/>
    </row>
    <row r="5" spans="1:9" ht="16.5" thickBot="1" x14ac:dyDescent="0.3">
      <c r="A5" s="39" t="s">
        <v>48</v>
      </c>
      <c r="B5" s="91">
        <f t="shared" ref="B5" si="0">SUM(B6:B9)</f>
        <v>10.5</v>
      </c>
      <c r="C5" s="91">
        <f t="shared" ref="C5" si="1">SUM(C6:C9)</f>
        <v>9</v>
      </c>
      <c r="D5" s="91">
        <f t="shared" ref="D5" si="2">SUM(D6:D9)</f>
        <v>8</v>
      </c>
      <c r="E5" s="91">
        <f t="shared" ref="E5" si="3">SUM(E6:E9)</f>
        <v>12</v>
      </c>
      <c r="F5" s="91">
        <f t="shared" ref="F5" si="4">SUM(F6:F9)</f>
        <v>12</v>
      </c>
      <c r="G5" s="91">
        <f t="shared" ref="G5" si="5">SUM(G6:G9)</f>
        <v>14.5</v>
      </c>
      <c r="H5" s="91">
        <f t="shared" ref="H5:I5" si="6">SUM(H6:H9)</f>
        <v>20</v>
      </c>
      <c r="I5" s="91">
        <f t="shared" si="6"/>
        <v>0</v>
      </c>
    </row>
    <row r="6" spans="1:9" x14ac:dyDescent="0.25">
      <c r="A6" s="159" t="s">
        <v>436</v>
      </c>
      <c r="B6" s="160">
        <v>0.5</v>
      </c>
      <c r="C6" s="160"/>
      <c r="D6" s="160"/>
      <c r="E6" s="175"/>
      <c r="F6" s="175"/>
      <c r="G6" s="175">
        <v>0.5</v>
      </c>
      <c r="H6" s="212">
        <v>1</v>
      </c>
      <c r="I6" s="212"/>
    </row>
    <row r="7" spans="1:9" x14ac:dyDescent="0.25">
      <c r="A7" s="15" t="s">
        <v>480</v>
      </c>
      <c r="B7" s="51">
        <v>5</v>
      </c>
      <c r="C7" s="51">
        <v>2</v>
      </c>
      <c r="D7" s="51">
        <v>2</v>
      </c>
      <c r="E7" s="51">
        <v>1</v>
      </c>
      <c r="F7" s="51">
        <v>3</v>
      </c>
      <c r="G7" s="102">
        <v>4</v>
      </c>
      <c r="H7" s="67">
        <v>6</v>
      </c>
      <c r="I7" s="67"/>
    </row>
    <row r="8" spans="1:9" x14ac:dyDescent="0.25">
      <c r="A8" s="162" t="s">
        <v>761</v>
      </c>
      <c r="B8" s="163">
        <v>3</v>
      </c>
      <c r="C8" s="163">
        <v>2</v>
      </c>
      <c r="D8" s="163">
        <v>1</v>
      </c>
      <c r="E8" s="163">
        <v>2</v>
      </c>
      <c r="F8" s="163">
        <v>1</v>
      </c>
      <c r="G8" s="176">
        <v>1</v>
      </c>
      <c r="H8" s="213">
        <v>2</v>
      </c>
      <c r="I8" s="213"/>
    </row>
    <row r="9" spans="1:9" x14ac:dyDescent="0.25">
      <c r="A9" s="15" t="s">
        <v>762</v>
      </c>
      <c r="B9" s="51">
        <v>2</v>
      </c>
      <c r="C9" s="51">
        <v>5</v>
      </c>
      <c r="D9" s="51">
        <v>5</v>
      </c>
      <c r="E9" s="51">
        <v>9</v>
      </c>
      <c r="F9" s="51">
        <v>8</v>
      </c>
      <c r="G9" s="102">
        <v>9</v>
      </c>
      <c r="H9" s="67">
        <v>11</v>
      </c>
      <c r="I9" s="67"/>
    </row>
    <row r="10" spans="1:9" ht="16.5" thickBot="1" x14ac:dyDescent="0.3">
      <c r="A10" s="27"/>
      <c r="B10" s="88"/>
      <c r="C10" s="88"/>
      <c r="D10" s="88"/>
      <c r="E10" s="104"/>
      <c r="F10" s="104"/>
      <c r="G10" s="104"/>
      <c r="H10" s="71"/>
      <c r="I10" s="71"/>
    </row>
    <row r="11" spans="1:9" ht="16.5" thickBot="1" x14ac:dyDescent="0.3">
      <c r="A11" s="39" t="s">
        <v>49</v>
      </c>
      <c r="B11" s="91">
        <f t="shared" ref="B11" si="7">SUM(B12:B13)</f>
        <v>22.5</v>
      </c>
      <c r="C11" s="91">
        <f t="shared" ref="C11" si="8">SUM(C12:C13)</f>
        <v>28.5</v>
      </c>
      <c r="D11" s="91">
        <f t="shared" ref="D11" si="9">SUM(D12:D13)</f>
        <v>30.5</v>
      </c>
      <c r="E11" s="91">
        <f t="shared" ref="E11" si="10">SUM(E12:E13)</f>
        <v>27.5</v>
      </c>
      <c r="F11" s="91">
        <f t="shared" ref="F11" si="11">SUM(F12:F13)</f>
        <v>30.5</v>
      </c>
      <c r="G11" s="91">
        <f t="shared" ref="G11" si="12">SUM(G12:G13)</f>
        <v>50.5</v>
      </c>
      <c r="H11" s="91">
        <f t="shared" ref="H11:I11" si="13">SUM(H12:H13)</f>
        <v>38</v>
      </c>
      <c r="I11" s="91">
        <f t="shared" si="13"/>
        <v>0</v>
      </c>
    </row>
    <row r="12" spans="1:9" x14ac:dyDescent="0.25">
      <c r="A12" s="159" t="s">
        <v>440</v>
      </c>
      <c r="B12" s="160">
        <v>22</v>
      </c>
      <c r="C12" s="160">
        <v>28</v>
      </c>
      <c r="D12" s="160">
        <v>30</v>
      </c>
      <c r="E12" s="160">
        <v>27</v>
      </c>
      <c r="F12" s="160">
        <v>30</v>
      </c>
      <c r="G12" s="175">
        <v>50</v>
      </c>
      <c r="H12" s="212">
        <v>38</v>
      </c>
      <c r="I12" s="212"/>
    </row>
    <row r="13" spans="1:9" x14ac:dyDescent="0.25">
      <c r="A13" s="15" t="s">
        <v>889</v>
      </c>
      <c r="B13" s="51">
        <v>0.5</v>
      </c>
      <c r="C13" s="51">
        <v>0.5</v>
      </c>
      <c r="D13" s="51">
        <v>0.5</v>
      </c>
      <c r="E13" s="51">
        <v>0.5</v>
      </c>
      <c r="F13" s="51">
        <v>0.5</v>
      </c>
      <c r="G13" s="102">
        <v>0.5</v>
      </c>
      <c r="H13" s="67"/>
      <c r="I13" s="67"/>
    </row>
    <row r="14" spans="1:9" ht="16.5" thickBot="1" x14ac:dyDescent="0.3">
      <c r="A14" s="27"/>
      <c r="B14" s="88"/>
      <c r="C14" s="88"/>
      <c r="D14" s="88"/>
      <c r="E14" s="104"/>
      <c r="F14" s="104"/>
      <c r="G14" s="104"/>
      <c r="H14" s="71"/>
      <c r="I14" s="71"/>
    </row>
    <row r="15" spans="1:9" ht="16.5" thickBot="1" x14ac:dyDescent="0.3">
      <c r="A15" s="39" t="s">
        <v>56</v>
      </c>
      <c r="B15" s="91">
        <f>SUM(B16:B31)</f>
        <v>47</v>
      </c>
      <c r="C15" s="91">
        <f t="shared" ref="C15:H15" si="14">SUM(C16:C31)</f>
        <v>30.5</v>
      </c>
      <c r="D15" s="91">
        <f t="shared" si="14"/>
        <v>35</v>
      </c>
      <c r="E15" s="91">
        <f t="shared" si="14"/>
        <v>25</v>
      </c>
      <c r="F15" s="91">
        <f t="shared" si="14"/>
        <v>19.5</v>
      </c>
      <c r="G15" s="91">
        <f t="shared" si="14"/>
        <v>22.7</v>
      </c>
      <c r="H15" s="91">
        <f t="shared" si="14"/>
        <v>26.5</v>
      </c>
      <c r="I15" s="91">
        <f t="shared" ref="I15" si="15">SUM(I16:I31)</f>
        <v>0</v>
      </c>
    </row>
    <row r="16" spans="1:9" x14ac:dyDescent="0.25">
      <c r="A16" s="159" t="s">
        <v>497</v>
      </c>
      <c r="B16" s="160"/>
      <c r="C16" s="160">
        <v>0.5</v>
      </c>
      <c r="D16" s="160"/>
      <c r="E16" s="160">
        <v>0.5</v>
      </c>
      <c r="F16" s="160"/>
      <c r="G16" s="175"/>
      <c r="H16" s="212"/>
      <c r="I16" s="212"/>
    </row>
    <row r="17" spans="1:9" x14ac:dyDescent="0.25">
      <c r="A17" s="15" t="s">
        <v>443</v>
      </c>
      <c r="B17" s="51">
        <v>2</v>
      </c>
      <c r="C17" s="51">
        <v>1</v>
      </c>
      <c r="D17" s="51">
        <v>2</v>
      </c>
      <c r="E17" s="51">
        <v>0.5</v>
      </c>
      <c r="F17" s="51"/>
      <c r="G17" s="102">
        <v>0.5</v>
      </c>
      <c r="H17" s="67">
        <v>0.5</v>
      </c>
      <c r="I17" s="67"/>
    </row>
    <row r="18" spans="1:9" x14ac:dyDescent="0.25">
      <c r="A18" s="162" t="s">
        <v>900</v>
      </c>
      <c r="B18" s="163">
        <v>0.5</v>
      </c>
      <c r="C18" s="163">
        <v>0.5</v>
      </c>
      <c r="D18" s="163">
        <v>0.5</v>
      </c>
      <c r="E18" s="163">
        <v>0.5</v>
      </c>
      <c r="F18" s="163">
        <v>0.5</v>
      </c>
      <c r="G18" s="176"/>
      <c r="H18" s="213"/>
      <c r="I18" s="213"/>
    </row>
    <row r="19" spans="1:9" x14ac:dyDescent="0.25">
      <c r="A19" s="15" t="s">
        <v>763</v>
      </c>
      <c r="B19" s="51">
        <v>1</v>
      </c>
      <c r="C19" s="51"/>
      <c r="D19" s="51"/>
      <c r="E19" s="51"/>
      <c r="F19" s="51"/>
      <c r="G19" s="102"/>
      <c r="H19" s="67"/>
      <c r="I19" s="67"/>
    </row>
    <row r="20" spans="1:9" x14ac:dyDescent="0.25">
      <c r="A20" s="162" t="s">
        <v>447</v>
      </c>
      <c r="B20" s="163">
        <v>0.5</v>
      </c>
      <c r="C20" s="163">
        <v>0.5</v>
      </c>
      <c r="D20" s="163">
        <v>0.5</v>
      </c>
      <c r="E20" s="163">
        <v>0.5</v>
      </c>
      <c r="F20" s="163">
        <v>0.5</v>
      </c>
      <c r="G20" s="176"/>
      <c r="H20" s="213"/>
      <c r="I20" s="213"/>
    </row>
    <row r="21" spans="1:9" x14ac:dyDescent="0.25">
      <c r="A21" s="15" t="s">
        <v>764</v>
      </c>
      <c r="B21" s="51"/>
      <c r="C21" s="51"/>
      <c r="D21" s="51"/>
      <c r="E21" s="51">
        <v>0.5</v>
      </c>
      <c r="F21" s="51">
        <v>0.5</v>
      </c>
      <c r="G21" s="102"/>
      <c r="H21" s="67"/>
      <c r="I21" s="67"/>
    </row>
    <row r="22" spans="1:9" x14ac:dyDescent="0.25">
      <c r="A22" s="162" t="s">
        <v>474</v>
      </c>
      <c r="B22" s="163">
        <v>0.5</v>
      </c>
      <c r="C22" s="163">
        <v>0.5</v>
      </c>
      <c r="D22" s="163">
        <v>0.5</v>
      </c>
      <c r="E22" s="163">
        <v>0.5</v>
      </c>
      <c r="F22" s="163"/>
      <c r="G22" s="176">
        <v>0.5</v>
      </c>
      <c r="H22" s="213">
        <v>0.5</v>
      </c>
      <c r="I22" s="213"/>
    </row>
    <row r="23" spans="1:9" x14ac:dyDescent="0.25">
      <c r="A23" s="15" t="s">
        <v>530</v>
      </c>
      <c r="B23" s="51"/>
      <c r="C23" s="51"/>
      <c r="D23" s="51">
        <v>20</v>
      </c>
      <c r="E23" s="51">
        <v>12</v>
      </c>
      <c r="F23" s="51">
        <v>8</v>
      </c>
      <c r="G23" s="102">
        <v>11</v>
      </c>
      <c r="H23" s="67">
        <v>17</v>
      </c>
      <c r="I23" s="67"/>
    </row>
    <row r="24" spans="1:9" x14ac:dyDescent="0.25">
      <c r="A24" s="162" t="s">
        <v>909</v>
      </c>
      <c r="B24" s="163">
        <v>3</v>
      </c>
      <c r="C24" s="163">
        <v>2</v>
      </c>
      <c r="D24" s="163"/>
      <c r="E24" s="163"/>
      <c r="F24" s="163"/>
      <c r="G24" s="176"/>
      <c r="H24" s="213"/>
      <c r="I24" s="213"/>
    </row>
    <row r="25" spans="1:9" x14ac:dyDescent="0.25">
      <c r="A25" s="15" t="s">
        <v>453</v>
      </c>
      <c r="B25" s="51">
        <v>2</v>
      </c>
      <c r="C25" s="51">
        <v>3</v>
      </c>
      <c r="D25" s="51">
        <v>3</v>
      </c>
      <c r="E25" s="51">
        <v>3</v>
      </c>
      <c r="F25" s="51">
        <v>3</v>
      </c>
      <c r="G25" s="102">
        <v>2</v>
      </c>
      <c r="H25" s="67">
        <v>3</v>
      </c>
      <c r="I25" s="67"/>
    </row>
    <row r="26" spans="1:9" x14ac:dyDescent="0.25">
      <c r="A26" s="162" t="s">
        <v>158</v>
      </c>
      <c r="B26" s="163"/>
      <c r="C26" s="163">
        <v>1</v>
      </c>
      <c r="D26" s="163">
        <v>5</v>
      </c>
      <c r="E26" s="163">
        <v>0.5</v>
      </c>
      <c r="F26" s="163"/>
      <c r="G26" s="176"/>
      <c r="H26" s="213"/>
      <c r="I26" s="213"/>
    </row>
    <row r="27" spans="1:9" x14ac:dyDescent="0.25">
      <c r="A27" s="15" t="s">
        <v>455</v>
      </c>
      <c r="B27" s="51">
        <v>0.5</v>
      </c>
      <c r="C27" s="51">
        <v>0.5</v>
      </c>
      <c r="D27" s="51">
        <v>0.5</v>
      </c>
      <c r="E27" s="51">
        <v>0.5</v>
      </c>
      <c r="F27" s="51">
        <v>0.5</v>
      </c>
      <c r="G27" s="102">
        <v>0.1</v>
      </c>
      <c r="H27" s="67"/>
      <c r="I27" s="67"/>
    </row>
    <row r="28" spans="1:9" x14ac:dyDescent="0.25">
      <c r="A28" s="162" t="s">
        <v>463</v>
      </c>
      <c r="B28" s="163">
        <v>1</v>
      </c>
      <c r="C28" s="163">
        <v>0.5</v>
      </c>
      <c r="D28" s="163">
        <v>0.5</v>
      </c>
      <c r="E28" s="163">
        <v>0.5</v>
      </c>
      <c r="F28" s="163">
        <v>0.5</v>
      </c>
      <c r="G28" s="176">
        <v>0.5</v>
      </c>
      <c r="H28" s="213">
        <v>1</v>
      </c>
      <c r="I28" s="213"/>
    </row>
    <row r="29" spans="1:9" x14ac:dyDescent="0.25">
      <c r="A29" s="15" t="s">
        <v>880</v>
      </c>
      <c r="B29" s="51"/>
      <c r="C29" s="51">
        <v>0.5</v>
      </c>
      <c r="D29" s="51">
        <v>0.5</v>
      </c>
      <c r="E29" s="51">
        <v>0.5</v>
      </c>
      <c r="F29" s="51"/>
      <c r="G29" s="102"/>
      <c r="H29" s="67"/>
      <c r="I29" s="67"/>
    </row>
    <row r="30" spans="1:9" x14ac:dyDescent="0.25">
      <c r="A30" s="162" t="s">
        <v>687</v>
      </c>
      <c r="B30" s="163"/>
      <c r="C30" s="163"/>
      <c r="D30" s="163">
        <v>2</v>
      </c>
      <c r="E30" s="163">
        <v>2</v>
      </c>
      <c r="F30" s="163"/>
      <c r="G30" s="176">
        <v>0.1</v>
      </c>
      <c r="H30" s="213">
        <v>0.5</v>
      </c>
      <c r="I30" s="213"/>
    </row>
    <row r="31" spans="1:9" x14ac:dyDescent="0.25">
      <c r="A31" s="168" t="s">
        <v>464</v>
      </c>
      <c r="B31" s="169">
        <v>36</v>
      </c>
      <c r="C31" s="169">
        <v>20</v>
      </c>
      <c r="D31" s="169"/>
      <c r="E31" s="169">
        <v>3</v>
      </c>
      <c r="F31" s="169">
        <v>6</v>
      </c>
      <c r="G31" s="177">
        <v>8</v>
      </c>
      <c r="H31" s="214">
        <v>4</v>
      </c>
      <c r="I31" s="214"/>
    </row>
    <row r="32" spans="1:9" x14ac:dyDescent="0.25">
      <c r="A32" s="171" t="s">
        <v>456</v>
      </c>
      <c r="B32" s="172"/>
      <c r="C32" s="172"/>
      <c r="D32" s="172"/>
      <c r="E32" s="172">
        <v>8</v>
      </c>
      <c r="F32" s="172">
        <v>8</v>
      </c>
      <c r="G32" s="186">
        <v>7</v>
      </c>
      <c r="H32" s="215">
        <v>16</v>
      </c>
      <c r="I32" s="215"/>
    </row>
    <row r="33" spans="1:9" ht="16.5" thickBot="1" x14ac:dyDescent="0.3">
      <c r="A33" s="40"/>
      <c r="B33" s="88"/>
      <c r="C33" s="88"/>
      <c r="D33" s="88"/>
      <c r="E33" s="88"/>
      <c r="F33" s="88"/>
      <c r="G33" s="104"/>
      <c r="H33" s="71"/>
      <c r="I33" s="71"/>
    </row>
    <row r="34" spans="1:9" ht="16.5" thickBot="1" x14ac:dyDescent="0.3">
      <c r="A34" s="39" t="s">
        <v>57</v>
      </c>
      <c r="B34" s="91">
        <f t="shared" ref="B34:H34" si="16">B15+B11+B5</f>
        <v>80</v>
      </c>
      <c r="C34" s="91">
        <f t="shared" si="16"/>
        <v>68</v>
      </c>
      <c r="D34" s="91">
        <f t="shared" si="16"/>
        <v>73.5</v>
      </c>
      <c r="E34" s="91">
        <f t="shared" si="16"/>
        <v>64.5</v>
      </c>
      <c r="F34" s="91">
        <f t="shared" si="16"/>
        <v>62</v>
      </c>
      <c r="G34" s="91">
        <f t="shared" si="16"/>
        <v>87.7</v>
      </c>
      <c r="H34" s="91">
        <f t="shared" si="16"/>
        <v>84.5</v>
      </c>
      <c r="I34" s="91">
        <f t="shared" ref="I34" si="17">I15+I11+I5</f>
        <v>0</v>
      </c>
    </row>
    <row r="35" spans="1:9" ht="16.5" thickBot="1" x14ac:dyDescent="0.3">
      <c r="A35" s="39" t="s">
        <v>58</v>
      </c>
      <c r="B35" s="55">
        <f>COUNT(B6:B9)+COUNT(B12:B13)+COUNT(B16:B30)</f>
        <v>15</v>
      </c>
      <c r="C35" s="55">
        <f t="shared" ref="C35:H35" si="18">COUNT(C6:C9)+COUNT(C12:C13)+COUNT(C16:C30)</f>
        <v>16</v>
      </c>
      <c r="D35" s="55">
        <f t="shared" si="18"/>
        <v>16</v>
      </c>
      <c r="E35" s="55">
        <f t="shared" si="18"/>
        <v>18</v>
      </c>
      <c r="F35" s="55">
        <f t="shared" si="18"/>
        <v>12</v>
      </c>
      <c r="G35" s="55">
        <f t="shared" si="18"/>
        <v>13</v>
      </c>
      <c r="H35" s="55">
        <f t="shared" si="18"/>
        <v>11</v>
      </c>
      <c r="I35" s="55">
        <f t="shared" ref="I35" si="19">COUNT(I6:I9)+COUNT(I12:I13)+COUNT(I16:I30)</f>
        <v>0</v>
      </c>
    </row>
    <row r="36" spans="1:9" ht="16.5" thickBot="1" x14ac:dyDescent="0.3">
      <c r="A36" s="39" t="s">
        <v>765</v>
      </c>
      <c r="B36" s="55"/>
      <c r="C36" s="55"/>
      <c r="D36" s="55"/>
      <c r="E36" s="105"/>
      <c r="F36" s="105"/>
      <c r="G36" s="105"/>
      <c r="H36" s="56">
        <v>8049</v>
      </c>
      <c r="I36" s="56"/>
    </row>
    <row r="37" spans="1:9" x14ac:dyDescent="0.25">
      <c r="B37" s="100"/>
      <c r="C37" s="100"/>
      <c r="D37" s="100"/>
      <c r="E37" s="100"/>
      <c r="F37" s="100"/>
      <c r="G37" s="100"/>
      <c r="H37" s="211"/>
      <c r="I37" s="211"/>
    </row>
    <row r="38" spans="1:9" x14ac:dyDescent="0.25">
      <c r="B38" s="100"/>
      <c r="C38" s="100"/>
      <c r="D38" s="100"/>
      <c r="E38" s="100"/>
      <c r="F38" s="100"/>
      <c r="G38" s="100"/>
      <c r="H38" s="211"/>
      <c r="I38" s="211"/>
    </row>
    <row r="39" spans="1:9" x14ac:dyDescent="0.25">
      <c r="B39" s="100"/>
      <c r="C39" s="100"/>
      <c r="D39" s="100"/>
      <c r="E39" s="100"/>
      <c r="F39" s="100"/>
      <c r="G39" s="100"/>
      <c r="H39" s="211"/>
      <c r="I39" s="211"/>
    </row>
    <row r="40" spans="1:9" x14ac:dyDescent="0.25">
      <c r="B40" s="100"/>
      <c r="C40" s="100"/>
      <c r="D40" s="100"/>
      <c r="E40" s="100"/>
      <c r="F40" s="100"/>
      <c r="G40" s="100"/>
      <c r="H40" s="211"/>
      <c r="I40" s="211"/>
    </row>
    <row r="41" spans="1:9" x14ac:dyDescent="0.25">
      <c r="B41" s="100"/>
      <c r="C41" s="100"/>
      <c r="D41" s="100"/>
      <c r="E41" s="100"/>
      <c r="F41" s="100"/>
      <c r="G41" s="100"/>
      <c r="H41" s="211"/>
      <c r="I41" s="211"/>
    </row>
    <row r="42" spans="1:9" x14ac:dyDescent="0.25">
      <c r="B42" s="100"/>
      <c r="C42" s="100"/>
      <c r="D42" s="100"/>
      <c r="E42" s="100"/>
      <c r="F42" s="100"/>
      <c r="G42" s="100"/>
    </row>
    <row r="43" spans="1:9" x14ac:dyDescent="0.25">
      <c r="B43" s="100"/>
      <c r="C43" s="100"/>
      <c r="D43" s="100"/>
      <c r="E43" s="100"/>
      <c r="F43" s="100"/>
      <c r="G43" s="100"/>
    </row>
  </sheetData>
  <sortState xmlns:xlrd2="http://schemas.microsoft.com/office/spreadsheetml/2017/richdata2" ref="A16:H30">
    <sortCondition ref="A15:A30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>
    <pageSetUpPr fitToPage="1"/>
  </sheetPr>
  <dimension ref="A1:I56"/>
  <sheetViews>
    <sheetView zoomScale="85" zoomScaleNormal="85" workbookViewId="0">
      <selection activeCell="O18" sqref="O18"/>
    </sheetView>
  </sheetViews>
  <sheetFormatPr defaultColWidth="8.85546875" defaultRowHeight="15.75" x14ac:dyDescent="0.25"/>
  <cols>
    <col min="1" max="1" width="28.85546875" style="3" customWidth="1"/>
    <col min="2" max="6" width="9.5703125" style="3" customWidth="1"/>
    <col min="7" max="9" width="9.710937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93" t="s">
        <v>758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  <c r="I2" s="54" t="s">
        <v>431</v>
      </c>
    </row>
    <row r="3" spans="1:9" x14ac:dyDescent="0.25">
      <c r="A3" s="16" t="s">
        <v>759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766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SUM(B6:B10)</f>
        <v>1.5</v>
      </c>
      <c r="C5" s="91">
        <f t="shared" ref="C5:H5" si="0">SUM(C6:C10)</f>
        <v>0.5</v>
      </c>
      <c r="D5" s="91">
        <f t="shared" si="0"/>
        <v>0.5</v>
      </c>
      <c r="E5" s="91">
        <f t="shared" si="0"/>
        <v>0.5</v>
      </c>
      <c r="F5" s="91">
        <f t="shared" si="0"/>
        <v>1.5</v>
      </c>
      <c r="G5" s="91">
        <f t="shared" si="0"/>
        <v>2</v>
      </c>
      <c r="H5" s="91">
        <f t="shared" si="0"/>
        <v>4</v>
      </c>
      <c r="I5" s="91">
        <f t="shared" ref="I5" si="1">SUM(I6:I10)</f>
        <v>0</v>
      </c>
    </row>
    <row r="6" spans="1:9" x14ac:dyDescent="0.25">
      <c r="A6" s="159" t="s">
        <v>549</v>
      </c>
      <c r="B6" s="160">
        <v>1</v>
      </c>
      <c r="C6" s="160"/>
      <c r="D6" s="160"/>
      <c r="E6" s="160"/>
      <c r="F6" s="160"/>
      <c r="G6" s="175"/>
      <c r="H6" s="175"/>
      <c r="I6" s="175"/>
    </row>
    <row r="7" spans="1:9" x14ac:dyDescent="0.25">
      <c r="A7" s="15" t="s">
        <v>515</v>
      </c>
      <c r="B7" s="51"/>
      <c r="C7" s="51"/>
      <c r="D7" s="51"/>
      <c r="E7" s="51"/>
      <c r="F7" s="51">
        <v>0.5</v>
      </c>
      <c r="G7" s="102"/>
      <c r="H7" s="102"/>
      <c r="I7" s="102"/>
    </row>
    <row r="8" spans="1:9" x14ac:dyDescent="0.25">
      <c r="A8" s="162" t="s">
        <v>610</v>
      </c>
      <c r="B8" s="163"/>
      <c r="C8" s="163">
        <v>0.5</v>
      </c>
      <c r="D8" s="163">
        <v>0.5</v>
      </c>
      <c r="E8" s="163">
        <v>0.5</v>
      </c>
      <c r="F8" s="163">
        <v>1</v>
      </c>
      <c r="G8" s="176"/>
      <c r="H8" s="176"/>
      <c r="I8" s="176"/>
    </row>
    <row r="9" spans="1:9" x14ac:dyDescent="0.25">
      <c r="A9" s="15" t="s">
        <v>582</v>
      </c>
      <c r="B9" s="51">
        <v>0.5</v>
      </c>
      <c r="C9" s="51"/>
      <c r="D9" s="51"/>
      <c r="E9" s="51"/>
      <c r="F9" s="51"/>
      <c r="G9" s="102"/>
      <c r="H9" s="102"/>
      <c r="I9" s="102"/>
    </row>
    <row r="10" spans="1:9" x14ac:dyDescent="0.25">
      <c r="A10" s="162" t="s">
        <v>767</v>
      </c>
      <c r="B10" s="163"/>
      <c r="C10" s="163"/>
      <c r="D10" s="163"/>
      <c r="E10" s="176"/>
      <c r="F10" s="176"/>
      <c r="G10" s="176">
        <v>2</v>
      </c>
      <c r="H10" s="176">
        <v>4</v>
      </c>
      <c r="I10" s="176"/>
    </row>
    <row r="11" spans="1:9" ht="16.5" thickBot="1" x14ac:dyDescent="0.3">
      <c r="A11" s="40"/>
      <c r="B11" s="88"/>
      <c r="C11" s="88"/>
      <c r="D11" s="88"/>
      <c r="E11" s="104"/>
      <c r="F11" s="104"/>
      <c r="G11" s="104"/>
      <c r="H11" s="104"/>
      <c r="I11" s="104"/>
    </row>
    <row r="12" spans="1:9" ht="16.5" thickBot="1" x14ac:dyDescent="0.3">
      <c r="A12" s="39" t="s">
        <v>48</v>
      </c>
      <c r="B12" s="91">
        <f>SUM(B13:B20)</f>
        <v>10</v>
      </c>
      <c r="C12" s="91">
        <f t="shared" ref="C12:H12" si="2">SUM(C13:C20)</f>
        <v>9.5</v>
      </c>
      <c r="D12" s="91">
        <f t="shared" si="2"/>
        <v>6.5</v>
      </c>
      <c r="E12" s="91">
        <f t="shared" si="2"/>
        <v>4.5</v>
      </c>
      <c r="F12" s="91">
        <f t="shared" si="2"/>
        <v>8.5</v>
      </c>
      <c r="G12" s="91">
        <f t="shared" si="2"/>
        <v>14</v>
      </c>
      <c r="H12" s="91">
        <f t="shared" si="2"/>
        <v>21</v>
      </c>
      <c r="I12" s="91">
        <f t="shared" ref="I12" si="3">SUM(I13:I20)</f>
        <v>0</v>
      </c>
    </row>
    <row r="13" spans="1:9" x14ac:dyDescent="0.25">
      <c r="A13" s="159" t="s">
        <v>436</v>
      </c>
      <c r="B13" s="160">
        <v>1</v>
      </c>
      <c r="C13" s="160">
        <v>1</v>
      </c>
      <c r="D13" s="160">
        <v>2</v>
      </c>
      <c r="E13" s="160">
        <v>0.5</v>
      </c>
      <c r="F13" s="160">
        <v>2</v>
      </c>
      <c r="G13" s="175">
        <v>3</v>
      </c>
      <c r="H13" s="175">
        <v>4</v>
      </c>
      <c r="I13" s="175"/>
    </row>
    <row r="14" spans="1:9" x14ac:dyDescent="0.25">
      <c r="A14" s="15" t="s">
        <v>572</v>
      </c>
      <c r="B14" s="51">
        <v>0.5</v>
      </c>
      <c r="C14" s="51"/>
      <c r="D14" s="51">
        <v>0.5</v>
      </c>
      <c r="E14" s="51">
        <v>0.5</v>
      </c>
      <c r="F14" s="51">
        <v>0.5</v>
      </c>
      <c r="G14" s="102">
        <v>0.5</v>
      </c>
      <c r="H14" s="102">
        <v>2</v>
      </c>
      <c r="I14" s="102"/>
    </row>
    <row r="15" spans="1:9" x14ac:dyDescent="0.25">
      <c r="A15" s="162" t="s">
        <v>634</v>
      </c>
      <c r="B15" s="163">
        <v>1</v>
      </c>
      <c r="C15" s="163">
        <v>2</v>
      </c>
      <c r="D15" s="163">
        <v>1</v>
      </c>
      <c r="E15" s="163">
        <v>0.5</v>
      </c>
      <c r="F15" s="163"/>
      <c r="G15" s="176"/>
      <c r="H15" s="176"/>
      <c r="I15" s="176"/>
    </row>
    <row r="16" spans="1:9" x14ac:dyDescent="0.25">
      <c r="A16" s="15" t="s">
        <v>586</v>
      </c>
      <c r="B16" s="51">
        <v>0.5</v>
      </c>
      <c r="C16" s="51"/>
      <c r="D16" s="51"/>
      <c r="E16" s="51"/>
      <c r="F16" s="51"/>
      <c r="G16" s="102"/>
      <c r="H16" s="102"/>
      <c r="I16" s="102"/>
    </row>
    <row r="17" spans="1:9" x14ac:dyDescent="0.25">
      <c r="A17" s="162" t="s">
        <v>468</v>
      </c>
      <c r="B17" s="163"/>
      <c r="C17" s="163">
        <v>1</v>
      </c>
      <c r="D17" s="163">
        <v>1</v>
      </c>
      <c r="E17" s="163">
        <v>0.5</v>
      </c>
      <c r="F17" s="163">
        <v>2</v>
      </c>
      <c r="G17" s="176">
        <v>3</v>
      </c>
      <c r="H17" s="176">
        <v>3</v>
      </c>
      <c r="I17" s="176"/>
    </row>
    <row r="18" spans="1:9" x14ac:dyDescent="0.25">
      <c r="A18" s="15" t="s">
        <v>469</v>
      </c>
      <c r="B18" s="51">
        <v>7</v>
      </c>
      <c r="C18" s="51">
        <v>5</v>
      </c>
      <c r="D18" s="51">
        <v>2</v>
      </c>
      <c r="E18" s="51">
        <v>2</v>
      </c>
      <c r="F18" s="51">
        <v>4</v>
      </c>
      <c r="G18" s="102">
        <v>7</v>
      </c>
      <c r="H18" s="102">
        <v>10</v>
      </c>
      <c r="I18" s="102"/>
    </row>
    <row r="19" spans="1:9" x14ac:dyDescent="0.25">
      <c r="A19" s="162" t="s">
        <v>483</v>
      </c>
      <c r="B19" s="163"/>
      <c r="C19" s="163">
        <v>0.5</v>
      </c>
      <c r="D19" s="163"/>
      <c r="E19" s="163"/>
      <c r="F19" s="163"/>
      <c r="G19" s="176">
        <v>0.5</v>
      </c>
      <c r="H19" s="176">
        <v>2</v>
      </c>
      <c r="I19" s="176"/>
    </row>
    <row r="20" spans="1:9" x14ac:dyDescent="0.25">
      <c r="A20" s="17" t="s">
        <v>768</v>
      </c>
      <c r="B20" s="51"/>
      <c r="C20" s="51"/>
      <c r="D20" s="51"/>
      <c r="E20" s="51">
        <v>0.5</v>
      </c>
      <c r="F20" s="51"/>
      <c r="G20" s="102"/>
      <c r="H20" s="102"/>
      <c r="I20" s="102"/>
    </row>
    <row r="21" spans="1:9" ht="16.5" thickBot="1" x14ac:dyDescent="0.3">
      <c r="A21" s="20"/>
      <c r="B21" s="88"/>
      <c r="C21" s="88"/>
      <c r="D21" s="88"/>
      <c r="E21" s="104"/>
      <c r="F21" s="104"/>
      <c r="G21" s="104"/>
      <c r="H21" s="104"/>
      <c r="I21" s="104"/>
    </row>
    <row r="22" spans="1:9" ht="16.5" thickBot="1" x14ac:dyDescent="0.3">
      <c r="A22" s="39" t="s">
        <v>49</v>
      </c>
      <c r="B22" s="91">
        <f>SUM(B23:B32)</f>
        <v>31</v>
      </c>
      <c r="C22" s="91">
        <f t="shared" ref="C22:H22" si="4">SUM(C23:C32)</f>
        <v>30.5</v>
      </c>
      <c r="D22" s="91">
        <f t="shared" si="4"/>
        <v>39</v>
      </c>
      <c r="E22" s="91">
        <f t="shared" si="4"/>
        <v>34.5</v>
      </c>
      <c r="F22" s="91">
        <f t="shared" si="4"/>
        <v>47</v>
      </c>
      <c r="G22" s="91">
        <f t="shared" si="4"/>
        <v>38.6</v>
      </c>
      <c r="H22" s="91">
        <f t="shared" si="4"/>
        <v>43</v>
      </c>
      <c r="I22" s="91">
        <f t="shared" ref="I22" si="5">SUM(I23:I32)</f>
        <v>0</v>
      </c>
    </row>
    <row r="23" spans="1:9" x14ac:dyDescent="0.25">
      <c r="A23" s="159" t="s">
        <v>561</v>
      </c>
      <c r="B23" s="160">
        <v>1</v>
      </c>
      <c r="C23" s="160">
        <v>0.5</v>
      </c>
      <c r="D23" s="160"/>
      <c r="E23" s="160">
        <v>0.5</v>
      </c>
      <c r="F23" s="160">
        <v>0.5</v>
      </c>
      <c r="G23" s="175"/>
      <c r="H23" s="175"/>
      <c r="I23" s="175"/>
    </row>
    <row r="24" spans="1:9" x14ac:dyDescent="0.25">
      <c r="A24" s="21" t="s">
        <v>982</v>
      </c>
      <c r="B24" s="54"/>
      <c r="C24" s="54"/>
      <c r="D24" s="54"/>
      <c r="E24" s="54"/>
      <c r="F24" s="54"/>
      <c r="G24" s="106"/>
      <c r="H24" s="106">
        <v>0.5</v>
      </c>
      <c r="I24" s="106"/>
    </row>
    <row r="25" spans="1:9" x14ac:dyDescent="0.25">
      <c r="A25" s="162" t="s">
        <v>439</v>
      </c>
      <c r="B25" s="163"/>
      <c r="C25" s="163">
        <v>0.5</v>
      </c>
      <c r="D25" s="163">
        <v>1</v>
      </c>
      <c r="E25" s="163">
        <v>1</v>
      </c>
      <c r="F25" s="163">
        <v>0.5</v>
      </c>
      <c r="G25" s="176">
        <v>0.5</v>
      </c>
      <c r="H25" s="176">
        <v>0.5</v>
      </c>
      <c r="I25" s="176"/>
    </row>
    <row r="26" spans="1:9" x14ac:dyDescent="0.25">
      <c r="A26" s="15" t="s">
        <v>769</v>
      </c>
      <c r="B26" s="51"/>
      <c r="C26" s="51">
        <v>0.5</v>
      </c>
      <c r="D26" s="51">
        <v>0.5</v>
      </c>
      <c r="E26" s="51">
        <v>0.5</v>
      </c>
      <c r="F26" s="51">
        <v>0.5</v>
      </c>
      <c r="G26" s="102">
        <v>0.5</v>
      </c>
      <c r="H26" s="102">
        <v>1</v>
      </c>
      <c r="I26" s="102"/>
    </row>
    <row r="27" spans="1:9" x14ac:dyDescent="0.25">
      <c r="A27" s="162" t="s">
        <v>587</v>
      </c>
      <c r="B27" s="163">
        <v>1</v>
      </c>
      <c r="C27" s="163">
        <v>0.5</v>
      </c>
      <c r="D27" s="163">
        <v>2</v>
      </c>
      <c r="E27" s="163">
        <v>2</v>
      </c>
      <c r="F27" s="163">
        <v>2</v>
      </c>
      <c r="G27" s="176">
        <v>0.5</v>
      </c>
      <c r="H27" s="176">
        <v>1</v>
      </c>
      <c r="I27" s="176"/>
    </row>
    <row r="28" spans="1:9" x14ac:dyDescent="0.25">
      <c r="A28" s="15" t="s">
        <v>770</v>
      </c>
      <c r="B28" s="51"/>
      <c r="C28" s="51"/>
      <c r="D28" s="51"/>
      <c r="E28" s="51"/>
      <c r="F28" s="51"/>
      <c r="G28" s="102">
        <v>0.1</v>
      </c>
      <c r="H28" s="102">
        <v>0.5</v>
      </c>
      <c r="I28" s="102"/>
    </row>
    <row r="29" spans="1:9" x14ac:dyDescent="0.25">
      <c r="A29" s="162" t="s">
        <v>440</v>
      </c>
      <c r="B29" s="163"/>
      <c r="C29" s="163"/>
      <c r="D29" s="163"/>
      <c r="E29" s="163"/>
      <c r="F29" s="163"/>
      <c r="G29" s="176"/>
      <c r="H29" s="176">
        <v>1</v>
      </c>
      <c r="I29" s="176"/>
    </row>
    <row r="30" spans="1:9" x14ac:dyDescent="0.25">
      <c r="A30" s="15" t="s">
        <v>513</v>
      </c>
      <c r="B30" s="51">
        <v>0.5</v>
      </c>
      <c r="C30" s="51">
        <v>0.5</v>
      </c>
      <c r="D30" s="51"/>
      <c r="E30" s="51">
        <v>0.5</v>
      </c>
      <c r="F30" s="51"/>
      <c r="G30" s="102"/>
      <c r="H30" s="102"/>
      <c r="I30" s="102"/>
    </row>
    <row r="31" spans="1:9" x14ac:dyDescent="0.25">
      <c r="A31" s="162" t="s">
        <v>442</v>
      </c>
      <c r="B31" s="163">
        <v>28</v>
      </c>
      <c r="C31" s="163">
        <v>28</v>
      </c>
      <c r="D31" s="163">
        <v>35</v>
      </c>
      <c r="E31" s="163">
        <v>30</v>
      </c>
      <c r="F31" s="163">
        <v>43</v>
      </c>
      <c r="G31" s="176">
        <v>37</v>
      </c>
      <c r="H31" s="176">
        <v>38</v>
      </c>
      <c r="I31" s="176"/>
    </row>
    <row r="32" spans="1:9" x14ac:dyDescent="0.25">
      <c r="A32" s="15" t="s">
        <v>470</v>
      </c>
      <c r="B32" s="51">
        <v>0.5</v>
      </c>
      <c r="C32" s="51"/>
      <c r="D32" s="51">
        <v>0.5</v>
      </c>
      <c r="E32" s="51"/>
      <c r="F32" s="51">
        <v>0.5</v>
      </c>
      <c r="G32" s="102"/>
      <c r="H32" s="102">
        <v>0.5</v>
      </c>
      <c r="I32" s="102"/>
    </row>
    <row r="33" spans="1:9" ht="16.5" thickBot="1" x14ac:dyDescent="0.3">
      <c r="A33" s="20"/>
      <c r="B33" s="88"/>
      <c r="C33" s="88"/>
      <c r="D33" s="88"/>
      <c r="E33" s="104"/>
      <c r="F33" s="104"/>
      <c r="G33" s="104"/>
      <c r="H33" s="104"/>
      <c r="I33" s="104"/>
    </row>
    <row r="34" spans="1:9" ht="16.5" thickBot="1" x14ac:dyDescent="0.3">
      <c r="A34" s="39" t="s">
        <v>56</v>
      </c>
      <c r="B34" s="91">
        <f>SUM(B35:B51)</f>
        <v>22</v>
      </c>
      <c r="C34" s="91">
        <f t="shared" ref="C34:H34" si="6">SUM(C35:C51)</f>
        <v>29.5</v>
      </c>
      <c r="D34" s="91">
        <f t="shared" si="6"/>
        <v>25</v>
      </c>
      <c r="E34" s="91">
        <f t="shared" si="6"/>
        <v>17</v>
      </c>
      <c r="F34" s="91">
        <f t="shared" si="6"/>
        <v>17</v>
      </c>
      <c r="G34" s="91">
        <f t="shared" si="6"/>
        <v>15.2</v>
      </c>
      <c r="H34" s="91">
        <f t="shared" si="6"/>
        <v>17.100000000000001</v>
      </c>
      <c r="I34" s="91">
        <f t="shared" ref="I34" si="7">SUM(I35:I51)</f>
        <v>0</v>
      </c>
    </row>
    <row r="35" spans="1:9" x14ac:dyDescent="0.25">
      <c r="A35" s="159" t="s">
        <v>488</v>
      </c>
      <c r="B35" s="160">
        <v>8</v>
      </c>
      <c r="C35" s="160">
        <v>13</v>
      </c>
      <c r="D35" s="160">
        <v>4</v>
      </c>
      <c r="E35" s="160">
        <v>3</v>
      </c>
      <c r="F35" s="160">
        <v>0.5</v>
      </c>
      <c r="G35" s="175">
        <v>1</v>
      </c>
      <c r="H35" s="175">
        <v>1</v>
      </c>
      <c r="I35" s="175"/>
    </row>
    <row r="36" spans="1:9" x14ac:dyDescent="0.25">
      <c r="A36" s="15" t="s">
        <v>448</v>
      </c>
      <c r="B36" s="51">
        <v>0.5</v>
      </c>
      <c r="C36" s="51"/>
      <c r="D36" s="51">
        <v>0.5</v>
      </c>
      <c r="E36" s="51">
        <v>0.5</v>
      </c>
      <c r="F36" s="51">
        <v>0.5</v>
      </c>
      <c r="G36" s="102">
        <v>0.5</v>
      </c>
      <c r="H36" s="102"/>
      <c r="I36" s="102"/>
    </row>
    <row r="37" spans="1:9" x14ac:dyDescent="0.25">
      <c r="A37" s="162" t="s">
        <v>473</v>
      </c>
      <c r="B37" s="163"/>
      <c r="C37" s="163">
        <v>0.5</v>
      </c>
      <c r="D37" s="163">
        <v>0.5</v>
      </c>
      <c r="E37" s="163">
        <v>0.5</v>
      </c>
      <c r="F37" s="163">
        <v>0.5</v>
      </c>
      <c r="G37" s="176">
        <v>0.5</v>
      </c>
      <c r="H37" s="176">
        <v>1</v>
      </c>
      <c r="I37" s="176"/>
    </row>
    <row r="38" spans="1:9" x14ac:dyDescent="0.25">
      <c r="A38" s="15" t="s">
        <v>449</v>
      </c>
      <c r="B38" s="51">
        <v>0.5</v>
      </c>
      <c r="C38" s="51"/>
      <c r="D38" s="51">
        <v>0.5</v>
      </c>
      <c r="E38" s="51">
        <v>0.5</v>
      </c>
      <c r="F38" s="51">
        <v>0.5</v>
      </c>
      <c r="G38" s="102">
        <v>0.5</v>
      </c>
      <c r="H38" s="102">
        <v>0.1</v>
      </c>
      <c r="I38" s="102"/>
    </row>
    <row r="39" spans="1:9" x14ac:dyDescent="0.25">
      <c r="A39" s="162" t="s">
        <v>450</v>
      </c>
      <c r="B39" s="163">
        <v>1</v>
      </c>
      <c r="C39" s="163">
        <v>1</v>
      </c>
      <c r="D39" s="163">
        <v>1</v>
      </c>
      <c r="E39" s="163">
        <v>0.5</v>
      </c>
      <c r="F39" s="163">
        <v>0.5</v>
      </c>
      <c r="G39" s="176">
        <v>0.5</v>
      </c>
      <c r="H39" s="176">
        <v>1</v>
      </c>
      <c r="I39" s="176"/>
    </row>
    <row r="40" spans="1:9" x14ac:dyDescent="0.25">
      <c r="A40" s="15" t="s">
        <v>474</v>
      </c>
      <c r="B40" s="51">
        <v>0.5</v>
      </c>
      <c r="C40" s="51">
        <v>1</v>
      </c>
      <c r="D40" s="51">
        <v>10</v>
      </c>
      <c r="E40" s="51">
        <v>2</v>
      </c>
      <c r="F40" s="51"/>
      <c r="G40" s="102">
        <v>1</v>
      </c>
      <c r="H40" s="102">
        <v>1</v>
      </c>
      <c r="I40" s="102"/>
    </row>
    <row r="41" spans="1:9" x14ac:dyDescent="0.25">
      <c r="A41" s="162" t="s">
        <v>494</v>
      </c>
      <c r="B41" s="163"/>
      <c r="C41" s="163"/>
      <c r="D41" s="163"/>
      <c r="E41" s="163"/>
      <c r="F41" s="163"/>
      <c r="G41" s="176"/>
      <c r="H41" s="176">
        <v>0.5</v>
      </c>
      <c r="I41" s="176"/>
    </row>
    <row r="42" spans="1:9" x14ac:dyDescent="0.25">
      <c r="A42" s="15" t="s">
        <v>657</v>
      </c>
      <c r="B42" s="51"/>
      <c r="C42" s="51">
        <v>1</v>
      </c>
      <c r="D42" s="51">
        <v>1</v>
      </c>
      <c r="E42" s="51"/>
      <c r="F42" s="51"/>
      <c r="G42" s="102">
        <v>2</v>
      </c>
      <c r="H42" s="102">
        <v>2</v>
      </c>
      <c r="I42" s="102"/>
    </row>
    <row r="43" spans="1:9" x14ac:dyDescent="0.25">
      <c r="A43" s="162" t="s">
        <v>460</v>
      </c>
      <c r="B43" s="163"/>
      <c r="C43" s="163"/>
      <c r="D43" s="163"/>
      <c r="E43" s="163">
        <v>0.5</v>
      </c>
      <c r="F43" s="163">
        <v>0.5</v>
      </c>
      <c r="G43" s="176">
        <v>0.5</v>
      </c>
      <c r="H43" s="176"/>
      <c r="I43" s="176"/>
    </row>
    <row r="44" spans="1:9" x14ac:dyDescent="0.25">
      <c r="A44" s="15" t="s">
        <v>662</v>
      </c>
      <c r="B44" s="51"/>
      <c r="C44" s="51"/>
      <c r="D44" s="51"/>
      <c r="E44" s="51">
        <v>0.5</v>
      </c>
      <c r="F44" s="51"/>
      <c r="G44" s="102">
        <v>0.5</v>
      </c>
      <c r="H44" s="102">
        <v>1</v>
      </c>
      <c r="I44" s="102"/>
    </row>
    <row r="45" spans="1:9" x14ac:dyDescent="0.25">
      <c r="A45" s="162" t="s">
        <v>452</v>
      </c>
      <c r="B45" s="163">
        <v>3</v>
      </c>
      <c r="C45" s="163">
        <v>5</v>
      </c>
      <c r="D45" s="163">
        <v>3</v>
      </c>
      <c r="E45" s="163">
        <v>0.5</v>
      </c>
      <c r="F45" s="163">
        <v>2</v>
      </c>
      <c r="G45" s="176">
        <v>0.5</v>
      </c>
      <c r="H45" s="176">
        <v>1</v>
      </c>
      <c r="I45" s="176"/>
    </row>
    <row r="46" spans="1:9" x14ac:dyDescent="0.25">
      <c r="A46" s="15" t="s">
        <v>506</v>
      </c>
      <c r="B46" s="51"/>
      <c r="C46" s="51">
        <v>0.5</v>
      </c>
      <c r="D46" s="51"/>
      <c r="E46" s="51">
        <v>0.5</v>
      </c>
      <c r="F46" s="51"/>
      <c r="G46" s="102"/>
      <c r="H46" s="102"/>
      <c r="I46" s="102"/>
    </row>
    <row r="47" spans="1:9" x14ac:dyDescent="0.25">
      <c r="A47" s="162" t="s">
        <v>453</v>
      </c>
      <c r="B47" s="163">
        <v>0.5</v>
      </c>
      <c r="C47" s="163">
        <v>1</v>
      </c>
      <c r="D47" s="163">
        <v>0.5</v>
      </c>
      <c r="E47" s="163">
        <v>0.5</v>
      </c>
      <c r="F47" s="163">
        <v>1</v>
      </c>
      <c r="G47" s="176">
        <v>0.5</v>
      </c>
      <c r="H47" s="176">
        <v>3</v>
      </c>
      <c r="I47" s="176"/>
    </row>
    <row r="48" spans="1:9" ht="16.5" customHeight="1" x14ac:dyDescent="0.25">
      <c r="A48" s="15" t="s">
        <v>455</v>
      </c>
      <c r="B48" s="51"/>
      <c r="C48" s="51">
        <v>0.5</v>
      </c>
      <c r="D48" s="51">
        <v>0.5</v>
      </c>
      <c r="E48" s="51"/>
      <c r="F48" s="51">
        <v>0.5</v>
      </c>
      <c r="G48" s="102">
        <v>0.1</v>
      </c>
      <c r="H48" s="102">
        <v>1</v>
      </c>
      <c r="I48" s="102"/>
    </row>
    <row r="49" spans="1:9" x14ac:dyDescent="0.25">
      <c r="A49" s="162" t="s">
        <v>463</v>
      </c>
      <c r="B49" s="163">
        <v>0.5</v>
      </c>
      <c r="C49" s="163">
        <v>1</v>
      </c>
      <c r="D49" s="163">
        <v>0.5</v>
      </c>
      <c r="E49" s="163">
        <v>0.5</v>
      </c>
      <c r="F49" s="163">
        <v>0.5</v>
      </c>
      <c r="G49" s="176">
        <v>0.1</v>
      </c>
      <c r="H49" s="176">
        <v>0.5</v>
      </c>
      <c r="I49" s="176"/>
    </row>
    <row r="50" spans="1:9" x14ac:dyDescent="0.25">
      <c r="A50" s="15" t="s">
        <v>880</v>
      </c>
      <c r="B50" s="51">
        <v>3</v>
      </c>
      <c r="C50" s="51">
        <v>4</v>
      </c>
      <c r="D50" s="51">
        <v>3</v>
      </c>
      <c r="E50" s="51">
        <v>3</v>
      </c>
      <c r="F50" s="51">
        <v>3</v>
      </c>
      <c r="G50" s="102">
        <v>2</v>
      </c>
      <c r="H50" s="102"/>
      <c r="I50" s="102"/>
    </row>
    <row r="51" spans="1:9" x14ac:dyDescent="0.25">
      <c r="A51" s="168" t="s">
        <v>464</v>
      </c>
      <c r="B51" s="169">
        <v>4.5</v>
      </c>
      <c r="C51" s="169">
        <v>1</v>
      </c>
      <c r="D51" s="169"/>
      <c r="E51" s="169">
        <v>4</v>
      </c>
      <c r="F51" s="169">
        <v>7</v>
      </c>
      <c r="G51" s="177">
        <v>5</v>
      </c>
      <c r="H51" s="177">
        <v>4</v>
      </c>
      <c r="I51" s="177"/>
    </row>
    <row r="52" spans="1:9" x14ac:dyDescent="0.25">
      <c r="A52" s="171" t="s">
        <v>456</v>
      </c>
      <c r="B52" s="172"/>
      <c r="C52" s="172"/>
      <c r="D52" s="172"/>
      <c r="E52" s="172">
        <v>2</v>
      </c>
      <c r="F52" s="172">
        <v>1</v>
      </c>
      <c r="G52" s="186">
        <v>2</v>
      </c>
      <c r="H52" s="186">
        <v>1</v>
      </c>
      <c r="I52" s="186"/>
    </row>
    <row r="53" spans="1:9" ht="16.5" thickBot="1" x14ac:dyDescent="0.3">
      <c r="A53" s="40"/>
      <c r="B53" s="88"/>
      <c r="C53" s="88"/>
      <c r="D53" s="88"/>
      <c r="E53" s="88"/>
      <c r="F53" s="88"/>
      <c r="G53" s="104"/>
      <c r="H53" s="104"/>
      <c r="I53" s="104"/>
    </row>
    <row r="54" spans="1:9" ht="16.5" thickBot="1" x14ac:dyDescent="0.3">
      <c r="A54" s="39" t="s">
        <v>57</v>
      </c>
      <c r="B54" s="91">
        <f t="shared" ref="B54:H54" si="8">B34+B22+B12+B5</f>
        <v>64.5</v>
      </c>
      <c r="C54" s="91">
        <f t="shared" si="8"/>
        <v>70</v>
      </c>
      <c r="D54" s="91">
        <f t="shared" si="8"/>
        <v>71</v>
      </c>
      <c r="E54" s="91">
        <f t="shared" si="8"/>
        <v>56.5</v>
      </c>
      <c r="F54" s="91">
        <f t="shared" si="8"/>
        <v>74</v>
      </c>
      <c r="G54" s="91">
        <f t="shared" si="8"/>
        <v>69.8</v>
      </c>
      <c r="H54" s="91">
        <f t="shared" si="8"/>
        <v>85.1</v>
      </c>
      <c r="I54" s="91">
        <f t="shared" ref="I54" si="9">I34+I22+I12+I5</f>
        <v>0</v>
      </c>
    </row>
    <row r="55" spans="1:9" ht="16.5" thickBot="1" x14ac:dyDescent="0.3">
      <c r="A55" s="39" t="s">
        <v>58</v>
      </c>
      <c r="B55" s="55">
        <f>COUNT(B6:B10)+COUNT(B13:B20)+COUNT(B23:B32)+COUNT(B35:B50)</f>
        <v>21</v>
      </c>
      <c r="C55" s="55">
        <f t="shared" ref="C55:H55" si="10">COUNT(C6:C10)+COUNT(C13:C20)+COUNT(C23:C32)+COUNT(C35:C50)</f>
        <v>23</v>
      </c>
      <c r="D55" s="55">
        <f t="shared" si="10"/>
        <v>23</v>
      </c>
      <c r="E55" s="55">
        <f t="shared" si="10"/>
        <v>26</v>
      </c>
      <c r="F55" s="55">
        <f t="shared" si="10"/>
        <v>23</v>
      </c>
      <c r="G55" s="55">
        <f t="shared" si="10"/>
        <v>25</v>
      </c>
      <c r="H55" s="55">
        <f t="shared" si="10"/>
        <v>26</v>
      </c>
      <c r="I55" s="55">
        <f t="shared" ref="I55" si="11">COUNT(I6:I10)+COUNT(I13:I20)+COUNT(I23:I32)+COUNT(I35:I50)</f>
        <v>0</v>
      </c>
    </row>
    <row r="56" spans="1:9" ht="16.5" thickBot="1" x14ac:dyDescent="0.3">
      <c r="A56" s="39" t="s">
        <v>771</v>
      </c>
      <c r="B56" s="55"/>
      <c r="C56" s="55"/>
      <c r="D56" s="55"/>
      <c r="E56" s="105"/>
      <c r="F56" s="105"/>
      <c r="G56" s="105"/>
      <c r="H56" s="105">
        <v>8052</v>
      </c>
      <c r="I56" s="105"/>
    </row>
  </sheetData>
  <sortState xmlns:xlrd2="http://schemas.microsoft.com/office/spreadsheetml/2017/richdata2" ref="A35:H50">
    <sortCondition ref="A34:A50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V173"/>
  <sheetViews>
    <sheetView workbookViewId="0">
      <pane ySplit="570" topLeftCell="A148" activePane="bottomLeft"/>
      <selection activeCell="A2" sqref="A2:AI167"/>
      <selection pane="bottomLeft" activeCell="A168" sqref="A168:F173"/>
    </sheetView>
  </sheetViews>
  <sheetFormatPr defaultRowHeight="12.75" x14ac:dyDescent="0.2"/>
  <cols>
    <col min="1" max="1" width="29.28515625" customWidth="1"/>
    <col min="7" max="8" width="9" customWidth="1"/>
  </cols>
  <sheetData>
    <row r="1" spans="1:256" s="30" customFormat="1" x14ac:dyDescent="0.2">
      <c r="B1" s="30">
        <v>1976</v>
      </c>
      <c r="C1" s="30">
        <v>1997</v>
      </c>
      <c r="D1" s="30">
        <v>2006</v>
      </c>
      <c r="E1" s="30">
        <v>2011</v>
      </c>
      <c r="F1" s="30">
        <v>2014</v>
      </c>
      <c r="G1" s="77" t="s">
        <v>0</v>
      </c>
      <c r="H1" s="77" t="s">
        <v>1</v>
      </c>
      <c r="I1" s="77" t="s">
        <v>2</v>
      </c>
      <c r="J1" s="77" t="s">
        <v>3</v>
      </c>
      <c r="K1" s="30" t="s">
        <v>4</v>
      </c>
      <c r="L1" s="30" t="s">
        <v>5</v>
      </c>
      <c r="M1" s="30" t="s">
        <v>6</v>
      </c>
      <c r="N1" s="30" t="s">
        <v>7</v>
      </c>
      <c r="O1" s="30" t="s">
        <v>8</v>
      </c>
      <c r="P1" s="30" t="s">
        <v>9</v>
      </c>
      <c r="Q1" s="30" t="s">
        <v>10</v>
      </c>
      <c r="R1" s="30" t="s">
        <v>11</v>
      </c>
      <c r="S1" s="30" t="s">
        <v>12</v>
      </c>
      <c r="T1" s="30" t="s">
        <v>13</v>
      </c>
      <c r="U1" s="30" t="s">
        <v>14</v>
      </c>
      <c r="V1" s="30" t="s">
        <v>15</v>
      </c>
      <c r="W1" s="30" t="s">
        <v>16</v>
      </c>
      <c r="X1" s="30" t="s">
        <v>17</v>
      </c>
      <c r="Y1" s="30" t="s">
        <v>18</v>
      </c>
      <c r="Z1" s="30" t="s">
        <v>19</v>
      </c>
      <c r="AA1" s="30" t="s">
        <v>20</v>
      </c>
      <c r="AB1" s="30" t="s">
        <v>21</v>
      </c>
      <c r="AC1" s="30" t="s">
        <v>22</v>
      </c>
      <c r="AD1" s="30" t="s">
        <v>23</v>
      </c>
      <c r="AE1" s="30" t="s">
        <v>24</v>
      </c>
      <c r="AF1" s="30" t="s">
        <v>25</v>
      </c>
      <c r="AG1" s="30" t="s">
        <v>26</v>
      </c>
      <c r="AH1" s="30" t="s">
        <v>27</v>
      </c>
      <c r="AI1" s="30" t="s">
        <v>28</v>
      </c>
    </row>
    <row r="2" spans="1:256" x14ac:dyDescent="0.2">
      <c r="A2" s="2" t="str">
        <f>Heildar!A62</f>
        <v>R12</v>
      </c>
      <c r="B2" s="2">
        <f>Heildar!B62</f>
        <v>0</v>
      </c>
      <c r="C2" s="2">
        <f>Heildar!C62</f>
        <v>0</v>
      </c>
      <c r="D2" s="2">
        <f>Heildar!D62</f>
        <v>0</v>
      </c>
      <c r="E2" s="2">
        <f>Heildar!E62</f>
        <v>0</v>
      </c>
      <c r="F2" s="2">
        <f>Heildar!F62</f>
        <v>0</v>
      </c>
      <c r="G2" s="2">
        <f>Heildar!G62</f>
        <v>0</v>
      </c>
      <c r="H2" s="2">
        <f>Heildar!H62</f>
        <v>0</v>
      </c>
      <c r="I2" s="2">
        <f>Heildar!I62</f>
        <v>0</v>
      </c>
      <c r="J2" s="2">
        <f>Heildar!J62</f>
        <v>0</v>
      </c>
      <c r="K2" s="2">
        <f>Heildar!K62</f>
        <v>0</v>
      </c>
      <c r="L2" s="2">
        <f>Heildar!L62</f>
        <v>0</v>
      </c>
      <c r="M2" s="2">
        <f>Heildar!M62</f>
        <v>0</v>
      </c>
      <c r="N2" s="2">
        <f>Heildar!N62</f>
        <v>0</v>
      </c>
      <c r="O2" s="2">
        <f>Heildar!O62</f>
        <v>0</v>
      </c>
      <c r="P2" s="2">
        <f>Heildar!P62</f>
        <v>0</v>
      </c>
      <c r="Q2" s="2">
        <f>Heildar!Q62</f>
        <v>0</v>
      </c>
      <c r="R2" s="2">
        <f>Heildar!R62</f>
        <v>0</v>
      </c>
      <c r="S2" s="2">
        <f>Heildar!S62</f>
        <v>0</v>
      </c>
      <c r="T2" s="2">
        <f>Heildar!T62</f>
        <v>0</v>
      </c>
      <c r="U2" s="2">
        <f>Heildar!U62</f>
        <v>0</v>
      </c>
      <c r="V2" s="2">
        <f>Heildar!V62</f>
        <v>0</v>
      </c>
      <c r="W2" s="2">
        <f>Heildar!W62</f>
        <v>0</v>
      </c>
      <c r="X2" s="2">
        <f>Heildar!X62</f>
        <v>0</v>
      </c>
      <c r="Y2" s="2">
        <f>Heildar!Y62</f>
        <v>0</v>
      </c>
      <c r="Z2" s="2">
        <f>Heildar!Z62</f>
        <v>0</v>
      </c>
      <c r="AA2" s="2">
        <f>Heildar!AA62</f>
        <v>0</v>
      </c>
      <c r="AB2" s="2">
        <f>Heildar!AB62</f>
        <v>0</v>
      </c>
      <c r="AC2" s="2">
        <f>Heildar!AC62</f>
        <v>0</v>
      </c>
      <c r="AD2" s="2">
        <f>Heildar!AD62</f>
        <v>0</v>
      </c>
      <c r="AE2" s="2">
        <f>Heildar!AE62</f>
        <v>0</v>
      </c>
      <c r="AF2" s="2">
        <f>Heildar!AF62</f>
        <v>0</v>
      </c>
      <c r="AG2" s="2">
        <f>Heildar!AG62</f>
        <v>0</v>
      </c>
      <c r="AH2" s="2">
        <f>Heildar!AH62</f>
        <v>0</v>
      </c>
      <c r="AI2" s="2">
        <f>Heildar!AI62</f>
        <v>0</v>
      </c>
      <c r="AP2">
        <f>Heildar!AV87</f>
        <v>0</v>
      </c>
      <c r="AQ2">
        <f>Heildar!AW87</f>
        <v>0</v>
      </c>
      <c r="AR2">
        <f>Heildar!AX87</f>
        <v>0</v>
      </c>
      <c r="AS2">
        <f>Heildar!AY87</f>
        <v>0</v>
      </c>
      <c r="AT2">
        <f>Heildar!AZ87</f>
        <v>0</v>
      </c>
      <c r="AU2">
        <f>Heildar!BA87</f>
        <v>0</v>
      </c>
      <c r="AV2">
        <f>Heildar!BB87</f>
        <v>0</v>
      </c>
      <c r="AW2">
        <f>Heildar!BC87</f>
        <v>0</v>
      </c>
      <c r="AX2">
        <f>Heildar!BD87</f>
        <v>0</v>
      </c>
      <c r="AY2">
        <f>Heildar!BE87</f>
        <v>0</v>
      </c>
      <c r="AZ2">
        <f>Heildar!BF87</f>
        <v>0</v>
      </c>
      <c r="BA2">
        <f>Heildar!BG87</f>
        <v>0</v>
      </c>
      <c r="BB2">
        <f>Heildar!BH87</f>
        <v>0</v>
      </c>
      <c r="BC2">
        <f>Heildar!BI87</f>
        <v>0</v>
      </c>
      <c r="BD2">
        <f>Heildar!BJ87</f>
        <v>0</v>
      </c>
      <c r="BE2">
        <f>Heildar!BK87</f>
        <v>0</v>
      </c>
      <c r="BF2">
        <f>Heildar!BL87</f>
        <v>0</v>
      </c>
      <c r="BG2">
        <f>Heildar!BM87</f>
        <v>0</v>
      </c>
      <c r="BH2">
        <f>Heildar!BN87</f>
        <v>0</v>
      </c>
      <c r="BI2">
        <f>Heildar!BO87</f>
        <v>0</v>
      </c>
      <c r="BJ2">
        <f>Heildar!BP87</f>
        <v>0</v>
      </c>
      <c r="BK2">
        <f>Heildar!BQ87</f>
        <v>0</v>
      </c>
      <c r="BL2">
        <f>Heildar!BR87</f>
        <v>0</v>
      </c>
      <c r="BM2">
        <f>Heildar!BS87</f>
        <v>0</v>
      </c>
      <c r="BN2">
        <f>Heildar!BT87</f>
        <v>0</v>
      </c>
      <c r="BO2">
        <f>Heildar!BU87</f>
        <v>0</v>
      </c>
      <c r="BP2">
        <f>Heildar!BV87</f>
        <v>0</v>
      </c>
      <c r="BQ2">
        <f>Heildar!BW87</f>
        <v>0</v>
      </c>
      <c r="BR2">
        <f>Heildar!BX87</f>
        <v>0</v>
      </c>
      <c r="BS2">
        <f>Heildar!BY87</f>
        <v>0</v>
      </c>
      <c r="BT2">
        <f>Heildar!BZ87</f>
        <v>0</v>
      </c>
      <c r="BU2">
        <f>Heildar!CA87</f>
        <v>0</v>
      </c>
      <c r="BV2">
        <f>Heildar!CB87</f>
        <v>0</v>
      </c>
      <c r="BW2">
        <f>Heildar!CC87</f>
        <v>0</v>
      </c>
      <c r="BX2">
        <f>Heildar!CD87</f>
        <v>0</v>
      </c>
      <c r="BY2">
        <f>Heildar!CE87</f>
        <v>0</v>
      </c>
      <c r="BZ2">
        <f>Heildar!CF87</f>
        <v>0</v>
      </c>
      <c r="CA2">
        <f>Heildar!CG87</f>
        <v>0</v>
      </c>
      <c r="CB2">
        <f>Heildar!CH87</f>
        <v>0</v>
      </c>
      <c r="CC2">
        <f>Heildar!CI87</f>
        <v>0</v>
      </c>
      <c r="CD2">
        <f>Heildar!CJ87</f>
        <v>0</v>
      </c>
      <c r="CE2">
        <f>Heildar!CK87</f>
        <v>0</v>
      </c>
      <c r="CF2">
        <f>Heildar!CL87</f>
        <v>0</v>
      </c>
      <c r="CG2">
        <f>Heildar!CM87</f>
        <v>0</v>
      </c>
      <c r="CH2">
        <f>Heildar!CN87</f>
        <v>0</v>
      </c>
      <c r="CI2">
        <f>Heildar!CO87</f>
        <v>0</v>
      </c>
      <c r="CJ2">
        <f>Heildar!CP87</f>
        <v>0</v>
      </c>
      <c r="CK2">
        <f>Heildar!CQ87</f>
        <v>0</v>
      </c>
      <c r="CL2">
        <f>Heildar!CR87</f>
        <v>0</v>
      </c>
      <c r="CM2">
        <f>Heildar!CS87</f>
        <v>0</v>
      </c>
      <c r="CN2">
        <f>Heildar!CT87</f>
        <v>0</v>
      </c>
      <c r="CO2">
        <f>Heildar!CU87</f>
        <v>0</v>
      </c>
      <c r="CP2">
        <f>Heildar!CV87</f>
        <v>0</v>
      </c>
      <c r="CQ2">
        <f>Heildar!CW87</f>
        <v>0</v>
      </c>
      <c r="CR2">
        <f>Heildar!CX87</f>
        <v>0</v>
      </c>
      <c r="CS2">
        <f>Heildar!CY87</f>
        <v>0</v>
      </c>
      <c r="CT2">
        <f>Heildar!CZ87</f>
        <v>0</v>
      </c>
      <c r="CU2">
        <f>Heildar!DA87</f>
        <v>0</v>
      </c>
      <c r="CV2">
        <f>Heildar!DB87</f>
        <v>0</v>
      </c>
      <c r="CW2">
        <f>Heildar!DC87</f>
        <v>0</v>
      </c>
      <c r="CX2">
        <f>Heildar!DD87</f>
        <v>0</v>
      </c>
      <c r="CY2">
        <f>Heildar!DE87</f>
        <v>0</v>
      </c>
      <c r="CZ2">
        <f>Heildar!DF87</f>
        <v>0</v>
      </c>
      <c r="DA2">
        <f>Heildar!DG87</f>
        <v>0</v>
      </c>
      <c r="DB2">
        <f>Heildar!DH87</f>
        <v>0</v>
      </c>
      <c r="DC2">
        <f>Heildar!DI87</f>
        <v>0</v>
      </c>
      <c r="DD2">
        <f>Heildar!DJ87</f>
        <v>0</v>
      </c>
      <c r="DE2">
        <f>Heildar!DK87</f>
        <v>0</v>
      </c>
      <c r="DF2">
        <f>Heildar!DL87</f>
        <v>0</v>
      </c>
      <c r="DG2">
        <f>Heildar!DM87</f>
        <v>0</v>
      </c>
      <c r="DH2">
        <f>Heildar!DN87</f>
        <v>0</v>
      </c>
      <c r="DI2">
        <f>Heildar!DO87</f>
        <v>0</v>
      </c>
      <c r="DJ2">
        <f>Heildar!DP87</f>
        <v>0</v>
      </c>
      <c r="DK2">
        <f>Heildar!DQ87</f>
        <v>0</v>
      </c>
      <c r="DL2">
        <f>Heildar!DR87</f>
        <v>0</v>
      </c>
      <c r="DM2">
        <f>Heildar!DS87</f>
        <v>0</v>
      </c>
      <c r="DN2">
        <f>Heildar!DT87</f>
        <v>0</v>
      </c>
      <c r="DO2">
        <f>Heildar!DU87</f>
        <v>0</v>
      </c>
      <c r="DP2">
        <f>Heildar!DV87</f>
        <v>0</v>
      </c>
      <c r="DQ2">
        <f>Heildar!DW87</f>
        <v>0</v>
      </c>
      <c r="DR2">
        <f>Heildar!DX87</f>
        <v>0</v>
      </c>
      <c r="DS2">
        <f>Heildar!DY87</f>
        <v>0</v>
      </c>
      <c r="DT2">
        <f>Heildar!DZ87</f>
        <v>0</v>
      </c>
      <c r="DU2">
        <f>Heildar!EA87</f>
        <v>0</v>
      </c>
      <c r="DV2">
        <f>Heildar!EB87</f>
        <v>0</v>
      </c>
      <c r="DW2">
        <f>Heildar!EC87</f>
        <v>0</v>
      </c>
      <c r="DX2">
        <f>Heildar!ED87</f>
        <v>0</v>
      </c>
      <c r="DY2">
        <f>Heildar!EE87</f>
        <v>0</v>
      </c>
      <c r="DZ2">
        <f>Heildar!EF87</f>
        <v>0</v>
      </c>
      <c r="EA2">
        <f>Heildar!EG87</f>
        <v>0</v>
      </c>
      <c r="EB2">
        <f>Heildar!EH87</f>
        <v>0</v>
      </c>
      <c r="EC2">
        <f>Heildar!EI87</f>
        <v>0</v>
      </c>
      <c r="ED2">
        <f>Heildar!EJ87</f>
        <v>0</v>
      </c>
      <c r="EE2">
        <f>Heildar!EK87</f>
        <v>0</v>
      </c>
      <c r="EF2">
        <f>Heildar!EL87</f>
        <v>0</v>
      </c>
      <c r="EG2">
        <f>Heildar!EM87</f>
        <v>0</v>
      </c>
      <c r="EH2">
        <f>Heildar!EN87</f>
        <v>0</v>
      </c>
      <c r="EI2">
        <f>Heildar!EO87</f>
        <v>0</v>
      </c>
      <c r="EJ2">
        <f>Heildar!EP87</f>
        <v>0</v>
      </c>
      <c r="EK2">
        <f>Heildar!EQ87</f>
        <v>0</v>
      </c>
      <c r="EL2">
        <f>Heildar!ER87</f>
        <v>0</v>
      </c>
      <c r="EM2">
        <f>Heildar!ES87</f>
        <v>0</v>
      </c>
      <c r="EN2">
        <f>Heildar!ET87</f>
        <v>0</v>
      </c>
      <c r="EO2">
        <f>Heildar!EU87</f>
        <v>0</v>
      </c>
      <c r="EP2">
        <f>Heildar!EV87</f>
        <v>0</v>
      </c>
      <c r="EQ2">
        <f>Heildar!EW87</f>
        <v>0</v>
      </c>
      <c r="ER2">
        <f>Heildar!EX87</f>
        <v>0</v>
      </c>
      <c r="ES2">
        <f>Heildar!EY87</f>
        <v>0</v>
      </c>
      <c r="ET2">
        <f>Heildar!EZ87</f>
        <v>0</v>
      </c>
      <c r="EU2">
        <f>Heildar!FA87</f>
        <v>0</v>
      </c>
      <c r="EV2">
        <f>Heildar!FB87</f>
        <v>0</v>
      </c>
      <c r="EW2">
        <f>Heildar!FC87</f>
        <v>0</v>
      </c>
      <c r="EX2">
        <f>Heildar!FD87</f>
        <v>0</v>
      </c>
      <c r="EY2">
        <f>Heildar!FE87</f>
        <v>0</v>
      </c>
      <c r="EZ2">
        <f>Heildar!FF87</f>
        <v>0</v>
      </c>
      <c r="FA2">
        <f>Heildar!FG87</f>
        <v>0</v>
      </c>
      <c r="FB2">
        <f>Heildar!FH87</f>
        <v>0</v>
      </c>
      <c r="FC2">
        <f>Heildar!FI87</f>
        <v>0</v>
      </c>
      <c r="FD2">
        <f>Heildar!FJ87</f>
        <v>0</v>
      </c>
      <c r="FE2">
        <f>Heildar!FK87</f>
        <v>0</v>
      </c>
      <c r="FF2">
        <f>Heildar!FL87</f>
        <v>0</v>
      </c>
      <c r="FG2">
        <f>Heildar!FM87</f>
        <v>0</v>
      </c>
      <c r="FH2">
        <f>Heildar!FN87</f>
        <v>0</v>
      </c>
      <c r="FI2">
        <f>Heildar!FO87</f>
        <v>0</v>
      </c>
      <c r="FJ2">
        <f>Heildar!FP87</f>
        <v>0</v>
      </c>
      <c r="FK2">
        <f>Heildar!FQ87</f>
        <v>0</v>
      </c>
      <c r="FL2">
        <f>Heildar!FR87</f>
        <v>0</v>
      </c>
      <c r="FM2">
        <f>Heildar!FS87</f>
        <v>0</v>
      </c>
      <c r="FN2">
        <f>Heildar!FT87</f>
        <v>0</v>
      </c>
      <c r="FO2">
        <f>Heildar!FU87</f>
        <v>0</v>
      </c>
      <c r="FP2">
        <f>Heildar!FV87</f>
        <v>0</v>
      </c>
      <c r="FQ2">
        <f>Heildar!FW87</f>
        <v>0</v>
      </c>
      <c r="FR2">
        <f>Heildar!FX87</f>
        <v>0</v>
      </c>
      <c r="FS2">
        <f>Heildar!FY87</f>
        <v>0</v>
      </c>
      <c r="FT2">
        <f>Heildar!FZ87</f>
        <v>0</v>
      </c>
      <c r="FU2">
        <f>Heildar!GA87</f>
        <v>0</v>
      </c>
      <c r="FV2">
        <f>Heildar!GB87</f>
        <v>0</v>
      </c>
      <c r="FW2">
        <f>Heildar!GC87</f>
        <v>0</v>
      </c>
      <c r="FX2">
        <f>Heildar!GD87</f>
        <v>0</v>
      </c>
      <c r="FY2">
        <f>Heildar!GE87</f>
        <v>0</v>
      </c>
      <c r="FZ2">
        <f>Heildar!GF87</f>
        <v>0</v>
      </c>
      <c r="GA2">
        <f>Heildar!GG87</f>
        <v>0</v>
      </c>
      <c r="GB2">
        <f>Heildar!GH87</f>
        <v>0</v>
      </c>
      <c r="GC2">
        <f>Heildar!GI87</f>
        <v>0</v>
      </c>
      <c r="GD2">
        <f>Heildar!GJ87</f>
        <v>0</v>
      </c>
      <c r="GE2">
        <f>Heildar!GK87</f>
        <v>0</v>
      </c>
      <c r="GF2">
        <f>Heildar!GL87</f>
        <v>0</v>
      </c>
      <c r="GG2">
        <f>Heildar!GM87</f>
        <v>0</v>
      </c>
      <c r="GH2">
        <f>Heildar!GN87</f>
        <v>0</v>
      </c>
      <c r="GI2">
        <f>Heildar!GO87</f>
        <v>0</v>
      </c>
      <c r="GJ2">
        <f>Heildar!GP87</f>
        <v>0</v>
      </c>
      <c r="GK2">
        <f>Heildar!GQ87</f>
        <v>0</v>
      </c>
      <c r="GL2">
        <f>Heildar!GR87</f>
        <v>0</v>
      </c>
      <c r="GM2">
        <f>Heildar!GS87</f>
        <v>0</v>
      </c>
      <c r="GN2">
        <f>Heildar!GT87</f>
        <v>0</v>
      </c>
      <c r="GO2">
        <f>Heildar!GU87</f>
        <v>0</v>
      </c>
      <c r="GP2">
        <f>Heildar!GV87</f>
        <v>0</v>
      </c>
      <c r="GQ2">
        <f>Heildar!GW87</f>
        <v>0</v>
      </c>
      <c r="GR2">
        <f>Heildar!GX87</f>
        <v>0</v>
      </c>
      <c r="GS2">
        <f>Heildar!GY87</f>
        <v>0</v>
      </c>
      <c r="GT2">
        <f>Heildar!GZ87</f>
        <v>0</v>
      </c>
      <c r="GU2">
        <f>Heildar!HA87</f>
        <v>0</v>
      </c>
      <c r="GV2">
        <f>Heildar!HB87</f>
        <v>0</v>
      </c>
      <c r="GW2">
        <f>Heildar!HC87</f>
        <v>0</v>
      </c>
      <c r="GX2">
        <f>Heildar!HD87</f>
        <v>0</v>
      </c>
      <c r="GY2">
        <f>Heildar!HE87</f>
        <v>0</v>
      </c>
      <c r="GZ2">
        <f>Heildar!HF87</f>
        <v>0</v>
      </c>
      <c r="HA2">
        <f>Heildar!HG87</f>
        <v>0</v>
      </c>
      <c r="HB2">
        <f>Heildar!HH87</f>
        <v>0</v>
      </c>
      <c r="HC2">
        <f>Heildar!HI87</f>
        <v>0</v>
      </c>
      <c r="HD2">
        <f>Heildar!HJ87</f>
        <v>0</v>
      </c>
      <c r="HE2">
        <f>Heildar!HK87</f>
        <v>0</v>
      </c>
      <c r="HF2">
        <f>Heildar!HL87</f>
        <v>0</v>
      </c>
      <c r="HG2">
        <f>Heildar!HM87</f>
        <v>0</v>
      </c>
      <c r="HH2">
        <f>Heildar!HN87</f>
        <v>0</v>
      </c>
      <c r="HI2">
        <f>Heildar!HO87</f>
        <v>0</v>
      </c>
      <c r="HJ2">
        <f>Heildar!HP87</f>
        <v>0</v>
      </c>
      <c r="HK2">
        <f>Heildar!HQ87</f>
        <v>0</v>
      </c>
      <c r="HL2">
        <f>Heildar!HR87</f>
        <v>0</v>
      </c>
      <c r="HM2">
        <f>Heildar!HS87</f>
        <v>0</v>
      </c>
      <c r="HN2">
        <f>Heildar!HT87</f>
        <v>0</v>
      </c>
      <c r="HO2">
        <f>Heildar!HU87</f>
        <v>0</v>
      </c>
      <c r="HP2">
        <f>Heildar!HV87</f>
        <v>0</v>
      </c>
      <c r="HQ2">
        <f>Heildar!HW87</f>
        <v>0</v>
      </c>
      <c r="HR2">
        <f>Heildar!HX87</f>
        <v>0</v>
      </c>
      <c r="HS2">
        <f>Heildar!HY87</f>
        <v>0</v>
      </c>
      <c r="HT2">
        <f>Heildar!HZ87</f>
        <v>0</v>
      </c>
      <c r="HU2">
        <f>Heildar!IA87</f>
        <v>0</v>
      </c>
      <c r="HV2">
        <f>Heildar!IB87</f>
        <v>0</v>
      </c>
      <c r="HW2">
        <f>Heildar!IC87</f>
        <v>0</v>
      </c>
      <c r="HX2">
        <f>Heildar!ID87</f>
        <v>0</v>
      </c>
      <c r="HY2">
        <f>Heildar!IE87</f>
        <v>0</v>
      </c>
      <c r="HZ2">
        <f>Heildar!IF87</f>
        <v>0</v>
      </c>
      <c r="IA2">
        <f>Heildar!IG87</f>
        <v>0</v>
      </c>
      <c r="IB2">
        <f>Heildar!IH87</f>
        <v>0</v>
      </c>
      <c r="IC2">
        <f>Heildar!II87</f>
        <v>0</v>
      </c>
      <c r="ID2">
        <f>Heildar!IJ87</f>
        <v>0</v>
      </c>
      <c r="IE2">
        <f>Heildar!IK87</f>
        <v>0</v>
      </c>
      <c r="IF2">
        <f>Heildar!IL87</f>
        <v>0</v>
      </c>
      <c r="IG2">
        <f>Heildar!IM87</f>
        <v>0</v>
      </c>
      <c r="IH2">
        <f>Heildar!IN87</f>
        <v>0</v>
      </c>
      <c r="II2">
        <f>Heildar!IO87</f>
        <v>0</v>
      </c>
      <c r="IJ2">
        <f>Heildar!IP87</f>
        <v>0</v>
      </c>
      <c r="IK2">
        <f>Heildar!IQ87</f>
        <v>0</v>
      </c>
      <c r="IL2">
        <f>Heildar!IR87</f>
        <v>0</v>
      </c>
      <c r="IM2">
        <f>Heildar!IS87</f>
        <v>0</v>
      </c>
      <c r="IN2">
        <f>Heildar!IT87</f>
        <v>0</v>
      </c>
      <c r="IO2">
        <f>Heildar!IU87</f>
        <v>0</v>
      </c>
      <c r="IP2">
        <f>Heildar!IV87</f>
        <v>0</v>
      </c>
      <c r="IQ2" t="e">
        <f>Heildar!#REF!</f>
        <v>#REF!</v>
      </c>
      <c r="IR2" t="e">
        <f>Heildar!#REF!</f>
        <v>#REF!</v>
      </c>
      <c r="IS2" t="e">
        <f>Heildar!#REF!</f>
        <v>#REF!</v>
      </c>
      <c r="IT2" t="e">
        <f>Heildar!#REF!</f>
        <v>#REF!</v>
      </c>
      <c r="IU2" t="e">
        <f>Heildar!#REF!</f>
        <v>#REF!</v>
      </c>
      <c r="IV2" t="e">
        <f>Heildar!#REF!</f>
        <v>#REF!</v>
      </c>
    </row>
    <row r="3" spans="1:256" x14ac:dyDescent="0.2">
      <c r="A3" s="30" t="str">
        <f>Heildar!A63</f>
        <v>Mosar</v>
      </c>
      <c r="B3" s="30">
        <f>Heildar!B63</f>
        <v>30.5</v>
      </c>
      <c r="C3" s="30">
        <f>Heildar!C63</f>
        <v>14</v>
      </c>
      <c r="D3" s="30">
        <f>Heildar!D63</f>
        <v>27</v>
      </c>
      <c r="E3" s="30">
        <f>Heildar!E63</f>
        <v>33</v>
      </c>
      <c r="F3" s="30">
        <f>Heildar!F63</f>
        <v>43</v>
      </c>
      <c r="G3" s="30">
        <f>Heildar!G63</f>
        <v>-16.5</v>
      </c>
      <c r="H3" s="30">
        <f>Heildar!H63</f>
        <v>13</v>
      </c>
      <c r="I3" s="30">
        <f>Heildar!I63</f>
        <v>6</v>
      </c>
      <c r="J3" s="30">
        <f>Heildar!J63</f>
        <v>10</v>
      </c>
      <c r="K3" s="30">
        <f>Heildar!K63</f>
        <v>30.5</v>
      </c>
      <c r="L3" s="30">
        <f>Heildar!L63</f>
        <v>14</v>
      </c>
      <c r="M3" s="30">
        <f>Heildar!M63</f>
        <v>27</v>
      </c>
      <c r="N3" s="30">
        <f>Heildar!N63</f>
        <v>33</v>
      </c>
      <c r="O3" s="30">
        <f>Heildar!O63</f>
        <v>43</v>
      </c>
      <c r="P3" s="30">
        <f>Heildar!P63</f>
        <v>0</v>
      </c>
      <c r="Q3" s="30">
        <f>Heildar!Q63</f>
        <v>0</v>
      </c>
      <c r="R3" s="30">
        <f>Heildar!R63</f>
        <v>0</v>
      </c>
      <c r="S3" s="30">
        <f>Heildar!S63</f>
        <v>0</v>
      </c>
      <c r="T3" s="30">
        <f>Heildar!T63</f>
        <v>0</v>
      </c>
      <c r="U3" s="30">
        <f>Heildar!U63</f>
        <v>0</v>
      </c>
      <c r="V3" s="30">
        <f>Heildar!V63</f>
        <v>0</v>
      </c>
      <c r="W3" s="30">
        <f>Heildar!W63</f>
        <v>0</v>
      </c>
      <c r="X3" s="30">
        <f>Heildar!X63</f>
        <v>0</v>
      </c>
      <c r="Y3" s="30">
        <f>Heildar!Y63</f>
        <v>0</v>
      </c>
      <c r="Z3" s="30">
        <f>Heildar!Z63</f>
        <v>0</v>
      </c>
      <c r="AA3" s="30">
        <f>Heildar!AA63</f>
        <v>0</v>
      </c>
      <c r="AB3" s="30">
        <f>Heildar!AB63</f>
        <v>0</v>
      </c>
      <c r="AC3" s="30">
        <f>Heildar!AC63</f>
        <v>0</v>
      </c>
      <c r="AD3" s="30">
        <f>Heildar!AD63</f>
        <v>0</v>
      </c>
      <c r="AE3" s="30">
        <f>Heildar!AE63</f>
        <v>0</v>
      </c>
      <c r="AF3" s="30">
        <f>Heildar!AF63</f>
        <v>0</v>
      </c>
      <c r="AG3" s="30">
        <f>Heildar!AG63</f>
        <v>0</v>
      </c>
      <c r="AH3" s="30">
        <f>Heildar!AH63</f>
        <v>0</v>
      </c>
      <c r="AI3" s="30">
        <f>Heildar!AI63</f>
        <v>0</v>
      </c>
      <c r="AP3">
        <f>Heildar!AV88</f>
        <v>0</v>
      </c>
      <c r="AQ3">
        <f>Heildar!AW88</f>
        <v>0</v>
      </c>
      <c r="AR3">
        <f>Heildar!AX88</f>
        <v>0</v>
      </c>
      <c r="AS3">
        <f>Heildar!AY88</f>
        <v>0</v>
      </c>
      <c r="AT3">
        <f>Heildar!AZ88</f>
        <v>0</v>
      </c>
      <c r="AU3">
        <f>Heildar!BA88</f>
        <v>0</v>
      </c>
      <c r="AV3">
        <f>Heildar!BB88</f>
        <v>0</v>
      </c>
      <c r="AW3">
        <f>Heildar!BC88</f>
        <v>0</v>
      </c>
      <c r="AX3">
        <f>Heildar!BD88</f>
        <v>0</v>
      </c>
      <c r="AY3">
        <f>Heildar!BE88</f>
        <v>0</v>
      </c>
      <c r="AZ3">
        <f>Heildar!BF88</f>
        <v>0</v>
      </c>
      <c r="BA3">
        <f>Heildar!BG88</f>
        <v>0</v>
      </c>
      <c r="BB3">
        <f>Heildar!BH88</f>
        <v>0</v>
      </c>
      <c r="BC3">
        <f>Heildar!BI88</f>
        <v>0</v>
      </c>
      <c r="BD3">
        <f>Heildar!BJ88</f>
        <v>0</v>
      </c>
      <c r="BE3">
        <f>Heildar!BK88</f>
        <v>0</v>
      </c>
      <c r="BF3">
        <f>Heildar!BL88</f>
        <v>0</v>
      </c>
      <c r="BG3">
        <f>Heildar!BM88</f>
        <v>0</v>
      </c>
      <c r="BH3">
        <f>Heildar!BN88</f>
        <v>0</v>
      </c>
      <c r="BI3">
        <f>Heildar!BO88</f>
        <v>0</v>
      </c>
      <c r="BJ3">
        <f>Heildar!BP88</f>
        <v>0</v>
      </c>
      <c r="BK3">
        <f>Heildar!BQ88</f>
        <v>0</v>
      </c>
      <c r="BL3">
        <f>Heildar!BR88</f>
        <v>0</v>
      </c>
      <c r="BM3">
        <f>Heildar!BS88</f>
        <v>0</v>
      </c>
      <c r="BN3">
        <f>Heildar!BT88</f>
        <v>0</v>
      </c>
      <c r="BO3">
        <f>Heildar!BU88</f>
        <v>0</v>
      </c>
      <c r="BP3">
        <f>Heildar!BV88</f>
        <v>0</v>
      </c>
      <c r="BQ3">
        <f>Heildar!BW88</f>
        <v>0</v>
      </c>
      <c r="BR3">
        <f>Heildar!BX88</f>
        <v>0</v>
      </c>
      <c r="BS3">
        <f>Heildar!BY88</f>
        <v>0</v>
      </c>
      <c r="BT3">
        <f>Heildar!BZ88</f>
        <v>0</v>
      </c>
      <c r="BU3">
        <f>Heildar!CA88</f>
        <v>0</v>
      </c>
      <c r="BV3">
        <f>Heildar!CB88</f>
        <v>0</v>
      </c>
      <c r="BW3">
        <f>Heildar!CC88</f>
        <v>0</v>
      </c>
      <c r="BX3">
        <f>Heildar!CD88</f>
        <v>0</v>
      </c>
      <c r="BY3">
        <f>Heildar!CE88</f>
        <v>0</v>
      </c>
      <c r="BZ3">
        <f>Heildar!CF88</f>
        <v>0</v>
      </c>
      <c r="CA3">
        <f>Heildar!CG88</f>
        <v>0</v>
      </c>
      <c r="CB3">
        <f>Heildar!CH88</f>
        <v>0</v>
      </c>
      <c r="CC3">
        <f>Heildar!CI88</f>
        <v>0</v>
      </c>
      <c r="CD3">
        <f>Heildar!CJ88</f>
        <v>0</v>
      </c>
      <c r="CE3">
        <f>Heildar!CK88</f>
        <v>0</v>
      </c>
      <c r="CF3">
        <f>Heildar!CL88</f>
        <v>0</v>
      </c>
      <c r="CG3">
        <f>Heildar!CM88</f>
        <v>0</v>
      </c>
      <c r="CH3">
        <f>Heildar!CN88</f>
        <v>0</v>
      </c>
      <c r="CI3">
        <f>Heildar!CO88</f>
        <v>0</v>
      </c>
      <c r="CJ3">
        <f>Heildar!CP88</f>
        <v>0</v>
      </c>
      <c r="CK3">
        <f>Heildar!CQ88</f>
        <v>0</v>
      </c>
      <c r="CL3">
        <f>Heildar!CR88</f>
        <v>0</v>
      </c>
      <c r="CM3">
        <f>Heildar!CS88</f>
        <v>0</v>
      </c>
      <c r="CN3">
        <f>Heildar!CT88</f>
        <v>0</v>
      </c>
      <c r="CO3">
        <f>Heildar!CU88</f>
        <v>0</v>
      </c>
      <c r="CP3">
        <f>Heildar!CV88</f>
        <v>0</v>
      </c>
      <c r="CQ3">
        <f>Heildar!CW88</f>
        <v>0</v>
      </c>
      <c r="CR3">
        <f>Heildar!CX88</f>
        <v>0</v>
      </c>
      <c r="CS3">
        <f>Heildar!CY88</f>
        <v>0</v>
      </c>
      <c r="CT3">
        <f>Heildar!CZ88</f>
        <v>0</v>
      </c>
      <c r="CU3">
        <f>Heildar!DA88</f>
        <v>0</v>
      </c>
      <c r="CV3">
        <f>Heildar!DB88</f>
        <v>0</v>
      </c>
      <c r="CW3">
        <f>Heildar!DC88</f>
        <v>0</v>
      </c>
      <c r="CX3">
        <f>Heildar!DD88</f>
        <v>0</v>
      </c>
      <c r="CY3">
        <f>Heildar!DE88</f>
        <v>0</v>
      </c>
      <c r="CZ3">
        <f>Heildar!DF88</f>
        <v>0</v>
      </c>
      <c r="DA3">
        <f>Heildar!DG88</f>
        <v>0</v>
      </c>
      <c r="DB3">
        <f>Heildar!DH88</f>
        <v>0</v>
      </c>
      <c r="DC3">
        <f>Heildar!DI88</f>
        <v>0</v>
      </c>
      <c r="DD3">
        <f>Heildar!DJ88</f>
        <v>0</v>
      </c>
      <c r="DE3">
        <f>Heildar!DK88</f>
        <v>0</v>
      </c>
      <c r="DF3">
        <f>Heildar!DL88</f>
        <v>0</v>
      </c>
      <c r="DG3">
        <f>Heildar!DM88</f>
        <v>0</v>
      </c>
      <c r="DH3">
        <f>Heildar!DN88</f>
        <v>0</v>
      </c>
      <c r="DI3">
        <f>Heildar!DO88</f>
        <v>0</v>
      </c>
      <c r="DJ3">
        <f>Heildar!DP88</f>
        <v>0</v>
      </c>
      <c r="DK3">
        <f>Heildar!DQ88</f>
        <v>0</v>
      </c>
      <c r="DL3">
        <f>Heildar!DR88</f>
        <v>0</v>
      </c>
      <c r="DM3">
        <f>Heildar!DS88</f>
        <v>0</v>
      </c>
      <c r="DN3">
        <f>Heildar!DT88</f>
        <v>0</v>
      </c>
      <c r="DO3">
        <f>Heildar!DU88</f>
        <v>0</v>
      </c>
      <c r="DP3">
        <f>Heildar!DV88</f>
        <v>0</v>
      </c>
      <c r="DQ3">
        <f>Heildar!DW88</f>
        <v>0</v>
      </c>
      <c r="DR3">
        <f>Heildar!DX88</f>
        <v>0</v>
      </c>
      <c r="DS3">
        <f>Heildar!DY88</f>
        <v>0</v>
      </c>
      <c r="DT3">
        <f>Heildar!DZ88</f>
        <v>0</v>
      </c>
      <c r="DU3">
        <f>Heildar!EA88</f>
        <v>0</v>
      </c>
      <c r="DV3">
        <f>Heildar!EB88</f>
        <v>0</v>
      </c>
      <c r="DW3">
        <f>Heildar!EC88</f>
        <v>0</v>
      </c>
      <c r="DX3">
        <f>Heildar!ED88</f>
        <v>0</v>
      </c>
      <c r="DY3">
        <f>Heildar!EE88</f>
        <v>0</v>
      </c>
      <c r="DZ3">
        <f>Heildar!EF88</f>
        <v>0</v>
      </c>
      <c r="EA3">
        <f>Heildar!EG88</f>
        <v>0</v>
      </c>
      <c r="EB3">
        <f>Heildar!EH88</f>
        <v>0</v>
      </c>
      <c r="EC3">
        <f>Heildar!EI88</f>
        <v>0</v>
      </c>
      <c r="ED3">
        <f>Heildar!EJ88</f>
        <v>0</v>
      </c>
      <c r="EE3">
        <f>Heildar!EK88</f>
        <v>0</v>
      </c>
      <c r="EF3">
        <f>Heildar!EL88</f>
        <v>0</v>
      </c>
      <c r="EG3">
        <f>Heildar!EM88</f>
        <v>0</v>
      </c>
      <c r="EH3">
        <f>Heildar!EN88</f>
        <v>0</v>
      </c>
      <c r="EI3">
        <f>Heildar!EO88</f>
        <v>0</v>
      </c>
      <c r="EJ3">
        <f>Heildar!EP88</f>
        <v>0</v>
      </c>
      <c r="EK3">
        <f>Heildar!EQ88</f>
        <v>0</v>
      </c>
      <c r="EL3">
        <f>Heildar!ER88</f>
        <v>0</v>
      </c>
      <c r="EM3">
        <f>Heildar!ES88</f>
        <v>0</v>
      </c>
      <c r="EN3">
        <f>Heildar!ET88</f>
        <v>0</v>
      </c>
      <c r="EO3">
        <f>Heildar!EU88</f>
        <v>0</v>
      </c>
      <c r="EP3">
        <f>Heildar!EV88</f>
        <v>0</v>
      </c>
      <c r="EQ3">
        <f>Heildar!EW88</f>
        <v>0</v>
      </c>
      <c r="ER3">
        <f>Heildar!EX88</f>
        <v>0</v>
      </c>
      <c r="ES3">
        <f>Heildar!EY88</f>
        <v>0</v>
      </c>
      <c r="ET3">
        <f>Heildar!EZ88</f>
        <v>0</v>
      </c>
      <c r="EU3">
        <f>Heildar!FA88</f>
        <v>0</v>
      </c>
      <c r="EV3">
        <f>Heildar!FB88</f>
        <v>0</v>
      </c>
      <c r="EW3">
        <f>Heildar!FC88</f>
        <v>0</v>
      </c>
      <c r="EX3">
        <f>Heildar!FD88</f>
        <v>0</v>
      </c>
      <c r="EY3">
        <f>Heildar!FE88</f>
        <v>0</v>
      </c>
      <c r="EZ3">
        <f>Heildar!FF88</f>
        <v>0</v>
      </c>
      <c r="FA3">
        <f>Heildar!FG88</f>
        <v>0</v>
      </c>
      <c r="FB3">
        <f>Heildar!FH88</f>
        <v>0</v>
      </c>
      <c r="FC3">
        <f>Heildar!FI88</f>
        <v>0</v>
      </c>
      <c r="FD3">
        <f>Heildar!FJ88</f>
        <v>0</v>
      </c>
      <c r="FE3">
        <f>Heildar!FK88</f>
        <v>0</v>
      </c>
      <c r="FF3">
        <f>Heildar!FL88</f>
        <v>0</v>
      </c>
      <c r="FG3">
        <f>Heildar!FM88</f>
        <v>0</v>
      </c>
      <c r="FH3">
        <f>Heildar!FN88</f>
        <v>0</v>
      </c>
      <c r="FI3">
        <f>Heildar!FO88</f>
        <v>0</v>
      </c>
      <c r="FJ3">
        <f>Heildar!FP88</f>
        <v>0</v>
      </c>
      <c r="FK3">
        <f>Heildar!FQ88</f>
        <v>0</v>
      </c>
      <c r="FL3">
        <f>Heildar!FR88</f>
        <v>0</v>
      </c>
      <c r="FM3">
        <f>Heildar!FS88</f>
        <v>0</v>
      </c>
      <c r="FN3">
        <f>Heildar!FT88</f>
        <v>0</v>
      </c>
      <c r="FO3">
        <f>Heildar!FU88</f>
        <v>0</v>
      </c>
      <c r="FP3">
        <f>Heildar!FV88</f>
        <v>0</v>
      </c>
      <c r="FQ3">
        <f>Heildar!FW88</f>
        <v>0</v>
      </c>
      <c r="FR3">
        <f>Heildar!FX88</f>
        <v>0</v>
      </c>
      <c r="FS3">
        <f>Heildar!FY88</f>
        <v>0</v>
      </c>
      <c r="FT3">
        <f>Heildar!FZ88</f>
        <v>0</v>
      </c>
      <c r="FU3">
        <f>Heildar!GA88</f>
        <v>0</v>
      </c>
      <c r="FV3">
        <f>Heildar!GB88</f>
        <v>0</v>
      </c>
      <c r="FW3">
        <f>Heildar!GC88</f>
        <v>0</v>
      </c>
      <c r="FX3">
        <f>Heildar!GD88</f>
        <v>0</v>
      </c>
      <c r="FY3">
        <f>Heildar!GE88</f>
        <v>0</v>
      </c>
      <c r="FZ3">
        <f>Heildar!GF88</f>
        <v>0</v>
      </c>
      <c r="GA3">
        <f>Heildar!GG88</f>
        <v>0</v>
      </c>
      <c r="GB3">
        <f>Heildar!GH88</f>
        <v>0</v>
      </c>
      <c r="GC3">
        <f>Heildar!GI88</f>
        <v>0</v>
      </c>
      <c r="GD3">
        <f>Heildar!GJ88</f>
        <v>0</v>
      </c>
      <c r="GE3">
        <f>Heildar!GK88</f>
        <v>0</v>
      </c>
      <c r="GF3">
        <f>Heildar!GL88</f>
        <v>0</v>
      </c>
      <c r="GG3">
        <f>Heildar!GM88</f>
        <v>0</v>
      </c>
      <c r="GH3">
        <f>Heildar!GN88</f>
        <v>0</v>
      </c>
      <c r="GI3">
        <f>Heildar!GO88</f>
        <v>0</v>
      </c>
      <c r="GJ3">
        <f>Heildar!GP88</f>
        <v>0</v>
      </c>
      <c r="GK3">
        <f>Heildar!GQ88</f>
        <v>0</v>
      </c>
      <c r="GL3">
        <f>Heildar!GR88</f>
        <v>0</v>
      </c>
      <c r="GM3">
        <f>Heildar!GS88</f>
        <v>0</v>
      </c>
      <c r="GN3">
        <f>Heildar!GT88</f>
        <v>0</v>
      </c>
      <c r="GO3">
        <f>Heildar!GU88</f>
        <v>0</v>
      </c>
      <c r="GP3">
        <f>Heildar!GV88</f>
        <v>0</v>
      </c>
      <c r="GQ3">
        <f>Heildar!GW88</f>
        <v>0</v>
      </c>
      <c r="GR3">
        <f>Heildar!GX88</f>
        <v>0</v>
      </c>
      <c r="GS3">
        <f>Heildar!GY88</f>
        <v>0</v>
      </c>
      <c r="GT3">
        <f>Heildar!GZ88</f>
        <v>0</v>
      </c>
      <c r="GU3">
        <f>Heildar!HA88</f>
        <v>0</v>
      </c>
      <c r="GV3">
        <f>Heildar!HB88</f>
        <v>0</v>
      </c>
      <c r="GW3">
        <f>Heildar!HC88</f>
        <v>0</v>
      </c>
      <c r="GX3">
        <f>Heildar!HD88</f>
        <v>0</v>
      </c>
      <c r="GY3">
        <f>Heildar!HE88</f>
        <v>0</v>
      </c>
      <c r="GZ3">
        <f>Heildar!HF88</f>
        <v>0</v>
      </c>
      <c r="HA3">
        <f>Heildar!HG88</f>
        <v>0</v>
      </c>
      <c r="HB3">
        <f>Heildar!HH88</f>
        <v>0</v>
      </c>
      <c r="HC3">
        <f>Heildar!HI88</f>
        <v>0</v>
      </c>
      <c r="HD3">
        <f>Heildar!HJ88</f>
        <v>0</v>
      </c>
      <c r="HE3">
        <f>Heildar!HK88</f>
        <v>0</v>
      </c>
      <c r="HF3">
        <f>Heildar!HL88</f>
        <v>0</v>
      </c>
      <c r="HG3">
        <f>Heildar!HM88</f>
        <v>0</v>
      </c>
      <c r="HH3">
        <f>Heildar!HN88</f>
        <v>0</v>
      </c>
      <c r="HI3">
        <f>Heildar!HO88</f>
        <v>0</v>
      </c>
      <c r="HJ3">
        <f>Heildar!HP88</f>
        <v>0</v>
      </c>
      <c r="HK3">
        <f>Heildar!HQ88</f>
        <v>0</v>
      </c>
      <c r="HL3">
        <f>Heildar!HR88</f>
        <v>0</v>
      </c>
      <c r="HM3">
        <f>Heildar!HS88</f>
        <v>0</v>
      </c>
      <c r="HN3">
        <f>Heildar!HT88</f>
        <v>0</v>
      </c>
      <c r="HO3">
        <f>Heildar!HU88</f>
        <v>0</v>
      </c>
      <c r="HP3">
        <f>Heildar!HV88</f>
        <v>0</v>
      </c>
      <c r="HQ3">
        <f>Heildar!HW88</f>
        <v>0</v>
      </c>
      <c r="HR3">
        <f>Heildar!HX88</f>
        <v>0</v>
      </c>
      <c r="HS3">
        <f>Heildar!HY88</f>
        <v>0</v>
      </c>
      <c r="HT3">
        <f>Heildar!HZ88</f>
        <v>0</v>
      </c>
      <c r="HU3">
        <f>Heildar!IA88</f>
        <v>0</v>
      </c>
      <c r="HV3">
        <f>Heildar!IB88</f>
        <v>0</v>
      </c>
      <c r="HW3">
        <f>Heildar!IC88</f>
        <v>0</v>
      </c>
      <c r="HX3">
        <f>Heildar!ID88</f>
        <v>0</v>
      </c>
      <c r="HY3">
        <f>Heildar!IE88</f>
        <v>0</v>
      </c>
      <c r="HZ3">
        <f>Heildar!IF88</f>
        <v>0</v>
      </c>
      <c r="IA3">
        <f>Heildar!IG88</f>
        <v>0</v>
      </c>
      <c r="IB3">
        <f>Heildar!IH88</f>
        <v>0</v>
      </c>
      <c r="IC3">
        <f>Heildar!II88</f>
        <v>0</v>
      </c>
      <c r="ID3">
        <f>Heildar!IJ88</f>
        <v>0</v>
      </c>
      <c r="IE3">
        <f>Heildar!IK88</f>
        <v>0</v>
      </c>
      <c r="IF3">
        <f>Heildar!IL88</f>
        <v>0</v>
      </c>
      <c r="IG3">
        <f>Heildar!IM88</f>
        <v>0</v>
      </c>
      <c r="IH3">
        <f>Heildar!IN88</f>
        <v>0</v>
      </c>
      <c r="II3">
        <f>Heildar!IO88</f>
        <v>0</v>
      </c>
      <c r="IJ3">
        <f>Heildar!IP88</f>
        <v>0</v>
      </c>
      <c r="IK3">
        <f>Heildar!IQ88</f>
        <v>0</v>
      </c>
      <c r="IL3">
        <f>Heildar!IR88</f>
        <v>0</v>
      </c>
      <c r="IM3">
        <f>Heildar!IS88</f>
        <v>0</v>
      </c>
      <c r="IN3">
        <f>Heildar!IT88</f>
        <v>0</v>
      </c>
      <c r="IO3">
        <f>Heildar!IU88</f>
        <v>0</v>
      </c>
      <c r="IP3">
        <f>Heildar!IV88</f>
        <v>0</v>
      </c>
      <c r="IQ3" t="e">
        <f>Heildar!#REF!</f>
        <v>#REF!</v>
      </c>
      <c r="IR3" t="e">
        <f>Heildar!#REF!</f>
        <v>#REF!</v>
      </c>
      <c r="IS3" t="e">
        <f>Heildar!#REF!</f>
        <v>#REF!</v>
      </c>
      <c r="IT3" t="e">
        <f>Heildar!#REF!</f>
        <v>#REF!</v>
      </c>
      <c r="IU3" t="e">
        <f>Heildar!#REF!</f>
        <v>#REF!</v>
      </c>
      <c r="IV3" t="e">
        <f>Heildar!#REF!</f>
        <v>#REF!</v>
      </c>
    </row>
    <row r="4" spans="1:256" x14ac:dyDescent="0.2">
      <c r="A4" s="30" t="str">
        <f>Heildar!A64</f>
        <v>Blað- og runnfléttur</v>
      </c>
      <c r="B4" s="30">
        <f>Heildar!B64</f>
        <v>22.5</v>
      </c>
      <c r="C4" s="30">
        <f>Heildar!C64</f>
        <v>5.5</v>
      </c>
      <c r="D4" s="30">
        <f>Heildar!D64</f>
        <v>6.05</v>
      </c>
      <c r="E4" s="30">
        <f>Heildar!E64</f>
        <v>10.5</v>
      </c>
      <c r="F4" s="30">
        <f>Heildar!F64</f>
        <v>7</v>
      </c>
      <c r="G4" s="30">
        <f>Heildar!G64</f>
        <v>-17</v>
      </c>
      <c r="H4" s="30">
        <f>Heildar!H64</f>
        <v>0.54999999999999982</v>
      </c>
      <c r="I4" s="30">
        <f>Heildar!I64</f>
        <v>4.45</v>
      </c>
      <c r="J4" s="30">
        <f>Heildar!J64</f>
        <v>-3.5</v>
      </c>
      <c r="K4" s="30">
        <f>Heildar!K64</f>
        <v>0</v>
      </c>
      <c r="L4" s="30">
        <f>Heildar!L64</f>
        <v>0</v>
      </c>
      <c r="M4" s="30">
        <f>Heildar!M64</f>
        <v>0</v>
      </c>
      <c r="N4" s="30">
        <f>Heildar!N64</f>
        <v>0</v>
      </c>
      <c r="O4" s="30">
        <f>Heildar!O64</f>
        <v>0</v>
      </c>
      <c r="P4" s="30">
        <f>Heildar!P64</f>
        <v>22.5</v>
      </c>
      <c r="Q4" s="30">
        <f>Heildar!Q64</f>
        <v>5.5</v>
      </c>
      <c r="R4" s="30">
        <f>Heildar!R64</f>
        <v>6.05</v>
      </c>
      <c r="S4" s="30">
        <f>Heildar!S64</f>
        <v>10.5</v>
      </c>
      <c r="T4" s="30">
        <f>Heildar!T64</f>
        <v>7</v>
      </c>
      <c r="U4" s="30">
        <f>Heildar!U64</f>
        <v>0</v>
      </c>
      <c r="V4" s="30">
        <f>Heildar!V64</f>
        <v>0</v>
      </c>
      <c r="W4" s="30">
        <f>Heildar!W64</f>
        <v>0</v>
      </c>
      <c r="X4" s="30">
        <f>Heildar!X64</f>
        <v>0</v>
      </c>
      <c r="Y4" s="30">
        <f>Heildar!Y64</f>
        <v>0</v>
      </c>
      <c r="Z4" s="30">
        <f>Heildar!Z64</f>
        <v>0</v>
      </c>
      <c r="AA4" s="30">
        <f>Heildar!AA64</f>
        <v>0</v>
      </c>
      <c r="AB4" s="30">
        <f>Heildar!AB64</f>
        <v>0</v>
      </c>
      <c r="AC4" s="30">
        <f>Heildar!AC64</f>
        <v>0</v>
      </c>
      <c r="AD4" s="30">
        <f>Heildar!AD64</f>
        <v>0</v>
      </c>
      <c r="AE4" s="30">
        <f>Heildar!AE64</f>
        <v>0</v>
      </c>
      <c r="AF4" s="30">
        <f>Heildar!AF64</f>
        <v>0</v>
      </c>
      <c r="AG4" s="30">
        <f>Heildar!AG64</f>
        <v>0</v>
      </c>
      <c r="AH4" s="30">
        <f>Heildar!AH64</f>
        <v>0</v>
      </c>
      <c r="AI4" s="30">
        <f>Heildar!AI64</f>
        <v>0</v>
      </c>
      <c r="AP4">
        <f>Heildar!AV89</f>
        <v>0</v>
      </c>
      <c r="AQ4">
        <f>Heildar!AW89</f>
        <v>0</v>
      </c>
      <c r="AR4">
        <f>Heildar!AX89</f>
        <v>0</v>
      </c>
      <c r="AS4">
        <f>Heildar!AY89</f>
        <v>0</v>
      </c>
      <c r="AT4">
        <f>Heildar!AZ89</f>
        <v>0</v>
      </c>
      <c r="AU4">
        <f>Heildar!BA89</f>
        <v>0</v>
      </c>
      <c r="AV4">
        <f>Heildar!BB89</f>
        <v>0</v>
      </c>
      <c r="AW4">
        <f>Heildar!BC89</f>
        <v>0</v>
      </c>
      <c r="AX4">
        <f>Heildar!BD89</f>
        <v>0</v>
      </c>
      <c r="AY4">
        <f>Heildar!BE89</f>
        <v>0</v>
      </c>
      <c r="AZ4">
        <f>Heildar!BF89</f>
        <v>0</v>
      </c>
      <c r="BA4">
        <f>Heildar!BG89</f>
        <v>0</v>
      </c>
      <c r="BB4">
        <f>Heildar!BH89</f>
        <v>0</v>
      </c>
      <c r="BC4">
        <f>Heildar!BI89</f>
        <v>0</v>
      </c>
      <c r="BD4">
        <f>Heildar!BJ89</f>
        <v>0</v>
      </c>
      <c r="BE4">
        <f>Heildar!BK89</f>
        <v>0</v>
      </c>
      <c r="BF4">
        <f>Heildar!BL89</f>
        <v>0</v>
      </c>
      <c r="BG4">
        <f>Heildar!BM89</f>
        <v>0</v>
      </c>
      <c r="BH4">
        <f>Heildar!BN89</f>
        <v>0</v>
      </c>
      <c r="BI4">
        <f>Heildar!BO89</f>
        <v>0</v>
      </c>
      <c r="BJ4">
        <f>Heildar!BP89</f>
        <v>0</v>
      </c>
      <c r="BK4">
        <f>Heildar!BQ89</f>
        <v>0</v>
      </c>
      <c r="BL4">
        <f>Heildar!BR89</f>
        <v>0</v>
      </c>
      <c r="BM4">
        <f>Heildar!BS89</f>
        <v>0</v>
      </c>
      <c r="BN4">
        <f>Heildar!BT89</f>
        <v>0</v>
      </c>
      <c r="BO4">
        <f>Heildar!BU89</f>
        <v>0</v>
      </c>
      <c r="BP4">
        <f>Heildar!BV89</f>
        <v>0</v>
      </c>
      <c r="BQ4">
        <f>Heildar!BW89</f>
        <v>0</v>
      </c>
      <c r="BR4">
        <f>Heildar!BX89</f>
        <v>0</v>
      </c>
      <c r="BS4">
        <f>Heildar!BY89</f>
        <v>0</v>
      </c>
      <c r="BT4">
        <f>Heildar!BZ89</f>
        <v>0</v>
      </c>
      <c r="BU4">
        <f>Heildar!CA89</f>
        <v>0</v>
      </c>
      <c r="BV4">
        <f>Heildar!CB89</f>
        <v>0</v>
      </c>
      <c r="BW4">
        <f>Heildar!CC89</f>
        <v>0</v>
      </c>
      <c r="BX4">
        <f>Heildar!CD89</f>
        <v>0</v>
      </c>
      <c r="BY4">
        <f>Heildar!CE89</f>
        <v>0</v>
      </c>
      <c r="BZ4">
        <f>Heildar!CF89</f>
        <v>0</v>
      </c>
      <c r="CA4">
        <f>Heildar!CG89</f>
        <v>0</v>
      </c>
      <c r="CB4">
        <f>Heildar!CH89</f>
        <v>0</v>
      </c>
      <c r="CC4">
        <f>Heildar!CI89</f>
        <v>0</v>
      </c>
      <c r="CD4">
        <f>Heildar!CJ89</f>
        <v>0</v>
      </c>
      <c r="CE4">
        <f>Heildar!CK89</f>
        <v>0</v>
      </c>
      <c r="CF4">
        <f>Heildar!CL89</f>
        <v>0</v>
      </c>
      <c r="CG4">
        <f>Heildar!CM89</f>
        <v>0</v>
      </c>
      <c r="CH4">
        <f>Heildar!CN89</f>
        <v>0</v>
      </c>
      <c r="CI4">
        <f>Heildar!CO89</f>
        <v>0</v>
      </c>
      <c r="CJ4">
        <f>Heildar!CP89</f>
        <v>0</v>
      </c>
      <c r="CK4">
        <f>Heildar!CQ89</f>
        <v>0</v>
      </c>
      <c r="CL4">
        <f>Heildar!CR89</f>
        <v>0</v>
      </c>
      <c r="CM4">
        <f>Heildar!CS89</f>
        <v>0</v>
      </c>
      <c r="CN4">
        <f>Heildar!CT89</f>
        <v>0</v>
      </c>
      <c r="CO4">
        <f>Heildar!CU89</f>
        <v>0</v>
      </c>
      <c r="CP4">
        <f>Heildar!CV89</f>
        <v>0</v>
      </c>
      <c r="CQ4">
        <f>Heildar!CW89</f>
        <v>0</v>
      </c>
      <c r="CR4">
        <f>Heildar!CX89</f>
        <v>0</v>
      </c>
      <c r="CS4">
        <f>Heildar!CY89</f>
        <v>0</v>
      </c>
      <c r="CT4">
        <f>Heildar!CZ89</f>
        <v>0</v>
      </c>
      <c r="CU4">
        <f>Heildar!DA89</f>
        <v>0</v>
      </c>
      <c r="CV4">
        <f>Heildar!DB89</f>
        <v>0</v>
      </c>
      <c r="CW4">
        <f>Heildar!DC89</f>
        <v>0</v>
      </c>
      <c r="CX4">
        <f>Heildar!DD89</f>
        <v>0</v>
      </c>
      <c r="CY4">
        <f>Heildar!DE89</f>
        <v>0</v>
      </c>
      <c r="CZ4">
        <f>Heildar!DF89</f>
        <v>0</v>
      </c>
      <c r="DA4">
        <f>Heildar!DG89</f>
        <v>0</v>
      </c>
      <c r="DB4">
        <f>Heildar!DH89</f>
        <v>0</v>
      </c>
      <c r="DC4">
        <f>Heildar!DI89</f>
        <v>0</v>
      </c>
      <c r="DD4">
        <f>Heildar!DJ89</f>
        <v>0</v>
      </c>
      <c r="DE4">
        <f>Heildar!DK89</f>
        <v>0</v>
      </c>
      <c r="DF4">
        <f>Heildar!DL89</f>
        <v>0</v>
      </c>
      <c r="DG4">
        <f>Heildar!DM89</f>
        <v>0</v>
      </c>
      <c r="DH4">
        <f>Heildar!DN89</f>
        <v>0</v>
      </c>
      <c r="DI4">
        <f>Heildar!DO89</f>
        <v>0</v>
      </c>
      <c r="DJ4">
        <f>Heildar!DP89</f>
        <v>0</v>
      </c>
      <c r="DK4">
        <f>Heildar!DQ89</f>
        <v>0</v>
      </c>
      <c r="DL4">
        <f>Heildar!DR89</f>
        <v>0</v>
      </c>
      <c r="DM4">
        <f>Heildar!DS89</f>
        <v>0</v>
      </c>
      <c r="DN4">
        <f>Heildar!DT89</f>
        <v>0</v>
      </c>
      <c r="DO4">
        <f>Heildar!DU89</f>
        <v>0</v>
      </c>
      <c r="DP4">
        <f>Heildar!DV89</f>
        <v>0</v>
      </c>
      <c r="DQ4">
        <f>Heildar!DW89</f>
        <v>0</v>
      </c>
      <c r="DR4">
        <f>Heildar!DX89</f>
        <v>0</v>
      </c>
      <c r="DS4">
        <f>Heildar!DY89</f>
        <v>0</v>
      </c>
      <c r="DT4">
        <f>Heildar!DZ89</f>
        <v>0</v>
      </c>
      <c r="DU4">
        <f>Heildar!EA89</f>
        <v>0</v>
      </c>
      <c r="DV4">
        <f>Heildar!EB89</f>
        <v>0</v>
      </c>
      <c r="DW4">
        <f>Heildar!EC89</f>
        <v>0</v>
      </c>
      <c r="DX4">
        <f>Heildar!ED89</f>
        <v>0</v>
      </c>
      <c r="DY4">
        <f>Heildar!EE89</f>
        <v>0</v>
      </c>
      <c r="DZ4">
        <f>Heildar!EF89</f>
        <v>0</v>
      </c>
      <c r="EA4">
        <f>Heildar!EG89</f>
        <v>0</v>
      </c>
      <c r="EB4">
        <f>Heildar!EH89</f>
        <v>0</v>
      </c>
      <c r="EC4">
        <f>Heildar!EI89</f>
        <v>0</v>
      </c>
      <c r="ED4">
        <f>Heildar!EJ89</f>
        <v>0</v>
      </c>
      <c r="EE4">
        <f>Heildar!EK89</f>
        <v>0</v>
      </c>
      <c r="EF4">
        <f>Heildar!EL89</f>
        <v>0</v>
      </c>
      <c r="EG4">
        <f>Heildar!EM89</f>
        <v>0</v>
      </c>
      <c r="EH4">
        <f>Heildar!EN89</f>
        <v>0</v>
      </c>
      <c r="EI4">
        <f>Heildar!EO89</f>
        <v>0</v>
      </c>
      <c r="EJ4">
        <f>Heildar!EP89</f>
        <v>0</v>
      </c>
      <c r="EK4">
        <f>Heildar!EQ89</f>
        <v>0</v>
      </c>
      <c r="EL4">
        <f>Heildar!ER89</f>
        <v>0</v>
      </c>
      <c r="EM4">
        <f>Heildar!ES89</f>
        <v>0</v>
      </c>
      <c r="EN4">
        <f>Heildar!ET89</f>
        <v>0</v>
      </c>
      <c r="EO4">
        <f>Heildar!EU89</f>
        <v>0</v>
      </c>
      <c r="EP4">
        <f>Heildar!EV89</f>
        <v>0</v>
      </c>
      <c r="EQ4">
        <f>Heildar!EW89</f>
        <v>0</v>
      </c>
      <c r="ER4">
        <f>Heildar!EX89</f>
        <v>0</v>
      </c>
      <c r="ES4">
        <f>Heildar!EY89</f>
        <v>0</v>
      </c>
      <c r="ET4">
        <f>Heildar!EZ89</f>
        <v>0</v>
      </c>
      <c r="EU4">
        <f>Heildar!FA89</f>
        <v>0</v>
      </c>
      <c r="EV4">
        <f>Heildar!FB89</f>
        <v>0</v>
      </c>
      <c r="EW4">
        <f>Heildar!FC89</f>
        <v>0</v>
      </c>
      <c r="EX4">
        <f>Heildar!FD89</f>
        <v>0</v>
      </c>
      <c r="EY4">
        <f>Heildar!FE89</f>
        <v>0</v>
      </c>
      <c r="EZ4">
        <f>Heildar!FF89</f>
        <v>0</v>
      </c>
      <c r="FA4">
        <f>Heildar!FG89</f>
        <v>0</v>
      </c>
      <c r="FB4">
        <f>Heildar!FH89</f>
        <v>0</v>
      </c>
      <c r="FC4">
        <f>Heildar!FI89</f>
        <v>0</v>
      </c>
      <c r="FD4">
        <f>Heildar!FJ89</f>
        <v>0</v>
      </c>
      <c r="FE4">
        <f>Heildar!FK89</f>
        <v>0</v>
      </c>
      <c r="FF4">
        <f>Heildar!FL89</f>
        <v>0</v>
      </c>
      <c r="FG4">
        <f>Heildar!FM89</f>
        <v>0</v>
      </c>
      <c r="FH4">
        <f>Heildar!FN89</f>
        <v>0</v>
      </c>
      <c r="FI4">
        <f>Heildar!FO89</f>
        <v>0</v>
      </c>
      <c r="FJ4">
        <f>Heildar!FP89</f>
        <v>0</v>
      </c>
      <c r="FK4">
        <f>Heildar!FQ89</f>
        <v>0</v>
      </c>
      <c r="FL4">
        <f>Heildar!FR89</f>
        <v>0</v>
      </c>
      <c r="FM4">
        <f>Heildar!FS89</f>
        <v>0</v>
      </c>
      <c r="FN4">
        <f>Heildar!FT89</f>
        <v>0</v>
      </c>
      <c r="FO4">
        <f>Heildar!FU89</f>
        <v>0</v>
      </c>
      <c r="FP4">
        <f>Heildar!FV89</f>
        <v>0</v>
      </c>
      <c r="FQ4">
        <f>Heildar!FW89</f>
        <v>0</v>
      </c>
      <c r="FR4">
        <f>Heildar!FX89</f>
        <v>0</v>
      </c>
      <c r="FS4">
        <f>Heildar!FY89</f>
        <v>0</v>
      </c>
      <c r="FT4">
        <f>Heildar!FZ89</f>
        <v>0</v>
      </c>
      <c r="FU4">
        <f>Heildar!GA89</f>
        <v>0</v>
      </c>
      <c r="FV4">
        <f>Heildar!GB89</f>
        <v>0</v>
      </c>
      <c r="FW4">
        <f>Heildar!GC89</f>
        <v>0</v>
      </c>
      <c r="FX4">
        <f>Heildar!GD89</f>
        <v>0</v>
      </c>
      <c r="FY4">
        <f>Heildar!GE89</f>
        <v>0</v>
      </c>
      <c r="FZ4">
        <f>Heildar!GF89</f>
        <v>0</v>
      </c>
      <c r="GA4">
        <f>Heildar!GG89</f>
        <v>0</v>
      </c>
      <c r="GB4">
        <f>Heildar!GH89</f>
        <v>0</v>
      </c>
      <c r="GC4">
        <f>Heildar!GI89</f>
        <v>0</v>
      </c>
      <c r="GD4">
        <f>Heildar!GJ89</f>
        <v>0</v>
      </c>
      <c r="GE4">
        <f>Heildar!GK89</f>
        <v>0</v>
      </c>
      <c r="GF4">
        <f>Heildar!GL89</f>
        <v>0</v>
      </c>
      <c r="GG4">
        <f>Heildar!GM89</f>
        <v>0</v>
      </c>
      <c r="GH4">
        <f>Heildar!GN89</f>
        <v>0</v>
      </c>
      <c r="GI4">
        <f>Heildar!GO89</f>
        <v>0</v>
      </c>
      <c r="GJ4">
        <f>Heildar!GP89</f>
        <v>0</v>
      </c>
      <c r="GK4">
        <f>Heildar!GQ89</f>
        <v>0</v>
      </c>
      <c r="GL4">
        <f>Heildar!GR89</f>
        <v>0</v>
      </c>
      <c r="GM4">
        <f>Heildar!GS89</f>
        <v>0</v>
      </c>
      <c r="GN4">
        <f>Heildar!GT89</f>
        <v>0</v>
      </c>
      <c r="GO4">
        <f>Heildar!GU89</f>
        <v>0</v>
      </c>
      <c r="GP4">
        <f>Heildar!GV89</f>
        <v>0</v>
      </c>
      <c r="GQ4">
        <f>Heildar!GW89</f>
        <v>0</v>
      </c>
      <c r="GR4">
        <f>Heildar!GX89</f>
        <v>0</v>
      </c>
      <c r="GS4">
        <f>Heildar!GY89</f>
        <v>0</v>
      </c>
      <c r="GT4">
        <f>Heildar!GZ89</f>
        <v>0</v>
      </c>
      <c r="GU4">
        <f>Heildar!HA89</f>
        <v>0</v>
      </c>
      <c r="GV4">
        <f>Heildar!HB89</f>
        <v>0</v>
      </c>
      <c r="GW4">
        <f>Heildar!HC89</f>
        <v>0</v>
      </c>
      <c r="GX4">
        <f>Heildar!HD89</f>
        <v>0</v>
      </c>
      <c r="GY4">
        <f>Heildar!HE89</f>
        <v>0</v>
      </c>
      <c r="GZ4">
        <f>Heildar!HF89</f>
        <v>0</v>
      </c>
      <c r="HA4">
        <f>Heildar!HG89</f>
        <v>0</v>
      </c>
      <c r="HB4">
        <f>Heildar!HH89</f>
        <v>0</v>
      </c>
      <c r="HC4">
        <f>Heildar!HI89</f>
        <v>0</v>
      </c>
      <c r="HD4">
        <f>Heildar!HJ89</f>
        <v>0</v>
      </c>
      <c r="HE4">
        <f>Heildar!HK89</f>
        <v>0</v>
      </c>
      <c r="HF4">
        <f>Heildar!HL89</f>
        <v>0</v>
      </c>
      <c r="HG4">
        <f>Heildar!HM89</f>
        <v>0</v>
      </c>
      <c r="HH4">
        <f>Heildar!HN89</f>
        <v>0</v>
      </c>
      <c r="HI4">
        <f>Heildar!HO89</f>
        <v>0</v>
      </c>
      <c r="HJ4">
        <f>Heildar!HP89</f>
        <v>0</v>
      </c>
      <c r="HK4">
        <f>Heildar!HQ89</f>
        <v>0</v>
      </c>
      <c r="HL4">
        <f>Heildar!HR89</f>
        <v>0</v>
      </c>
      <c r="HM4">
        <f>Heildar!HS89</f>
        <v>0</v>
      </c>
      <c r="HN4">
        <f>Heildar!HT89</f>
        <v>0</v>
      </c>
      <c r="HO4">
        <f>Heildar!HU89</f>
        <v>0</v>
      </c>
      <c r="HP4">
        <f>Heildar!HV89</f>
        <v>0</v>
      </c>
      <c r="HQ4">
        <f>Heildar!HW89</f>
        <v>0</v>
      </c>
      <c r="HR4">
        <f>Heildar!HX89</f>
        <v>0</v>
      </c>
      <c r="HS4">
        <f>Heildar!HY89</f>
        <v>0</v>
      </c>
      <c r="HT4">
        <f>Heildar!HZ89</f>
        <v>0</v>
      </c>
      <c r="HU4">
        <f>Heildar!IA89</f>
        <v>0</v>
      </c>
      <c r="HV4">
        <f>Heildar!IB89</f>
        <v>0</v>
      </c>
      <c r="HW4">
        <f>Heildar!IC89</f>
        <v>0</v>
      </c>
      <c r="HX4">
        <f>Heildar!ID89</f>
        <v>0</v>
      </c>
      <c r="HY4">
        <f>Heildar!IE89</f>
        <v>0</v>
      </c>
      <c r="HZ4">
        <f>Heildar!IF89</f>
        <v>0</v>
      </c>
      <c r="IA4">
        <f>Heildar!IG89</f>
        <v>0</v>
      </c>
      <c r="IB4">
        <f>Heildar!IH89</f>
        <v>0</v>
      </c>
      <c r="IC4">
        <f>Heildar!II89</f>
        <v>0</v>
      </c>
      <c r="ID4">
        <f>Heildar!IJ89</f>
        <v>0</v>
      </c>
      <c r="IE4">
        <f>Heildar!IK89</f>
        <v>0</v>
      </c>
      <c r="IF4">
        <f>Heildar!IL89</f>
        <v>0</v>
      </c>
      <c r="IG4">
        <f>Heildar!IM89</f>
        <v>0</v>
      </c>
      <c r="IH4">
        <f>Heildar!IN89</f>
        <v>0</v>
      </c>
      <c r="II4">
        <f>Heildar!IO89</f>
        <v>0</v>
      </c>
      <c r="IJ4">
        <f>Heildar!IP89</f>
        <v>0</v>
      </c>
      <c r="IK4">
        <f>Heildar!IQ89</f>
        <v>0</v>
      </c>
      <c r="IL4">
        <f>Heildar!IR89</f>
        <v>0</v>
      </c>
      <c r="IM4">
        <f>Heildar!IS89</f>
        <v>0</v>
      </c>
      <c r="IN4">
        <f>Heildar!IT89</f>
        <v>0</v>
      </c>
      <c r="IO4">
        <f>Heildar!IU89</f>
        <v>0</v>
      </c>
      <c r="IP4">
        <f>Heildar!IV89</f>
        <v>0</v>
      </c>
      <c r="IQ4" t="e">
        <f>Heildar!#REF!</f>
        <v>#REF!</v>
      </c>
      <c r="IR4" t="e">
        <f>Heildar!#REF!</f>
        <v>#REF!</v>
      </c>
      <c r="IS4" t="e">
        <f>Heildar!#REF!</f>
        <v>#REF!</v>
      </c>
      <c r="IT4" t="e">
        <f>Heildar!#REF!</f>
        <v>#REF!</v>
      </c>
      <c r="IU4" t="e">
        <f>Heildar!#REF!</f>
        <v>#REF!</v>
      </c>
      <c r="IV4" t="e">
        <f>Heildar!#REF!</f>
        <v>#REF!</v>
      </c>
    </row>
    <row r="5" spans="1:256" x14ac:dyDescent="0.2">
      <c r="A5" s="30" t="str">
        <f>Heildar!A65</f>
        <v>Hrúðurfléttur</v>
      </c>
      <c r="B5" s="30">
        <f>Heildar!B65</f>
        <v>24</v>
      </c>
      <c r="C5" s="30">
        <f>Heildar!C65</f>
        <v>7.5</v>
      </c>
      <c r="D5" s="30">
        <f>Heildar!D65</f>
        <v>6.5</v>
      </c>
      <c r="E5" s="30">
        <f>Heildar!E65</f>
        <v>6.5</v>
      </c>
      <c r="F5" s="30">
        <f>Heildar!F65</f>
        <v>7</v>
      </c>
      <c r="G5" s="30">
        <f>Heildar!G65</f>
        <v>-16.5</v>
      </c>
      <c r="H5" s="30">
        <f>Heildar!H65</f>
        <v>-1</v>
      </c>
      <c r="I5" s="30">
        <f>Heildar!I65</f>
        <v>0</v>
      </c>
      <c r="J5" s="30">
        <f>Heildar!J65</f>
        <v>0.5</v>
      </c>
      <c r="K5" s="30">
        <f>Heildar!K65</f>
        <v>0</v>
      </c>
      <c r="L5" s="30">
        <f>Heildar!L65</f>
        <v>0</v>
      </c>
      <c r="M5" s="30">
        <f>Heildar!M65</f>
        <v>0</v>
      </c>
      <c r="N5" s="30">
        <f>Heildar!N65</f>
        <v>0</v>
      </c>
      <c r="O5" s="30">
        <f>Heildar!O65</f>
        <v>0</v>
      </c>
      <c r="P5" s="30">
        <f>Heildar!P65</f>
        <v>0</v>
      </c>
      <c r="Q5" s="30">
        <f>Heildar!Q65</f>
        <v>0</v>
      </c>
      <c r="R5" s="30">
        <f>Heildar!R65</f>
        <v>0</v>
      </c>
      <c r="S5" s="30">
        <f>Heildar!S65</f>
        <v>0</v>
      </c>
      <c r="T5" s="30">
        <f>Heildar!T65</f>
        <v>0</v>
      </c>
      <c r="U5" s="30">
        <f>Heildar!U65</f>
        <v>24</v>
      </c>
      <c r="V5" s="30">
        <f>Heildar!V65</f>
        <v>7.5</v>
      </c>
      <c r="W5" s="30">
        <f>Heildar!W65</f>
        <v>6.5</v>
      </c>
      <c r="X5" s="30">
        <f>Heildar!X65</f>
        <v>6.5</v>
      </c>
      <c r="Y5" s="30">
        <f>Heildar!Y65</f>
        <v>7</v>
      </c>
      <c r="Z5" s="30">
        <f>Heildar!Z65</f>
        <v>0</v>
      </c>
      <c r="AA5" s="30">
        <f>Heildar!AA65</f>
        <v>0</v>
      </c>
      <c r="AB5" s="30">
        <f>Heildar!AB65</f>
        <v>0</v>
      </c>
      <c r="AC5" s="30">
        <f>Heildar!AC65</f>
        <v>0</v>
      </c>
      <c r="AD5" s="30">
        <f>Heildar!AD65</f>
        <v>0</v>
      </c>
      <c r="AE5" s="30">
        <f>Heildar!AE65</f>
        <v>0</v>
      </c>
      <c r="AF5" s="30">
        <f>Heildar!AF65</f>
        <v>0</v>
      </c>
      <c r="AG5" s="30">
        <f>Heildar!AG65</f>
        <v>0</v>
      </c>
      <c r="AH5" s="30">
        <f>Heildar!AH65</f>
        <v>0</v>
      </c>
      <c r="AI5" s="30">
        <f>Heildar!AI65</f>
        <v>0</v>
      </c>
      <c r="AP5">
        <f>Heildar!AV90</f>
        <v>0</v>
      </c>
      <c r="AQ5">
        <f>Heildar!AW90</f>
        <v>0</v>
      </c>
      <c r="AR5">
        <f>Heildar!AX90</f>
        <v>0</v>
      </c>
      <c r="AS5">
        <f>Heildar!AY90</f>
        <v>0</v>
      </c>
      <c r="AT5">
        <f>Heildar!AZ90</f>
        <v>0</v>
      </c>
      <c r="AU5">
        <f>Heildar!BA90</f>
        <v>0</v>
      </c>
      <c r="AV5">
        <f>Heildar!BB90</f>
        <v>0</v>
      </c>
      <c r="AW5">
        <f>Heildar!BC90</f>
        <v>0</v>
      </c>
      <c r="AX5">
        <f>Heildar!BD90</f>
        <v>0</v>
      </c>
      <c r="AY5">
        <f>Heildar!BE90</f>
        <v>0</v>
      </c>
      <c r="AZ5">
        <f>Heildar!BF90</f>
        <v>0</v>
      </c>
      <c r="BA5">
        <f>Heildar!BG90</f>
        <v>0</v>
      </c>
      <c r="BB5">
        <f>Heildar!BH90</f>
        <v>0</v>
      </c>
      <c r="BC5">
        <f>Heildar!BI90</f>
        <v>0</v>
      </c>
      <c r="BD5">
        <f>Heildar!BJ90</f>
        <v>0</v>
      </c>
      <c r="BE5">
        <f>Heildar!BK90</f>
        <v>0</v>
      </c>
      <c r="BF5">
        <f>Heildar!BL90</f>
        <v>0</v>
      </c>
      <c r="BG5">
        <f>Heildar!BM90</f>
        <v>0</v>
      </c>
      <c r="BH5">
        <f>Heildar!BN90</f>
        <v>0</v>
      </c>
      <c r="BI5">
        <f>Heildar!BO90</f>
        <v>0</v>
      </c>
      <c r="BJ5">
        <f>Heildar!BP90</f>
        <v>0</v>
      </c>
      <c r="BK5">
        <f>Heildar!BQ90</f>
        <v>0</v>
      </c>
      <c r="BL5">
        <f>Heildar!BR90</f>
        <v>0</v>
      </c>
      <c r="BM5">
        <f>Heildar!BS90</f>
        <v>0</v>
      </c>
      <c r="BN5">
        <f>Heildar!BT90</f>
        <v>0</v>
      </c>
      <c r="BO5">
        <f>Heildar!BU90</f>
        <v>0</v>
      </c>
      <c r="BP5">
        <f>Heildar!BV90</f>
        <v>0</v>
      </c>
      <c r="BQ5">
        <f>Heildar!BW90</f>
        <v>0</v>
      </c>
      <c r="BR5">
        <f>Heildar!BX90</f>
        <v>0</v>
      </c>
      <c r="BS5">
        <f>Heildar!BY90</f>
        <v>0</v>
      </c>
      <c r="BT5">
        <f>Heildar!BZ90</f>
        <v>0</v>
      </c>
      <c r="BU5">
        <f>Heildar!CA90</f>
        <v>0</v>
      </c>
      <c r="BV5">
        <f>Heildar!CB90</f>
        <v>0</v>
      </c>
      <c r="BW5">
        <f>Heildar!CC90</f>
        <v>0</v>
      </c>
      <c r="BX5">
        <f>Heildar!CD90</f>
        <v>0</v>
      </c>
      <c r="BY5">
        <f>Heildar!CE90</f>
        <v>0</v>
      </c>
      <c r="BZ5">
        <f>Heildar!CF90</f>
        <v>0</v>
      </c>
      <c r="CA5">
        <f>Heildar!CG90</f>
        <v>0</v>
      </c>
      <c r="CB5">
        <f>Heildar!CH90</f>
        <v>0</v>
      </c>
      <c r="CC5">
        <f>Heildar!CI90</f>
        <v>0</v>
      </c>
      <c r="CD5">
        <f>Heildar!CJ90</f>
        <v>0</v>
      </c>
      <c r="CE5">
        <f>Heildar!CK90</f>
        <v>0</v>
      </c>
      <c r="CF5">
        <f>Heildar!CL90</f>
        <v>0</v>
      </c>
      <c r="CG5">
        <f>Heildar!CM90</f>
        <v>0</v>
      </c>
      <c r="CH5">
        <f>Heildar!CN90</f>
        <v>0</v>
      </c>
      <c r="CI5">
        <f>Heildar!CO90</f>
        <v>0</v>
      </c>
      <c r="CJ5">
        <f>Heildar!CP90</f>
        <v>0</v>
      </c>
      <c r="CK5">
        <f>Heildar!CQ90</f>
        <v>0</v>
      </c>
      <c r="CL5">
        <f>Heildar!CR90</f>
        <v>0</v>
      </c>
      <c r="CM5">
        <f>Heildar!CS90</f>
        <v>0</v>
      </c>
      <c r="CN5">
        <f>Heildar!CT90</f>
        <v>0</v>
      </c>
      <c r="CO5">
        <f>Heildar!CU90</f>
        <v>0</v>
      </c>
      <c r="CP5">
        <f>Heildar!CV90</f>
        <v>0</v>
      </c>
      <c r="CQ5">
        <f>Heildar!CW90</f>
        <v>0</v>
      </c>
      <c r="CR5">
        <f>Heildar!CX90</f>
        <v>0</v>
      </c>
      <c r="CS5">
        <f>Heildar!CY90</f>
        <v>0</v>
      </c>
      <c r="CT5">
        <f>Heildar!CZ90</f>
        <v>0</v>
      </c>
      <c r="CU5">
        <f>Heildar!DA90</f>
        <v>0</v>
      </c>
      <c r="CV5">
        <f>Heildar!DB90</f>
        <v>0</v>
      </c>
      <c r="CW5">
        <f>Heildar!DC90</f>
        <v>0</v>
      </c>
      <c r="CX5">
        <f>Heildar!DD90</f>
        <v>0</v>
      </c>
      <c r="CY5">
        <f>Heildar!DE90</f>
        <v>0</v>
      </c>
      <c r="CZ5">
        <f>Heildar!DF90</f>
        <v>0</v>
      </c>
      <c r="DA5">
        <f>Heildar!DG90</f>
        <v>0</v>
      </c>
      <c r="DB5">
        <f>Heildar!DH90</f>
        <v>0</v>
      </c>
      <c r="DC5">
        <f>Heildar!DI90</f>
        <v>0</v>
      </c>
      <c r="DD5">
        <f>Heildar!DJ90</f>
        <v>0</v>
      </c>
      <c r="DE5">
        <f>Heildar!DK90</f>
        <v>0</v>
      </c>
      <c r="DF5">
        <f>Heildar!DL90</f>
        <v>0</v>
      </c>
      <c r="DG5">
        <f>Heildar!DM90</f>
        <v>0</v>
      </c>
      <c r="DH5">
        <f>Heildar!DN90</f>
        <v>0</v>
      </c>
      <c r="DI5">
        <f>Heildar!DO90</f>
        <v>0</v>
      </c>
      <c r="DJ5">
        <f>Heildar!DP90</f>
        <v>0</v>
      </c>
      <c r="DK5">
        <f>Heildar!DQ90</f>
        <v>0</v>
      </c>
      <c r="DL5">
        <f>Heildar!DR90</f>
        <v>0</v>
      </c>
      <c r="DM5">
        <f>Heildar!DS90</f>
        <v>0</v>
      </c>
      <c r="DN5">
        <f>Heildar!DT90</f>
        <v>0</v>
      </c>
      <c r="DO5">
        <f>Heildar!DU90</f>
        <v>0</v>
      </c>
      <c r="DP5">
        <f>Heildar!DV90</f>
        <v>0</v>
      </c>
      <c r="DQ5">
        <f>Heildar!DW90</f>
        <v>0</v>
      </c>
      <c r="DR5">
        <f>Heildar!DX90</f>
        <v>0</v>
      </c>
      <c r="DS5">
        <f>Heildar!DY90</f>
        <v>0</v>
      </c>
      <c r="DT5">
        <f>Heildar!DZ90</f>
        <v>0</v>
      </c>
      <c r="DU5">
        <f>Heildar!EA90</f>
        <v>0</v>
      </c>
      <c r="DV5">
        <f>Heildar!EB90</f>
        <v>0</v>
      </c>
      <c r="DW5">
        <f>Heildar!EC90</f>
        <v>0</v>
      </c>
      <c r="DX5">
        <f>Heildar!ED90</f>
        <v>0</v>
      </c>
      <c r="DY5">
        <f>Heildar!EE90</f>
        <v>0</v>
      </c>
      <c r="DZ5">
        <f>Heildar!EF90</f>
        <v>0</v>
      </c>
      <c r="EA5">
        <f>Heildar!EG90</f>
        <v>0</v>
      </c>
      <c r="EB5">
        <f>Heildar!EH90</f>
        <v>0</v>
      </c>
      <c r="EC5">
        <f>Heildar!EI90</f>
        <v>0</v>
      </c>
      <c r="ED5">
        <f>Heildar!EJ90</f>
        <v>0</v>
      </c>
      <c r="EE5">
        <f>Heildar!EK90</f>
        <v>0</v>
      </c>
      <c r="EF5">
        <f>Heildar!EL90</f>
        <v>0</v>
      </c>
      <c r="EG5">
        <f>Heildar!EM90</f>
        <v>0</v>
      </c>
      <c r="EH5">
        <f>Heildar!EN90</f>
        <v>0</v>
      </c>
      <c r="EI5">
        <f>Heildar!EO90</f>
        <v>0</v>
      </c>
      <c r="EJ5">
        <f>Heildar!EP90</f>
        <v>0</v>
      </c>
      <c r="EK5">
        <f>Heildar!EQ90</f>
        <v>0</v>
      </c>
      <c r="EL5">
        <f>Heildar!ER90</f>
        <v>0</v>
      </c>
      <c r="EM5">
        <f>Heildar!ES90</f>
        <v>0</v>
      </c>
      <c r="EN5">
        <f>Heildar!ET90</f>
        <v>0</v>
      </c>
      <c r="EO5">
        <f>Heildar!EU90</f>
        <v>0</v>
      </c>
      <c r="EP5">
        <f>Heildar!EV90</f>
        <v>0</v>
      </c>
      <c r="EQ5">
        <f>Heildar!EW90</f>
        <v>0</v>
      </c>
      <c r="ER5">
        <f>Heildar!EX90</f>
        <v>0</v>
      </c>
      <c r="ES5">
        <f>Heildar!EY90</f>
        <v>0</v>
      </c>
      <c r="ET5">
        <f>Heildar!EZ90</f>
        <v>0</v>
      </c>
      <c r="EU5">
        <f>Heildar!FA90</f>
        <v>0</v>
      </c>
      <c r="EV5">
        <f>Heildar!FB90</f>
        <v>0</v>
      </c>
      <c r="EW5">
        <f>Heildar!FC90</f>
        <v>0</v>
      </c>
      <c r="EX5">
        <f>Heildar!FD90</f>
        <v>0</v>
      </c>
      <c r="EY5">
        <f>Heildar!FE90</f>
        <v>0</v>
      </c>
      <c r="EZ5">
        <f>Heildar!FF90</f>
        <v>0</v>
      </c>
      <c r="FA5">
        <f>Heildar!FG90</f>
        <v>0</v>
      </c>
      <c r="FB5">
        <f>Heildar!FH90</f>
        <v>0</v>
      </c>
      <c r="FC5">
        <f>Heildar!FI90</f>
        <v>0</v>
      </c>
      <c r="FD5">
        <f>Heildar!FJ90</f>
        <v>0</v>
      </c>
      <c r="FE5">
        <f>Heildar!FK90</f>
        <v>0</v>
      </c>
      <c r="FF5">
        <f>Heildar!FL90</f>
        <v>0</v>
      </c>
      <c r="FG5">
        <f>Heildar!FM90</f>
        <v>0</v>
      </c>
      <c r="FH5">
        <f>Heildar!FN90</f>
        <v>0</v>
      </c>
      <c r="FI5">
        <f>Heildar!FO90</f>
        <v>0</v>
      </c>
      <c r="FJ5">
        <f>Heildar!FP90</f>
        <v>0</v>
      </c>
      <c r="FK5">
        <f>Heildar!FQ90</f>
        <v>0</v>
      </c>
      <c r="FL5">
        <f>Heildar!FR90</f>
        <v>0</v>
      </c>
      <c r="FM5">
        <f>Heildar!FS90</f>
        <v>0</v>
      </c>
      <c r="FN5">
        <f>Heildar!FT90</f>
        <v>0</v>
      </c>
      <c r="FO5">
        <f>Heildar!FU90</f>
        <v>0</v>
      </c>
      <c r="FP5">
        <f>Heildar!FV90</f>
        <v>0</v>
      </c>
      <c r="FQ5">
        <f>Heildar!FW90</f>
        <v>0</v>
      </c>
      <c r="FR5">
        <f>Heildar!FX90</f>
        <v>0</v>
      </c>
      <c r="FS5">
        <f>Heildar!FY90</f>
        <v>0</v>
      </c>
      <c r="FT5">
        <f>Heildar!FZ90</f>
        <v>0</v>
      </c>
      <c r="FU5">
        <f>Heildar!GA90</f>
        <v>0</v>
      </c>
      <c r="FV5">
        <f>Heildar!GB90</f>
        <v>0</v>
      </c>
      <c r="FW5">
        <f>Heildar!GC90</f>
        <v>0</v>
      </c>
      <c r="FX5">
        <f>Heildar!GD90</f>
        <v>0</v>
      </c>
      <c r="FY5">
        <f>Heildar!GE90</f>
        <v>0</v>
      </c>
      <c r="FZ5">
        <f>Heildar!GF90</f>
        <v>0</v>
      </c>
      <c r="GA5">
        <f>Heildar!GG90</f>
        <v>0</v>
      </c>
      <c r="GB5">
        <f>Heildar!GH90</f>
        <v>0</v>
      </c>
      <c r="GC5">
        <f>Heildar!GI90</f>
        <v>0</v>
      </c>
      <c r="GD5">
        <f>Heildar!GJ90</f>
        <v>0</v>
      </c>
      <c r="GE5">
        <f>Heildar!GK90</f>
        <v>0</v>
      </c>
      <c r="GF5">
        <f>Heildar!GL90</f>
        <v>0</v>
      </c>
      <c r="GG5">
        <f>Heildar!GM90</f>
        <v>0</v>
      </c>
      <c r="GH5">
        <f>Heildar!GN90</f>
        <v>0</v>
      </c>
      <c r="GI5">
        <f>Heildar!GO90</f>
        <v>0</v>
      </c>
      <c r="GJ5">
        <f>Heildar!GP90</f>
        <v>0</v>
      </c>
      <c r="GK5">
        <f>Heildar!GQ90</f>
        <v>0</v>
      </c>
      <c r="GL5">
        <f>Heildar!GR90</f>
        <v>0</v>
      </c>
      <c r="GM5">
        <f>Heildar!GS90</f>
        <v>0</v>
      </c>
      <c r="GN5">
        <f>Heildar!GT90</f>
        <v>0</v>
      </c>
      <c r="GO5">
        <f>Heildar!GU90</f>
        <v>0</v>
      </c>
      <c r="GP5">
        <f>Heildar!GV90</f>
        <v>0</v>
      </c>
      <c r="GQ5">
        <f>Heildar!GW90</f>
        <v>0</v>
      </c>
      <c r="GR5">
        <f>Heildar!GX90</f>
        <v>0</v>
      </c>
      <c r="GS5">
        <f>Heildar!GY90</f>
        <v>0</v>
      </c>
      <c r="GT5">
        <f>Heildar!GZ90</f>
        <v>0</v>
      </c>
      <c r="GU5">
        <f>Heildar!HA90</f>
        <v>0</v>
      </c>
      <c r="GV5">
        <f>Heildar!HB90</f>
        <v>0</v>
      </c>
      <c r="GW5">
        <f>Heildar!HC90</f>
        <v>0</v>
      </c>
      <c r="GX5">
        <f>Heildar!HD90</f>
        <v>0</v>
      </c>
      <c r="GY5">
        <f>Heildar!HE90</f>
        <v>0</v>
      </c>
      <c r="GZ5">
        <f>Heildar!HF90</f>
        <v>0</v>
      </c>
      <c r="HA5">
        <f>Heildar!HG90</f>
        <v>0</v>
      </c>
      <c r="HB5">
        <f>Heildar!HH90</f>
        <v>0</v>
      </c>
      <c r="HC5">
        <f>Heildar!HI90</f>
        <v>0</v>
      </c>
      <c r="HD5">
        <f>Heildar!HJ90</f>
        <v>0</v>
      </c>
      <c r="HE5">
        <f>Heildar!HK90</f>
        <v>0</v>
      </c>
      <c r="HF5">
        <f>Heildar!HL90</f>
        <v>0</v>
      </c>
      <c r="HG5">
        <f>Heildar!HM90</f>
        <v>0</v>
      </c>
      <c r="HH5">
        <f>Heildar!HN90</f>
        <v>0</v>
      </c>
      <c r="HI5">
        <f>Heildar!HO90</f>
        <v>0</v>
      </c>
      <c r="HJ5">
        <f>Heildar!HP90</f>
        <v>0</v>
      </c>
      <c r="HK5">
        <f>Heildar!HQ90</f>
        <v>0</v>
      </c>
      <c r="HL5">
        <f>Heildar!HR90</f>
        <v>0</v>
      </c>
      <c r="HM5">
        <f>Heildar!HS90</f>
        <v>0</v>
      </c>
      <c r="HN5">
        <f>Heildar!HT90</f>
        <v>0</v>
      </c>
      <c r="HO5">
        <f>Heildar!HU90</f>
        <v>0</v>
      </c>
      <c r="HP5">
        <f>Heildar!HV90</f>
        <v>0</v>
      </c>
      <c r="HQ5">
        <f>Heildar!HW90</f>
        <v>0</v>
      </c>
      <c r="HR5">
        <f>Heildar!HX90</f>
        <v>0</v>
      </c>
      <c r="HS5">
        <f>Heildar!HY90</f>
        <v>0</v>
      </c>
      <c r="HT5">
        <f>Heildar!HZ90</f>
        <v>0</v>
      </c>
      <c r="HU5">
        <f>Heildar!IA90</f>
        <v>0</v>
      </c>
      <c r="HV5">
        <f>Heildar!IB90</f>
        <v>0</v>
      </c>
      <c r="HW5">
        <f>Heildar!IC90</f>
        <v>0</v>
      </c>
      <c r="HX5">
        <f>Heildar!ID90</f>
        <v>0</v>
      </c>
      <c r="HY5">
        <f>Heildar!IE90</f>
        <v>0</v>
      </c>
      <c r="HZ5">
        <f>Heildar!IF90</f>
        <v>0</v>
      </c>
      <c r="IA5">
        <f>Heildar!IG90</f>
        <v>0</v>
      </c>
      <c r="IB5">
        <f>Heildar!IH90</f>
        <v>0</v>
      </c>
      <c r="IC5">
        <f>Heildar!II90</f>
        <v>0</v>
      </c>
      <c r="ID5">
        <f>Heildar!IJ90</f>
        <v>0</v>
      </c>
      <c r="IE5">
        <f>Heildar!IK90</f>
        <v>0</v>
      </c>
      <c r="IF5">
        <f>Heildar!IL90</f>
        <v>0</v>
      </c>
      <c r="IG5">
        <f>Heildar!IM90</f>
        <v>0</v>
      </c>
      <c r="IH5">
        <f>Heildar!IN90</f>
        <v>0</v>
      </c>
      <c r="II5">
        <f>Heildar!IO90</f>
        <v>0</v>
      </c>
      <c r="IJ5">
        <f>Heildar!IP90</f>
        <v>0</v>
      </c>
      <c r="IK5">
        <f>Heildar!IQ90</f>
        <v>0</v>
      </c>
      <c r="IL5">
        <f>Heildar!IR90</f>
        <v>0</v>
      </c>
      <c r="IM5">
        <f>Heildar!IS90</f>
        <v>0</v>
      </c>
      <c r="IN5">
        <f>Heildar!IT90</f>
        <v>0</v>
      </c>
      <c r="IO5">
        <f>Heildar!IU90</f>
        <v>0</v>
      </c>
      <c r="IP5">
        <f>Heildar!IV90</f>
        <v>0</v>
      </c>
      <c r="IQ5" t="e">
        <f>Heildar!#REF!</f>
        <v>#REF!</v>
      </c>
      <c r="IR5" t="e">
        <f>Heildar!#REF!</f>
        <v>#REF!</v>
      </c>
      <c r="IS5" t="e">
        <f>Heildar!#REF!</f>
        <v>#REF!</v>
      </c>
      <c r="IT5" t="e">
        <f>Heildar!#REF!</f>
        <v>#REF!</v>
      </c>
      <c r="IU5" t="e">
        <f>Heildar!#REF!</f>
        <v>#REF!</v>
      </c>
      <c r="IV5" t="e">
        <f>Heildar!#REF!</f>
        <v>#REF!</v>
      </c>
    </row>
    <row r="6" spans="1:256" x14ac:dyDescent="0.2">
      <c r="A6" s="30" t="str">
        <f>Heildar!A66</f>
        <v>Heildarþekja</v>
      </c>
      <c r="B6" s="30">
        <f>Heildar!B66</f>
        <v>77</v>
      </c>
      <c r="C6" s="30">
        <f>Heildar!C66</f>
        <v>27</v>
      </c>
      <c r="D6" s="30">
        <f>Heildar!D66</f>
        <v>39.549999999999997</v>
      </c>
      <c r="E6" s="30">
        <f>Heildar!E66</f>
        <v>50</v>
      </c>
      <c r="F6" s="30">
        <f>Heildar!F66</f>
        <v>57</v>
      </c>
      <c r="G6" s="30">
        <f>Heildar!G66</f>
        <v>-50</v>
      </c>
      <c r="H6" s="30">
        <f>Heildar!H66</f>
        <v>12.549999999999997</v>
      </c>
      <c r="I6" s="30">
        <f>Heildar!I66</f>
        <v>10.450000000000003</v>
      </c>
      <c r="J6" s="30">
        <f>Heildar!J66</f>
        <v>7</v>
      </c>
      <c r="K6" s="30">
        <f>Heildar!K66</f>
        <v>0</v>
      </c>
      <c r="L6" s="30">
        <f>Heildar!L66</f>
        <v>0</v>
      </c>
      <c r="M6" s="30">
        <f>Heildar!M66</f>
        <v>0</v>
      </c>
      <c r="N6" s="30">
        <f>Heildar!N66</f>
        <v>0</v>
      </c>
      <c r="O6" s="30">
        <f>Heildar!O66</f>
        <v>0</v>
      </c>
      <c r="P6" s="30">
        <f>Heildar!P66</f>
        <v>0</v>
      </c>
      <c r="Q6" s="30">
        <f>Heildar!Q66</f>
        <v>0</v>
      </c>
      <c r="R6" s="30">
        <f>Heildar!R66</f>
        <v>0</v>
      </c>
      <c r="S6" s="30">
        <f>Heildar!S66</f>
        <v>0</v>
      </c>
      <c r="T6" s="30">
        <f>Heildar!T66</f>
        <v>0</v>
      </c>
      <c r="U6" s="30">
        <f>Heildar!U66</f>
        <v>0</v>
      </c>
      <c r="V6" s="30">
        <f>Heildar!V66</f>
        <v>0</v>
      </c>
      <c r="W6" s="30">
        <f>Heildar!W66</f>
        <v>0</v>
      </c>
      <c r="X6" s="30">
        <f>Heildar!X66</f>
        <v>0</v>
      </c>
      <c r="Y6" s="30">
        <f>Heildar!Y66</f>
        <v>0</v>
      </c>
      <c r="Z6" s="30">
        <f>Heildar!Z66</f>
        <v>77</v>
      </c>
      <c r="AA6" s="30">
        <f>Heildar!AA66</f>
        <v>27</v>
      </c>
      <c r="AB6" s="30">
        <f>Heildar!AB66</f>
        <v>39.549999999999997</v>
      </c>
      <c r="AC6" s="30">
        <f>Heildar!AC66</f>
        <v>50</v>
      </c>
      <c r="AD6" s="30">
        <f>Heildar!AD66</f>
        <v>57</v>
      </c>
      <c r="AE6" s="30">
        <f>Heildar!AE66</f>
        <v>0</v>
      </c>
      <c r="AF6" s="30">
        <f>Heildar!AF66</f>
        <v>0</v>
      </c>
      <c r="AG6" s="30">
        <f>Heildar!AG66</f>
        <v>0</v>
      </c>
      <c r="AH6" s="30">
        <f>Heildar!AH66</f>
        <v>0</v>
      </c>
      <c r="AI6" s="30">
        <f>Heildar!AI66</f>
        <v>0</v>
      </c>
      <c r="AP6">
        <f>Heildar!AV91</f>
        <v>0</v>
      </c>
      <c r="AQ6">
        <f>Heildar!AW91</f>
        <v>0</v>
      </c>
      <c r="AR6">
        <f>Heildar!AX91</f>
        <v>0</v>
      </c>
      <c r="AS6">
        <f>Heildar!AY91</f>
        <v>0</v>
      </c>
      <c r="AT6">
        <f>Heildar!AZ91</f>
        <v>0</v>
      </c>
      <c r="AU6">
        <f>Heildar!BA91</f>
        <v>0</v>
      </c>
      <c r="AV6">
        <f>Heildar!BB91</f>
        <v>0</v>
      </c>
      <c r="AW6">
        <f>Heildar!BC91</f>
        <v>0</v>
      </c>
      <c r="AX6">
        <f>Heildar!BD91</f>
        <v>0</v>
      </c>
      <c r="AY6">
        <f>Heildar!BE91</f>
        <v>0</v>
      </c>
      <c r="AZ6">
        <f>Heildar!BF91</f>
        <v>0</v>
      </c>
      <c r="BA6">
        <f>Heildar!BG91</f>
        <v>0</v>
      </c>
      <c r="BB6">
        <f>Heildar!BH91</f>
        <v>0</v>
      </c>
      <c r="BC6">
        <f>Heildar!BI91</f>
        <v>0</v>
      </c>
      <c r="BD6">
        <f>Heildar!BJ91</f>
        <v>0</v>
      </c>
      <c r="BE6">
        <f>Heildar!BK91</f>
        <v>0</v>
      </c>
      <c r="BF6">
        <f>Heildar!BL91</f>
        <v>0</v>
      </c>
      <c r="BG6">
        <f>Heildar!BM91</f>
        <v>0</v>
      </c>
      <c r="BH6">
        <f>Heildar!BN91</f>
        <v>0</v>
      </c>
      <c r="BI6">
        <f>Heildar!BO91</f>
        <v>0</v>
      </c>
      <c r="BJ6">
        <f>Heildar!BP91</f>
        <v>0</v>
      </c>
      <c r="BK6">
        <f>Heildar!BQ91</f>
        <v>0</v>
      </c>
      <c r="BL6">
        <f>Heildar!BR91</f>
        <v>0</v>
      </c>
      <c r="BM6">
        <f>Heildar!BS91</f>
        <v>0</v>
      </c>
      <c r="BN6">
        <f>Heildar!BT91</f>
        <v>0</v>
      </c>
      <c r="BO6">
        <f>Heildar!BU91</f>
        <v>0</v>
      </c>
      <c r="BP6">
        <f>Heildar!BV91</f>
        <v>0</v>
      </c>
      <c r="BQ6">
        <f>Heildar!BW91</f>
        <v>0</v>
      </c>
      <c r="BR6">
        <f>Heildar!BX91</f>
        <v>0</v>
      </c>
      <c r="BS6">
        <f>Heildar!BY91</f>
        <v>0</v>
      </c>
      <c r="BT6">
        <f>Heildar!BZ91</f>
        <v>0</v>
      </c>
      <c r="BU6">
        <f>Heildar!CA91</f>
        <v>0</v>
      </c>
      <c r="BV6">
        <f>Heildar!CB91</f>
        <v>0</v>
      </c>
      <c r="BW6">
        <f>Heildar!CC91</f>
        <v>0</v>
      </c>
      <c r="BX6">
        <f>Heildar!CD91</f>
        <v>0</v>
      </c>
      <c r="BY6">
        <f>Heildar!CE91</f>
        <v>0</v>
      </c>
      <c r="BZ6">
        <f>Heildar!CF91</f>
        <v>0</v>
      </c>
      <c r="CA6">
        <f>Heildar!CG91</f>
        <v>0</v>
      </c>
      <c r="CB6">
        <f>Heildar!CH91</f>
        <v>0</v>
      </c>
      <c r="CC6">
        <f>Heildar!CI91</f>
        <v>0</v>
      </c>
      <c r="CD6">
        <f>Heildar!CJ91</f>
        <v>0</v>
      </c>
      <c r="CE6">
        <f>Heildar!CK91</f>
        <v>0</v>
      </c>
      <c r="CF6">
        <f>Heildar!CL91</f>
        <v>0</v>
      </c>
      <c r="CG6">
        <f>Heildar!CM91</f>
        <v>0</v>
      </c>
      <c r="CH6">
        <f>Heildar!CN91</f>
        <v>0</v>
      </c>
      <c r="CI6">
        <f>Heildar!CO91</f>
        <v>0</v>
      </c>
      <c r="CJ6">
        <f>Heildar!CP91</f>
        <v>0</v>
      </c>
      <c r="CK6">
        <f>Heildar!CQ91</f>
        <v>0</v>
      </c>
      <c r="CL6">
        <f>Heildar!CR91</f>
        <v>0</v>
      </c>
      <c r="CM6">
        <f>Heildar!CS91</f>
        <v>0</v>
      </c>
      <c r="CN6">
        <f>Heildar!CT91</f>
        <v>0</v>
      </c>
      <c r="CO6">
        <f>Heildar!CU91</f>
        <v>0</v>
      </c>
      <c r="CP6">
        <f>Heildar!CV91</f>
        <v>0</v>
      </c>
      <c r="CQ6">
        <f>Heildar!CW91</f>
        <v>0</v>
      </c>
      <c r="CR6">
        <f>Heildar!CX91</f>
        <v>0</v>
      </c>
      <c r="CS6">
        <f>Heildar!CY91</f>
        <v>0</v>
      </c>
      <c r="CT6">
        <f>Heildar!CZ91</f>
        <v>0</v>
      </c>
      <c r="CU6">
        <f>Heildar!DA91</f>
        <v>0</v>
      </c>
      <c r="CV6">
        <f>Heildar!DB91</f>
        <v>0</v>
      </c>
      <c r="CW6">
        <f>Heildar!DC91</f>
        <v>0</v>
      </c>
      <c r="CX6">
        <f>Heildar!DD91</f>
        <v>0</v>
      </c>
      <c r="CY6">
        <f>Heildar!DE91</f>
        <v>0</v>
      </c>
      <c r="CZ6">
        <f>Heildar!DF91</f>
        <v>0</v>
      </c>
      <c r="DA6">
        <f>Heildar!DG91</f>
        <v>0</v>
      </c>
      <c r="DB6">
        <f>Heildar!DH91</f>
        <v>0</v>
      </c>
      <c r="DC6">
        <f>Heildar!DI91</f>
        <v>0</v>
      </c>
      <c r="DD6">
        <f>Heildar!DJ91</f>
        <v>0</v>
      </c>
      <c r="DE6">
        <f>Heildar!DK91</f>
        <v>0</v>
      </c>
      <c r="DF6">
        <f>Heildar!DL91</f>
        <v>0</v>
      </c>
      <c r="DG6">
        <f>Heildar!DM91</f>
        <v>0</v>
      </c>
      <c r="DH6">
        <f>Heildar!DN91</f>
        <v>0</v>
      </c>
      <c r="DI6">
        <f>Heildar!DO91</f>
        <v>0</v>
      </c>
      <c r="DJ6">
        <f>Heildar!DP91</f>
        <v>0</v>
      </c>
      <c r="DK6">
        <f>Heildar!DQ91</f>
        <v>0</v>
      </c>
      <c r="DL6">
        <f>Heildar!DR91</f>
        <v>0</v>
      </c>
      <c r="DM6">
        <f>Heildar!DS91</f>
        <v>0</v>
      </c>
      <c r="DN6">
        <f>Heildar!DT91</f>
        <v>0</v>
      </c>
      <c r="DO6">
        <f>Heildar!DU91</f>
        <v>0</v>
      </c>
      <c r="DP6">
        <f>Heildar!DV91</f>
        <v>0</v>
      </c>
      <c r="DQ6">
        <f>Heildar!DW91</f>
        <v>0</v>
      </c>
      <c r="DR6">
        <f>Heildar!DX91</f>
        <v>0</v>
      </c>
      <c r="DS6">
        <f>Heildar!DY91</f>
        <v>0</v>
      </c>
      <c r="DT6">
        <f>Heildar!DZ91</f>
        <v>0</v>
      </c>
      <c r="DU6">
        <f>Heildar!EA91</f>
        <v>0</v>
      </c>
      <c r="DV6">
        <f>Heildar!EB91</f>
        <v>0</v>
      </c>
      <c r="DW6">
        <f>Heildar!EC91</f>
        <v>0</v>
      </c>
      <c r="DX6">
        <f>Heildar!ED91</f>
        <v>0</v>
      </c>
      <c r="DY6">
        <f>Heildar!EE91</f>
        <v>0</v>
      </c>
      <c r="DZ6">
        <f>Heildar!EF91</f>
        <v>0</v>
      </c>
      <c r="EA6">
        <f>Heildar!EG91</f>
        <v>0</v>
      </c>
      <c r="EB6">
        <f>Heildar!EH91</f>
        <v>0</v>
      </c>
      <c r="EC6">
        <f>Heildar!EI91</f>
        <v>0</v>
      </c>
      <c r="ED6">
        <f>Heildar!EJ91</f>
        <v>0</v>
      </c>
      <c r="EE6">
        <f>Heildar!EK91</f>
        <v>0</v>
      </c>
      <c r="EF6">
        <f>Heildar!EL91</f>
        <v>0</v>
      </c>
      <c r="EG6">
        <f>Heildar!EM91</f>
        <v>0</v>
      </c>
      <c r="EH6">
        <f>Heildar!EN91</f>
        <v>0</v>
      </c>
      <c r="EI6">
        <f>Heildar!EO91</f>
        <v>0</v>
      </c>
      <c r="EJ6">
        <f>Heildar!EP91</f>
        <v>0</v>
      </c>
      <c r="EK6">
        <f>Heildar!EQ91</f>
        <v>0</v>
      </c>
      <c r="EL6">
        <f>Heildar!ER91</f>
        <v>0</v>
      </c>
      <c r="EM6">
        <f>Heildar!ES91</f>
        <v>0</v>
      </c>
      <c r="EN6">
        <f>Heildar!ET91</f>
        <v>0</v>
      </c>
      <c r="EO6">
        <f>Heildar!EU91</f>
        <v>0</v>
      </c>
      <c r="EP6">
        <f>Heildar!EV91</f>
        <v>0</v>
      </c>
      <c r="EQ6">
        <f>Heildar!EW91</f>
        <v>0</v>
      </c>
      <c r="ER6">
        <f>Heildar!EX91</f>
        <v>0</v>
      </c>
      <c r="ES6">
        <f>Heildar!EY91</f>
        <v>0</v>
      </c>
      <c r="ET6">
        <f>Heildar!EZ91</f>
        <v>0</v>
      </c>
      <c r="EU6">
        <f>Heildar!FA91</f>
        <v>0</v>
      </c>
      <c r="EV6">
        <f>Heildar!FB91</f>
        <v>0</v>
      </c>
      <c r="EW6">
        <f>Heildar!FC91</f>
        <v>0</v>
      </c>
      <c r="EX6">
        <f>Heildar!FD91</f>
        <v>0</v>
      </c>
      <c r="EY6">
        <f>Heildar!FE91</f>
        <v>0</v>
      </c>
      <c r="EZ6">
        <f>Heildar!FF91</f>
        <v>0</v>
      </c>
      <c r="FA6">
        <f>Heildar!FG91</f>
        <v>0</v>
      </c>
      <c r="FB6">
        <f>Heildar!FH91</f>
        <v>0</v>
      </c>
      <c r="FC6">
        <f>Heildar!FI91</f>
        <v>0</v>
      </c>
      <c r="FD6">
        <f>Heildar!FJ91</f>
        <v>0</v>
      </c>
      <c r="FE6">
        <f>Heildar!FK91</f>
        <v>0</v>
      </c>
      <c r="FF6">
        <f>Heildar!FL91</f>
        <v>0</v>
      </c>
      <c r="FG6">
        <f>Heildar!FM91</f>
        <v>0</v>
      </c>
      <c r="FH6">
        <f>Heildar!FN91</f>
        <v>0</v>
      </c>
      <c r="FI6">
        <f>Heildar!FO91</f>
        <v>0</v>
      </c>
      <c r="FJ6">
        <f>Heildar!FP91</f>
        <v>0</v>
      </c>
      <c r="FK6">
        <f>Heildar!FQ91</f>
        <v>0</v>
      </c>
      <c r="FL6">
        <f>Heildar!FR91</f>
        <v>0</v>
      </c>
      <c r="FM6">
        <f>Heildar!FS91</f>
        <v>0</v>
      </c>
      <c r="FN6">
        <f>Heildar!FT91</f>
        <v>0</v>
      </c>
      <c r="FO6">
        <f>Heildar!FU91</f>
        <v>0</v>
      </c>
      <c r="FP6">
        <f>Heildar!FV91</f>
        <v>0</v>
      </c>
      <c r="FQ6">
        <f>Heildar!FW91</f>
        <v>0</v>
      </c>
      <c r="FR6">
        <f>Heildar!FX91</f>
        <v>0</v>
      </c>
      <c r="FS6">
        <f>Heildar!FY91</f>
        <v>0</v>
      </c>
      <c r="FT6">
        <f>Heildar!FZ91</f>
        <v>0</v>
      </c>
      <c r="FU6">
        <f>Heildar!GA91</f>
        <v>0</v>
      </c>
      <c r="FV6">
        <f>Heildar!GB91</f>
        <v>0</v>
      </c>
      <c r="FW6">
        <f>Heildar!GC91</f>
        <v>0</v>
      </c>
      <c r="FX6">
        <f>Heildar!GD91</f>
        <v>0</v>
      </c>
      <c r="FY6">
        <f>Heildar!GE91</f>
        <v>0</v>
      </c>
      <c r="FZ6">
        <f>Heildar!GF91</f>
        <v>0</v>
      </c>
      <c r="GA6">
        <f>Heildar!GG91</f>
        <v>0</v>
      </c>
      <c r="GB6">
        <f>Heildar!GH91</f>
        <v>0</v>
      </c>
      <c r="GC6">
        <f>Heildar!GI91</f>
        <v>0</v>
      </c>
      <c r="GD6">
        <f>Heildar!GJ91</f>
        <v>0</v>
      </c>
      <c r="GE6">
        <f>Heildar!GK91</f>
        <v>0</v>
      </c>
      <c r="GF6">
        <f>Heildar!GL91</f>
        <v>0</v>
      </c>
      <c r="GG6">
        <f>Heildar!GM91</f>
        <v>0</v>
      </c>
      <c r="GH6">
        <f>Heildar!GN91</f>
        <v>0</v>
      </c>
      <c r="GI6">
        <f>Heildar!GO91</f>
        <v>0</v>
      </c>
      <c r="GJ6">
        <f>Heildar!GP91</f>
        <v>0</v>
      </c>
      <c r="GK6">
        <f>Heildar!GQ91</f>
        <v>0</v>
      </c>
      <c r="GL6">
        <f>Heildar!GR91</f>
        <v>0</v>
      </c>
      <c r="GM6">
        <f>Heildar!GS91</f>
        <v>0</v>
      </c>
      <c r="GN6">
        <f>Heildar!GT91</f>
        <v>0</v>
      </c>
      <c r="GO6">
        <f>Heildar!GU91</f>
        <v>0</v>
      </c>
      <c r="GP6">
        <f>Heildar!GV91</f>
        <v>0</v>
      </c>
      <c r="GQ6">
        <f>Heildar!GW91</f>
        <v>0</v>
      </c>
      <c r="GR6">
        <f>Heildar!GX91</f>
        <v>0</v>
      </c>
      <c r="GS6">
        <f>Heildar!GY91</f>
        <v>0</v>
      </c>
      <c r="GT6">
        <f>Heildar!GZ91</f>
        <v>0</v>
      </c>
      <c r="GU6">
        <f>Heildar!HA91</f>
        <v>0</v>
      </c>
      <c r="GV6">
        <f>Heildar!HB91</f>
        <v>0</v>
      </c>
      <c r="GW6">
        <f>Heildar!HC91</f>
        <v>0</v>
      </c>
      <c r="GX6">
        <f>Heildar!HD91</f>
        <v>0</v>
      </c>
      <c r="GY6">
        <f>Heildar!HE91</f>
        <v>0</v>
      </c>
      <c r="GZ6">
        <f>Heildar!HF91</f>
        <v>0</v>
      </c>
      <c r="HA6">
        <f>Heildar!HG91</f>
        <v>0</v>
      </c>
      <c r="HB6">
        <f>Heildar!HH91</f>
        <v>0</v>
      </c>
      <c r="HC6">
        <f>Heildar!HI91</f>
        <v>0</v>
      </c>
      <c r="HD6">
        <f>Heildar!HJ91</f>
        <v>0</v>
      </c>
      <c r="HE6">
        <f>Heildar!HK91</f>
        <v>0</v>
      </c>
      <c r="HF6">
        <f>Heildar!HL91</f>
        <v>0</v>
      </c>
      <c r="HG6">
        <f>Heildar!HM91</f>
        <v>0</v>
      </c>
      <c r="HH6">
        <f>Heildar!HN91</f>
        <v>0</v>
      </c>
      <c r="HI6">
        <f>Heildar!HO91</f>
        <v>0</v>
      </c>
      <c r="HJ6">
        <f>Heildar!HP91</f>
        <v>0</v>
      </c>
      <c r="HK6">
        <f>Heildar!HQ91</f>
        <v>0</v>
      </c>
      <c r="HL6">
        <f>Heildar!HR91</f>
        <v>0</v>
      </c>
      <c r="HM6">
        <f>Heildar!HS91</f>
        <v>0</v>
      </c>
      <c r="HN6">
        <f>Heildar!HT91</f>
        <v>0</v>
      </c>
      <c r="HO6">
        <f>Heildar!HU91</f>
        <v>0</v>
      </c>
      <c r="HP6">
        <f>Heildar!HV91</f>
        <v>0</v>
      </c>
      <c r="HQ6">
        <f>Heildar!HW91</f>
        <v>0</v>
      </c>
      <c r="HR6">
        <f>Heildar!HX91</f>
        <v>0</v>
      </c>
      <c r="HS6">
        <f>Heildar!HY91</f>
        <v>0</v>
      </c>
      <c r="HT6">
        <f>Heildar!HZ91</f>
        <v>0</v>
      </c>
      <c r="HU6">
        <f>Heildar!IA91</f>
        <v>0</v>
      </c>
      <c r="HV6">
        <f>Heildar!IB91</f>
        <v>0</v>
      </c>
      <c r="HW6">
        <f>Heildar!IC91</f>
        <v>0</v>
      </c>
      <c r="HX6">
        <f>Heildar!ID91</f>
        <v>0</v>
      </c>
      <c r="HY6">
        <f>Heildar!IE91</f>
        <v>0</v>
      </c>
      <c r="HZ6">
        <f>Heildar!IF91</f>
        <v>0</v>
      </c>
      <c r="IA6">
        <f>Heildar!IG91</f>
        <v>0</v>
      </c>
      <c r="IB6">
        <f>Heildar!IH91</f>
        <v>0</v>
      </c>
      <c r="IC6">
        <f>Heildar!II91</f>
        <v>0</v>
      </c>
      <c r="ID6">
        <f>Heildar!IJ91</f>
        <v>0</v>
      </c>
      <c r="IE6">
        <f>Heildar!IK91</f>
        <v>0</v>
      </c>
      <c r="IF6">
        <f>Heildar!IL91</f>
        <v>0</v>
      </c>
      <c r="IG6">
        <f>Heildar!IM91</f>
        <v>0</v>
      </c>
      <c r="IH6">
        <f>Heildar!IN91</f>
        <v>0</v>
      </c>
      <c r="II6">
        <f>Heildar!IO91</f>
        <v>0</v>
      </c>
      <c r="IJ6">
        <f>Heildar!IP91</f>
        <v>0</v>
      </c>
      <c r="IK6">
        <f>Heildar!IQ91</f>
        <v>0</v>
      </c>
      <c r="IL6">
        <f>Heildar!IR91</f>
        <v>0</v>
      </c>
      <c r="IM6">
        <f>Heildar!IS91</f>
        <v>0</v>
      </c>
      <c r="IN6">
        <f>Heildar!IT91</f>
        <v>0</v>
      </c>
      <c r="IO6">
        <f>Heildar!IU91</f>
        <v>0</v>
      </c>
      <c r="IP6">
        <f>Heildar!IV91</f>
        <v>0</v>
      </c>
      <c r="IQ6" t="e">
        <f>Heildar!#REF!</f>
        <v>#REF!</v>
      </c>
      <c r="IR6" t="e">
        <f>Heildar!#REF!</f>
        <v>#REF!</v>
      </c>
      <c r="IS6" t="e">
        <f>Heildar!#REF!</f>
        <v>#REF!</v>
      </c>
      <c r="IT6" t="e">
        <f>Heildar!#REF!</f>
        <v>#REF!</v>
      </c>
      <c r="IU6" t="e">
        <f>Heildar!#REF!</f>
        <v>#REF!</v>
      </c>
      <c r="IV6" t="e">
        <f>Heildar!#REF!</f>
        <v>#REF!</v>
      </c>
    </row>
    <row r="7" spans="1:256" x14ac:dyDescent="0.2">
      <c r="A7" s="30" t="str">
        <f>Heildar!A67</f>
        <v>Fjölbreytni</v>
      </c>
      <c r="B7" s="30">
        <f>Heildar!B67</f>
        <v>22</v>
      </c>
      <c r="C7" s="30">
        <f>Heildar!C67</f>
        <v>15</v>
      </c>
      <c r="D7" s="30">
        <f>Heildar!D67</f>
        <v>18</v>
      </c>
      <c r="E7" s="30">
        <f>Heildar!E67</f>
        <v>17</v>
      </c>
      <c r="F7" s="30">
        <f>Heildar!F67</f>
        <v>12</v>
      </c>
      <c r="G7" s="30">
        <f>Heildar!G67</f>
        <v>-7</v>
      </c>
      <c r="H7" s="30">
        <f>Heildar!H67</f>
        <v>3</v>
      </c>
      <c r="I7" s="30">
        <f>Heildar!I67</f>
        <v>-1</v>
      </c>
      <c r="J7" s="30">
        <f>Heildar!J67</f>
        <v>-5</v>
      </c>
      <c r="K7" s="30">
        <f>Heildar!K67</f>
        <v>0</v>
      </c>
      <c r="L7" s="30">
        <f>Heildar!L67</f>
        <v>0</v>
      </c>
      <c r="M7" s="30">
        <f>Heildar!M67</f>
        <v>0</v>
      </c>
      <c r="N7" s="30">
        <f>Heildar!N67</f>
        <v>0</v>
      </c>
      <c r="O7" s="30">
        <f>Heildar!O67</f>
        <v>0</v>
      </c>
      <c r="P7" s="30">
        <f>Heildar!P67</f>
        <v>0</v>
      </c>
      <c r="Q7" s="30">
        <f>Heildar!Q67</f>
        <v>0</v>
      </c>
      <c r="R7" s="30">
        <f>Heildar!R67</f>
        <v>0</v>
      </c>
      <c r="S7" s="30">
        <f>Heildar!S67</f>
        <v>0</v>
      </c>
      <c r="T7" s="30">
        <f>Heildar!T67</f>
        <v>0</v>
      </c>
      <c r="U7" s="30">
        <f>Heildar!U67</f>
        <v>0</v>
      </c>
      <c r="V7" s="30">
        <f>Heildar!V67</f>
        <v>0</v>
      </c>
      <c r="W7" s="30">
        <f>Heildar!W67</f>
        <v>0</v>
      </c>
      <c r="X7" s="30">
        <f>Heildar!X67</f>
        <v>0</v>
      </c>
      <c r="Y7" s="30">
        <f>Heildar!Y67</f>
        <v>0</v>
      </c>
      <c r="Z7" s="30">
        <f>Heildar!Z67</f>
        <v>0</v>
      </c>
      <c r="AA7" s="30">
        <f>Heildar!AA67</f>
        <v>0</v>
      </c>
      <c r="AB7" s="30">
        <f>Heildar!AB67</f>
        <v>0</v>
      </c>
      <c r="AC7" s="30">
        <f>Heildar!AC67</f>
        <v>0</v>
      </c>
      <c r="AD7" s="30">
        <f>Heildar!AD67</f>
        <v>0</v>
      </c>
      <c r="AE7" s="30">
        <f>Heildar!AE67</f>
        <v>22</v>
      </c>
      <c r="AF7" s="30">
        <f>Heildar!AF67</f>
        <v>15</v>
      </c>
      <c r="AG7" s="30">
        <f>Heildar!AG67</f>
        <v>18</v>
      </c>
      <c r="AH7" s="30">
        <f>Heildar!AH67</f>
        <v>17</v>
      </c>
      <c r="AI7" s="30">
        <f>Heildar!AI67</f>
        <v>12</v>
      </c>
      <c r="AP7">
        <f>Heildar!AV92</f>
        <v>0</v>
      </c>
      <c r="AQ7">
        <f>Heildar!AW92</f>
        <v>0</v>
      </c>
      <c r="AR7">
        <f>Heildar!AX92</f>
        <v>0</v>
      </c>
      <c r="AS7">
        <f>Heildar!AY92</f>
        <v>0</v>
      </c>
      <c r="AT7">
        <f>Heildar!AZ92</f>
        <v>0</v>
      </c>
      <c r="AU7">
        <f>Heildar!BA92</f>
        <v>0</v>
      </c>
      <c r="AV7">
        <f>Heildar!BB92</f>
        <v>0</v>
      </c>
      <c r="AW7">
        <f>Heildar!BC92</f>
        <v>0</v>
      </c>
      <c r="AX7">
        <f>Heildar!BD92</f>
        <v>0</v>
      </c>
      <c r="AY7">
        <f>Heildar!BE92</f>
        <v>0</v>
      </c>
      <c r="AZ7">
        <f>Heildar!BF92</f>
        <v>0</v>
      </c>
      <c r="BA7">
        <f>Heildar!BG92</f>
        <v>0</v>
      </c>
      <c r="BB7">
        <f>Heildar!BH92</f>
        <v>0</v>
      </c>
      <c r="BC7">
        <f>Heildar!BI92</f>
        <v>0</v>
      </c>
      <c r="BD7">
        <f>Heildar!BJ92</f>
        <v>0</v>
      </c>
      <c r="BE7">
        <f>Heildar!BK92</f>
        <v>0</v>
      </c>
      <c r="BF7">
        <f>Heildar!BL92</f>
        <v>0</v>
      </c>
      <c r="BG7">
        <f>Heildar!BM92</f>
        <v>0</v>
      </c>
      <c r="BH7">
        <f>Heildar!BN92</f>
        <v>0</v>
      </c>
      <c r="BI7">
        <f>Heildar!BO92</f>
        <v>0</v>
      </c>
      <c r="BJ7">
        <f>Heildar!BP92</f>
        <v>0</v>
      </c>
      <c r="BK7">
        <f>Heildar!BQ92</f>
        <v>0</v>
      </c>
      <c r="BL7">
        <f>Heildar!BR92</f>
        <v>0</v>
      </c>
      <c r="BM7">
        <f>Heildar!BS92</f>
        <v>0</v>
      </c>
      <c r="BN7">
        <f>Heildar!BT92</f>
        <v>0</v>
      </c>
      <c r="BO7">
        <f>Heildar!BU92</f>
        <v>0</v>
      </c>
      <c r="BP7">
        <f>Heildar!BV92</f>
        <v>0</v>
      </c>
      <c r="BQ7">
        <f>Heildar!BW92</f>
        <v>0</v>
      </c>
      <c r="BR7">
        <f>Heildar!BX92</f>
        <v>0</v>
      </c>
      <c r="BS7">
        <f>Heildar!BY92</f>
        <v>0</v>
      </c>
      <c r="BT7">
        <f>Heildar!BZ92</f>
        <v>0</v>
      </c>
      <c r="BU7">
        <f>Heildar!CA92</f>
        <v>0</v>
      </c>
      <c r="BV7">
        <f>Heildar!CB92</f>
        <v>0</v>
      </c>
      <c r="BW7">
        <f>Heildar!CC92</f>
        <v>0</v>
      </c>
      <c r="BX7">
        <f>Heildar!CD92</f>
        <v>0</v>
      </c>
      <c r="BY7">
        <f>Heildar!CE92</f>
        <v>0</v>
      </c>
      <c r="BZ7">
        <f>Heildar!CF92</f>
        <v>0</v>
      </c>
      <c r="CA7">
        <f>Heildar!CG92</f>
        <v>0</v>
      </c>
      <c r="CB7">
        <f>Heildar!CH92</f>
        <v>0</v>
      </c>
      <c r="CC7">
        <f>Heildar!CI92</f>
        <v>0</v>
      </c>
      <c r="CD7">
        <f>Heildar!CJ92</f>
        <v>0</v>
      </c>
      <c r="CE7">
        <f>Heildar!CK92</f>
        <v>0</v>
      </c>
      <c r="CF7">
        <f>Heildar!CL92</f>
        <v>0</v>
      </c>
      <c r="CG7">
        <f>Heildar!CM92</f>
        <v>0</v>
      </c>
      <c r="CH7">
        <f>Heildar!CN92</f>
        <v>0</v>
      </c>
      <c r="CI7">
        <f>Heildar!CO92</f>
        <v>0</v>
      </c>
      <c r="CJ7">
        <f>Heildar!CP92</f>
        <v>0</v>
      </c>
      <c r="CK7">
        <f>Heildar!CQ92</f>
        <v>0</v>
      </c>
      <c r="CL7">
        <f>Heildar!CR92</f>
        <v>0</v>
      </c>
      <c r="CM7">
        <f>Heildar!CS92</f>
        <v>0</v>
      </c>
      <c r="CN7">
        <f>Heildar!CT92</f>
        <v>0</v>
      </c>
      <c r="CO7">
        <f>Heildar!CU92</f>
        <v>0</v>
      </c>
      <c r="CP7">
        <f>Heildar!CV92</f>
        <v>0</v>
      </c>
      <c r="CQ7">
        <f>Heildar!CW92</f>
        <v>0</v>
      </c>
      <c r="CR7">
        <f>Heildar!CX92</f>
        <v>0</v>
      </c>
      <c r="CS7">
        <f>Heildar!CY92</f>
        <v>0</v>
      </c>
      <c r="CT7">
        <f>Heildar!CZ92</f>
        <v>0</v>
      </c>
      <c r="CU7">
        <f>Heildar!DA92</f>
        <v>0</v>
      </c>
      <c r="CV7">
        <f>Heildar!DB92</f>
        <v>0</v>
      </c>
      <c r="CW7">
        <f>Heildar!DC92</f>
        <v>0</v>
      </c>
      <c r="CX7">
        <f>Heildar!DD92</f>
        <v>0</v>
      </c>
      <c r="CY7">
        <f>Heildar!DE92</f>
        <v>0</v>
      </c>
      <c r="CZ7">
        <f>Heildar!DF92</f>
        <v>0</v>
      </c>
      <c r="DA7">
        <f>Heildar!DG92</f>
        <v>0</v>
      </c>
      <c r="DB7">
        <f>Heildar!DH92</f>
        <v>0</v>
      </c>
      <c r="DC7">
        <f>Heildar!DI92</f>
        <v>0</v>
      </c>
      <c r="DD7">
        <f>Heildar!DJ92</f>
        <v>0</v>
      </c>
      <c r="DE7">
        <f>Heildar!DK92</f>
        <v>0</v>
      </c>
      <c r="DF7">
        <f>Heildar!DL92</f>
        <v>0</v>
      </c>
      <c r="DG7">
        <f>Heildar!DM92</f>
        <v>0</v>
      </c>
      <c r="DH7">
        <f>Heildar!DN92</f>
        <v>0</v>
      </c>
      <c r="DI7">
        <f>Heildar!DO92</f>
        <v>0</v>
      </c>
      <c r="DJ7">
        <f>Heildar!DP92</f>
        <v>0</v>
      </c>
      <c r="DK7">
        <f>Heildar!DQ92</f>
        <v>0</v>
      </c>
      <c r="DL7">
        <f>Heildar!DR92</f>
        <v>0</v>
      </c>
      <c r="DM7">
        <f>Heildar!DS92</f>
        <v>0</v>
      </c>
      <c r="DN7">
        <f>Heildar!DT92</f>
        <v>0</v>
      </c>
      <c r="DO7">
        <f>Heildar!DU92</f>
        <v>0</v>
      </c>
      <c r="DP7">
        <f>Heildar!DV92</f>
        <v>0</v>
      </c>
      <c r="DQ7">
        <f>Heildar!DW92</f>
        <v>0</v>
      </c>
      <c r="DR7">
        <f>Heildar!DX92</f>
        <v>0</v>
      </c>
      <c r="DS7">
        <f>Heildar!DY92</f>
        <v>0</v>
      </c>
      <c r="DT7">
        <f>Heildar!DZ92</f>
        <v>0</v>
      </c>
      <c r="DU7">
        <f>Heildar!EA92</f>
        <v>0</v>
      </c>
      <c r="DV7">
        <f>Heildar!EB92</f>
        <v>0</v>
      </c>
      <c r="DW7">
        <f>Heildar!EC92</f>
        <v>0</v>
      </c>
      <c r="DX7">
        <f>Heildar!ED92</f>
        <v>0</v>
      </c>
      <c r="DY7">
        <f>Heildar!EE92</f>
        <v>0</v>
      </c>
      <c r="DZ7">
        <f>Heildar!EF92</f>
        <v>0</v>
      </c>
      <c r="EA7">
        <f>Heildar!EG92</f>
        <v>0</v>
      </c>
      <c r="EB7">
        <f>Heildar!EH92</f>
        <v>0</v>
      </c>
      <c r="EC7">
        <f>Heildar!EI92</f>
        <v>0</v>
      </c>
      <c r="ED7">
        <f>Heildar!EJ92</f>
        <v>0</v>
      </c>
      <c r="EE7">
        <f>Heildar!EK92</f>
        <v>0</v>
      </c>
      <c r="EF7">
        <f>Heildar!EL92</f>
        <v>0</v>
      </c>
      <c r="EG7">
        <f>Heildar!EM92</f>
        <v>0</v>
      </c>
      <c r="EH7">
        <f>Heildar!EN92</f>
        <v>0</v>
      </c>
      <c r="EI7">
        <f>Heildar!EO92</f>
        <v>0</v>
      </c>
      <c r="EJ7">
        <f>Heildar!EP92</f>
        <v>0</v>
      </c>
      <c r="EK7">
        <f>Heildar!EQ92</f>
        <v>0</v>
      </c>
      <c r="EL7">
        <f>Heildar!ER92</f>
        <v>0</v>
      </c>
      <c r="EM7">
        <f>Heildar!ES92</f>
        <v>0</v>
      </c>
      <c r="EN7">
        <f>Heildar!ET92</f>
        <v>0</v>
      </c>
      <c r="EO7">
        <f>Heildar!EU92</f>
        <v>0</v>
      </c>
      <c r="EP7">
        <f>Heildar!EV92</f>
        <v>0</v>
      </c>
      <c r="EQ7">
        <f>Heildar!EW92</f>
        <v>0</v>
      </c>
      <c r="ER7">
        <f>Heildar!EX92</f>
        <v>0</v>
      </c>
      <c r="ES7">
        <f>Heildar!EY92</f>
        <v>0</v>
      </c>
      <c r="ET7">
        <f>Heildar!EZ92</f>
        <v>0</v>
      </c>
      <c r="EU7">
        <f>Heildar!FA92</f>
        <v>0</v>
      </c>
      <c r="EV7">
        <f>Heildar!FB92</f>
        <v>0</v>
      </c>
      <c r="EW7">
        <f>Heildar!FC92</f>
        <v>0</v>
      </c>
      <c r="EX7">
        <f>Heildar!FD92</f>
        <v>0</v>
      </c>
      <c r="EY7">
        <f>Heildar!FE92</f>
        <v>0</v>
      </c>
      <c r="EZ7">
        <f>Heildar!FF92</f>
        <v>0</v>
      </c>
      <c r="FA7">
        <f>Heildar!FG92</f>
        <v>0</v>
      </c>
      <c r="FB7">
        <f>Heildar!FH92</f>
        <v>0</v>
      </c>
      <c r="FC7">
        <f>Heildar!FI92</f>
        <v>0</v>
      </c>
      <c r="FD7">
        <f>Heildar!FJ92</f>
        <v>0</v>
      </c>
      <c r="FE7">
        <f>Heildar!FK92</f>
        <v>0</v>
      </c>
      <c r="FF7">
        <f>Heildar!FL92</f>
        <v>0</v>
      </c>
      <c r="FG7">
        <f>Heildar!FM92</f>
        <v>0</v>
      </c>
      <c r="FH7">
        <f>Heildar!FN92</f>
        <v>0</v>
      </c>
      <c r="FI7">
        <f>Heildar!FO92</f>
        <v>0</v>
      </c>
      <c r="FJ7">
        <f>Heildar!FP92</f>
        <v>0</v>
      </c>
      <c r="FK7">
        <f>Heildar!FQ92</f>
        <v>0</v>
      </c>
      <c r="FL7">
        <f>Heildar!FR92</f>
        <v>0</v>
      </c>
      <c r="FM7">
        <f>Heildar!FS92</f>
        <v>0</v>
      </c>
      <c r="FN7">
        <f>Heildar!FT92</f>
        <v>0</v>
      </c>
      <c r="FO7">
        <f>Heildar!FU92</f>
        <v>0</v>
      </c>
      <c r="FP7">
        <f>Heildar!FV92</f>
        <v>0</v>
      </c>
      <c r="FQ7">
        <f>Heildar!FW92</f>
        <v>0</v>
      </c>
      <c r="FR7">
        <f>Heildar!FX92</f>
        <v>0</v>
      </c>
      <c r="FS7">
        <f>Heildar!FY92</f>
        <v>0</v>
      </c>
      <c r="FT7">
        <f>Heildar!FZ92</f>
        <v>0</v>
      </c>
      <c r="FU7">
        <f>Heildar!GA92</f>
        <v>0</v>
      </c>
      <c r="FV7">
        <f>Heildar!GB92</f>
        <v>0</v>
      </c>
      <c r="FW7">
        <f>Heildar!GC92</f>
        <v>0</v>
      </c>
      <c r="FX7">
        <f>Heildar!GD92</f>
        <v>0</v>
      </c>
      <c r="FY7">
        <f>Heildar!GE92</f>
        <v>0</v>
      </c>
      <c r="FZ7">
        <f>Heildar!GF92</f>
        <v>0</v>
      </c>
      <c r="GA7">
        <f>Heildar!GG92</f>
        <v>0</v>
      </c>
      <c r="GB7">
        <f>Heildar!GH92</f>
        <v>0</v>
      </c>
      <c r="GC7">
        <f>Heildar!GI92</f>
        <v>0</v>
      </c>
      <c r="GD7">
        <f>Heildar!GJ92</f>
        <v>0</v>
      </c>
      <c r="GE7">
        <f>Heildar!GK92</f>
        <v>0</v>
      </c>
      <c r="GF7">
        <f>Heildar!GL92</f>
        <v>0</v>
      </c>
      <c r="GG7">
        <f>Heildar!GM92</f>
        <v>0</v>
      </c>
      <c r="GH7">
        <f>Heildar!GN92</f>
        <v>0</v>
      </c>
      <c r="GI7">
        <f>Heildar!GO92</f>
        <v>0</v>
      </c>
      <c r="GJ7">
        <f>Heildar!GP92</f>
        <v>0</v>
      </c>
      <c r="GK7">
        <f>Heildar!GQ92</f>
        <v>0</v>
      </c>
      <c r="GL7">
        <f>Heildar!GR92</f>
        <v>0</v>
      </c>
      <c r="GM7">
        <f>Heildar!GS92</f>
        <v>0</v>
      </c>
      <c r="GN7">
        <f>Heildar!GT92</f>
        <v>0</v>
      </c>
      <c r="GO7">
        <f>Heildar!GU92</f>
        <v>0</v>
      </c>
      <c r="GP7">
        <f>Heildar!GV92</f>
        <v>0</v>
      </c>
      <c r="GQ7">
        <f>Heildar!GW92</f>
        <v>0</v>
      </c>
      <c r="GR7">
        <f>Heildar!GX92</f>
        <v>0</v>
      </c>
      <c r="GS7">
        <f>Heildar!GY92</f>
        <v>0</v>
      </c>
      <c r="GT7">
        <f>Heildar!GZ92</f>
        <v>0</v>
      </c>
      <c r="GU7">
        <f>Heildar!HA92</f>
        <v>0</v>
      </c>
      <c r="GV7">
        <f>Heildar!HB92</f>
        <v>0</v>
      </c>
      <c r="GW7">
        <f>Heildar!HC92</f>
        <v>0</v>
      </c>
      <c r="GX7">
        <f>Heildar!HD92</f>
        <v>0</v>
      </c>
      <c r="GY7">
        <f>Heildar!HE92</f>
        <v>0</v>
      </c>
      <c r="GZ7">
        <f>Heildar!HF92</f>
        <v>0</v>
      </c>
      <c r="HA7">
        <f>Heildar!HG92</f>
        <v>0</v>
      </c>
      <c r="HB7">
        <f>Heildar!HH92</f>
        <v>0</v>
      </c>
      <c r="HC7">
        <f>Heildar!HI92</f>
        <v>0</v>
      </c>
      <c r="HD7">
        <f>Heildar!HJ92</f>
        <v>0</v>
      </c>
      <c r="HE7">
        <f>Heildar!HK92</f>
        <v>0</v>
      </c>
      <c r="HF7">
        <f>Heildar!HL92</f>
        <v>0</v>
      </c>
      <c r="HG7">
        <f>Heildar!HM92</f>
        <v>0</v>
      </c>
      <c r="HH7">
        <f>Heildar!HN92</f>
        <v>0</v>
      </c>
      <c r="HI7">
        <f>Heildar!HO92</f>
        <v>0</v>
      </c>
      <c r="HJ7">
        <f>Heildar!HP92</f>
        <v>0</v>
      </c>
      <c r="HK7">
        <f>Heildar!HQ92</f>
        <v>0</v>
      </c>
      <c r="HL7">
        <f>Heildar!HR92</f>
        <v>0</v>
      </c>
      <c r="HM7">
        <f>Heildar!HS92</f>
        <v>0</v>
      </c>
      <c r="HN7">
        <f>Heildar!HT92</f>
        <v>0</v>
      </c>
      <c r="HO7">
        <f>Heildar!HU92</f>
        <v>0</v>
      </c>
      <c r="HP7">
        <f>Heildar!HV92</f>
        <v>0</v>
      </c>
      <c r="HQ7">
        <f>Heildar!HW92</f>
        <v>0</v>
      </c>
      <c r="HR7">
        <f>Heildar!HX92</f>
        <v>0</v>
      </c>
      <c r="HS7">
        <f>Heildar!HY92</f>
        <v>0</v>
      </c>
      <c r="HT7">
        <f>Heildar!HZ92</f>
        <v>0</v>
      </c>
      <c r="HU7">
        <f>Heildar!IA92</f>
        <v>0</v>
      </c>
      <c r="HV7">
        <f>Heildar!IB92</f>
        <v>0</v>
      </c>
      <c r="HW7">
        <f>Heildar!IC92</f>
        <v>0</v>
      </c>
      <c r="HX7">
        <f>Heildar!ID92</f>
        <v>0</v>
      </c>
      <c r="HY7">
        <f>Heildar!IE92</f>
        <v>0</v>
      </c>
      <c r="HZ7">
        <f>Heildar!IF92</f>
        <v>0</v>
      </c>
      <c r="IA7">
        <f>Heildar!IG92</f>
        <v>0</v>
      </c>
      <c r="IB7">
        <f>Heildar!IH92</f>
        <v>0</v>
      </c>
      <c r="IC7">
        <f>Heildar!II92</f>
        <v>0</v>
      </c>
      <c r="ID7">
        <f>Heildar!IJ92</f>
        <v>0</v>
      </c>
      <c r="IE7">
        <f>Heildar!IK92</f>
        <v>0</v>
      </c>
      <c r="IF7">
        <f>Heildar!IL92</f>
        <v>0</v>
      </c>
      <c r="IG7">
        <f>Heildar!IM92</f>
        <v>0</v>
      </c>
      <c r="IH7">
        <f>Heildar!IN92</f>
        <v>0</v>
      </c>
      <c r="II7">
        <f>Heildar!IO92</f>
        <v>0</v>
      </c>
      <c r="IJ7">
        <f>Heildar!IP92</f>
        <v>0</v>
      </c>
      <c r="IK7">
        <f>Heildar!IQ92</f>
        <v>0</v>
      </c>
      <c r="IL7">
        <f>Heildar!IR92</f>
        <v>0</v>
      </c>
      <c r="IM7">
        <f>Heildar!IS92</f>
        <v>0</v>
      </c>
      <c r="IN7">
        <f>Heildar!IT92</f>
        <v>0</v>
      </c>
      <c r="IO7">
        <f>Heildar!IU92</f>
        <v>0</v>
      </c>
      <c r="IP7">
        <f>Heildar!IV92</f>
        <v>0</v>
      </c>
      <c r="IQ7" t="e">
        <f>Heildar!#REF!</f>
        <v>#REF!</v>
      </c>
      <c r="IR7" t="e">
        <f>Heildar!#REF!</f>
        <v>#REF!</v>
      </c>
      <c r="IS7" t="e">
        <f>Heildar!#REF!</f>
        <v>#REF!</v>
      </c>
      <c r="IT7" t="e">
        <f>Heildar!#REF!</f>
        <v>#REF!</v>
      </c>
      <c r="IU7" t="e">
        <f>Heildar!#REF!</f>
        <v>#REF!</v>
      </c>
      <c r="IV7" t="e">
        <f>Heildar!#REF!</f>
        <v>#REF!</v>
      </c>
    </row>
    <row r="8" spans="1:256" x14ac:dyDescent="0.2">
      <c r="A8" s="2" t="str">
        <f>Heildar!A68</f>
        <v>R13</v>
      </c>
      <c r="B8" s="2">
        <f>Heildar!B68</f>
        <v>0</v>
      </c>
      <c r="C8" s="2">
        <f>Heildar!C68</f>
        <v>0</v>
      </c>
      <c r="D8" s="2">
        <f>Heildar!D68</f>
        <v>0</v>
      </c>
      <c r="E8" s="2">
        <f>Heildar!E68</f>
        <v>0</v>
      </c>
      <c r="F8" s="2">
        <f>Heildar!F68</f>
        <v>0</v>
      </c>
      <c r="G8" s="2">
        <f>Heildar!G68</f>
        <v>0</v>
      </c>
      <c r="H8" s="2">
        <f>Heildar!H68</f>
        <v>0</v>
      </c>
      <c r="I8" s="2">
        <f>Heildar!I68</f>
        <v>0</v>
      </c>
      <c r="J8" s="2">
        <f>Heildar!J68</f>
        <v>0</v>
      </c>
      <c r="K8" s="2">
        <f>Heildar!K68</f>
        <v>0</v>
      </c>
      <c r="L8" s="2">
        <f>Heildar!L68</f>
        <v>0</v>
      </c>
      <c r="M8" s="2">
        <f>Heildar!M68</f>
        <v>0</v>
      </c>
      <c r="N8" s="2">
        <f>Heildar!N68</f>
        <v>0</v>
      </c>
      <c r="O8" s="2">
        <f>Heildar!O68</f>
        <v>0</v>
      </c>
      <c r="P8" s="2">
        <f>Heildar!P68</f>
        <v>0</v>
      </c>
      <c r="Q8" s="2">
        <f>Heildar!Q68</f>
        <v>0</v>
      </c>
      <c r="R8" s="2">
        <f>Heildar!R68</f>
        <v>0</v>
      </c>
      <c r="S8" s="2">
        <f>Heildar!S68</f>
        <v>0</v>
      </c>
      <c r="T8" s="2">
        <f>Heildar!T68</f>
        <v>0</v>
      </c>
      <c r="U8" s="2">
        <f>Heildar!U68</f>
        <v>0</v>
      </c>
      <c r="V8" s="2">
        <f>Heildar!V68</f>
        <v>0</v>
      </c>
      <c r="W8" s="2">
        <f>Heildar!W68</f>
        <v>0</v>
      </c>
      <c r="X8" s="2">
        <f>Heildar!X68</f>
        <v>0</v>
      </c>
      <c r="Y8" s="2">
        <f>Heildar!Y68</f>
        <v>0</v>
      </c>
      <c r="Z8" s="2">
        <f>Heildar!Z68</f>
        <v>0</v>
      </c>
      <c r="AA8" s="2">
        <f>Heildar!AA68</f>
        <v>0</v>
      </c>
      <c r="AB8" s="2">
        <f>Heildar!AB68</f>
        <v>0</v>
      </c>
      <c r="AC8" s="2">
        <f>Heildar!AC68</f>
        <v>0</v>
      </c>
      <c r="AD8" s="2">
        <f>Heildar!AD68</f>
        <v>0</v>
      </c>
      <c r="AE8" s="2">
        <f>Heildar!AE68</f>
        <v>0</v>
      </c>
      <c r="AF8" s="2">
        <f>Heildar!AF68</f>
        <v>0</v>
      </c>
      <c r="AG8" s="2">
        <f>Heildar!AG68</f>
        <v>0</v>
      </c>
      <c r="AH8" s="2">
        <f>Heildar!AH68</f>
        <v>0</v>
      </c>
      <c r="AI8" s="2">
        <f>Heildar!AI68</f>
        <v>0</v>
      </c>
      <c r="AP8">
        <f>Heildar!AV93</f>
        <v>0</v>
      </c>
      <c r="AQ8">
        <f>Heildar!AW93</f>
        <v>0</v>
      </c>
      <c r="AR8">
        <f>Heildar!AX93</f>
        <v>0</v>
      </c>
      <c r="AS8">
        <f>Heildar!AY93</f>
        <v>0</v>
      </c>
      <c r="AT8">
        <f>Heildar!AZ93</f>
        <v>0</v>
      </c>
      <c r="AU8">
        <f>Heildar!BA93</f>
        <v>0</v>
      </c>
      <c r="AV8">
        <f>Heildar!BB93</f>
        <v>0</v>
      </c>
      <c r="AW8">
        <f>Heildar!BC93</f>
        <v>0</v>
      </c>
      <c r="AX8">
        <f>Heildar!BD93</f>
        <v>0</v>
      </c>
      <c r="AY8">
        <f>Heildar!BE93</f>
        <v>0</v>
      </c>
      <c r="AZ8">
        <f>Heildar!BF93</f>
        <v>0</v>
      </c>
      <c r="BA8">
        <f>Heildar!BG93</f>
        <v>0</v>
      </c>
      <c r="BB8">
        <f>Heildar!BH93</f>
        <v>0</v>
      </c>
      <c r="BC8">
        <f>Heildar!BI93</f>
        <v>0</v>
      </c>
      <c r="BD8">
        <f>Heildar!BJ93</f>
        <v>0</v>
      </c>
      <c r="BE8">
        <f>Heildar!BK93</f>
        <v>0</v>
      </c>
      <c r="BF8">
        <f>Heildar!BL93</f>
        <v>0</v>
      </c>
      <c r="BG8">
        <f>Heildar!BM93</f>
        <v>0</v>
      </c>
      <c r="BH8">
        <f>Heildar!BN93</f>
        <v>0</v>
      </c>
      <c r="BI8">
        <f>Heildar!BO93</f>
        <v>0</v>
      </c>
      <c r="BJ8">
        <f>Heildar!BP93</f>
        <v>0</v>
      </c>
      <c r="BK8">
        <f>Heildar!BQ93</f>
        <v>0</v>
      </c>
      <c r="BL8">
        <f>Heildar!BR93</f>
        <v>0</v>
      </c>
      <c r="BM8">
        <f>Heildar!BS93</f>
        <v>0</v>
      </c>
      <c r="BN8">
        <f>Heildar!BT93</f>
        <v>0</v>
      </c>
      <c r="BO8">
        <f>Heildar!BU93</f>
        <v>0</v>
      </c>
      <c r="BP8">
        <f>Heildar!BV93</f>
        <v>0</v>
      </c>
      <c r="BQ8">
        <f>Heildar!BW93</f>
        <v>0</v>
      </c>
      <c r="BR8">
        <f>Heildar!BX93</f>
        <v>0</v>
      </c>
      <c r="BS8">
        <f>Heildar!BY93</f>
        <v>0</v>
      </c>
      <c r="BT8">
        <f>Heildar!BZ93</f>
        <v>0</v>
      </c>
      <c r="BU8">
        <f>Heildar!CA93</f>
        <v>0</v>
      </c>
      <c r="BV8">
        <f>Heildar!CB93</f>
        <v>0</v>
      </c>
      <c r="BW8">
        <f>Heildar!CC93</f>
        <v>0</v>
      </c>
      <c r="BX8">
        <f>Heildar!CD93</f>
        <v>0</v>
      </c>
      <c r="BY8">
        <f>Heildar!CE93</f>
        <v>0</v>
      </c>
      <c r="BZ8">
        <f>Heildar!CF93</f>
        <v>0</v>
      </c>
      <c r="CA8">
        <f>Heildar!CG93</f>
        <v>0</v>
      </c>
      <c r="CB8">
        <f>Heildar!CH93</f>
        <v>0</v>
      </c>
      <c r="CC8">
        <f>Heildar!CI93</f>
        <v>0</v>
      </c>
      <c r="CD8">
        <f>Heildar!CJ93</f>
        <v>0</v>
      </c>
      <c r="CE8">
        <f>Heildar!CK93</f>
        <v>0</v>
      </c>
      <c r="CF8">
        <f>Heildar!CL93</f>
        <v>0</v>
      </c>
      <c r="CG8">
        <f>Heildar!CM93</f>
        <v>0</v>
      </c>
      <c r="CH8">
        <f>Heildar!CN93</f>
        <v>0</v>
      </c>
      <c r="CI8">
        <f>Heildar!CO93</f>
        <v>0</v>
      </c>
      <c r="CJ8">
        <f>Heildar!CP93</f>
        <v>0</v>
      </c>
      <c r="CK8">
        <f>Heildar!CQ93</f>
        <v>0</v>
      </c>
      <c r="CL8">
        <f>Heildar!CR93</f>
        <v>0</v>
      </c>
      <c r="CM8">
        <f>Heildar!CS93</f>
        <v>0</v>
      </c>
      <c r="CN8">
        <f>Heildar!CT93</f>
        <v>0</v>
      </c>
      <c r="CO8">
        <f>Heildar!CU93</f>
        <v>0</v>
      </c>
      <c r="CP8">
        <f>Heildar!CV93</f>
        <v>0</v>
      </c>
      <c r="CQ8">
        <f>Heildar!CW93</f>
        <v>0</v>
      </c>
      <c r="CR8">
        <f>Heildar!CX93</f>
        <v>0</v>
      </c>
      <c r="CS8">
        <f>Heildar!CY93</f>
        <v>0</v>
      </c>
      <c r="CT8">
        <f>Heildar!CZ93</f>
        <v>0</v>
      </c>
      <c r="CU8">
        <f>Heildar!DA93</f>
        <v>0</v>
      </c>
      <c r="CV8">
        <f>Heildar!DB93</f>
        <v>0</v>
      </c>
      <c r="CW8">
        <f>Heildar!DC93</f>
        <v>0</v>
      </c>
      <c r="CX8">
        <f>Heildar!DD93</f>
        <v>0</v>
      </c>
      <c r="CY8">
        <f>Heildar!DE93</f>
        <v>0</v>
      </c>
      <c r="CZ8">
        <f>Heildar!DF93</f>
        <v>0</v>
      </c>
      <c r="DA8">
        <f>Heildar!DG93</f>
        <v>0</v>
      </c>
      <c r="DB8">
        <f>Heildar!DH93</f>
        <v>0</v>
      </c>
      <c r="DC8">
        <f>Heildar!DI93</f>
        <v>0</v>
      </c>
      <c r="DD8">
        <f>Heildar!DJ93</f>
        <v>0</v>
      </c>
      <c r="DE8">
        <f>Heildar!DK93</f>
        <v>0</v>
      </c>
      <c r="DF8">
        <f>Heildar!DL93</f>
        <v>0</v>
      </c>
      <c r="DG8">
        <f>Heildar!DM93</f>
        <v>0</v>
      </c>
      <c r="DH8">
        <f>Heildar!DN93</f>
        <v>0</v>
      </c>
      <c r="DI8">
        <f>Heildar!DO93</f>
        <v>0</v>
      </c>
      <c r="DJ8">
        <f>Heildar!DP93</f>
        <v>0</v>
      </c>
      <c r="DK8">
        <f>Heildar!DQ93</f>
        <v>0</v>
      </c>
      <c r="DL8">
        <f>Heildar!DR93</f>
        <v>0</v>
      </c>
      <c r="DM8">
        <f>Heildar!DS93</f>
        <v>0</v>
      </c>
      <c r="DN8">
        <f>Heildar!DT93</f>
        <v>0</v>
      </c>
      <c r="DO8">
        <f>Heildar!DU93</f>
        <v>0</v>
      </c>
      <c r="DP8">
        <f>Heildar!DV93</f>
        <v>0</v>
      </c>
      <c r="DQ8">
        <f>Heildar!DW93</f>
        <v>0</v>
      </c>
      <c r="DR8">
        <f>Heildar!DX93</f>
        <v>0</v>
      </c>
      <c r="DS8">
        <f>Heildar!DY93</f>
        <v>0</v>
      </c>
      <c r="DT8">
        <f>Heildar!DZ93</f>
        <v>0</v>
      </c>
      <c r="DU8">
        <f>Heildar!EA93</f>
        <v>0</v>
      </c>
      <c r="DV8">
        <f>Heildar!EB93</f>
        <v>0</v>
      </c>
      <c r="DW8">
        <f>Heildar!EC93</f>
        <v>0</v>
      </c>
      <c r="DX8">
        <f>Heildar!ED93</f>
        <v>0</v>
      </c>
      <c r="DY8">
        <f>Heildar!EE93</f>
        <v>0</v>
      </c>
      <c r="DZ8">
        <f>Heildar!EF93</f>
        <v>0</v>
      </c>
      <c r="EA8">
        <f>Heildar!EG93</f>
        <v>0</v>
      </c>
      <c r="EB8">
        <f>Heildar!EH93</f>
        <v>0</v>
      </c>
      <c r="EC8">
        <f>Heildar!EI93</f>
        <v>0</v>
      </c>
      <c r="ED8">
        <f>Heildar!EJ93</f>
        <v>0</v>
      </c>
      <c r="EE8">
        <f>Heildar!EK93</f>
        <v>0</v>
      </c>
      <c r="EF8">
        <f>Heildar!EL93</f>
        <v>0</v>
      </c>
      <c r="EG8">
        <f>Heildar!EM93</f>
        <v>0</v>
      </c>
      <c r="EH8">
        <f>Heildar!EN93</f>
        <v>0</v>
      </c>
      <c r="EI8">
        <f>Heildar!EO93</f>
        <v>0</v>
      </c>
      <c r="EJ8">
        <f>Heildar!EP93</f>
        <v>0</v>
      </c>
      <c r="EK8">
        <f>Heildar!EQ93</f>
        <v>0</v>
      </c>
      <c r="EL8">
        <f>Heildar!ER93</f>
        <v>0</v>
      </c>
      <c r="EM8">
        <f>Heildar!ES93</f>
        <v>0</v>
      </c>
      <c r="EN8">
        <f>Heildar!ET93</f>
        <v>0</v>
      </c>
      <c r="EO8">
        <f>Heildar!EU93</f>
        <v>0</v>
      </c>
      <c r="EP8">
        <f>Heildar!EV93</f>
        <v>0</v>
      </c>
      <c r="EQ8">
        <f>Heildar!EW93</f>
        <v>0</v>
      </c>
      <c r="ER8">
        <f>Heildar!EX93</f>
        <v>0</v>
      </c>
      <c r="ES8">
        <f>Heildar!EY93</f>
        <v>0</v>
      </c>
      <c r="ET8">
        <f>Heildar!EZ93</f>
        <v>0</v>
      </c>
      <c r="EU8">
        <f>Heildar!FA93</f>
        <v>0</v>
      </c>
      <c r="EV8">
        <f>Heildar!FB93</f>
        <v>0</v>
      </c>
      <c r="EW8">
        <f>Heildar!FC93</f>
        <v>0</v>
      </c>
      <c r="EX8">
        <f>Heildar!FD93</f>
        <v>0</v>
      </c>
      <c r="EY8">
        <f>Heildar!FE93</f>
        <v>0</v>
      </c>
      <c r="EZ8">
        <f>Heildar!FF93</f>
        <v>0</v>
      </c>
      <c r="FA8">
        <f>Heildar!FG93</f>
        <v>0</v>
      </c>
      <c r="FB8">
        <f>Heildar!FH93</f>
        <v>0</v>
      </c>
      <c r="FC8">
        <f>Heildar!FI93</f>
        <v>0</v>
      </c>
      <c r="FD8">
        <f>Heildar!FJ93</f>
        <v>0</v>
      </c>
      <c r="FE8">
        <f>Heildar!FK93</f>
        <v>0</v>
      </c>
      <c r="FF8">
        <f>Heildar!FL93</f>
        <v>0</v>
      </c>
      <c r="FG8">
        <f>Heildar!FM93</f>
        <v>0</v>
      </c>
      <c r="FH8">
        <f>Heildar!FN93</f>
        <v>0</v>
      </c>
      <c r="FI8">
        <f>Heildar!FO93</f>
        <v>0</v>
      </c>
      <c r="FJ8">
        <f>Heildar!FP93</f>
        <v>0</v>
      </c>
      <c r="FK8">
        <f>Heildar!FQ93</f>
        <v>0</v>
      </c>
      <c r="FL8">
        <f>Heildar!FR93</f>
        <v>0</v>
      </c>
      <c r="FM8">
        <f>Heildar!FS93</f>
        <v>0</v>
      </c>
      <c r="FN8">
        <f>Heildar!FT93</f>
        <v>0</v>
      </c>
      <c r="FO8">
        <f>Heildar!FU93</f>
        <v>0</v>
      </c>
      <c r="FP8">
        <f>Heildar!FV93</f>
        <v>0</v>
      </c>
      <c r="FQ8">
        <f>Heildar!FW93</f>
        <v>0</v>
      </c>
      <c r="FR8">
        <f>Heildar!FX93</f>
        <v>0</v>
      </c>
      <c r="FS8">
        <f>Heildar!FY93</f>
        <v>0</v>
      </c>
      <c r="FT8">
        <f>Heildar!FZ93</f>
        <v>0</v>
      </c>
      <c r="FU8">
        <f>Heildar!GA93</f>
        <v>0</v>
      </c>
      <c r="FV8">
        <f>Heildar!GB93</f>
        <v>0</v>
      </c>
      <c r="FW8">
        <f>Heildar!GC93</f>
        <v>0</v>
      </c>
      <c r="FX8">
        <f>Heildar!GD93</f>
        <v>0</v>
      </c>
      <c r="FY8">
        <f>Heildar!GE93</f>
        <v>0</v>
      </c>
      <c r="FZ8">
        <f>Heildar!GF93</f>
        <v>0</v>
      </c>
      <c r="GA8">
        <f>Heildar!GG93</f>
        <v>0</v>
      </c>
      <c r="GB8">
        <f>Heildar!GH93</f>
        <v>0</v>
      </c>
      <c r="GC8">
        <f>Heildar!GI93</f>
        <v>0</v>
      </c>
      <c r="GD8">
        <f>Heildar!GJ93</f>
        <v>0</v>
      </c>
      <c r="GE8">
        <f>Heildar!GK93</f>
        <v>0</v>
      </c>
      <c r="GF8">
        <f>Heildar!GL93</f>
        <v>0</v>
      </c>
      <c r="GG8">
        <f>Heildar!GM93</f>
        <v>0</v>
      </c>
      <c r="GH8">
        <f>Heildar!GN93</f>
        <v>0</v>
      </c>
      <c r="GI8">
        <f>Heildar!GO93</f>
        <v>0</v>
      </c>
      <c r="GJ8">
        <f>Heildar!GP93</f>
        <v>0</v>
      </c>
      <c r="GK8">
        <f>Heildar!GQ93</f>
        <v>0</v>
      </c>
      <c r="GL8">
        <f>Heildar!GR93</f>
        <v>0</v>
      </c>
      <c r="GM8">
        <f>Heildar!GS93</f>
        <v>0</v>
      </c>
      <c r="GN8">
        <f>Heildar!GT93</f>
        <v>0</v>
      </c>
      <c r="GO8">
        <f>Heildar!GU93</f>
        <v>0</v>
      </c>
      <c r="GP8">
        <f>Heildar!GV93</f>
        <v>0</v>
      </c>
      <c r="GQ8">
        <f>Heildar!GW93</f>
        <v>0</v>
      </c>
      <c r="GR8">
        <f>Heildar!GX93</f>
        <v>0</v>
      </c>
      <c r="GS8">
        <f>Heildar!GY93</f>
        <v>0</v>
      </c>
      <c r="GT8">
        <f>Heildar!GZ93</f>
        <v>0</v>
      </c>
      <c r="GU8">
        <f>Heildar!HA93</f>
        <v>0</v>
      </c>
      <c r="GV8">
        <f>Heildar!HB93</f>
        <v>0</v>
      </c>
      <c r="GW8">
        <f>Heildar!HC93</f>
        <v>0</v>
      </c>
      <c r="GX8">
        <f>Heildar!HD93</f>
        <v>0</v>
      </c>
      <c r="GY8">
        <f>Heildar!HE93</f>
        <v>0</v>
      </c>
      <c r="GZ8">
        <f>Heildar!HF93</f>
        <v>0</v>
      </c>
      <c r="HA8">
        <f>Heildar!HG93</f>
        <v>0</v>
      </c>
      <c r="HB8">
        <f>Heildar!HH93</f>
        <v>0</v>
      </c>
      <c r="HC8">
        <f>Heildar!HI93</f>
        <v>0</v>
      </c>
      <c r="HD8">
        <f>Heildar!HJ93</f>
        <v>0</v>
      </c>
      <c r="HE8">
        <f>Heildar!HK93</f>
        <v>0</v>
      </c>
      <c r="HF8">
        <f>Heildar!HL93</f>
        <v>0</v>
      </c>
      <c r="HG8">
        <f>Heildar!HM93</f>
        <v>0</v>
      </c>
      <c r="HH8">
        <f>Heildar!HN93</f>
        <v>0</v>
      </c>
      <c r="HI8">
        <f>Heildar!HO93</f>
        <v>0</v>
      </c>
      <c r="HJ8">
        <f>Heildar!HP93</f>
        <v>0</v>
      </c>
      <c r="HK8">
        <f>Heildar!HQ93</f>
        <v>0</v>
      </c>
      <c r="HL8">
        <f>Heildar!HR93</f>
        <v>0</v>
      </c>
      <c r="HM8">
        <f>Heildar!HS93</f>
        <v>0</v>
      </c>
      <c r="HN8">
        <f>Heildar!HT93</f>
        <v>0</v>
      </c>
      <c r="HO8">
        <f>Heildar!HU93</f>
        <v>0</v>
      </c>
      <c r="HP8">
        <f>Heildar!HV93</f>
        <v>0</v>
      </c>
      <c r="HQ8">
        <f>Heildar!HW93</f>
        <v>0</v>
      </c>
      <c r="HR8">
        <f>Heildar!HX93</f>
        <v>0</v>
      </c>
      <c r="HS8">
        <f>Heildar!HY93</f>
        <v>0</v>
      </c>
      <c r="HT8">
        <f>Heildar!HZ93</f>
        <v>0</v>
      </c>
      <c r="HU8">
        <f>Heildar!IA93</f>
        <v>0</v>
      </c>
      <c r="HV8">
        <f>Heildar!IB93</f>
        <v>0</v>
      </c>
      <c r="HW8">
        <f>Heildar!IC93</f>
        <v>0</v>
      </c>
      <c r="HX8">
        <f>Heildar!ID93</f>
        <v>0</v>
      </c>
      <c r="HY8">
        <f>Heildar!IE93</f>
        <v>0</v>
      </c>
      <c r="HZ8">
        <f>Heildar!IF93</f>
        <v>0</v>
      </c>
      <c r="IA8">
        <f>Heildar!IG93</f>
        <v>0</v>
      </c>
      <c r="IB8">
        <f>Heildar!IH93</f>
        <v>0</v>
      </c>
      <c r="IC8">
        <f>Heildar!II93</f>
        <v>0</v>
      </c>
      <c r="ID8">
        <f>Heildar!IJ93</f>
        <v>0</v>
      </c>
      <c r="IE8">
        <f>Heildar!IK93</f>
        <v>0</v>
      </c>
      <c r="IF8">
        <f>Heildar!IL93</f>
        <v>0</v>
      </c>
      <c r="IG8">
        <f>Heildar!IM93</f>
        <v>0</v>
      </c>
      <c r="IH8">
        <f>Heildar!IN93</f>
        <v>0</v>
      </c>
      <c r="II8">
        <f>Heildar!IO93</f>
        <v>0</v>
      </c>
      <c r="IJ8">
        <f>Heildar!IP93</f>
        <v>0</v>
      </c>
      <c r="IK8">
        <f>Heildar!IQ93</f>
        <v>0</v>
      </c>
      <c r="IL8">
        <f>Heildar!IR93</f>
        <v>0</v>
      </c>
      <c r="IM8">
        <f>Heildar!IS93</f>
        <v>0</v>
      </c>
      <c r="IN8">
        <f>Heildar!IT93</f>
        <v>0</v>
      </c>
      <c r="IO8">
        <f>Heildar!IU93</f>
        <v>0</v>
      </c>
      <c r="IP8">
        <f>Heildar!IV93</f>
        <v>0</v>
      </c>
      <c r="IQ8" t="e">
        <f>Heildar!#REF!</f>
        <v>#REF!</v>
      </c>
      <c r="IR8" t="e">
        <f>Heildar!#REF!</f>
        <v>#REF!</v>
      </c>
      <c r="IS8" t="e">
        <f>Heildar!#REF!</f>
        <v>#REF!</v>
      </c>
      <c r="IT8" t="e">
        <f>Heildar!#REF!</f>
        <v>#REF!</v>
      </c>
      <c r="IU8" t="e">
        <f>Heildar!#REF!</f>
        <v>#REF!</v>
      </c>
      <c r="IV8" t="e">
        <f>Heildar!#REF!</f>
        <v>#REF!</v>
      </c>
    </row>
    <row r="9" spans="1:256" x14ac:dyDescent="0.2">
      <c r="A9" s="30" t="str">
        <f>Heildar!A69</f>
        <v>Mosar</v>
      </c>
      <c r="B9" s="30">
        <f>Heildar!B69</f>
        <v>5</v>
      </c>
      <c r="C9" s="30">
        <f>Heildar!C69</f>
        <v>3</v>
      </c>
      <c r="D9" s="30">
        <f>Heildar!D69</f>
        <v>2</v>
      </c>
      <c r="E9" s="30">
        <f>Heildar!E69</f>
        <v>3</v>
      </c>
      <c r="F9" s="30">
        <f>Heildar!F69</f>
        <v>4</v>
      </c>
      <c r="G9" s="30">
        <f>Heildar!G69</f>
        <v>-2</v>
      </c>
      <c r="H9" s="30">
        <f>Heildar!H69</f>
        <v>-1</v>
      </c>
      <c r="I9" s="30">
        <f>Heildar!I69</f>
        <v>1</v>
      </c>
      <c r="J9" s="30">
        <f>Heildar!J69</f>
        <v>1</v>
      </c>
      <c r="K9" s="30">
        <f>Heildar!K69</f>
        <v>5</v>
      </c>
      <c r="L9" s="30">
        <f>Heildar!L69</f>
        <v>3</v>
      </c>
      <c r="M9" s="30">
        <f>Heildar!M69</f>
        <v>2</v>
      </c>
      <c r="N9" s="30">
        <f>Heildar!N69</f>
        <v>3</v>
      </c>
      <c r="O9" s="30">
        <f>Heildar!O69</f>
        <v>4</v>
      </c>
      <c r="P9" s="30">
        <f>Heildar!P69</f>
        <v>0</v>
      </c>
      <c r="Q9" s="30">
        <f>Heildar!Q69</f>
        <v>0</v>
      </c>
      <c r="R9" s="30">
        <f>Heildar!R69</f>
        <v>0</v>
      </c>
      <c r="S9" s="30">
        <f>Heildar!S69</f>
        <v>0</v>
      </c>
      <c r="T9" s="30">
        <f>Heildar!T69</f>
        <v>0</v>
      </c>
      <c r="U9" s="30">
        <f>Heildar!U69</f>
        <v>0</v>
      </c>
      <c r="V9" s="30">
        <f>Heildar!V69</f>
        <v>0</v>
      </c>
      <c r="W9" s="30">
        <f>Heildar!W69</f>
        <v>0</v>
      </c>
      <c r="X9" s="30">
        <f>Heildar!X69</f>
        <v>0</v>
      </c>
      <c r="Y9" s="30">
        <f>Heildar!Y69</f>
        <v>0</v>
      </c>
      <c r="Z9" s="30">
        <f>Heildar!Z69</f>
        <v>0</v>
      </c>
      <c r="AA9" s="30">
        <f>Heildar!AA69</f>
        <v>0</v>
      </c>
      <c r="AB9" s="30">
        <f>Heildar!AB69</f>
        <v>0</v>
      </c>
      <c r="AC9" s="30">
        <f>Heildar!AC69</f>
        <v>0</v>
      </c>
      <c r="AD9" s="30">
        <f>Heildar!AD69</f>
        <v>0</v>
      </c>
      <c r="AE9" s="30">
        <f>Heildar!AE69</f>
        <v>0</v>
      </c>
      <c r="AF9" s="30">
        <f>Heildar!AF69</f>
        <v>0</v>
      </c>
      <c r="AG9" s="30">
        <f>Heildar!AG69</f>
        <v>0</v>
      </c>
      <c r="AH9" s="30">
        <f>Heildar!AH69</f>
        <v>0</v>
      </c>
      <c r="AI9" s="30">
        <f>Heildar!AI69</f>
        <v>0</v>
      </c>
      <c r="AP9">
        <f>Heildar!AV94</f>
        <v>0</v>
      </c>
      <c r="AQ9">
        <f>Heildar!AW94</f>
        <v>0</v>
      </c>
      <c r="AR9">
        <f>Heildar!AX94</f>
        <v>0</v>
      </c>
      <c r="AS9">
        <f>Heildar!AY94</f>
        <v>0</v>
      </c>
      <c r="AT9">
        <f>Heildar!AZ94</f>
        <v>0</v>
      </c>
      <c r="AU9">
        <f>Heildar!BA94</f>
        <v>0</v>
      </c>
      <c r="AV9">
        <f>Heildar!BB94</f>
        <v>0</v>
      </c>
      <c r="AW9">
        <f>Heildar!BC94</f>
        <v>0</v>
      </c>
      <c r="AX9">
        <f>Heildar!BD94</f>
        <v>0</v>
      </c>
      <c r="AY9">
        <f>Heildar!BE94</f>
        <v>0</v>
      </c>
      <c r="AZ9">
        <f>Heildar!BF94</f>
        <v>0</v>
      </c>
      <c r="BA9">
        <f>Heildar!BG94</f>
        <v>0</v>
      </c>
      <c r="BB9">
        <f>Heildar!BH94</f>
        <v>0</v>
      </c>
      <c r="BC9">
        <f>Heildar!BI94</f>
        <v>0</v>
      </c>
      <c r="BD9">
        <f>Heildar!BJ94</f>
        <v>0</v>
      </c>
      <c r="BE9">
        <f>Heildar!BK94</f>
        <v>0</v>
      </c>
      <c r="BF9">
        <f>Heildar!BL94</f>
        <v>0</v>
      </c>
      <c r="BG9">
        <f>Heildar!BM94</f>
        <v>0</v>
      </c>
      <c r="BH9">
        <f>Heildar!BN94</f>
        <v>0</v>
      </c>
      <c r="BI9">
        <f>Heildar!BO94</f>
        <v>0</v>
      </c>
      <c r="BJ9">
        <f>Heildar!BP94</f>
        <v>0</v>
      </c>
      <c r="BK9">
        <f>Heildar!BQ94</f>
        <v>0</v>
      </c>
      <c r="BL9">
        <f>Heildar!BR94</f>
        <v>0</v>
      </c>
      <c r="BM9">
        <f>Heildar!BS94</f>
        <v>0</v>
      </c>
      <c r="BN9">
        <f>Heildar!BT94</f>
        <v>0</v>
      </c>
      <c r="BO9">
        <f>Heildar!BU94</f>
        <v>0</v>
      </c>
      <c r="BP9">
        <f>Heildar!BV94</f>
        <v>0</v>
      </c>
      <c r="BQ9">
        <f>Heildar!BW94</f>
        <v>0</v>
      </c>
      <c r="BR9">
        <f>Heildar!BX94</f>
        <v>0</v>
      </c>
      <c r="BS9">
        <f>Heildar!BY94</f>
        <v>0</v>
      </c>
      <c r="BT9">
        <f>Heildar!BZ94</f>
        <v>0</v>
      </c>
      <c r="BU9">
        <f>Heildar!CA94</f>
        <v>0</v>
      </c>
      <c r="BV9">
        <f>Heildar!CB94</f>
        <v>0</v>
      </c>
      <c r="BW9">
        <f>Heildar!CC94</f>
        <v>0</v>
      </c>
      <c r="BX9">
        <f>Heildar!CD94</f>
        <v>0</v>
      </c>
      <c r="BY9">
        <f>Heildar!CE94</f>
        <v>0</v>
      </c>
      <c r="BZ9">
        <f>Heildar!CF94</f>
        <v>0</v>
      </c>
      <c r="CA9">
        <f>Heildar!CG94</f>
        <v>0</v>
      </c>
      <c r="CB9">
        <f>Heildar!CH94</f>
        <v>0</v>
      </c>
      <c r="CC9">
        <f>Heildar!CI94</f>
        <v>0</v>
      </c>
      <c r="CD9">
        <f>Heildar!CJ94</f>
        <v>0</v>
      </c>
      <c r="CE9">
        <f>Heildar!CK94</f>
        <v>0</v>
      </c>
      <c r="CF9">
        <f>Heildar!CL94</f>
        <v>0</v>
      </c>
      <c r="CG9">
        <f>Heildar!CM94</f>
        <v>0</v>
      </c>
      <c r="CH9">
        <f>Heildar!CN94</f>
        <v>0</v>
      </c>
      <c r="CI9">
        <f>Heildar!CO94</f>
        <v>0</v>
      </c>
      <c r="CJ9">
        <f>Heildar!CP94</f>
        <v>0</v>
      </c>
      <c r="CK9">
        <f>Heildar!CQ94</f>
        <v>0</v>
      </c>
      <c r="CL9">
        <f>Heildar!CR94</f>
        <v>0</v>
      </c>
      <c r="CM9">
        <f>Heildar!CS94</f>
        <v>0</v>
      </c>
      <c r="CN9">
        <f>Heildar!CT94</f>
        <v>0</v>
      </c>
      <c r="CO9">
        <f>Heildar!CU94</f>
        <v>0</v>
      </c>
      <c r="CP9">
        <f>Heildar!CV94</f>
        <v>0</v>
      </c>
      <c r="CQ9">
        <f>Heildar!CW94</f>
        <v>0</v>
      </c>
      <c r="CR9">
        <f>Heildar!CX94</f>
        <v>0</v>
      </c>
      <c r="CS9">
        <f>Heildar!CY94</f>
        <v>0</v>
      </c>
      <c r="CT9">
        <f>Heildar!CZ94</f>
        <v>0</v>
      </c>
      <c r="CU9">
        <f>Heildar!DA94</f>
        <v>0</v>
      </c>
      <c r="CV9">
        <f>Heildar!DB94</f>
        <v>0</v>
      </c>
      <c r="CW9">
        <f>Heildar!DC94</f>
        <v>0</v>
      </c>
      <c r="CX9">
        <f>Heildar!DD94</f>
        <v>0</v>
      </c>
      <c r="CY9">
        <f>Heildar!DE94</f>
        <v>0</v>
      </c>
      <c r="CZ9">
        <f>Heildar!DF94</f>
        <v>0</v>
      </c>
      <c r="DA9">
        <f>Heildar!DG94</f>
        <v>0</v>
      </c>
      <c r="DB9">
        <f>Heildar!DH94</f>
        <v>0</v>
      </c>
      <c r="DC9">
        <f>Heildar!DI94</f>
        <v>0</v>
      </c>
      <c r="DD9">
        <f>Heildar!DJ94</f>
        <v>0</v>
      </c>
      <c r="DE9">
        <f>Heildar!DK94</f>
        <v>0</v>
      </c>
      <c r="DF9">
        <f>Heildar!DL94</f>
        <v>0</v>
      </c>
      <c r="DG9">
        <f>Heildar!DM94</f>
        <v>0</v>
      </c>
      <c r="DH9">
        <f>Heildar!DN94</f>
        <v>0</v>
      </c>
      <c r="DI9">
        <f>Heildar!DO94</f>
        <v>0</v>
      </c>
      <c r="DJ9">
        <f>Heildar!DP94</f>
        <v>0</v>
      </c>
      <c r="DK9">
        <f>Heildar!DQ94</f>
        <v>0</v>
      </c>
      <c r="DL9">
        <f>Heildar!DR94</f>
        <v>0</v>
      </c>
      <c r="DM9">
        <f>Heildar!DS94</f>
        <v>0</v>
      </c>
      <c r="DN9">
        <f>Heildar!DT94</f>
        <v>0</v>
      </c>
      <c r="DO9">
        <f>Heildar!DU94</f>
        <v>0</v>
      </c>
      <c r="DP9">
        <f>Heildar!DV94</f>
        <v>0</v>
      </c>
      <c r="DQ9">
        <f>Heildar!DW94</f>
        <v>0</v>
      </c>
      <c r="DR9">
        <f>Heildar!DX94</f>
        <v>0</v>
      </c>
      <c r="DS9">
        <f>Heildar!DY94</f>
        <v>0</v>
      </c>
      <c r="DT9">
        <f>Heildar!DZ94</f>
        <v>0</v>
      </c>
      <c r="DU9">
        <f>Heildar!EA94</f>
        <v>0</v>
      </c>
      <c r="DV9">
        <f>Heildar!EB94</f>
        <v>0</v>
      </c>
      <c r="DW9">
        <f>Heildar!EC94</f>
        <v>0</v>
      </c>
      <c r="DX9">
        <f>Heildar!ED94</f>
        <v>0</v>
      </c>
      <c r="DY9">
        <f>Heildar!EE94</f>
        <v>0</v>
      </c>
      <c r="DZ9">
        <f>Heildar!EF94</f>
        <v>0</v>
      </c>
      <c r="EA9">
        <f>Heildar!EG94</f>
        <v>0</v>
      </c>
      <c r="EB9">
        <f>Heildar!EH94</f>
        <v>0</v>
      </c>
      <c r="EC9">
        <f>Heildar!EI94</f>
        <v>0</v>
      </c>
      <c r="ED9">
        <f>Heildar!EJ94</f>
        <v>0</v>
      </c>
      <c r="EE9">
        <f>Heildar!EK94</f>
        <v>0</v>
      </c>
      <c r="EF9">
        <f>Heildar!EL94</f>
        <v>0</v>
      </c>
      <c r="EG9">
        <f>Heildar!EM94</f>
        <v>0</v>
      </c>
      <c r="EH9">
        <f>Heildar!EN94</f>
        <v>0</v>
      </c>
      <c r="EI9">
        <f>Heildar!EO94</f>
        <v>0</v>
      </c>
      <c r="EJ9">
        <f>Heildar!EP94</f>
        <v>0</v>
      </c>
      <c r="EK9">
        <f>Heildar!EQ94</f>
        <v>0</v>
      </c>
      <c r="EL9">
        <f>Heildar!ER94</f>
        <v>0</v>
      </c>
      <c r="EM9">
        <f>Heildar!ES94</f>
        <v>0</v>
      </c>
      <c r="EN9">
        <f>Heildar!ET94</f>
        <v>0</v>
      </c>
      <c r="EO9">
        <f>Heildar!EU94</f>
        <v>0</v>
      </c>
      <c r="EP9">
        <f>Heildar!EV94</f>
        <v>0</v>
      </c>
      <c r="EQ9">
        <f>Heildar!EW94</f>
        <v>0</v>
      </c>
      <c r="ER9">
        <f>Heildar!EX94</f>
        <v>0</v>
      </c>
      <c r="ES9">
        <f>Heildar!EY94</f>
        <v>0</v>
      </c>
      <c r="ET9">
        <f>Heildar!EZ94</f>
        <v>0</v>
      </c>
      <c r="EU9">
        <f>Heildar!FA94</f>
        <v>0</v>
      </c>
      <c r="EV9">
        <f>Heildar!FB94</f>
        <v>0</v>
      </c>
      <c r="EW9">
        <f>Heildar!FC94</f>
        <v>0</v>
      </c>
      <c r="EX9">
        <f>Heildar!FD94</f>
        <v>0</v>
      </c>
      <c r="EY9">
        <f>Heildar!FE94</f>
        <v>0</v>
      </c>
      <c r="EZ9">
        <f>Heildar!FF94</f>
        <v>0</v>
      </c>
      <c r="FA9">
        <f>Heildar!FG94</f>
        <v>0</v>
      </c>
      <c r="FB9">
        <f>Heildar!FH94</f>
        <v>0</v>
      </c>
      <c r="FC9">
        <f>Heildar!FI94</f>
        <v>0</v>
      </c>
      <c r="FD9">
        <f>Heildar!FJ94</f>
        <v>0</v>
      </c>
      <c r="FE9">
        <f>Heildar!FK94</f>
        <v>0</v>
      </c>
      <c r="FF9">
        <f>Heildar!FL94</f>
        <v>0</v>
      </c>
      <c r="FG9">
        <f>Heildar!FM94</f>
        <v>0</v>
      </c>
      <c r="FH9">
        <f>Heildar!FN94</f>
        <v>0</v>
      </c>
      <c r="FI9">
        <f>Heildar!FO94</f>
        <v>0</v>
      </c>
      <c r="FJ9">
        <f>Heildar!FP94</f>
        <v>0</v>
      </c>
      <c r="FK9">
        <f>Heildar!FQ94</f>
        <v>0</v>
      </c>
      <c r="FL9">
        <f>Heildar!FR94</f>
        <v>0</v>
      </c>
      <c r="FM9">
        <f>Heildar!FS94</f>
        <v>0</v>
      </c>
      <c r="FN9">
        <f>Heildar!FT94</f>
        <v>0</v>
      </c>
      <c r="FO9">
        <f>Heildar!FU94</f>
        <v>0</v>
      </c>
      <c r="FP9">
        <f>Heildar!FV94</f>
        <v>0</v>
      </c>
      <c r="FQ9">
        <f>Heildar!FW94</f>
        <v>0</v>
      </c>
      <c r="FR9">
        <f>Heildar!FX94</f>
        <v>0</v>
      </c>
      <c r="FS9">
        <f>Heildar!FY94</f>
        <v>0</v>
      </c>
      <c r="FT9">
        <f>Heildar!FZ94</f>
        <v>0</v>
      </c>
      <c r="FU9">
        <f>Heildar!GA94</f>
        <v>0</v>
      </c>
      <c r="FV9">
        <f>Heildar!GB94</f>
        <v>0</v>
      </c>
      <c r="FW9">
        <f>Heildar!GC94</f>
        <v>0</v>
      </c>
      <c r="FX9">
        <f>Heildar!GD94</f>
        <v>0</v>
      </c>
      <c r="FY9">
        <f>Heildar!GE94</f>
        <v>0</v>
      </c>
      <c r="FZ9">
        <f>Heildar!GF94</f>
        <v>0</v>
      </c>
      <c r="GA9">
        <f>Heildar!GG94</f>
        <v>0</v>
      </c>
      <c r="GB9">
        <f>Heildar!GH94</f>
        <v>0</v>
      </c>
      <c r="GC9">
        <f>Heildar!GI94</f>
        <v>0</v>
      </c>
      <c r="GD9">
        <f>Heildar!GJ94</f>
        <v>0</v>
      </c>
      <c r="GE9">
        <f>Heildar!GK94</f>
        <v>0</v>
      </c>
      <c r="GF9">
        <f>Heildar!GL94</f>
        <v>0</v>
      </c>
      <c r="GG9">
        <f>Heildar!GM94</f>
        <v>0</v>
      </c>
      <c r="GH9">
        <f>Heildar!GN94</f>
        <v>0</v>
      </c>
      <c r="GI9">
        <f>Heildar!GO94</f>
        <v>0</v>
      </c>
      <c r="GJ9">
        <f>Heildar!GP94</f>
        <v>0</v>
      </c>
      <c r="GK9">
        <f>Heildar!GQ94</f>
        <v>0</v>
      </c>
      <c r="GL9">
        <f>Heildar!GR94</f>
        <v>0</v>
      </c>
      <c r="GM9">
        <f>Heildar!GS94</f>
        <v>0</v>
      </c>
      <c r="GN9">
        <f>Heildar!GT94</f>
        <v>0</v>
      </c>
      <c r="GO9">
        <f>Heildar!GU94</f>
        <v>0</v>
      </c>
      <c r="GP9">
        <f>Heildar!GV94</f>
        <v>0</v>
      </c>
      <c r="GQ9">
        <f>Heildar!GW94</f>
        <v>0</v>
      </c>
      <c r="GR9">
        <f>Heildar!GX94</f>
        <v>0</v>
      </c>
      <c r="GS9">
        <f>Heildar!GY94</f>
        <v>0</v>
      </c>
      <c r="GT9">
        <f>Heildar!GZ94</f>
        <v>0</v>
      </c>
      <c r="GU9">
        <f>Heildar!HA94</f>
        <v>0</v>
      </c>
      <c r="GV9">
        <f>Heildar!HB94</f>
        <v>0</v>
      </c>
      <c r="GW9">
        <f>Heildar!HC94</f>
        <v>0</v>
      </c>
      <c r="GX9">
        <f>Heildar!HD94</f>
        <v>0</v>
      </c>
      <c r="GY9">
        <f>Heildar!HE94</f>
        <v>0</v>
      </c>
      <c r="GZ9">
        <f>Heildar!HF94</f>
        <v>0</v>
      </c>
      <c r="HA9">
        <f>Heildar!HG94</f>
        <v>0</v>
      </c>
      <c r="HB9">
        <f>Heildar!HH94</f>
        <v>0</v>
      </c>
      <c r="HC9">
        <f>Heildar!HI94</f>
        <v>0</v>
      </c>
      <c r="HD9">
        <f>Heildar!HJ94</f>
        <v>0</v>
      </c>
      <c r="HE9">
        <f>Heildar!HK94</f>
        <v>0</v>
      </c>
      <c r="HF9">
        <f>Heildar!HL94</f>
        <v>0</v>
      </c>
      <c r="HG9">
        <f>Heildar!HM94</f>
        <v>0</v>
      </c>
      <c r="HH9">
        <f>Heildar!HN94</f>
        <v>0</v>
      </c>
      <c r="HI9">
        <f>Heildar!HO94</f>
        <v>0</v>
      </c>
      <c r="HJ9">
        <f>Heildar!HP94</f>
        <v>0</v>
      </c>
      <c r="HK9">
        <f>Heildar!HQ94</f>
        <v>0</v>
      </c>
      <c r="HL9">
        <f>Heildar!HR94</f>
        <v>0</v>
      </c>
      <c r="HM9">
        <f>Heildar!HS94</f>
        <v>0</v>
      </c>
      <c r="HN9">
        <f>Heildar!HT94</f>
        <v>0</v>
      </c>
      <c r="HO9">
        <f>Heildar!HU94</f>
        <v>0</v>
      </c>
      <c r="HP9">
        <f>Heildar!HV94</f>
        <v>0</v>
      </c>
      <c r="HQ9">
        <f>Heildar!HW94</f>
        <v>0</v>
      </c>
      <c r="HR9">
        <f>Heildar!HX94</f>
        <v>0</v>
      </c>
      <c r="HS9">
        <f>Heildar!HY94</f>
        <v>0</v>
      </c>
      <c r="HT9">
        <f>Heildar!HZ94</f>
        <v>0</v>
      </c>
      <c r="HU9">
        <f>Heildar!IA94</f>
        <v>0</v>
      </c>
      <c r="HV9">
        <f>Heildar!IB94</f>
        <v>0</v>
      </c>
      <c r="HW9">
        <f>Heildar!IC94</f>
        <v>0</v>
      </c>
      <c r="HX9">
        <f>Heildar!ID94</f>
        <v>0</v>
      </c>
      <c r="HY9">
        <f>Heildar!IE94</f>
        <v>0</v>
      </c>
      <c r="HZ9">
        <f>Heildar!IF94</f>
        <v>0</v>
      </c>
      <c r="IA9">
        <f>Heildar!IG94</f>
        <v>0</v>
      </c>
      <c r="IB9">
        <f>Heildar!IH94</f>
        <v>0</v>
      </c>
      <c r="IC9">
        <f>Heildar!II94</f>
        <v>0</v>
      </c>
      <c r="ID9">
        <f>Heildar!IJ94</f>
        <v>0</v>
      </c>
      <c r="IE9">
        <f>Heildar!IK94</f>
        <v>0</v>
      </c>
      <c r="IF9">
        <f>Heildar!IL94</f>
        <v>0</v>
      </c>
      <c r="IG9">
        <f>Heildar!IM94</f>
        <v>0</v>
      </c>
      <c r="IH9">
        <f>Heildar!IN94</f>
        <v>0</v>
      </c>
      <c r="II9">
        <f>Heildar!IO94</f>
        <v>0</v>
      </c>
      <c r="IJ9">
        <f>Heildar!IP94</f>
        <v>0</v>
      </c>
      <c r="IK9">
        <f>Heildar!IQ94</f>
        <v>0</v>
      </c>
      <c r="IL9">
        <f>Heildar!IR94</f>
        <v>0</v>
      </c>
      <c r="IM9">
        <f>Heildar!IS94</f>
        <v>0</v>
      </c>
      <c r="IN9">
        <f>Heildar!IT94</f>
        <v>0</v>
      </c>
      <c r="IO9">
        <f>Heildar!IU94</f>
        <v>0</v>
      </c>
      <c r="IP9">
        <f>Heildar!IV94</f>
        <v>0</v>
      </c>
      <c r="IQ9" t="e">
        <f>Heildar!#REF!</f>
        <v>#REF!</v>
      </c>
      <c r="IR9" t="e">
        <f>Heildar!#REF!</f>
        <v>#REF!</v>
      </c>
      <c r="IS9" t="e">
        <f>Heildar!#REF!</f>
        <v>#REF!</v>
      </c>
      <c r="IT9" t="e">
        <f>Heildar!#REF!</f>
        <v>#REF!</v>
      </c>
      <c r="IU9" t="e">
        <f>Heildar!#REF!</f>
        <v>#REF!</v>
      </c>
      <c r="IV9" t="e">
        <f>Heildar!#REF!</f>
        <v>#REF!</v>
      </c>
    </row>
    <row r="10" spans="1:256" x14ac:dyDescent="0.2">
      <c r="A10" s="30" t="str">
        <f>Heildar!A70</f>
        <v>Blað- og runnfléttur</v>
      </c>
      <c r="B10" s="30">
        <f>Heildar!B70</f>
        <v>14</v>
      </c>
      <c r="C10" s="30">
        <f>Heildar!C70</f>
        <v>2</v>
      </c>
      <c r="D10" s="30">
        <f>Heildar!D70</f>
        <v>2</v>
      </c>
      <c r="E10" s="30">
        <f>Heildar!E70</f>
        <v>2.5</v>
      </c>
      <c r="F10" s="30">
        <f>Heildar!F70</f>
        <v>2.5</v>
      </c>
      <c r="G10" s="30">
        <f>Heildar!G70</f>
        <v>-12</v>
      </c>
      <c r="H10" s="30">
        <f>Heildar!H70</f>
        <v>0</v>
      </c>
      <c r="I10" s="30">
        <f>Heildar!I70</f>
        <v>0.5</v>
      </c>
      <c r="J10" s="30">
        <f>Heildar!J70</f>
        <v>0</v>
      </c>
      <c r="K10" s="30">
        <f>Heildar!K70</f>
        <v>0</v>
      </c>
      <c r="L10" s="30">
        <f>Heildar!L70</f>
        <v>0</v>
      </c>
      <c r="M10" s="30">
        <f>Heildar!M70</f>
        <v>0</v>
      </c>
      <c r="N10" s="30">
        <f>Heildar!N70</f>
        <v>0</v>
      </c>
      <c r="O10" s="30">
        <f>Heildar!O70</f>
        <v>0</v>
      </c>
      <c r="P10" s="30">
        <f>Heildar!P70</f>
        <v>14</v>
      </c>
      <c r="Q10" s="30">
        <f>Heildar!Q70</f>
        <v>2</v>
      </c>
      <c r="R10" s="30">
        <f>Heildar!R70</f>
        <v>2</v>
      </c>
      <c r="S10" s="30">
        <f>Heildar!S70</f>
        <v>2.5</v>
      </c>
      <c r="T10" s="30">
        <f>Heildar!T70</f>
        <v>2.5</v>
      </c>
      <c r="U10" s="30">
        <f>Heildar!U70</f>
        <v>0</v>
      </c>
      <c r="V10" s="30">
        <f>Heildar!V70</f>
        <v>0</v>
      </c>
      <c r="W10" s="30">
        <f>Heildar!W70</f>
        <v>0</v>
      </c>
      <c r="X10" s="30">
        <f>Heildar!X70</f>
        <v>0</v>
      </c>
      <c r="Y10" s="30">
        <f>Heildar!Y70</f>
        <v>0</v>
      </c>
      <c r="Z10" s="30">
        <f>Heildar!Z70</f>
        <v>0</v>
      </c>
      <c r="AA10" s="30">
        <f>Heildar!AA70</f>
        <v>0</v>
      </c>
      <c r="AB10" s="30">
        <f>Heildar!AB70</f>
        <v>0</v>
      </c>
      <c r="AC10" s="30">
        <f>Heildar!AC70</f>
        <v>0</v>
      </c>
      <c r="AD10" s="30">
        <f>Heildar!AD70</f>
        <v>0</v>
      </c>
      <c r="AE10" s="30">
        <f>Heildar!AE70</f>
        <v>0</v>
      </c>
      <c r="AF10" s="30">
        <f>Heildar!AF70</f>
        <v>0</v>
      </c>
      <c r="AG10" s="30">
        <f>Heildar!AG70</f>
        <v>0</v>
      </c>
      <c r="AH10" s="30">
        <f>Heildar!AH70</f>
        <v>0</v>
      </c>
      <c r="AI10" s="30">
        <f>Heildar!AI70</f>
        <v>0</v>
      </c>
      <c r="AP10">
        <f>Heildar!AV95</f>
        <v>0</v>
      </c>
      <c r="AQ10">
        <f>Heildar!AW95</f>
        <v>0</v>
      </c>
      <c r="AR10">
        <f>Heildar!AX95</f>
        <v>0</v>
      </c>
      <c r="AS10">
        <f>Heildar!AY95</f>
        <v>0</v>
      </c>
      <c r="AT10">
        <f>Heildar!AZ95</f>
        <v>0</v>
      </c>
      <c r="AU10">
        <f>Heildar!BA95</f>
        <v>0</v>
      </c>
      <c r="AV10">
        <f>Heildar!BB95</f>
        <v>0</v>
      </c>
      <c r="AW10">
        <f>Heildar!BC95</f>
        <v>0</v>
      </c>
      <c r="AX10">
        <f>Heildar!BD95</f>
        <v>0</v>
      </c>
      <c r="AY10">
        <f>Heildar!BE95</f>
        <v>0</v>
      </c>
      <c r="AZ10">
        <f>Heildar!BF95</f>
        <v>0</v>
      </c>
      <c r="BA10">
        <f>Heildar!BG95</f>
        <v>0</v>
      </c>
      <c r="BB10">
        <f>Heildar!BH95</f>
        <v>0</v>
      </c>
      <c r="BC10">
        <f>Heildar!BI95</f>
        <v>0</v>
      </c>
      <c r="BD10">
        <f>Heildar!BJ95</f>
        <v>0</v>
      </c>
      <c r="BE10">
        <f>Heildar!BK95</f>
        <v>0</v>
      </c>
      <c r="BF10">
        <f>Heildar!BL95</f>
        <v>0</v>
      </c>
      <c r="BG10">
        <f>Heildar!BM95</f>
        <v>0</v>
      </c>
      <c r="BH10">
        <f>Heildar!BN95</f>
        <v>0</v>
      </c>
      <c r="BI10">
        <f>Heildar!BO95</f>
        <v>0</v>
      </c>
      <c r="BJ10">
        <f>Heildar!BP95</f>
        <v>0</v>
      </c>
      <c r="BK10">
        <f>Heildar!BQ95</f>
        <v>0</v>
      </c>
      <c r="BL10">
        <f>Heildar!BR95</f>
        <v>0</v>
      </c>
      <c r="BM10">
        <f>Heildar!BS95</f>
        <v>0</v>
      </c>
      <c r="BN10">
        <f>Heildar!BT95</f>
        <v>0</v>
      </c>
      <c r="BO10">
        <f>Heildar!BU95</f>
        <v>0</v>
      </c>
      <c r="BP10">
        <f>Heildar!BV95</f>
        <v>0</v>
      </c>
      <c r="BQ10">
        <f>Heildar!BW95</f>
        <v>0</v>
      </c>
      <c r="BR10">
        <f>Heildar!BX95</f>
        <v>0</v>
      </c>
      <c r="BS10">
        <f>Heildar!BY95</f>
        <v>0</v>
      </c>
      <c r="BT10">
        <f>Heildar!BZ95</f>
        <v>0</v>
      </c>
      <c r="BU10">
        <f>Heildar!CA95</f>
        <v>0</v>
      </c>
      <c r="BV10">
        <f>Heildar!CB95</f>
        <v>0</v>
      </c>
      <c r="BW10">
        <f>Heildar!CC95</f>
        <v>0</v>
      </c>
      <c r="BX10">
        <f>Heildar!CD95</f>
        <v>0</v>
      </c>
      <c r="BY10">
        <f>Heildar!CE95</f>
        <v>0</v>
      </c>
      <c r="BZ10">
        <f>Heildar!CF95</f>
        <v>0</v>
      </c>
      <c r="CA10">
        <f>Heildar!CG95</f>
        <v>0</v>
      </c>
      <c r="CB10">
        <f>Heildar!CH95</f>
        <v>0</v>
      </c>
      <c r="CC10">
        <f>Heildar!CI95</f>
        <v>0</v>
      </c>
      <c r="CD10">
        <f>Heildar!CJ95</f>
        <v>0</v>
      </c>
      <c r="CE10">
        <f>Heildar!CK95</f>
        <v>0</v>
      </c>
      <c r="CF10">
        <f>Heildar!CL95</f>
        <v>0</v>
      </c>
      <c r="CG10">
        <f>Heildar!CM95</f>
        <v>0</v>
      </c>
      <c r="CH10">
        <f>Heildar!CN95</f>
        <v>0</v>
      </c>
      <c r="CI10">
        <f>Heildar!CO95</f>
        <v>0</v>
      </c>
      <c r="CJ10">
        <f>Heildar!CP95</f>
        <v>0</v>
      </c>
      <c r="CK10">
        <f>Heildar!CQ95</f>
        <v>0</v>
      </c>
      <c r="CL10">
        <f>Heildar!CR95</f>
        <v>0</v>
      </c>
      <c r="CM10">
        <f>Heildar!CS95</f>
        <v>0</v>
      </c>
      <c r="CN10">
        <f>Heildar!CT95</f>
        <v>0</v>
      </c>
      <c r="CO10">
        <f>Heildar!CU95</f>
        <v>0</v>
      </c>
      <c r="CP10">
        <f>Heildar!CV95</f>
        <v>0</v>
      </c>
      <c r="CQ10">
        <f>Heildar!CW95</f>
        <v>0</v>
      </c>
      <c r="CR10">
        <f>Heildar!CX95</f>
        <v>0</v>
      </c>
      <c r="CS10">
        <f>Heildar!CY95</f>
        <v>0</v>
      </c>
      <c r="CT10">
        <f>Heildar!CZ95</f>
        <v>0</v>
      </c>
      <c r="CU10">
        <f>Heildar!DA95</f>
        <v>0</v>
      </c>
      <c r="CV10">
        <f>Heildar!DB95</f>
        <v>0</v>
      </c>
      <c r="CW10">
        <f>Heildar!DC95</f>
        <v>0</v>
      </c>
      <c r="CX10">
        <f>Heildar!DD95</f>
        <v>0</v>
      </c>
      <c r="CY10">
        <f>Heildar!DE95</f>
        <v>0</v>
      </c>
      <c r="CZ10">
        <f>Heildar!DF95</f>
        <v>0</v>
      </c>
      <c r="DA10">
        <f>Heildar!DG95</f>
        <v>0</v>
      </c>
      <c r="DB10">
        <f>Heildar!DH95</f>
        <v>0</v>
      </c>
      <c r="DC10">
        <f>Heildar!DI95</f>
        <v>0</v>
      </c>
      <c r="DD10">
        <f>Heildar!DJ95</f>
        <v>0</v>
      </c>
      <c r="DE10">
        <f>Heildar!DK95</f>
        <v>0</v>
      </c>
      <c r="DF10">
        <f>Heildar!DL95</f>
        <v>0</v>
      </c>
      <c r="DG10">
        <f>Heildar!DM95</f>
        <v>0</v>
      </c>
      <c r="DH10">
        <f>Heildar!DN95</f>
        <v>0</v>
      </c>
      <c r="DI10">
        <f>Heildar!DO95</f>
        <v>0</v>
      </c>
      <c r="DJ10">
        <f>Heildar!DP95</f>
        <v>0</v>
      </c>
      <c r="DK10">
        <f>Heildar!DQ95</f>
        <v>0</v>
      </c>
      <c r="DL10">
        <f>Heildar!DR95</f>
        <v>0</v>
      </c>
      <c r="DM10">
        <f>Heildar!DS95</f>
        <v>0</v>
      </c>
      <c r="DN10">
        <f>Heildar!DT95</f>
        <v>0</v>
      </c>
      <c r="DO10">
        <f>Heildar!DU95</f>
        <v>0</v>
      </c>
      <c r="DP10">
        <f>Heildar!DV95</f>
        <v>0</v>
      </c>
      <c r="DQ10">
        <f>Heildar!DW95</f>
        <v>0</v>
      </c>
      <c r="DR10">
        <f>Heildar!DX95</f>
        <v>0</v>
      </c>
      <c r="DS10">
        <f>Heildar!DY95</f>
        <v>0</v>
      </c>
      <c r="DT10">
        <f>Heildar!DZ95</f>
        <v>0</v>
      </c>
      <c r="DU10">
        <f>Heildar!EA95</f>
        <v>0</v>
      </c>
      <c r="DV10">
        <f>Heildar!EB95</f>
        <v>0</v>
      </c>
      <c r="DW10">
        <f>Heildar!EC95</f>
        <v>0</v>
      </c>
      <c r="DX10">
        <f>Heildar!ED95</f>
        <v>0</v>
      </c>
      <c r="DY10">
        <f>Heildar!EE95</f>
        <v>0</v>
      </c>
      <c r="DZ10">
        <f>Heildar!EF95</f>
        <v>0</v>
      </c>
      <c r="EA10">
        <f>Heildar!EG95</f>
        <v>0</v>
      </c>
      <c r="EB10">
        <f>Heildar!EH95</f>
        <v>0</v>
      </c>
      <c r="EC10">
        <f>Heildar!EI95</f>
        <v>0</v>
      </c>
      <c r="ED10">
        <f>Heildar!EJ95</f>
        <v>0</v>
      </c>
      <c r="EE10">
        <f>Heildar!EK95</f>
        <v>0</v>
      </c>
      <c r="EF10">
        <f>Heildar!EL95</f>
        <v>0</v>
      </c>
      <c r="EG10">
        <f>Heildar!EM95</f>
        <v>0</v>
      </c>
      <c r="EH10">
        <f>Heildar!EN95</f>
        <v>0</v>
      </c>
      <c r="EI10">
        <f>Heildar!EO95</f>
        <v>0</v>
      </c>
      <c r="EJ10">
        <f>Heildar!EP95</f>
        <v>0</v>
      </c>
      <c r="EK10">
        <f>Heildar!EQ95</f>
        <v>0</v>
      </c>
      <c r="EL10">
        <f>Heildar!ER95</f>
        <v>0</v>
      </c>
      <c r="EM10">
        <f>Heildar!ES95</f>
        <v>0</v>
      </c>
      <c r="EN10">
        <f>Heildar!ET95</f>
        <v>0</v>
      </c>
      <c r="EO10">
        <f>Heildar!EU95</f>
        <v>0</v>
      </c>
      <c r="EP10">
        <f>Heildar!EV95</f>
        <v>0</v>
      </c>
      <c r="EQ10">
        <f>Heildar!EW95</f>
        <v>0</v>
      </c>
      <c r="ER10">
        <f>Heildar!EX95</f>
        <v>0</v>
      </c>
      <c r="ES10">
        <f>Heildar!EY95</f>
        <v>0</v>
      </c>
      <c r="ET10">
        <f>Heildar!EZ95</f>
        <v>0</v>
      </c>
      <c r="EU10">
        <f>Heildar!FA95</f>
        <v>0</v>
      </c>
      <c r="EV10">
        <f>Heildar!FB95</f>
        <v>0</v>
      </c>
      <c r="EW10">
        <f>Heildar!FC95</f>
        <v>0</v>
      </c>
      <c r="EX10">
        <f>Heildar!FD95</f>
        <v>0</v>
      </c>
      <c r="EY10">
        <f>Heildar!FE95</f>
        <v>0</v>
      </c>
      <c r="EZ10">
        <f>Heildar!FF95</f>
        <v>0</v>
      </c>
      <c r="FA10">
        <f>Heildar!FG95</f>
        <v>0</v>
      </c>
      <c r="FB10">
        <f>Heildar!FH95</f>
        <v>0</v>
      </c>
      <c r="FC10">
        <f>Heildar!FI95</f>
        <v>0</v>
      </c>
      <c r="FD10">
        <f>Heildar!FJ95</f>
        <v>0</v>
      </c>
      <c r="FE10">
        <f>Heildar!FK95</f>
        <v>0</v>
      </c>
      <c r="FF10">
        <f>Heildar!FL95</f>
        <v>0</v>
      </c>
      <c r="FG10">
        <f>Heildar!FM95</f>
        <v>0</v>
      </c>
      <c r="FH10">
        <f>Heildar!FN95</f>
        <v>0</v>
      </c>
      <c r="FI10">
        <f>Heildar!FO95</f>
        <v>0</v>
      </c>
      <c r="FJ10">
        <f>Heildar!FP95</f>
        <v>0</v>
      </c>
      <c r="FK10">
        <f>Heildar!FQ95</f>
        <v>0</v>
      </c>
      <c r="FL10">
        <f>Heildar!FR95</f>
        <v>0</v>
      </c>
      <c r="FM10">
        <f>Heildar!FS95</f>
        <v>0</v>
      </c>
      <c r="FN10">
        <f>Heildar!FT95</f>
        <v>0</v>
      </c>
      <c r="FO10">
        <f>Heildar!FU95</f>
        <v>0</v>
      </c>
      <c r="FP10">
        <f>Heildar!FV95</f>
        <v>0</v>
      </c>
      <c r="FQ10">
        <f>Heildar!FW95</f>
        <v>0</v>
      </c>
      <c r="FR10">
        <f>Heildar!FX95</f>
        <v>0</v>
      </c>
      <c r="FS10">
        <f>Heildar!FY95</f>
        <v>0</v>
      </c>
      <c r="FT10">
        <f>Heildar!FZ95</f>
        <v>0</v>
      </c>
      <c r="FU10">
        <f>Heildar!GA95</f>
        <v>0</v>
      </c>
      <c r="FV10">
        <f>Heildar!GB95</f>
        <v>0</v>
      </c>
      <c r="FW10">
        <f>Heildar!GC95</f>
        <v>0</v>
      </c>
      <c r="FX10">
        <f>Heildar!GD95</f>
        <v>0</v>
      </c>
      <c r="FY10">
        <f>Heildar!GE95</f>
        <v>0</v>
      </c>
      <c r="FZ10">
        <f>Heildar!GF95</f>
        <v>0</v>
      </c>
      <c r="GA10">
        <f>Heildar!GG95</f>
        <v>0</v>
      </c>
      <c r="GB10">
        <f>Heildar!GH95</f>
        <v>0</v>
      </c>
      <c r="GC10">
        <f>Heildar!GI95</f>
        <v>0</v>
      </c>
      <c r="GD10">
        <f>Heildar!GJ95</f>
        <v>0</v>
      </c>
      <c r="GE10">
        <f>Heildar!GK95</f>
        <v>0</v>
      </c>
      <c r="GF10">
        <f>Heildar!GL95</f>
        <v>0</v>
      </c>
      <c r="GG10">
        <f>Heildar!GM95</f>
        <v>0</v>
      </c>
      <c r="GH10">
        <f>Heildar!GN95</f>
        <v>0</v>
      </c>
      <c r="GI10">
        <f>Heildar!GO95</f>
        <v>0</v>
      </c>
      <c r="GJ10">
        <f>Heildar!GP95</f>
        <v>0</v>
      </c>
      <c r="GK10">
        <f>Heildar!GQ95</f>
        <v>0</v>
      </c>
      <c r="GL10">
        <f>Heildar!GR95</f>
        <v>0</v>
      </c>
      <c r="GM10">
        <f>Heildar!GS95</f>
        <v>0</v>
      </c>
      <c r="GN10">
        <f>Heildar!GT95</f>
        <v>0</v>
      </c>
      <c r="GO10">
        <f>Heildar!GU95</f>
        <v>0</v>
      </c>
      <c r="GP10">
        <f>Heildar!GV95</f>
        <v>0</v>
      </c>
      <c r="GQ10">
        <f>Heildar!GW95</f>
        <v>0</v>
      </c>
      <c r="GR10">
        <f>Heildar!GX95</f>
        <v>0</v>
      </c>
      <c r="GS10">
        <f>Heildar!GY95</f>
        <v>0</v>
      </c>
      <c r="GT10">
        <f>Heildar!GZ95</f>
        <v>0</v>
      </c>
      <c r="GU10">
        <f>Heildar!HA95</f>
        <v>0</v>
      </c>
      <c r="GV10">
        <f>Heildar!HB95</f>
        <v>0</v>
      </c>
      <c r="GW10">
        <f>Heildar!HC95</f>
        <v>0</v>
      </c>
      <c r="GX10">
        <f>Heildar!HD95</f>
        <v>0</v>
      </c>
      <c r="GY10">
        <f>Heildar!HE95</f>
        <v>0</v>
      </c>
      <c r="GZ10">
        <f>Heildar!HF95</f>
        <v>0</v>
      </c>
      <c r="HA10">
        <f>Heildar!HG95</f>
        <v>0</v>
      </c>
      <c r="HB10">
        <f>Heildar!HH95</f>
        <v>0</v>
      </c>
      <c r="HC10">
        <f>Heildar!HI95</f>
        <v>0</v>
      </c>
      <c r="HD10">
        <f>Heildar!HJ95</f>
        <v>0</v>
      </c>
      <c r="HE10">
        <f>Heildar!HK95</f>
        <v>0</v>
      </c>
      <c r="HF10">
        <f>Heildar!HL95</f>
        <v>0</v>
      </c>
      <c r="HG10">
        <f>Heildar!HM95</f>
        <v>0</v>
      </c>
      <c r="HH10">
        <f>Heildar!HN95</f>
        <v>0</v>
      </c>
      <c r="HI10">
        <f>Heildar!HO95</f>
        <v>0</v>
      </c>
      <c r="HJ10">
        <f>Heildar!HP95</f>
        <v>0</v>
      </c>
      <c r="HK10">
        <f>Heildar!HQ95</f>
        <v>0</v>
      </c>
      <c r="HL10">
        <f>Heildar!HR95</f>
        <v>0</v>
      </c>
      <c r="HM10">
        <f>Heildar!HS95</f>
        <v>0</v>
      </c>
      <c r="HN10">
        <f>Heildar!HT95</f>
        <v>0</v>
      </c>
      <c r="HO10">
        <f>Heildar!HU95</f>
        <v>0</v>
      </c>
      <c r="HP10">
        <f>Heildar!HV95</f>
        <v>0</v>
      </c>
      <c r="HQ10">
        <f>Heildar!HW95</f>
        <v>0</v>
      </c>
      <c r="HR10">
        <f>Heildar!HX95</f>
        <v>0</v>
      </c>
      <c r="HS10">
        <f>Heildar!HY95</f>
        <v>0</v>
      </c>
      <c r="HT10">
        <f>Heildar!HZ95</f>
        <v>0</v>
      </c>
      <c r="HU10">
        <f>Heildar!IA95</f>
        <v>0</v>
      </c>
      <c r="HV10">
        <f>Heildar!IB95</f>
        <v>0</v>
      </c>
      <c r="HW10">
        <f>Heildar!IC95</f>
        <v>0</v>
      </c>
      <c r="HX10">
        <f>Heildar!ID95</f>
        <v>0</v>
      </c>
      <c r="HY10">
        <f>Heildar!IE95</f>
        <v>0</v>
      </c>
      <c r="HZ10">
        <f>Heildar!IF95</f>
        <v>0</v>
      </c>
      <c r="IA10">
        <f>Heildar!IG95</f>
        <v>0</v>
      </c>
      <c r="IB10">
        <f>Heildar!IH95</f>
        <v>0</v>
      </c>
      <c r="IC10">
        <f>Heildar!II95</f>
        <v>0</v>
      </c>
      <c r="ID10">
        <f>Heildar!IJ95</f>
        <v>0</v>
      </c>
      <c r="IE10">
        <f>Heildar!IK95</f>
        <v>0</v>
      </c>
      <c r="IF10">
        <f>Heildar!IL95</f>
        <v>0</v>
      </c>
      <c r="IG10">
        <f>Heildar!IM95</f>
        <v>0</v>
      </c>
      <c r="IH10">
        <f>Heildar!IN95</f>
        <v>0</v>
      </c>
      <c r="II10">
        <f>Heildar!IO95</f>
        <v>0</v>
      </c>
      <c r="IJ10">
        <f>Heildar!IP95</f>
        <v>0</v>
      </c>
      <c r="IK10">
        <f>Heildar!IQ95</f>
        <v>0</v>
      </c>
      <c r="IL10">
        <f>Heildar!IR95</f>
        <v>0</v>
      </c>
      <c r="IM10">
        <f>Heildar!IS95</f>
        <v>0</v>
      </c>
      <c r="IN10">
        <f>Heildar!IT95</f>
        <v>0</v>
      </c>
      <c r="IO10">
        <f>Heildar!IU95</f>
        <v>0</v>
      </c>
      <c r="IP10">
        <f>Heildar!IV95</f>
        <v>0</v>
      </c>
      <c r="IQ10" t="e">
        <f>Heildar!#REF!</f>
        <v>#REF!</v>
      </c>
      <c r="IR10" t="e">
        <f>Heildar!#REF!</f>
        <v>#REF!</v>
      </c>
      <c r="IS10" t="e">
        <f>Heildar!#REF!</f>
        <v>#REF!</v>
      </c>
      <c r="IT10" t="e">
        <f>Heildar!#REF!</f>
        <v>#REF!</v>
      </c>
      <c r="IU10" t="e">
        <f>Heildar!#REF!</f>
        <v>#REF!</v>
      </c>
      <c r="IV10" t="e">
        <f>Heildar!#REF!</f>
        <v>#REF!</v>
      </c>
    </row>
    <row r="11" spans="1:256" x14ac:dyDescent="0.2">
      <c r="A11" s="30" t="str">
        <f>Heildar!A71</f>
        <v>Hrúðurfléttur</v>
      </c>
      <c r="B11" s="30">
        <f>Heildar!B71</f>
        <v>33</v>
      </c>
      <c r="C11" s="30">
        <f>Heildar!C71</f>
        <v>54</v>
      </c>
      <c r="D11" s="30">
        <f>Heildar!D71</f>
        <v>40.5</v>
      </c>
      <c r="E11" s="30">
        <f>Heildar!E71</f>
        <v>43</v>
      </c>
      <c r="F11" s="30">
        <f>Heildar!F71</f>
        <v>73.5</v>
      </c>
      <c r="G11" s="30">
        <f>Heildar!G71</f>
        <v>21</v>
      </c>
      <c r="H11" s="30">
        <f>Heildar!H71</f>
        <v>-13.5</v>
      </c>
      <c r="I11" s="30">
        <f>Heildar!I71</f>
        <v>2.5</v>
      </c>
      <c r="J11" s="30">
        <f>Heildar!J71</f>
        <v>30.5</v>
      </c>
      <c r="K11" s="30">
        <f>Heildar!K71</f>
        <v>0</v>
      </c>
      <c r="L11" s="30">
        <f>Heildar!L71</f>
        <v>0</v>
      </c>
      <c r="M11" s="30">
        <f>Heildar!M71</f>
        <v>0</v>
      </c>
      <c r="N11" s="30">
        <f>Heildar!N71</f>
        <v>0</v>
      </c>
      <c r="O11" s="30">
        <f>Heildar!O71</f>
        <v>0</v>
      </c>
      <c r="P11" s="30">
        <f>Heildar!P71</f>
        <v>0</v>
      </c>
      <c r="Q11" s="30">
        <f>Heildar!Q71</f>
        <v>0</v>
      </c>
      <c r="R11" s="30">
        <f>Heildar!R71</f>
        <v>0</v>
      </c>
      <c r="S11" s="30">
        <f>Heildar!S71</f>
        <v>0</v>
      </c>
      <c r="T11" s="30">
        <f>Heildar!T71</f>
        <v>0</v>
      </c>
      <c r="U11" s="30">
        <f>Heildar!U71</f>
        <v>33</v>
      </c>
      <c r="V11" s="30">
        <f>Heildar!V71</f>
        <v>54</v>
      </c>
      <c r="W11" s="30">
        <f>Heildar!W71</f>
        <v>40.5</v>
      </c>
      <c r="X11" s="30">
        <f>Heildar!X71</f>
        <v>43</v>
      </c>
      <c r="Y11" s="30">
        <f>Heildar!Y71</f>
        <v>73.5</v>
      </c>
      <c r="Z11" s="30">
        <f>Heildar!Z71</f>
        <v>0</v>
      </c>
      <c r="AA11" s="30">
        <f>Heildar!AA71</f>
        <v>0</v>
      </c>
      <c r="AB11" s="30">
        <f>Heildar!AB71</f>
        <v>0</v>
      </c>
      <c r="AC11" s="30">
        <f>Heildar!AC71</f>
        <v>0</v>
      </c>
      <c r="AD11" s="30">
        <f>Heildar!AD71</f>
        <v>0</v>
      </c>
      <c r="AE11" s="30">
        <f>Heildar!AE71</f>
        <v>0</v>
      </c>
      <c r="AF11" s="30">
        <f>Heildar!AF71</f>
        <v>0</v>
      </c>
      <c r="AG11" s="30">
        <f>Heildar!AG71</f>
        <v>0</v>
      </c>
      <c r="AH11" s="30">
        <f>Heildar!AH71</f>
        <v>0</v>
      </c>
      <c r="AI11" s="30">
        <f>Heildar!AI71</f>
        <v>0</v>
      </c>
      <c r="AP11">
        <f>Heildar!AV96</f>
        <v>0</v>
      </c>
      <c r="AQ11">
        <f>Heildar!AW96</f>
        <v>0</v>
      </c>
      <c r="AR11">
        <f>Heildar!AX96</f>
        <v>0</v>
      </c>
      <c r="AS11">
        <f>Heildar!AY96</f>
        <v>0</v>
      </c>
      <c r="AT11">
        <f>Heildar!AZ96</f>
        <v>0</v>
      </c>
      <c r="AU11">
        <f>Heildar!BA96</f>
        <v>0</v>
      </c>
      <c r="AV11">
        <f>Heildar!BB96</f>
        <v>0</v>
      </c>
      <c r="AW11">
        <f>Heildar!BC96</f>
        <v>0</v>
      </c>
      <c r="AX11">
        <f>Heildar!BD96</f>
        <v>0</v>
      </c>
      <c r="AY11">
        <f>Heildar!BE96</f>
        <v>0</v>
      </c>
      <c r="AZ11">
        <f>Heildar!BF96</f>
        <v>0</v>
      </c>
      <c r="BA11">
        <f>Heildar!BG96</f>
        <v>0</v>
      </c>
      <c r="BB11">
        <f>Heildar!BH96</f>
        <v>0</v>
      </c>
      <c r="BC11">
        <f>Heildar!BI96</f>
        <v>0</v>
      </c>
      <c r="BD11">
        <f>Heildar!BJ96</f>
        <v>0</v>
      </c>
      <c r="BE11">
        <f>Heildar!BK96</f>
        <v>0</v>
      </c>
      <c r="BF11">
        <f>Heildar!BL96</f>
        <v>0</v>
      </c>
      <c r="BG11">
        <f>Heildar!BM96</f>
        <v>0</v>
      </c>
      <c r="BH11">
        <f>Heildar!BN96</f>
        <v>0</v>
      </c>
      <c r="BI11">
        <f>Heildar!BO96</f>
        <v>0</v>
      </c>
      <c r="BJ11">
        <f>Heildar!BP96</f>
        <v>0</v>
      </c>
      <c r="BK11">
        <f>Heildar!BQ96</f>
        <v>0</v>
      </c>
      <c r="BL11">
        <f>Heildar!BR96</f>
        <v>0</v>
      </c>
      <c r="BM11">
        <f>Heildar!BS96</f>
        <v>0</v>
      </c>
      <c r="BN11">
        <f>Heildar!BT96</f>
        <v>0</v>
      </c>
      <c r="BO11">
        <f>Heildar!BU96</f>
        <v>0</v>
      </c>
      <c r="BP11">
        <f>Heildar!BV96</f>
        <v>0</v>
      </c>
      <c r="BQ11">
        <f>Heildar!BW96</f>
        <v>0</v>
      </c>
      <c r="BR11">
        <f>Heildar!BX96</f>
        <v>0</v>
      </c>
      <c r="BS11">
        <f>Heildar!BY96</f>
        <v>0</v>
      </c>
      <c r="BT11">
        <f>Heildar!BZ96</f>
        <v>0</v>
      </c>
      <c r="BU11">
        <f>Heildar!CA96</f>
        <v>0</v>
      </c>
      <c r="BV11">
        <f>Heildar!CB96</f>
        <v>0</v>
      </c>
      <c r="BW11">
        <f>Heildar!CC96</f>
        <v>0</v>
      </c>
      <c r="BX11">
        <f>Heildar!CD96</f>
        <v>0</v>
      </c>
      <c r="BY11">
        <f>Heildar!CE96</f>
        <v>0</v>
      </c>
      <c r="BZ11">
        <f>Heildar!CF96</f>
        <v>0</v>
      </c>
      <c r="CA11">
        <f>Heildar!CG96</f>
        <v>0</v>
      </c>
      <c r="CB11">
        <f>Heildar!CH96</f>
        <v>0</v>
      </c>
      <c r="CC11">
        <f>Heildar!CI96</f>
        <v>0</v>
      </c>
      <c r="CD11">
        <f>Heildar!CJ96</f>
        <v>0</v>
      </c>
      <c r="CE11">
        <f>Heildar!CK96</f>
        <v>0</v>
      </c>
      <c r="CF11">
        <f>Heildar!CL96</f>
        <v>0</v>
      </c>
      <c r="CG11">
        <f>Heildar!CM96</f>
        <v>0</v>
      </c>
      <c r="CH11">
        <f>Heildar!CN96</f>
        <v>0</v>
      </c>
      <c r="CI11">
        <f>Heildar!CO96</f>
        <v>0</v>
      </c>
      <c r="CJ11">
        <f>Heildar!CP96</f>
        <v>0</v>
      </c>
      <c r="CK11">
        <f>Heildar!CQ96</f>
        <v>0</v>
      </c>
      <c r="CL11">
        <f>Heildar!CR96</f>
        <v>0</v>
      </c>
      <c r="CM11">
        <f>Heildar!CS96</f>
        <v>0</v>
      </c>
      <c r="CN11">
        <f>Heildar!CT96</f>
        <v>0</v>
      </c>
      <c r="CO11">
        <f>Heildar!CU96</f>
        <v>0</v>
      </c>
      <c r="CP11">
        <f>Heildar!CV96</f>
        <v>0</v>
      </c>
      <c r="CQ11">
        <f>Heildar!CW96</f>
        <v>0</v>
      </c>
      <c r="CR11">
        <f>Heildar!CX96</f>
        <v>0</v>
      </c>
      <c r="CS11">
        <f>Heildar!CY96</f>
        <v>0</v>
      </c>
      <c r="CT11">
        <f>Heildar!CZ96</f>
        <v>0</v>
      </c>
      <c r="CU11">
        <f>Heildar!DA96</f>
        <v>0</v>
      </c>
      <c r="CV11">
        <f>Heildar!DB96</f>
        <v>0</v>
      </c>
      <c r="CW11">
        <f>Heildar!DC96</f>
        <v>0</v>
      </c>
      <c r="CX11">
        <f>Heildar!DD96</f>
        <v>0</v>
      </c>
      <c r="CY11">
        <f>Heildar!DE96</f>
        <v>0</v>
      </c>
      <c r="CZ11">
        <f>Heildar!DF96</f>
        <v>0</v>
      </c>
      <c r="DA11">
        <f>Heildar!DG96</f>
        <v>0</v>
      </c>
      <c r="DB11">
        <f>Heildar!DH96</f>
        <v>0</v>
      </c>
      <c r="DC11">
        <f>Heildar!DI96</f>
        <v>0</v>
      </c>
      <c r="DD11">
        <f>Heildar!DJ96</f>
        <v>0</v>
      </c>
      <c r="DE11">
        <f>Heildar!DK96</f>
        <v>0</v>
      </c>
      <c r="DF11">
        <f>Heildar!DL96</f>
        <v>0</v>
      </c>
      <c r="DG11">
        <f>Heildar!DM96</f>
        <v>0</v>
      </c>
      <c r="DH11">
        <f>Heildar!DN96</f>
        <v>0</v>
      </c>
      <c r="DI11">
        <f>Heildar!DO96</f>
        <v>0</v>
      </c>
      <c r="DJ11">
        <f>Heildar!DP96</f>
        <v>0</v>
      </c>
      <c r="DK11">
        <f>Heildar!DQ96</f>
        <v>0</v>
      </c>
      <c r="DL11">
        <f>Heildar!DR96</f>
        <v>0</v>
      </c>
      <c r="DM11">
        <f>Heildar!DS96</f>
        <v>0</v>
      </c>
      <c r="DN11">
        <f>Heildar!DT96</f>
        <v>0</v>
      </c>
      <c r="DO11">
        <f>Heildar!DU96</f>
        <v>0</v>
      </c>
      <c r="DP11">
        <f>Heildar!DV96</f>
        <v>0</v>
      </c>
      <c r="DQ11">
        <f>Heildar!DW96</f>
        <v>0</v>
      </c>
      <c r="DR11">
        <f>Heildar!DX96</f>
        <v>0</v>
      </c>
      <c r="DS11">
        <f>Heildar!DY96</f>
        <v>0</v>
      </c>
      <c r="DT11">
        <f>Heildar!DZ96</f>
        <v>0</v>
      </c>
      <c r="DU11">
        <f>Heildar!EA96</f>
        <v>0</v>
      </c>
      <c r="DV11">
        <f>Heildar!EB96</f>
        <v>0</v>
      </c>
      <c r="DW11">
        <f>Heildar!EC96</f>
        <v>0</v>
      </c>
      <c r="DX11">
        <f>Heildar!ED96</f>
        <v>0</v>
      </c>
      <c r="DY11">
        <f>Heildar!EE96</f>
        <v>0</v>
      </c>
      <c r="DZ11">
        <f>Heildar!EF96</f>
        <v>0</v>
      </c>
      <c r="EA11">
        <f>Heildar!EG96</f>
        <v>0</v>
      </c>
      <c r="EB11">
        <f>Heildar!EH96</f>
        <v>0</v>
      </c>
      <c r="EC11">
        <f>Heildar!EI96</f>
        <v>0</v>
      </c>
      <c r="ED11">
        <f>Heildar!EJ96</f>
        <v>0</v>
      </c>
      <c r="EE11">
        <f>Heildar!EK96</f>
        <v>0</v>
      </c>
      <c r="EF11">
        <f>Heildar!EL96</f>
        <v>0</v>
      </c>
      <c r="EG11">
        <f>Heildar!EM96</f>
        <v>0</v>
      </c>
      <c r="EH11">
        <f>Heildar!EN96</f>
        <v>0</v>
      </c>
      <c r="EI11">
        <f>Heildar!EO96</f>
        <v>0</v>
      </c>
      <c r="EJ11">
        <f>Heildar!EP96</f>
        <v>0</v>
      </c>
      <c r="EK11">
        <f>Heildar!EQ96</f>
        <v>0</v>
      </c>
      <c r="EL11">
        <f>Heildar!ER96</f>
        <v>0</v>
      </c>
      <c r="EM11">
        <f>Heildar!ES96</f>
        <v>0</v>
      </c>
      <c r="EN11">
        <f>Heildar!ET96</f>
        <v>0</v>
      </c>
      <c r="EO11">
        <f>Heildar!EU96</f>
        <v>0</v>
      </c>
      <c r="EP11">
        <f>Heildar!EV96</f>
        <v>0</v>
      </c>
      <c r="EQ11">
        <f>Heildar!EW96</f>
        <v>0</v>
      </c>
      <c r="ER11">
        <f>Heildar!EX96</f>
        <v>0</v>
      </c>
      <c r="ES11">
        <f>Heildar!EY96</f>
        <v>0</v>
      </c>
      <c r="ET11">
        <f>Heildar!EZ96</f>
        <v>0</v>
      </c>
      <c r="EU11">
        <f>Heildar!FA96</f>
        <v>0</v>
      </c>
      <c r="EV11">
        <f>Heildar!FB96</f>
        <v>0</v>
      </c>
      <c r="EW11">
        <f>Heildar!FC96</f>
        <v>0</v>
      </c>
      <c r="EX11">
        <f>Heildar!FD96</f>
        <v>0</v>
      </c>
      <c r="EY11">
        <f>Heildar!FE96</f>
        <v>0</v>
      </c>
      <c r="EZ11">
        <f>Heildar!FF96</f>
        <v>0</v>
      </c>
      <c r="FA11">
        <f>Heildar!FG96</f>
        <v>0</v>
      </c>
      <c r="FB11">
        <f>Heildar!FH96</f>
        <v>0</v>
      </c>
      <c r="FC11">
        <f>Heildar!FI96</f>
        <v>0</v>
      </c>
      <c r="FD11">
        <f>Heildar!FJ96</f>
        <v>0</v>
      </c>
      <c r="FE11">
        <f>Heildar!FK96</f>
        <v>0</v>
      </c>
      <c r="FF11">
        <f>Heildar!FL96</f>
        <v>0</v>
      </c>
      <c r="FG11">
        <f>Heildar!FM96</f>
        <v>0</v>
      </c>
      <c r="FH11">
        <f>Heildar!FN96</f>
        <v>0</v>
      </c>
      <c r="FI11">
        <f>Heildar!FO96</f>
        <v>0</v>
      </c>
      <c r="FJ11">
        <f>Heildar!FP96</f>
        <v>0</v>
      </c>
      <c r="FK11">
        <f>Heildar!FQ96</f>
        <v>0</v>
      </c>
      <c r="FL11">
        <f>Heildar!FR96</f>
        <v>0</v>
      </c>
      <c r="FM11">
        <f>Heildar!FS96</f>
        <v>0</v>
      </c>
      <c r="FN11">
        <f>Heildar!FT96</f>
        <v>0</v>
      </c>
      <c r="FO11">
        <f>Heildar!FU96</f>
        <v>0</v>
      </c>
      <c r="FP11">
        <f>Heildar!FV96</f>
        <v>0</v>
      </c>
      <c r="FQ11">
        <f>Heildar!FW96</f>
        <v>0</v>
      </c>
      <c r="FR11">
        <f>Heildar!FX96</f>
        <v>0</v>
      </c>
      <c r="FS11">
        <f>Heildar!FY96</f>
        <v>0</v>
      </c>
      <c r="FT11">
        <f>Heildar!FZ96</f>
        <v>0</v>
      </c>
      <c r="FU11">
        <f>Heildar!GA96</f>
        <v>0</v>
      </c>
      <c r="FV11">
        <f>Heildar!GB96</f>
        <v>0</v>
      </c>
      <c r="FW11">
        <f>Heildar!GC96</f>
        <v>0</v>
      </c>
      <c r="FX11">
        <f>Heildar!GD96</f>
        <v>0</v>
      </c>
      <c r="FY11">
        <f>Heildar!GE96</f>
        <v>0</v>
      </c>
      <c r="FZ11">
        <f>Heildar!GF96</f>
        <v>0</v>
      </c>
      <c r="GA11">
        <f>Heildar!GG96</f>
        <v>0</v>
      </c>
      <c r="GB11">
        <f>Heildar!GH96</f>
        <v>0</v>
      </c>
      <c r="GC11">
        <f>Heildar!GI96</f>
        <v>0</v>
      </c>
      <c r="GD11">
        <f>Heildar!GJ96</f>
        <v>0</v>
      </c>
      <c r="GE11">
        <f>Heildar!GK96</f>
        <v>0</v>
      </c>
      <c r="GF11">
        <f>Heildar!GL96</f>
        <v>0</v>
      </c>
      <c r="GG11">
        <f>Heildar!GM96</f>
        <v>0</v>
      </c>
      <c r="GH11">
        <f>Heildar!GN96</f>
        <v>0</v>
      </c>
      <c r="GI11">
        <f>Heildar!GO96</f>
        <v>0</v>
      </c>
      <c r="GJ11">
        <f>Heildar!GP96</f>
        <v>0</v>
      </c>
      <c r="GK11">
        <f>Heildar!GQ96</f>
        <v>0</v>
      </c>
      <c r="GL11">
        <f>Heildar!GR96</f>
        <v>0</v>
      </c>
      <c r="GM11">
        <f>Heildar!GS96</f>
        <v>0</v>
      </c>
      <c r="GN11">
        <f>Heildar!GT96</f>
        <v>0</v>
      </c>
      <c r="GO11">
        <f>Heildar!GU96</f>
        <v>0</v>
      </c>
      <c r="GP11">
        <f>Heildar!GV96</f>
        <v>0</v>
      </c>
      <c r="GQ11">
        <f>Heildar!GW96</f>
        <v>0</v>
      </c>
      <c r="GR11">
        <f>Heildar!GX96</f>
        <v>0</v>
      </c>
      <c r="GS11">
        <f>Heildar!GY96</f>
        <v>0</v>
      </c>
      <c r="GT11">
        <f>Heildar!GZ96</f>
        <v>0</v>
      </c>
      <c r="GU11">
        <f>Heildar!HA96</f>
        <v>0</v>
      </c>
      <c r="GV11">
        <f>Heildar!HB96</f>
        <v>0</v>
      </c>
      <c r="GW11">
        <f>Heildar!HC96</f>
        <v>0</v>
      </c>
      <c r="GX11">
        <f>Heildar!HD96</f>
        <v>0</v>
      </c>
      <c r="GY11">
        <f>Heildar!HE96</f>
        <v>0</v>
      </c>
      <c r="GZ11">
        <f>Heildar!HF96</f>
        <v>0</v>
      </c>
      <c r="HA11">
        <f>Heildar!HG96</f>
        <v>0</v>
      </c>
      <c r="HB11">
        <f>Heildar!HH96</f>
        <v>0</v>
      </c>
      <c r="HC11">
        <f>Heildar!HI96</f>
        <v>0</v>
      </c>
      <c r="HD11">
        <f>Heildar!HJ96</f>
        <v>0</v>
      </c>
      <c r="HE11">
        <f>Heildar!HK96</f>
        <v>0</v>
      </c>
      <c r="HF11">
        <f>Heildar!HL96</f>
        <v>0</v>
      </c>
      <c r="HG11">
        <f>Heildar!HM96</f>
        <v>0</v>
      </c>
      <c r="HH11">
        <f>Heildar!HN96</f>
        <v>0</v>
      </c>
      <c r="HI11">
        <f>Heildar!HO96</f>
        <v>0</v>
      </c>
      <c r="HJ11">
        <f>Heildar!HP96</f>
        <v>0</v>
      </c>
      <c r="HK11">
        <f>Heildar!HQ96</f>
        <v>0</v>
      </c>
      <c r="HL11">
        <f>Heildar!HR96</f>
        <v>0</v>
      </c>
      <c r="HM11">
        <f>Heildar!HS96</f>
        <v>0</v>
      </c>
      <c r="HN11">
        <f>Heildar!HT96</f>
        <v>0</v>
      </c>
      <c r="HO11">
        <f>Heildar!HU96</f>
        <v>0</v>
      </c>
      <c r="HP11">
        <f>Heildar!HV96</f>
        <v>0</v>
      </c>
      <c r="HQ11">
        <f>Heildar!HW96</f>
        <v>0</v>
      </c>
      <c r="HR11">
        <f>Heildar!HX96</f>
        <v>0</v>
      </c>
      <c r="HS11">
        <f>Heildar!HY96</f>
        <v>0</v>
      </c>
      <c r="HT11">
        <f>Heildar!HZ96</f>
        <v>0</v>
      </c>
      <c r="HU11">
        <f>Heildar!IA96</f>
        <v>0</v>
      </c>
      <c r="HV11">
        <f>Heildar!IB96</f>
        <v>0</v>
      </c>
      <c r="HW11">
        <f>Heildar!IC96</f>
        <v>0</v>
      </c>
      <c r="HX11">
        <f>Heildar!ID96</f>
        <v>0</v>
      </c>
      <c r="HY11">
        <f>Heildar!IE96</f>
        <v>0</v>
      </c>
      <c r="HZ11">
        <f>Heildar!IF96</f>
        <v>0</v>
      </c>
      <c r="IA11">
        <f>Heildar!IG96</f>
        <v>0</v>
      </c>
      <c r="IB11">
        <f>Heildar!IH96</f>
        <v>0</v>
      </c>
      <c r="IC11">
        <f>Heildar!II96</f>
        <v>0</v>
      </c>
      <c r="ID11">
        <f>Heildar!IJ96</f>
        <v>0</v>
      </c>
      <c r="IE11">
        <f>Heildar!IK96</f>
        <v>0</v>
      </c>
      <c r="IF11">
        <f>Heildar!IL96</f>
        <v>0</v>
      </c>
      <c r="IG11">
        <f>Heildar!IM96</f>
        <v>0</v>
      </c>
      <c r="IH11">
        <f>Heildar!IN96</f>
        <v>0</v>
      </c>
      <c r="II11">
        <f>Heildar!IO96</f>
        <v>0</v>
      </c>
      <c r="IJ11">
        <f>Heildar!IP96</f>
        <v>0</v>
      </c>
      <c r="IK11">
        <f>Heildar!IQ96</f>
        <v>0</v>
      </c>
      <c r="IL11">
        <f>Heildar!IR96</f>
        <v>0</v>
      </c>
      <c r="IM11">
        <f>Heildar!IS96</f>
        <v>0</v>
      </c>
      <c r="IN11">
        <f>Heildar!IT96</f>
        <v>0</v>
      </c>
      <c r="IO11">
        <f>Heildar!IU96</f>
        <v>0</v>
      </c>
      <c r="IP11">
        <f>Heildar!IV96</f>
        <v>0</v>
      </c>
      <c r="IQ11" t="e">
        <f>Heildar!#REF!</f>
        <v>#REF!</v>
      </c>
      <c r="IR11" t="e">
        <f>Heildar!#REF!</f>
        <v>#REF!</v>
      </c>
      <c r="IS11" t="e">
        <f>Heildar!#REF!</f>
        <v>#REF!</v>
      </c>
      <c r="IT11" t="e">
        <f>Heildar!#REF!</f>
        <v>#REF!</v>
      </c>
      <c r="IU11" t="e">
        <f>Heildar!#REF!</f>
        <v>#REF!</v>
      </c>
      <c r="IV11" t="e">
        <f>Heildar!#REF!</f>
        <v>#REF!</v>
      </c>
    </row>
    <row r="12" spans="1:256" x14ac:dyDescent="0.2">
      <c r="A12" s="30" t="str">
        <f>Heildar!A72</f>
        <v>Heildarþekja</v>
      </c>
      <c r="B12" s="30">
        <f>Heildar!B72</f>
        <v>52</v>
      </c>
      <c r="C12" s="30">
        <f>Heildar!C72</f>
        <v>59</v>
      </c>
      <c r="D12" s="30">
        <f>Heildar!D72</f>
        <v>44.5</v>
      </c>
      <c r="E12" s="30">
        <f>Heildar!E72</f>
        <v>48.5</v>
      </c>
      <c r="F12" s="30">
        <f>Heildar!F72</f>
        <v>80</v>
      </c>
      <c r="G12" s="30">
        <f>Heildar!G72</f>
        <v>7</v>
      </c>
      <c r="H12" s="30">
        <f>Heildar!H72</f>
        <v>-14.5</v>
      </c>
      <c r="I12" s="30">
        <f>Heildar!I72</f>
        <v>4</v>
      </c>
      <c r="J12" s="30">
        <f>Heildar!J72</f>
        <v>31.5</v>
      </c>
      <c r="K12" s="30">
        <f>Heildar!K72</f>
        <v>0</v>
      </c>
      <c r="L12" s="30">
        <f>Heildar!L72</f>
        <v>0</v>
      </c>
      <c r="M12" s="30">
        <f>Heildar!M72</f>
        <v>0</v>
      </c>
      <c r="N12" s="30">
        <f>Heildar!N72</f>
        <v>0</v>
      </c>
      <c r="O12" s="30">
        <f>Heildar!O72</f>
        <v>0</v>
      </c>
      <c r="P12" s="30">
        <f>Heildar!P72</f>
        <v>0</v>
      </c>
      <c r="Q12" s="30">
        <f>Heildar!Q72</f>
        <v>0</v>
      </c>
      <c r="R12" s="30">
        <f>Heildar!R72</f>
        <v>0</v>
      </c>
      <c r="S12" s="30">
        <f>Heildar!S72</f>
        <v>0</v>
      </c>
      <c r="T12" s="30">
        <f>Heildar!T72</f>
        <v>0</v>
      </c>
      <c r="U12" s="30">
        <f>Heildar!U72</f>
        <v>0</v>
      </c>
      <c r="V12" s="30">
        <f>Heildar!V72</f>
        <v>0</v>
      </c>
      <c r="W12" s="30">
        <f>Heildar!W72</f>
        <v>0</v>
      </c>
      <c r="X12" s="30">
        <f>Heildar!X72</f>
        <v>0</v>
      </c>
      <c r="Y12" s="30">
        <f>Heildar!Y72</f>
        <v>0</v>
      </c>
      <c r="Z12" s="30">
        <f>Heildar!Z72</f>
        <v>52</v>
      </c>
      <c r="AA12" s="30">
        <f>Heildar!AA72</f>
        <v>59</v>
      </c>
      <c r="AB12" s="30">
        <f>Heildar!AB72</f>
        <v>44.5</v>
      </c>
      <c r="AC12" s="30">
        <f>Heildar!AC72</f>
        <v>48.5</v>
      </c>
      <c r="AD12" s="30">
        <f>Heildar!AD72</f>
        <v>80</v>
      </c>
      <c r="AE12" s="30">
        <f>Heildar!AE72</f>
        <v>0</v>
      </c>
      <c r="AF12" s="30">
        <f>Heildar!AF72</f>
        <v>0</v>
      </c>
      <c r="AG12" s="30">
        <f>Heildar!AG72</f>
        <v>0</v>
      </c>
      <c r="AH12" s="30">
        <f>Heildar!AH72</f>
        <v>0</v>
      </c>
      <c r="AI12" s="30">
        <f>Heildar!AI72</f>
        <v>0</v>
      </c>
      <c r="AP12">
        <f>Heildar!AV97</f>
        <v>0</v>
      </c>
      <c r="AQ12">
        <f>Heildar!AW97</f>
        <v>0</v>
      </c>
      <c r="AR12">
        <f>Heildar!AX97</f>
        <v>0</v>
      </c>
      <c r="AS12">
        <f>Heildar!AY97</f>
        <v>0</v>
      </c>
      <c r="AT12">
        <f>Heildar!AZ97</f>
        <v>0</v>
      </c>
      <c r="AU12">
        <f>Heildar!BA97</f>
        <v>0</v>
      </c>
      <c r="AV12">
        <f>Heildar!BB97</f>
        <v>0</v>
      </c>
      <c r="AW12">
        <f>Heildar!BC97</f>
        <v>0</v>
      </c>
      <c r="AX12">
        <f>Heildar!BD97</f>
        <v>0</v>
      </c>
      <c r="AY12">
        <f>Heildar!BE97</f>
        <v>0</v>
      </c>
      <c r="AZ12">
        <f>Heildar!BF97</f>
        <v>0</v>
      </c>
      <c r="BA12">
        <f>Heildar!BG97</f>
        <v>0</v>
      </c>
      <c r="BB12">
        <f>Heildar!BH97</f>
        <v>0</v>
      </c>
      <c r="BC12">
        <f>Heildar!BI97</f>
        <v>0</v>
      </c>
      <c r="BD12">
        <f>Heildar!BJ97</f>
        <v>0</v>
      </c>
      <c r="BE12">
        <f>Heildar!BK97</f>
        <v>0</v>
      </c>
      <c r="BF12">
        <f>Heildar!BL97</f>
        <v>0</v>
      </c>
      <c r="BG12">
        <f>Heildar!BM97</f>
        <v>0</v>
      </c>
      <c r="BH12">
        <f>Heildar!BN97</f>
        <v>0</v>
      </c>
      <c r="BI12">
        <f>Heildar!BO97</f>
        <v>0</v>
      </c>
      <c r="BJ12">
        <f>Heildar!BP97</f>
        <v>0</v>
      </c>
      <c r="BK12">
        <f>Heildar!BQ97</f>
        <v>0</v>
      </c>
      <c r="BL12">
        <f>Heildar!BR97</f>
        <v>0</v>
      </c>
      <c r="BM12">
        <f>Heildar!BS97</f>
        <v>0</v>
      </c>
      <c r="BN12">
        <f>Heildar!BT97</f>
        <v>0</v>
      </c>
      <c r="BO12">
        <f>Heildar!BU97</f>
        <v>0</v>
      </c>
      <c r="BP12">
        <f>Heildar!BV97</f>
        <v>0</v>
      </c>
      <c r="BQ12">
        <f>Heildar!BW97</f>
        <v>0</v>
      </c>
      <c r="BR12">
        <f>Heildar!BX97</f>
        <v>0</v>
      </c>
      <c r="BS12">
        <f>Heildar!BY97</f>
        <v>0</v>
      </c>
      <c r="BT12">
        <f>Heildar!BZ97</f>
        <v>0</v>
      </c>
      <c r="BU12">
        <f>Heildar!CA97</f>
        <v>0</v>
      </c>
      <c r="BV12">
        <f>Heildar!CB97</f>
        <v>0</v>
      </c>
      <c r="BW12">
        <f>Heildar!CC97</f>
        <v>0</v>
      </c>
      <c r="BX12">
        <f>Heildar!CD97</f>
        <v>0</v>
      </c>
      <c r="BY12">
        <f>Heildar!CE97</f>
        <v>0</v>
      </c>
      <c r="BZ12">
        <f>Heildar!CF97</f>
        <v>0</v>
      </c>
      <c r="CA12">
        <f>Heildar!CG97</f>
        <v>0</v>
      </c>
      <c r="CB12">
        <f>Heildar!CH97</f>
        <v>0</v>
      </c>
      <c r="CC12">
        <f>Heildar!CI97</f>
        <v>0</v>
      </c>
      <c r="CD12">
        <f>Heildar!CJ97</f>
        <v>0</v>
      </c>
      <c r="CE12">
        <f>Heildar!CK97</f>
        <v>0</v>
      </c>
      <c r="CF12">
        <f>Heildar!CL97</f>
        <v>0</v>
      </c>
      <c r="CG12">
        <f>Heildar!CM97</f>
        <v>0</v>
      </c>
      <c r="CH12">
        <f>Heildar!CN97</f>
        <v>0</v>
      </c>
      <c r="CI12">
        <f>Heildar!CO97</f>
        <v>0</v>
      </c>
      <c r="CJ12">
        <f>Heildar!CP97</f>
        <v>0</v>
      </c>
      <c r="CK12">
        <f>Heildar!CQ97</f>
        <v>0</v>
      </c>
      <c r="CL12">
        <f>Heildar!CR97</f>
        <v>0</v>
      </c>
      <c r="CM12">
        <f>Heildar!CS97</f>
        <v>0</v>
      </c>
      <c r="CN12">
        <f>Heildar!CT97</f>
        <v>0</v>
      </c>
      <c r="CO12">
        <f>Heildar!CU97</f>
        <v>0</v>
      </c>
      <c r="CP12">
        <f>Heildar!CV97</f>
        <v>0</v>
      </c>
      <c r="CQ12">
        <f>Heildar!CW97</f>
        <v>0</v>
      </c>
      <c r="CR12">
        <f>Heildar!CX97</f>
        <v>0</v>
      </c>
      <c r="CS12">
        <f>Heildar!CY97</f>
        <v>0</v>
      </c>
      <c r="CT12">
        <f>Heildar!CZ97</f>
        <v>0</v>
      </c>
      <c r="CU12">
        <f>Heildar!DA97</f>
        <v>0</v>
      </c>
      <c r="CV12">
        <f>Heildar!DB97</f>
        <v>0</v>
      </c>
      <c r="CW12">
        <f>Heildar!DC97</f>
        <v>0</v>
      </c>
      <c r="CX12">
        <f>Heildar!DD97</f>
        <v>0</v>
      </c>
      <c r="CY12">
        <f>Heildar!DE97</f>
        <v>0</v>
      </c>
      <c r="CZ12">
        <f>Heildar!DF97</f>
        <v>0</v>
      </c>
      <c r="DA12">
        <f>Heildar!DG97</f>
        <v>0</v>
      </c>
      <c r="DB12">
        <f>Heildar!DH97</f>
        <v>0</v>
      </c>
      <c r="DC12">
        <f>Heildar!DI97</f>
        <v>0</v>
      </c>
      <c r="DD12">
        <f>Heildar!DJ97</f>
        <v>0</v>
      </c>
      <c r="DE12">
        <f>Heildar!DK97</f>
        <v>0</v>
      </c>
      <c r="DF12">
        <f>Heildar!DL97</f>
        <v>0</v>
      </c>
      <c r="DG12">
        <f>Heildar!DM97</f>
        <v>0</v>
      </c>
      <c r="DH12">
        <f>Heildar!DN97</f>
        <v>0</v>
      </c>
      <c r="DI12">
        <f>Heildar!DO97</f>
        <v>0</v>
      </c>
      <c r="DJ12">
        <f>Heildar!DP97</f>
        <v>0</v>
      </c>
      <c r="DK12">
        <f>Heildar!DQ97</f>
        <v>0</v>
      </c>
      <c r="DL12">
        <f>Heildar!DR97</f>
        <v>0</v>
      </c>
      <c r="DM12">
        <f>Heildar!DS97</f>
        <v>0</v>
      </c>
      <c r="DN12">
        <f>Heildar!DT97</f>
        <v>0</v>
      </c>
      <c r="DO12">
        <f>Heildar!DU97</f>
        <v>0</v>
      </c>
      <c r="DP12">
        <f>Heildar!DV97</f>
        <v>0</v>
      </c>
      <c r="DQ12">
        <f>Heildar!DW97</f>
        <v>0</v>
      </c>
      <c r="DR12">
        <f>Heildar!DX97</f>
        <v>0</v>
      </c>
      <c r="DS12">
        <f>Heildar!DY97</f>
        <v>0</v>
      </c>
      <c r="DT12">
        <f>Heildar!DZ97</f>
        <v>0</v>
      </c>
      <c r="DU12">
        <f>Heildar!EA97</f>
        <v>0</v>
      </c>
      <c r="DV12">
        <f>Heildar!EB97</f>
        <v>0</v>
      </c>
      <c r="DW12">
        <f>Heildar!EC97</f>
        <v>0</v>
      </c>
      <c r="DX12">
        <f>Heildar!ED97</f>
        <v>0</v>
      </c>
      <c r="DY12">
        <f>Heildar!EE97</f>
        <v>0</v>
      </c>
      <c r="DZ12">
        <f>Heildar!EF97</f>
        <v>0</v>
      </c>
      <c r="EA12">
        <f>Heildar!EG97</f>
        <v>0</v>
      </c>
      <c r="EB12">
        <f>Heildar!EH97</f>
        <v>0</v>
      </c>
      <c r="EC12">
        <f>Heildar!EI97</f>
        <v>0</v>
      </c>
      <c r="ED12">
        <f>Heildar!EJ97</f>
        <v>0</v>
      </c>
      <c r="EE12">
        <f>Heildar!EK97</f>
        <v>0</v>
      </c>
      <c r="EF12">
        <f>Heildar!EL97</f>
        <v>0</v>
      </c>
      <c r="EG12">
        <f>Heildar!EM97</f>
        <v>0</v>
      </c>
      <c r="EH12">
        <f>Heildar!EN97</f>
        <v>0</v>
      </c>
      <c r="EI12">
        <f>Heildar!EO97</f>
        <v>0</v>
      </c>
      <c r="EJ12">
        <f>Heildar!EP97</f>
        <v>0</v>
      </c>
      <c r="EK12">
        <f>Heildar!EQ97</f>
        <v>0</v>
      </c>
      <c r="EL12">
        <f>Heildar!ER97</f>
        <v>0</v>
      </c>
      <c r="EM12">
        <f>Heildar!ES97</f>
        <v>0</v>
      </c>
      <c r="EN12">
        <f>Heildar!ET97</f>
        <v>0</v>
      </c>
      <c r="EO12">
        <f>Heildar!EU97</f>
        <v>0</v>
      </c>
      <c r="EP12">
        <f>Heildar!EV97</f>
        <v>0</v>
      </c>
      <c r="EQ12">
        <f>Heildar!EW97</f>
        <v>0</v>
      </c>
      <c r="ER12">
        <f>Heildar!EX97</f>
        <v>0</v>
      </c>
      <c r="ES12">
        <f>Heildar!EY97</f>
        <v>0</v>
      </c>
      <c r="ET12">
        <f>Heildar!EZ97</f>
        <v>0</v>
      </c>
      <c r="EU12">
        <f>Heildar!FA97</f>
        <v>0</v>
      </c>
      <c r="EV12">
        <f>Heildar!FB97</f>
        <v>0</v>
      </c>
      <c r="EW12">
        <f>Heildar!FC97</f>
        <v>0</v>
      </c>
      <c r="EX12">
        <f>Heildar!FD97</f>
        <v>0</v>
      </c>
      <c r="EY12">
        <f>Heildar!FE97</f>
        <v>0</v>
      </c>
      <c r="EZ12">
        <f>Heildar!FF97</f>
        <v>0</v>
      </c>
      <c r="FA12">
        <f>Heildar!FG97</f>
        <v>0</v>
      </c>
      <c r="FB12">
        <f>Heildar!FH97</f>
        <v>0</v>
      </c>
      <c r="FC12">
        <f>Heildar!FI97</f>
        <v>0</v>
      </c>
      <c r="FD12">
        <f>Heildar!FJ97</f>
        <v>0</v>
      </c>
      <c r="FE12">
        <f>Heildar!FK97</f>
        <v>0</v>
      </c>
      <c r="FF12">
        <f>Heildar!FL97</f>
        <v>0</v>
      </c>
      <c r="FG12">
        <f>Heildar!FM97</f>
        <v>0</v>
      </c>
      <c r="FH12">
        <f>Heildar!FN97</f>
        <v>0</v>
      </c>
      <c r="FI12">
        <f>Heildar!FO97</f>
        <v>0</v>
      </c>
      <c r="FJ12">
        <f>Heildar!FP97</f>
        <v>0</v>
      </c>
      <c r="FK12">
        <f>Heildar!FQ97</f>
        <v>0</v>
      </c>
      <c r="FL12">
        <f>Heildar!FR97</f>
        <v>0</v>
      </c>
      <c r="FM12">
        <f>Heildar!FS97</f>
        <v>0</v>
      </c>
      <c r="FN12">
        <f>Heildar!FT97</f>
        <v>0</v>
      </c>
      <c r="FO12">
        <f>Heildar!FU97</f>
        <v>0</v>
      </c>
      <c r="FP12">
        <f>Heildar!FV97</f>
        <v>0</v>
      </c>
      <c r="FQ12">
        <f>Heildar!FW97</f>
        <v>0</v>
      </c>
      <c r="FR12">
        <f>Heildar!FX97</f>
        <v>0</v>
      </c>
      <c r="FS12">
        <f>Heildar!FY97</f>
        <v>0</v>
      </c>
      <c r="FT12">
        <f>Heildar!FZ97</f>
        <v>0</v>
      </c>
      <c r="FU12">
        <f>Heildar!GA97</f>
        <v>0</v>
      </c>
      <c r="FV12">
        <f>Heildar!GB97</f>
        <v>0</v>
      </c>
      <c r="FW12">
        <f>Heildar!GC97</f>
        <v>0</v>
      </c>
      <c r="FX12">
        <f>Heildar!GD97</f>
        <v>0</v>
      </c>
      <c r="FY12">
        <f>Heildar!GE97</f>
        <v>0</v>
      </c>
      <c r="FZ12">
        <f>Heildar!GF97</f>
        <v>0</v>
      </c>
      <c r="GA12">
        <f>Heildar!GG97</f>
        <v>0</v>
      </c>
      <c r="GB12">
        <f>Heildar!GH97</f>
        <v>0</v>
      </c>
      <c r="GC12">
        <f>Heildar!GI97</f>
        <v>0</v>
      </c>
      <c r="GD12">
        <f>Heildar!GJ97</f>
        <v>0</v>
      </c>
      <c r="GE12">
        <f>Heildar!GK97</f>
        <v>0</v>
      </c>
      <c r="GF12">
        <f>Heildar!GL97</f>
        <v>0</v>
      </c>
      <c r="GG12">
        <f>Heildar!GM97</f>
        <v>0</v>
      </c>
      <c r="GH12">
        <f>Heildar!GN97</f>
        <v>0</v>
      </c>
      <c r="GI12">
        <f>Heildar!GO97</f>
        <v>0</v>
      </c>
      <c r="GJ12">
        <f>Heildar!GP97</f>
        <v>0</v>
      </c>
      <c r="GK12">
        <f>Heildar!GQ97</f>
        <v>0</v>
      </c>
      <c r="GL12">
        <f>Heildar!GR97</f>
        <v>0</v>
      </c>
      <c r="GM12">
        <f>Heildar!GS97</f>
        <v>0</v>
      </c>
      <c r="GN12">
        <f>Heildar!GT97</f>
        <v>0</v>
      </c>
      <c r="GO12">
        <f>Heildar!GU97</f>
        <v>0</v>
      </c>
      <c r="GP12">
        <f>Heildar!GV97</f>
        <v>0</v>
      </c>
      <c r="GQ12">
        <f>Heildar!GW97</f>
        <v>0</v>
      </c>
      <c r="GR12">
        <f>Heildar!GX97</f>
        <v>0</v>
      </c>
      <c r="GS12">
        <f>Heildar!GY97</f>
        <v>0</v>
      </c>
      <c r="GT12">
        <f>Heildar!GZ97</f>
        <v>0</v>
      </c>
      <c r="GU12">
        <f>Heildar!HA97</f>
        <v>0</v>
      </c>
      <c r="GV12">
        <f>Heildar!HB97</f>
        <v>0</v>
      </c>
      <c r="GW12">
        <f>Heildar!HC97</f>
        <v>0</v>
      </c>
      <c r="GX12">
        <f>Heildar!HD97</f>
        <v>0</v>
      </c>
      <c r="GY12">
        <f>Heildar!HE97</f>
        <v>0</v>
      </c>
      <c r="GZ12">
        <f>Heildar!HF97</f>
        <v>0</v>
      </c>
      <c r="HA12">
        <f>Heildar!HG97</f>
        <v>0</v>
      </c>
      <c r="HB12">
        <f>Heildar!HH97</f>
        <v>0</v>
      </c>
      <c r="HC12">
        <f>Heildar!HI97</f>
        <v>0</v>
      </c>
      <c r="HD12">
        <f>Heildar!HJ97</f>
        <v>0</v>
      </c>
      <c r="HE12">
        <f>Heildar!HK97</f>
        <v>0</v>
      </c>
      <c r="HF12">
        <f>Heildar!HL97</f>
        <v>0</v>
      </c>
      <c r="HG12">
        <f>Heildar!HM97</f>
        <v>0</v>
      </c>
      <c r="HH12">
        <f>Heildar!HN97</f>
        <v>0</v>
      </c>
      <c r="HI12">
        <f>Heildar!HO97</f>
        <v>0</v>
      </c>
      <c r="HJ12">
        <f>Heildar!HP97</f>
        <v>0</v>
      </c>
      <c r="HK12">
        <f>Heildar!HQ97</f>
        <v>0</v>
      </c>
      <c r="HL12">
        <f>Heildar!HR97</f>
        <v>0</v>
      </c>
      <c r="HM12">
        <f>Heildar!HS97</f>
        <v>0</v>
      </c>
      <c r="HN12">
        <f>Heildar!HT97</f>
        <v>0</v>
      </c>
      <c r="HO12">
        <f>Heildar!HU97</f>
        <v>0</v>
      </c>
      <c r="HP12">
        <f>Heildar!HV97</f>
        <v>0</v>
      </c>
      <c r="HQ12">
        <f>Heildar!HW97</f>
        <v>0</v>
      </c>
      <c r="HR12">
        <f>Heildar!HX97</f>
        <v>0</v>
      </c>
      <c r="HS12">
        <f>Heildar!HY97</f>
        <v>0</v>
      </c>
      <c r="HT12">
        <f>Heildar!HZ97</f>
        <v>0</v>
      </c>
      <c r="HU12">
        <f>Heildar!IA97</f>
        <v>0</v>
      </c>
      <c r="HV12">
        <f>Heildar!IB97</f>
        <v>0</v>
      </c>
      <c r="HW12">
        <f>Heildar!IC97</f>
        <v>0</v>
      </c>
      <c r="HX12">
        <f>Heildar!ID97</f>
        <v>0</v>
      </c>
      <c r="HY12">
        <f>Heildar!IE97</f>
        <v>0</v>
      </c>
      <c r="HZ12">
        <f>Heildar!IF97</f>
        <v>0</v>
      </c>
      <c r="IA12">
        <f>Heildar!IG97</f>
        <v>0</v>
      </c>
      <c r="IB12">
        <f>Heildar!IH97</f>
        <v>0</v>
      </c>
      <c r="IC12">
        <f>Heildar!II97</f>
        <v>0</v>
      </c>
      <c r="ID12">
        <f>Heildar!IJ97</f>
        <v>0</v>
      </c>
      <c r="IE12">
        <f>Heildar!IK97</f>
        <v>0</v>
      </c>
      <c r="IF12">
        <f>Heildar!IL97</f>
        <v>0</v>
      </c>
      <c r="IG12">
        <f>Heildar!IM97</f>
        <v>0</v>
      </c>
      <c r="IH12">
        <f>Heildar!IN97</f>
        <v>0</v>
      </c>
      <c r="II12">
        <f>Heildar!IO97</f>
        <v>0</v>
      </c>
      <c r="IJ12">
        <f>Heildar!IP97</f>
        <v>0</v>
      </c>
      <c r="IK12">
        <f>Heildar!IQ97</f>
        <v>0</v>
      </c>
      <c r="IL12">
        <f>Heildar!IR97</f>
        <v>0</v>
      </c>
      <c r="IM12">
        <f>Heildar!IS97</f>
        <v>0</v>
      </c>
      <c r="IN12">
        <f>Heildar!IT97</f>
        <v>0</v>
      </c>
      <c r="IO12">
        <f>Heildar!IU97</f>
        <v>0</v>
      </c>
      <c r="IP12">
        <f>Heildar!IV97</f>
        <v>0</v>
      </c>
      <c r="IQ12" t="e">
        <f>Heildar!#REF!</f>
        <v>#REF!</v>
      </c>
      <c r="IR12" t="e">
        <f>Heildar!#REF!</f>
        <v>#REF!</v>
      </c>
      <c r="IS12" t="e">
        <f>Heildar!#REF!</f>
        <v>#REF!</v>
      </c>
      <c r="IT12" t="e">
        <f>Heildar!#REF!</f>
        <v>#REF!</v>
      </c>
      <c r="IU12" t="e">
        <f>Heildar!#REF!</f>
        <v>#REF!</v>
      </c>
      <c r="IV12" t="e">
        <f>Heildar!#REF!</f>
        <v>#REF!</v>
      </c>
    </row>
    <row r="13" spans="1:256" x14ac:dyDescent="0.2">
      <c r="A13" s="30" t="str">
        <f>Heildar!A73</f>
        <v>Fjölbreytni</v>
      </c>
      <c r="B13" s="30">
        <f>Heildar!B73</f>
        <v>17</v>
      </c>
      <c r="C13" s="30">
        <f>Heildar!C73</f>
        <v>16</v>
      </c>
      <c r="D13" s="30">
        <f>Heildar!D73</f>
        <v>17</v>
      </c>
      <c r="E13" s="30">
        <f>Heildar!E73</f>
        <v>16</v>
      </c>
      <c r="F13" s="30">
        <f>Heildar!F73</f>
        <v>15</v>
      </c>
      <c r="G13" s="30">
        <f>Heildar!G73</f>
        <v>-1</v>
      </c>
      <c r="H13" s="30">
        <f>Heildar!H73</f>
        <v>1</v>
      </c>
      <c r="I13" s="30">
        <f>Heildar!I73</f>
        <v>-1</v>
      </c>
      <c r="J13" s="30">
        <f>Heildar!J73</f>
        <v>-1</v>
      </c>
      <c r="K13" s="30">
        <f>Heildar!K73</f>
        <v>0</v>
      </c>
      <c r="L13" s="30">
        <f>Heildar!L73</f>
        <v>0</v>
      </c>
      <c r="M13" s="30">
        <f>Heildar!M73</f>
        <v>0</v>
      </c>
      <c r="N13" s="30">
        <f>Heildar!N73</f>
        <v>0</v>
      </c>
      <c r="O13" s="30">
        <f>Heildar!O73</f>
        <v>0</v>
      </c>
      <c r="P13" s="30">
        <f>Heildar!P73</f>
        <v>0</v>
      </c>
      <c r="Q13" s="30">
        <f>Heildar!Q73</f>
        <v>0</v>
      </c>
      <c r="R13" s="30">
        <f>Heildar!R73</f>
        <v>0</v>
      </c>
      <c r="S13" s="30">
        <f>Heildar!S73</f>
        <v>0</v>
      </c>
      <c r="T13" s="30">
        <f>Heildar!T73</f>
        <v>0</v>
      </c>
      <c r="U13" s="30">
        <f>Heildar!U73</f>
        <v>0</v>
      </c>
      <c r="V13" s="30">
        <f>Heildar!V73</f>
        <v>0</v>
      </c>
      <c r="W13" s="30">
        <f>Heildar!W73</f>
        <v>0</v>
      </c>
      <c r="X13" s="30">
        <f>Heildar!X73</f>
        <v>0</v>
      </c>
      <c r="Y13" s="30">
        <f>Heildar!Y73</f>
        <v>0</v>
      </c>
      <c r="Z13" s="30">
        <f>Heildar!Z73</f>
        <v>0</v>
      </c>
      <c r="AA13" s="30">
        <f>Heildar!AA73</f>
        <v>0</v>
      </c>
      <c r="AB13" s="30">
        <f>Heildar!AB73</f>
        <v>0</v>
      </c>
      <c r="AC13" s="30">
        <f>Heildar!AC73</f>
        <v>0</v>
      </c>
      <c r="AD13" s="30">
        <f>Heildar!AD73</f>
        <v>0</v>
      </c>
      <c r="AE13" s="30">
        <f>Heildar!AE73</f>
        <v>17</v>
      </c>
      <c r="AF13" s="30">
        <f>Heildar!AF73</f>
        <v>16</v>
      </c>
      <c r="AG13" s="30">
        <f>Heildar!AG73</f>
        <v>17</v>
      </c>
      <c r="AH13" s="30">
        <f>Heildar!AH73</f>
        <v>16</v>
      </c>
      <c r="AI13" s="30">
        <f>Heildar!AI73</f>
        <v>15</v>
      </c>
      <c r="AP13">
        <f>Heildar!AV98</f>
        <v>0</v>
      </c>
      <c r="AQ13">
        <f>Heildar!AW98</f>
        <v>0</v>
      </c>
      <c r="AR13">
        <f>Heildar!AX98</f>
        <v>0</v>
      </c>
      <c r="AS13">
        <f>Heildar!AY98</f>
        <v>0</v>
      </c>
      <c r="AT13">
        <f>Heildar!AZ98</f>
        <v>0</v>
      </c>
      <c r="AU13">
        <f>Heildar!BA98</f>
        <v>0</v>
      </c>
      <c r="AV13">
        <f>Heildar!BB98</f>
        <v>0</v>
      </c>
      <c r="AW13">
        <f>Heildar!BC98</f>
        <v>0</v>
      </c>
      <c r="AX13">
        <f>Heildar!BD98</f>
        <v>0</v>
      </c>
      <c r="AY13">
        <f>Heildar!BE98</f>
        <v>0</v>
      </c>
      <c r="AZ13">
        <f>Heildar!BF98</f>
        <v>0</v>
      </c>
      <c r="BA13">
        <f>Heildar!BG98</f>
        <v>0</v>
      </c>
      <c r="BB13">
        <f>Heildar!BH98</f>
        <v>0</v>
      </c>
      <c r="BC13">
        <f>Heildar!BI98</f>
        <v>0</v>
      </c>
      <c r="BD13">
        <f>Heildar!BJ98</f>
        <v>0</v>
      </c>
      <c r="BE13">
        <f>Heildar!BK98</f>
        <v>0</v>
      </c>
      <c r="BF13">
        <f>Heildar!BL98</f>
        <v>0</v>
      </c>
      <c r="BG13">
        <f>Heildar!BM98</f>
        <v>0</v>
      </c>
      <c r="BH13">
        <f>Heildar!BN98</f>
        <v>0</v>
      </c>
      <c r="BI13">
        <f>Heildar!BO98</f>
        <v>0</v>
      </c>
      <c r="BJ13">
        <f>Heildar!BP98</f>
        <v>0</v>
      </c>
      <c r="BK13">
        <f>Heildar!BQ98</f>
        <v>0</v>
      </c>
      <c r="BL13">
        <f>Heildar!BR98</f>
        <v>0</v>
      </c>
      <c r="BM13">
        <f>Heildar!BS98</f>
        <v>0</v>
      </c>
      <c r="BN13">
        <f>Heildar!BT98</f>
        <v>0</v>
      </c>
      <c r="BO13">
        <f>Heildar!BU98</f>
        <v>0</v>
      </c>
      <c r="BP13">
        <f>Heildar!BV98</f>
        <v>0</v>
      </c>
      <c r="BQ13">
        <f>Heildar!BW98</f>
        <v>0</v>
      </c>
      <c r="BR13">
        <f>Heildar!BX98</f>
        <v>0</v>
      </c>
      <c r="BS13">
        <f>Heildar!BY98</f>
        <v>0</v>
      </c>
      <c r="BT13">
        <f>Heildar!BZ98</f>
        <v>0</v>
      </c>
      <c r="BU13">
        <f>Heildar!CA98</f>
        <v>0</v>
      </c>
      <c r="BV13">
        <f>Heildar!CB98</f>
        <v>0</v>
      </c>
      <c r="BW13">
        <f>Heildar!CC98</f>
        <v>0</v>
      </c>
      <c r="BX13">
        <f>Heildar!CD98</f>
        <v>0</v>
      </c>
      <c r="BY13">
        <f>Heildar!CE98</f>
        <v>0</v>
      </c>
      <c r="BZ13">
        <f>Heildar!CF98</f>
        <v>0</v>
      </c>
      <c r="CA13">
        <f>Heildar!CG98</f>
        <v>0</v>
      </c>
      <c r="CB13">
        <f>Heildar!CH98</f>
        <v>0</v>
      </c>
      <c r="CC13">
        <f>Heildar!CI98</f>
        <v>0</v>
      </c>
      <c r="CD13">
        <f>Heildar!CJ98</f>
        <v>0</v>
      </c>
      <c r="CE13">
        <f>Heildar!CK98</f>
        <v>0</v>
      </c>
      <c r="CF13">
        <f>Heildar!CL98</f>
        <v>0</v>
      </c>
      <c r="CG13">
        <f>Heildar!CM98</f>
        <v>0</v>
      </c>
      <c r="CH13">
        <f>Heildar!CN98</f>
        <v>0</v>
      </c>
      <c r="CI13">
        <f>Heildar!CO98</f>
        <v>0</v>
      </c>
      <c r="CJ13">
        <f>Heildar!CP98</f>
        <v>0</v>
      </c>
      <c r="CK13">
        <f>Heildar!CQ98</f>
        <v>0</v>
      </c>
      <c r="CL13">
        <f>Heildar!CR98</f>
        <v>0</v>
      </c>
      <c r="CM13">
        <f>Heildar!CS98</f>
        <v>0</v>
      </c>
      <c r="CN13">
        <f>Heildar!CT98</f>
        <v>0</v>
      </c>
      <c r="CO13">
        <f>Heildar!CU98</f>
        <v>0</v>
      </c>
      <c r="CP13">
        <f>Heildar!CV98</f>
        <v>0</v>
      </c>
      <c r="CQ13">
        <f>Heildar!CW98</f>
        <v>0</v>
      </c>
      <c r="CR13">
        <f>Heildar!CX98</f>
        <v>0</v>
      </c>
      <c r="CS13">
        <f>Heildar!CY98</f>
        <v>0</v>
      </c>
      <c r="CT13">
        <f>Heildar!CZ98</f>
        <v>0</v>
      </c>
      <c r="CU13">
        <f>Heildar!DA98</f>
        <v>0</v>
      </c>
      <c r="CV13">
        <f>Heildar!DB98</f>
        <v>0</v>
      </c>
      <c r="CW13">
        <f>Heildar!DC98</f>
        <v>0</v>
      </c>
      <c r="CX13">
        <f>Heildar!DD98</f>
        <v>0</v>
      </c>
      <c r="CY13">
        <f>Heildar!DE98</f>
        <v>0</v>
      </c>
      <c r="CZ13">
        <f>Heildar!DF98</f>
        <v>0</v>
      </c>
      <c r="DA13">
        <f>Heildar!DG98</f>
        <v>0</v>
      </c>
      <c r="DB13">
        <f>Heildar!DH98</f>
        <v>0</v>
      </c>
      <c r="DC13">
        <f>Heildar!DI98</f>
        <v>0</v>
      </c>
      <c r="DD13">
        <f>Heildar!DJ98</f>
        <v>0</v>
      </c>
      <c r="DE13">
        <f>Heildar!DK98</f>
        <v>0</v>
      </c>
      <c r="DF13">
        <f>Heildar!DL98</f>
        <v>0</v>
      </c>
      <c r="DG13">
        <f>Heildar!DM98</f>
        <v>0</v>
      </c>
      <c r="DH13">
        <f>Heildar!DN98</f>
        <v>0</v>
      </c>
      <c r="DI13">
        <f>Heildar!DO98</f>
        <v>0</v>
      </c>
      <c r="DJ13">
        <f>Heildar!DP98</f>
        <v>0</v>
      </c>
      <c r="DK13">
        <f>Heildar!DQ98</f>
        <v>0</v>
      </c>
      <c r="DL13">
        <f>Heildar!DR98</f>
        <v>0</v>
      </c>
      <c r="DM13">
        <f>Heildar!DS98</f>
        <v>0</v>
      </c>
      <c r="DN13">
        <f>Heildar!DT98</f>
        <v>0</v>
      </c>
      <c r="DO13">
        <f>Heildar!DU98</f>
        <v>0</v>
      </c>
      <c r="DP13">
        <f>Heildar!DV98</f>
        <v>0</v>
      </c>
      <c r="DQ13">
        <f>Heildar!DW98</f>
        <v>0</v>
      </c>
      <c r="DR13">
        <f>Heildar!DX98</f>
        <v>0</v>
      </c>
      <c r="DS13">
        <f>Heildar!DY98</f>
        <v>0</v>
      </c>
      <c r="DT13">
        <f>Heildar!DZ98</f>
        <v>0</v>
      </c>
      <c r="DU13">
        <f>Heildar!EA98</f>
        <v>0</v>
      </c>
      <c r="DV13">
        <f>Heildar!EB98</f>
        <v>0</v>
      </c>
      <c r="DW13">
        <f>Heildar!EC98</f>
        <v>0</v>
      </c>
      <c r="DX13">
        <f>Heildar!ED98</f>
        <v>0</v>
      </c>
      <c r="DY13">
        <f>Heildar!EE98</f>
        <v>0</v>
      </c>
      <c r="DZ13">
        <f>Heildar!EF98</f>
        <v>0</v>
      </c>
      <c r="EA13">
        <f>Heildar!EG98</f>
        <v>0</v>
      </c>
      <c r="EB13">
        <f>Heildar!EH98</f>
        <v>0</v>
      </c>
      <c r="EC13">
        <f>Heildar!EI98</f>
        <v>0</v>
      </c>
      <c r="ED13">
        <f>Heildar!EJ98</f>
        <v>0</v>
      </c>
      <c r="EE13">
        <f>Heildar!EK98</f>
        <v>0</v>
      </c>
      <c r="EF13">
        <f>Heildar!EL98</f>
        <v>0</v>
      </c>
      <c r="EG13">
        <f>Heildar!EM98</f>
        <v>0</v>
      </c>
      <c r="EH13">
        <f>Heildar!EN98</f>
        <v>0</v>
      </c>
      <c r="EI13">
        <f>Heildar!EO98</f>
        <v>0</v>
      </c>
      <c r="EJ13">
        <f>Heildar!EP98</f>
        <v>0</v>
      </c>
      <c r="EK13">
        <f>Heildar!EQ98</f>
        <v>0</v>
      </c>
      <c r="EL13">
        <f>Heildar!ER98</f>
        <v>0</v>
      </c>
      <c r="EM13">
        <f>Heildar!ES98</f>
        <v>0</v>
      </c>
      <c r="EN13">
        <f>Heildar!ET98</f>
        <v>0</v>
      </c>
      <c r="EO13">
        <f>Heildar!EU98</f>
        <v>0</v>
      </c>
      <c r="EP13">
        <f>Heildar!EV98</f>
        <v>0</v>
      </c>
      <c r="EQ13">
        <f>Heildar!EW98</f>
        <v>0</v>
      </c>
      <c r="ER13">
        <f>Heildar!EX98</f>
        <v>0</v>
      </c>
      <c r="ES13">
        <f>Heildar!EY98</f>
        <v>0</v>
      </c>
      <c r="ET13">
        <f>Heildar!EZ98</f>
        <v>0</v>
      </c>
      <c r="EU13">
        <f>Heildar!FA98</f>
        <v>0</v>
      </c>
      <c r="EV13">
        <f>Heildar!FB98</f>
        <v>0</v>
      </c>
      <c r="EW13">
        <f>Heildar!FC98</f>
        <v>0</v>
      </c>
      <c r="EX13">
        <f>Heildar!FD98</f>
        <v>0</v>
      </c>
      <c r="EY13">
        <f>Heildar!FE98</f>
        <v>0</v>
      </c>
      <c r="EZ13">
        <f>Heildar!FF98</f>
        <v>0</v>
      </c>
      <c r="FA13">
        <f>Heildar!FG98</f>
        <v>0</v>
      </c>
      <c r="FB13">
        <f>Heildar!FH98</f>
        <v>0</v>
      </c>
      <c r="FC13">
        <f>Heildar!FI98</f>
        <v>0</v>
      </c>
      <c r="FD13">
        <f>Heildar!FJ98</f>
        <v>0</v>
      </c>
      <c r="FE13">
        <f>Heildar!FK98</f>
        <v>0</v>
      </c>
      <c r="FF13">
        <f>Heildar!FL98</f>
        <v>0</v>
      </c>
      <c r="FG13">
        <f>Heildar!FM98</f>
        <v>0</v>
      </c>
      <c r="FH13">
        <f>Heildar!FN98</f>
        <v>0</v>
      </c>
      <c r="FI13">
        <f>Heildar!FO98</f>
        <v>0</v>
      </c>
      <c r="FJ13">
        <f>Heildar!FP98</f>
        <v>0</v>
      </c>
      <c r="FK13">
        <f>Heildar!FQ98</f>
        <v>0</v>
      </c>
      <c r="FL13">
        <f>Heildar!FR98</f>
        <v>0</v>
      </c>
      <c r="FM13">
        <f>Heildar!FS98</f>
        <v>0</v>
      </c>
      <c r="FN13">
        <f>Heildar!FT98</f>
        <v>0</v>
      </c>
      <c r="FO13">
        <f>Heildar!FU98</f>
        <v>0</v>
      </c>
      <c r="FP13">
        <f>Heildar!FV98</f>
        <v>0</v>
      </c>
      <c r="FQ13">
        <f>Heildar!FW98</f>
        <v>0</v>
      </c>
      <c r="FR13">
        <f>Heildar!FX98</f>
        <v>0</v>
      </c>
      <c r="FS13">
        <f>Heildar!FY98</f>
        <v>0</v>
      </c>
      <c r="FT13">
        <f>Heildar!FZ98</f>
        <v>0</v>
      </c>
      <c r="FU13">
        <f>Heildar!GA98</f>
        <v>0</v>
      </c>
      <c r="FV13">
        <f>Heildar!GB98</f>
        <v>0</v>
      </c>
      <c r="FW13">
        <f>Heildar!GC98</f>
        <v>0</v>
      </c>
      <c r="FX13">
        <f>Heildar!GD98</f>
        <v>0</v>
      </c>
      <c r="FY13">
        <f>Heildar!GE98</f>
        <v>0</v>
      </c>
      <c r="FZ13">
        <f>Heildar!GF98</f>
        <v>0</v>
      </c>
      <c r="GA13">
        <f>Heildar!GG98</f>
        <v>0</v>
      </c>
      <c r="GB13">
        <f>Heildar!GH98</f>
        <v>0</v>
      </c>
      <c r="GC13">
        <f>Heildar!GI98</f>
        <v>0</v>
      </c>
      <c r="GD13">
        <f>Heildar!GJ98</f>
        <v>0</v>
      </c>
      <c r="GE13">
        <f>Heildar!GK98</f>
        <v>0</v>
      </c>
      <c r="GF13">
        <f>Heildar!GL98</f>
        <v>0</v>
      </c>
      <c r="GG13">
        <f>Heildar!GM98</f>
        <v>0</v>
      </c>
      <c r="GH13">
        <f>Heildar!GN98</f>
        <v>0</v>
      </c>
      <c r="GI13">
        <f>Heildar!GO98</f>
        <v>0</v>
      </c>
      <c r="GJ13">
        <f>Heildar!GP98</f>
        <v>0</v>
      </c>
      <c r="GK13">
        <f>Heildar!GQ98</f>
        <v>0</v>
      </c>
      <c r="GL13">
        <f>Heildar!GR98</f>
        <v>0</v>
      </c>
      <c r="GM13">
        <f>Heildar!GS98</f>
        <v>0</v>
      </c>
      <c r="GN13">
        <f>Heildar!GT98</f>
        <v>0</v>
      </c>
      <c r="GO13">
        <f>Heildar!GU98</f>
        <v>0</v>
      </c>
      <c r="GP13">
        <f>Heildar!GV98</f>
        <v>0</v>
      </c>
      <c r="GQ13">
        <f>Heildar!GW98</f>
        <v>0</v>
      </c>
      <c r="GR13">
        <f>Heildar!GX98</f>
        <v>0</v>
      </c>
      <c r="GS13">
        <f>Heildar!GY98</f>
        <v>0</v>
      </c>
      <c r="GT13">
        <f>Heildar!GZ98</f>
        <v>0</v>
      </c>
      <c r="GU13">
        <f>Heildar!HA98</f>
        <v>0</v>
      </c>
      <c r="GV13">
        <f>Heildar!HB98</f>
        <v>0</v>
      </c>
      <c r="GW13">
        <f>Heildar!HC98</f>
        <v>0</v>
      </c>
      <c r="GX13">
        <f>Heildar!HD98</f>
        <v>0</v>
      </c>
      <c r="GY13">
        <f>Heildar!HE98</f>
        <v>0</v>
      </c>
      <c r="GZ13">
        <f>Heildar!HF98</f>
        <v>0</v>
      </c>
      <c r="HA13">
        <f>Heildar!HG98</f>
        <v>0</v>
      </c>
      <c r="HB13">
        <f>Heildar!HH98</f>
        <v>0</v>
      </c>
      <c r="HC13">
        <f>Heildar!HI98</f>
        <v>0</v>
      </c>
      <c r="HD13">
        <f>Heildar!HJ98</f>
        <v>0</v>
      </c>
      <c r="HE13">
        <f>Heildar!HK98</f>
        <v>0</v>
      </c>
      <c r="HF13">
        <f>Heildar!HL98</f>
        <v>0</v>
      </c>
      <c r="HG13">
        <f>Heildar!HM98</f>
        <v>0</v>
      </c>
      <c r="HH13">
        <f>Heildar!HN98</f>
        <v>0</v>
      </c>
      <c r="HI13">
        <f>Heildar!HO98</f>
        <v>0</v>
      </c>
      <c r="HJ13">
        <f>Heildar!HP98</f>
        <v>0</v>
      </c>
      <c r="HK13">
        <f>Heildar!HQ98</f>
        <v>0</v>
      </c>
      <c r="HL13">
        <f>Heildar!HR98</f>
        <v>0</v>
      </c>
      <c r="HM13">
        <f>Heildar!HS98</f>
        <v>0</v>
      </c>
      <c r="HN13">
        <f>Heildar!HT98</f>
        <v>0</v>
      </c>
      <c r="HO13">
        <f>Heildar!HU98</f>
        <v>0</v>
      </c>
      <c r="HP13">
        <f>Heildar!HV98</f>
        <v>0</v>
      </c>
      <c r="HQ13">
        <f>Heildar!HW98</f>
        <v>0</v>
      </c>
      <c r="HR13">
        <f>Heildar!HX98</f>
        <v>0</v>
      </c>
      <c r="HS13">
        <f>Heildar!HY98</f>
        <v>0</v>
      </c>
      <c r="HT13">
        <f>Heildar!HZ98</f>
        <v>0</v>
      </c>
      <c r="HU13">
        <f>Heildar!IA98</f>
        <v>0</v>
      </c>
      <c r="HV13">
        <f>Heildar!IB98</f>
        <v>0</v>
      </c>
      <c r="HW13">
        <f>Heildar!IC98</f>
        <v>0</v>
      </c>
      <c r="HX13">
        <f>Heildar!ID98</f>
        <v>0</v>
      </c>
      <c r="HY13">
        <f>Heildar!IE98</f>
        <v>0</v>
      </c>
      <c r="HZ13">
        <f>Heildar!IF98</f>
        <v>0</v>
      </c>
      <c r="IA13">
        <f>Heildar!IG98</f>
        <v>0</v>
      </c>
      <c r="IB13">
        <f>Heildar!IH98</f>
        <v>0</v>
      </c>
      <c r="IC13">
        <f>Heildar!II98</f>
        <v>0</v>
      </c>
      <c r="ID13">
        <f>Heildar!IJ98</f>
        <v>0</v>
      </c>
      <c r="IE13">
        <f>Heildar!IK98</f>
        <v>0</v>
      </c>
      <c r="IF13">
        <f>Heildar!IL98</f>
        <v>0</v>
      </c>
      <c r="IG13">
        <f>Heildar!IM98</f>
        <v>0</v>
      </c>
      <c r="IH13">
        <f>Heildar!IN98</f>
        <v>0</v>
      </c>
      <c r="II13">
        <f>Heildar!IO98</f>
        <v>0</v>
      </c>
      <c r="IJ13">
        <f>Heildar!IP98</f>
        <v>0</v>
      </c>
      <c r="IK13">
        <f>Heildar!IQ98</f>
        <v>0</v>
      </c>
      <c r="IL13">
        <f>Heildar!IR98</f>
        <v>0</v>
      </c>
      <c r="IM13">
        <f>Heildar!IS98</f>
        <v>0</v>
      </c>
      <c r="IN13">
        <f>Heildar!IT98</f>
        <v>0</v>
      </c>
      <c r="IO13">
        <f>Heildar!IU98</f>
        <v>0</v>
      </c>
      <c r="IP13">
        <f>Heildar!IV98</f>
        <v>0</v>
      </c>
      <c r="IQ13" t="e">
        <f>Heildar!#REF!</f>
        <v>#REF!</v>
      </c>
      <c r="IR13" t="e">
        <f>Heildar!#REF!</f>
        <v>#REF!</v>
      </c>
      <c r="IS13" t="e">
        <f>Heildar!#REF!</f>
        <v>#REF!</v>
      </c>
      <c r="IT13" t="e">
        <f>Heildar!#REF!</f>
        <v>#REF!</v>
      </c>
      <c r="IU13" t="e">
        <f>Heildar!#REF!</f>
        <v>#REF!</v>
      </c>
      <c r="IV13" t="e">
        <f>Heildar!#REF!</f>
        <v>#REF!</v>
      </c>
    </row>
    <row r="14" spans="1:256" x14ac:dyDescent="0.2">
      <c r="A14" s="2" t="str">
        <f>Heildar!A74</f>
        <v>R14</v>
      </c>
      <c r="B14" s="2">
        <f>Heildar!B74</f>
        <v>0</v>
      </c>
      <c r="C14" s="2">
        <f>Heildar!C74</f>
        <v>0</v>
      </c>
      <c r="D14" s="2">
        <f>Heildar!D74</f>
        <v>0</v>
      </c>
      <c r="E14" s="2">
        <f>Heildar!E74</f>
        <v>0</v>
      </c>
      <c r="F14" s="2">
        <f>Heildar!F74</f>
        <v>0</v>
      </c>
      <c r="G14" s="2">
        <f>Heildar!G74</f>
        <v>0</v>
      </c>
      <c r="H14" s="2">
        <f>Heildar!H74</f>
        <v>0</v>
      </c>
      <c r="I14" s="2">
        <f>Heildar!I74</f>
        <v>0</v>
      </c>
      <c r="J14" s="2">
        <f>Heildar!J74</f>
        <v>0</v>
      </c>
      <c r="K14" s="2">
        <f>Heildar!K74</f>
        <v>0</v>
      </c>
      <c r="L14" s="2">
        <f>Heildar!L74</f>
        <v>0</v>
      </c>
      <c r="M14" s="2">
        <f>Heildar!M74</f>
        <v>0</v>
      </c>
      <c r="N14" s="2">
        <f>Heildar!N74</f>
        <v>0</v>
      </c>
      <c r="O14" s="2">
        <f>Heildar!O74</f>
        <v>0</v>
      </c>
      <c r="P14" s="2">
        <f>Heildar!P74</f>
        <v>0</v>
      </c>
      <c r="Q14" s="2">
        <f>Heildar!Q74</f>
        <v>0</v>
      </c>
      <c r="R14" s="2">
        <f>Heildar!R74</f>
        <v>0</v>
      </c>
      <c r="S14" s="2">
        <f>Heildar!S74</f>
        <v>0</v>
      </c>
      <c r="T14" s="2">
        <f>Heildar!T74</f>
        <v>0</v>
      </c>
      <c r="U14" s="2">
        <f>Heildar!U74</f>
        <v>0</v>
      </c>
      <c r="V14" s="2">
        <f>Heildar!V74</f>
        <v>0</v>
      </c>
      <c r="W14" s="2">
        <f>Heildar!W74</f>
        <v>0</v>
      </c>
      <c r="X14" s="2">
        <f>Heildar!X74</f>
        <v>0</v>
      </c>
      <c r="Y14" s="2">
        <f>Heildar!Y74</f>
        <v>0</v>
      </c>
      <c r="Z14" s="2">
        <f>Heildar!Z74</f>
        <v>0</v>
      </c>
      <c r="AA14" s="2">
        <f>Heildar!AA74</f>
        <v>0</v>
      </c>
      <c r="AB14" s="2">
        <f>Heildar!AB74</f>
        <v>0</v>
      </c>
      <c r="AC14" s="2">
        <f>Heildar!AC74</f>
        <v>0</v>
      </c>
      <c r="AD14" s="2">
        <f>Heildar!AD74</f>
        <v>0</v>
      </c>
      <c r="AE14" s="2">
        <f>Heildar!AE74</f>
        <v>0</v>
      </c>
      <c r="AF14" s="2">
        <f>Heildar!AF74</f>
        <v>0</v>
      </c>
      <c r="AG14" s="2">
        <f>Heildar!AG74</f>
        <v>0</v>
      </c>
      <c r="AH14" s="2">
        <f>Heildar!AH74</f>
        <v>0</v>
      </c>
      <c r="AI14" s="2">
        <f>Heildar!AI74</f>
        <v>0</v>
      </c>
      <c r="AP14">
        <f>Heildar!AV99</f>
        <v>0</v>
      </c>
      <c r="AQ14">
        <f>Heildar!AW99</f>
        <v>0</v>
      </c>
      <c r="AR14">
        <f>Heildar!AX99</f>
        <v>0</v>
      </c>
      <c r="AS14">
        <f>Heildar!AY99</f>
        <v>0</v>
      </c>
      <c r="AT14">
        <f>Heildar!AZ99</f>
        <v>0</v>
      </c>
      <c r="AU14">
        <f>Heildar!BA99</f>
        <v>0</v>
      </c>
      <c r="AV14">
        <f>Heildar!BB99</f>
        <v>0</v>
      </c>
      <c r="AW14">
        <f>Heildar!BC99</f>
        <v>0</v>
      </c>
      <c r="AX14">
        <f>Heildar!BD99</f>
        <v>0</v>
      </c>
      <c r="AY14">
        <f>Heildar!BE99</f>
        <v>0</v>
      </c>
      <c r="AZ14">
        <f>Heildar!BF99</f>
        <v>0</v>
      </c>
      <c r="BA14">
        <f>Heildar!BG99</f>
        <v>0</v>
      </c>
      <c r="BB14">
        <f>Heildar!BH99</f>
        <v>0</v>
      </c>
      <c r="BC14">
        <f>Heildar!BI99</f>
        <v>0</v>
      </c>
      <c r="BD14">
        <f>Heildar!BJ99</f>
        <v>0</v>
      </c>
      <c r="BE14">
        <f>Heildar!BK99</f>
        <v>0</v>
      </c>
      <c r="BF14">
        <f>Heildar!BL99</f>
        <v>0</v>
      </c>
      <c r="BG14">
        <f>Heildar!BM99</f>
        <v>0</v>
      </c>
      <c r="BH14">
        <f>Heildar!BN99</f>
        <v>0</v>
      </c>
      <c r="BI14">
        <f>Heildar!BO99</f>
        <v>0</v>
      </c>
      <c r="BJ14">
        <f>Heildar!BP99</f>
        <v>0</v>
      </c>
      <c r="BK14">
        <f>Heildar!BQ99</f>
        <v>0</v>
      </c>
      <c r="BL14">
        <f>Heildar!BR99</f>
        <v>0</v>
      </c>
      <c r="BM14">
        <f>Heildar!BS99</f>
        <v>0</v>
      </c>
      <c r="BN14">
        <f>Heildar!BT99</f>
        <v>0</v>
      </c>
      <c r="BO14">
        <f>Heildar!BU99</f>
        <v>0</v>
      </c>
      <c r="BP14">
        <f>Heildar!BV99</f>
        <v>0</v>
      </c>
      <c r="BQ14">
        <f>Heildar!BW99</f>
        <v>0</v>
      </c>
      <c r="BR14">
        <f>Heildar!BX99</f>
        <v>0</v>
      </c>
      <c r="BS14">
        <f>Heildar!BY99</f>
        <v>0</v>
      </c>
      <c r="BT14">
        <f>Heildar!BZ99</f>
        <v>0</v>
      </c>
      <c r="BU14">
        <f>Heildar!CA99</f>
        <v>0</v>
      </c>
      <c r="BV14">
        <f>Heildar!CB99</f>
        <v>0</v>
      </c>
      <c r="BW14">
        <f>Heildar!CC99</f>
        <v>0</v>
      </c>
      <c r="BX14">
        <f>Heildar!CD99</f>
        <v>0</v>
      </c>
      <c r="BY14">
        <f>Heildar!CE99</f>
        <v>0</v>
      </c>
      <c r="BZ14">
        <f>Heildar!CF99</f>
        <v>0</v>
      </c>
      <c r="CA14">
        <f>Heildar!CG99</f>
        <v>0</v>
      </c>
      <c r="CB14">
        <f>Heildar!CH99</f>
        <v>0</v>
      </c>
      <c r="CC14">
        <f>Heildar!CI99</f>
        <v>0</v>
      </c>
      <c r="CD14">
        <f>Heildar!CJ99</f>
        <v>0</v>
      </c>
      <c r="CE14">
        <f>Heildar!CK99</f>
        <v>0</v>
      </c>
      <c r="CF14">
        <f>Heildar!CL99</f>
        <v>0</v>
      </c>
      <c r="CG14">
        <f>Heildar!CM99</f>
        <v>0</v>
      </c>
      <c r="CH14">
        <f>Heildar!CN99</f>
        <v>0</v>
      </c>
      <c r="CI14">
        <f>Heildar!CO99</f>
        <v>0</v>
      </c>
      <c r="CJ14">
        <f>Heildar!CP99</f>
        <v>0</v>
      </c>
      <c r="CK14">
        <f>Heildar!CQ99</f>
        <v>0</v>
      </c>
      <c r="CL14">
        <f>Heildar!CR99</f>
        <v>0</v>
      </c>
      <c r="CM14">
        <f>Heildar!CS99</f>
        <v>0</v>
      </c>
      <c r="CN14">
        <f>Heildar!CT99</f>
        <v>0</v>
      </c>
      <c r="CO14">
        <f>Heildar!CU99</f>
        <v>0</v>
      </c>
      <c r="CP14">
        <f>Heildar!CV99</f>
        <v>0</v>
      </c>
      <c r="CQ14">
        <f>Heildar!CW99</f>
        <v>0</v>
      </c>
      <c r="CR14">
        <f>Heildar!CX99</f>
        <v>0</v>
      </c>
      <c r="CS14">
        <f>Heildar!CY99</f>
        <v>0</v>
      </c>
      <c r="CT14">
        <f>Heildar!CZ99</f>
        <v>0</v>
      </c>
      <c r="CU14">
        <f>Heildar!DA99</f>
        <v>0</v>
      </c>
      <c r="CV14">
        <f>Heildar!DB99</f>
        <v>0</v>
      </c>
      <c r="CW14">
        <f>Heildar!DC99</f>
        <v>0</v>
      </c>
      <c r="CX14">
        <f>Heildar!DD99</f>
        <v>0</v>
      </c>
      <c r="CY14">
        <f>Heildar!DE99</f>
        <v>0</v>
      </c>
      <c r="CZ14">
        <f>Heildar!DF99</f>
        <v>0</v>
      </c>
      <c r="DA14">
        <f>Heildar!DG99</f>
        <v>0</v>
      </c>
      <c r="DB14">
        <f>Heildar!DH99</f>
        <v>0</v>
      </c>
      <c r="DC14">
        <f>Heildar!DI99</f>
        <v>0</v>
      </c>
      <c r="DD14">
        <f>Heildar!DJ99</f>
        <v>0</v>
      </c>
      <c r="DE14">
        <f>Heildar!DK99</f>
        <v>0</v>
      </c>
      <c r="DF14">
        <f>Heildar!DL99</f>
        <v>0</v>
      </c>
      <c r="DG14">
        <f>Heildar!DM99</f>
        <v>0</v>
      </c>
      <c r="DH14">
        <f>Heildar!DN99</f>
        <v>0</v>
      </c>
      <c r="DI14">
        <f>Heildar!DO99</f>
        <v>0</v>
      </c>
      <c r="DJ14">
        <f>Heildar!DP99</f>
        <v>0</v>
      </c>
      <c r="DK14">
        <f>Heildar!DQ99</f>
        <v>0</v>
      </c>
      <c r="DL14">
        <f>Heildar!DR99</f>
        <v>0</v>
      </c>
      <c r="DM14">
        <f>Heildar!DS99</f>
        <v>0</v>
      </c>
      <c r="DN14">
        <f>Heildar!DT99</f>
        <v>0</v>
      </c>
      <c r="DO14">
        <f>Heildar!DU99</f>
        <v>0</v>
      </c>
      <c r="DP14">
        <f>Heildar!DV99</f>
        <v>0</v>
      </c>
      <c r="DQ14">
        <f>Heildar!DW99</f>
        <v>0</v>
      </c>
      <c r="DR14">
        <f>Heildar!DX99</f>
        <v>0</v>
      </c>
      <c r="DS14">
        <f>Heildar!DY99</f>
        <v>0</v>
      </c>
      <c r="DT14">
        <f>Heildar!DZ99</f>
        <v>0</v>
      </c>
      <c r="DU14">
        <f>Heildar!EA99</f>
        <v>0</v>
      </c>
      <c r="DV14">
        <f>Heildar!EB99</f>
        <v>0</v>
      </c>
      <c r="DW14">
        <f>Heildar!EC99</f>
        <v>0</v>
      </c>
      <c r="DX14">
        <f>Heildar!ED99</f>
        <v>0</v>
      </c>
      <c r="DY14">
        <f>Heildar!EE99</f>
        <v>0</v>
      </c>
      <c r="DZ14">
        <f>Heildar!EF99</f>
        <v>0</v>
      </c>
      <c r="EA14">
        <f>Heildar!EG99</f>
        <v>0</v>
      </c>
      <c r="EB14">
        <f>Heildar!EH99</f>
        <v>0</v>
      </c>
      <c r="EC14">
        <f>Heildar!EI99</f>
        <v>0</v>
      </c>
      <c r="ED14">
        <f>Heildar!EJ99</f>
        <v>0</v>
      </c>
      <c r="EE14">
        <f>Heildar!EK99</f>
        <v>0</v>
      </c>
      <c r="EF14">
        <f>Heildar!EL99</f>
        <v>0</v>
      </c>
      <c r="EG14">
        <f>Heildar!EM99</f>
        <v>0</v>
      </c>
      <c r="EH14">
        <f>Heildar!EN99</f>
        <v>0</v>
      </c>
      <c r="EI14">
        <f>Heildar!EO99</f>
        <v>0</v>
      </c>
      <c r="EJ14">
        <f>Heildar!EP99</f>
        <v>0</v>
      </c>
      <c r="EK14">
        <f>Heildar!EQ99</f>
        <v>0</v>
      </c>
      <c r="EL14">
        <f>Heildar!ER99</f>
        <v>0</v>
      </c>
      <c r="EM14">
        <f>Heildar!ES99</f>
        <v>0</v>
      </c>
      <c r="EN14">
        <f>Heildar!ET99</f>
        <v>0</v>
      </c>
      <c r="EO14">
        <f>Heildar!EU99</f>
        <v>0</v>
      </c>
      <c r="EP14">
        <f>Heildar!EV99</f>
        <v>0</v>
      </c>
      <c r="EQ14">
        <f>Heildar!EW99</f>
        <v>0</v>
      </c>
      <c r="ER14">
        <f>Heildar!EX99</f>
        <v>0</v>
      </c>
      <c r="ES14">
        <f>Heildar!EY99</f>
        <v>0</v>
      </c>
      <c r="ET14">
        <f>Heildar!EZ99</f>
        <v>0</v>
      </c>
      <c r="EU14">
        <f>Heildar!FA99</f>
        <v>0</v>
      </c>
      <c r="EV14">
        <f>Heildar!FB99</f>
        <v>0</v>
      </c>
      <c r="EW14">
        <f>Heildar!FC99</f>
        <v>0</v>
      </c>
      <c r="EX14">
        <f>Heildar!FD99</f>
        <v>0</v>
      </c>
      <c r="EY14">
        <f>Heildar!FE99</f>
        <v>0</v>
      </c>
      <c r="EZ14">
        <f>Heildar!FF99</f>
        <v>0</v>
      </c>
      <c r="FA14">
        <f>Heildar!FG99</f>
        <v>0</v>
      </c>
      <c r="FB14">
        <f>Heildar!FH99</f>
        <v>0</v>
      </c>
      <c r="FC14">
        <f>Heildar!FI99</f>
        <v>0</v>
      </c>
      <c r="FD14">
        <f>Heildar!FJ99</f>
        <v>0</v>
      </c>
      <c r="FE14">
        <f>Heildar!FK99</f>
        <v>0</v>
      </c>
      <c r="FF14">
        <f>Heildar!FL99</f>
        <v>0</v>
      </c>
      <c r="FG14">
        <f>Heildar!FM99</f>
        <v>0</v>
      </c>
      <c r="FH14">
        <f>Heildar!FN99</f>
        <v>0</v>
      </c>
      <c r="FI14">
        <f>Heildar!FO99</f>
        <v>0</v>
      </c>
      <c r="FJ14">
        <f>Heildar!FP99</f>
        <v>0</v>
      </c>
      <c r="FK14">
        <f>Heildar!FQ99</f>
        <v>0</v>
      </c>
      <c r="FL14">
        <f>Heildar!FR99</f>
        <v>0</v>
      </c>
      <c r="FM14">
        <f>Heildar!FS99</f>
        <v>0</v>
      </c>
      <c r="FN14">
        <f>Heildar!FT99</f>
        <v>0</v>
      </c>
      <c r="FO14">
        <f>Heildar!FU99</f>
        <v>0</v>
      </c>
      <c r="FP14">
        <f>Heildar!FV99</f>
        <v>0</v>
      </c>
      <c r="FQ14">
        <f>Heildar!FW99</f>
        <v>0</v>
      </c>
      <c r="FR14">
        <f>Heildar!FX99</f>
        <v>0</v>
      </c>
      <c r="FS14">
        <f>Heildar!FY99</f>
        <v>0</v>
      </c>
      <c r="FT14">
        <f>Heildar!FZ99</f>
        <v>0</v>
      </c>
      <c r="FU14">
        <f>Heildar!GA99</f>
        <v>0</v>
      </c>
      <c r="FV14">
        <f>Heildar!GB99</f>
        <v>0</v>
      </c>
      <c r="FW14">
        <f>Heildar!GC99</f>
        <v>0</v>
      </c>
      <c r="FX14">
        <f>Heildar!GD99</f>
        <v>0</v>
      </c>
      <c r="FY14">
        <f>Heildar!GE99</f>
        <v>0</v>
      </c>
      <c r="FZ14">
        <f>Heildar!GF99</f>
        <v>0</v>
      </c>
      <c r="GA14">
        <f>Heildar!GG99</f>
        <v>0</v>
      </c>
      <c r="GB14">
        <f>Heildar!GH99</f>
        <v>0</v>
      </c>
      <c r="GC14">
        <f>Heildar!GI99</f>
        <v>0</v>
      </c>
      <c r="GD14">
        <f>Heildar!GJ99</f>
        <v>0</v>
      </c>
      <c r="GE14">
        <f>Heildar!GK99</f>
        <v>0</v>
      </c>
      <c r="GF14">
        <f>Heildar!GL99</f>
        <v>0</v>
      </c>
      <c r="GG14">
        <f>Heildar!GM99</f>
        <v>0</v>
      </c>
      <c r="GH14">
        <f>Heildar!GN99</f>
        <v>0</v>
      </c>
      <c r="GI14">
        <f>Heildar!GO99</f>
        <v>0</v>
      </c>
      <c r="GJ14">
        <f>Heildar!GP99</f>
        <v>0</v>
      </c>
      <c r="GK14">
        <f>Heildar!GQ99</f>
        <v>0</v>
      </c>
      <c r="GL14">
        <f>Heildar!GR99</f>
        <v>0</v>
      </c>
      <c r="GM14">
        <f>Heildar!GS99</f>
        <v>0</v>
      </c>
      <c r="GN14">
        <f>Heildar!GT99</f>
        <v>0</v>
      </c>
      <c r="GO14">
        <f>Heildar!GU99</f>
        <v>0</v>
      </c>
      <c r="GP14">
        <f>Heildar!GV99</f>
        <v>0</v>
      </c>
      <c r="GQ14">
        <f>Heildar!GW99</f>
        <v>0</v>
      </c>
      <c r="GR14">
        <f>Heildar!GX99</f>
        <v>0</v>
      </c>
      <c r="GS14">
        <f>Heildar!GY99</f>
        <v>0</v>
      </c>
      <c r="GT14">
        <f>Heildar!GZ99</f>
        <v>0</v>
      </c>
      <c r="GU14">
        <f>Heildar!HA99</f>
        <v>0</v>
      </c>
      <c r="GV14">
        <f>Heildar!HB99</f>
        <v>0</v>
      </c>
      <c r="GW14">
        <f>Heildar!HC99</f>
        <v>0</v>
      </c>
      <c r="GX14">
        <f>Heildar!HD99</f>
        <v>0</v>
      </c>
      <c r="GY14">
        <f>Heildar!HE99</f>
        <v>0</v>
      </c>
      <c r="GZ14">
        <f>Heildar!HF99</f>
        <v>0</v>
      </c>
      <c r="HA14">
        <f>Heildar!HG99</f>
        <v>0</v>
      </c>
      <c r="HB14">
        <f>Heildar!HH99</f>
        <v>0</v>
      </c>
      <c r="HC14">
        <f>Heildar!HI99</f>
        <v>0</v>
      </c>
      <c r="HD14">
        <f>Heildar!HJ99</f>
        <v>0</v>
      </c>
      <c r="HE14">
        <f>Heildar!HK99</f>
        <v>0</v>
      </c>
      <c r="HF14">
        <f>Heildar!HL99</f>
        <v>0</v>
      </c>
      <c r="HG14">
        <f>Heildar!HM99</f>
        <v>0</v>
      </c>
      <c r="HH14">
        <f>Heildar!HN99</f>
        <v>0</v>
      </c>
      <c r="HI14">
        <f>Heildar!HO99</f>
        <v>0</v>
      </c>
      <c r="HJ14">
        <f>Heildar!HP99</f>
        <v>0</v>
      </c>
      <c r="HK14">
        <f>Heildar!HQ99</f>
        <v>0</v>
      </c>
      <c r="HL14">
        <f>Heildar!HR99</f>
        <v>0</v>
      </c>
      <c r="HM14">
        <f>Heildar!HS99</f>
        <v>0</v>
      </c>
      <c r="HN14">
        <f>Heildar!HT99</f>
        <v>0</v>
      </c>
      <c r="HO14">
        <f>Heildar!HU99</f>
        <v>0</v>
      </c>
      <c r="HP14">
        <f>Heildar!HV99</f>
        <v>0</v>
      </c>
      <c r="HQ14">
        <f>Heildar!HW99</f>
        <v>0</v>
      </c>
      <c r="HR14">
        <f>Heildar!HX99</f>
        <v>0</v>
      </c>
      <c r="HS14">
        <f>Heildar!HY99</f>
        <v>0</v>
      </c>
      <c r="HT14">
        <f>Heildar!HZ99</f>
        <v>0</v>
      </c>
      <c r="HU14">
        <f>Heildar!IA99</f>
        <v>0</v>
      </c>
      <c r="HV14">
        <f>Heildar!IB99</f>
        <v>0</v>
      </c>
      <c r="HW14">
        <f>Heildar!IC99</f>
        <v>0</v>
      </c>
      <c r="HX14">
        <f>Heildar!ID99</f>
        <v>0</v>
      </c>
      <c r="HY14">
        <f>Heildar!IE99</f>
        <v>0</v>
      </c>
      <c r="HZ14">
        <f>Heildar!IF99</f>
        <v>0</v>
      </c>
      <c r="IA14">
        <f>Heildar!IG99</f>
        <v>0</v>
      </c>
      <c r="IB14">
        <f>Heildar!IH99</f>
        <v>0</v>
      </c>
      <c r="IC14">
        <f>Heildar!II99</f>
        <v>0</v>
      </c>
      <c r="ID14">
        <f>Heildar!IJ99</f>
        <v>0</v>
      </c>
      <c r="IE14">
        <f>Heildar!IK99</f>
        <v>0</v>
      </c>
      <c r="IF14">
        <f>Heildar!IL99</f>
        <v>0</v>
      </c>
      <c r="IG14">
        <f>Heildar!IM99</f>
        <v>0</v>
      </c>
      <c r="IH14">
        <f>Heildar!IN99</f>
        <v>0</v>
      </c>
      <c r="II14">
        <f>Heildar!IO99</f>
        <v>0</v>
      </c>
      <c r="IJ14">
        <f>Heildar!IP99</f>
        <v>0</v>
      </c>
      <c r="IK14">
        <f>Heildar!IQ99</f>
        <v>0</v>
      </c>
      <c r="IL14">
        <f>Heildar!IR99</f>
        <v>0</v>
      </c>
      <c r="IM14">
        <f>Heildar!IS99</f>
        <v>0</v>
      </c>
      <c r="IN14">
        <f>Heildar!IT99</f>
        <v>0</v>
      </c>
      <c r="IO14">
        <f>Heildar!IU99</f>
        <v>0</v>
      </c>
      <c r="IP14">
        <f>Heildar!IV99</f>
        <v>0</v>
      </c>
      <c r="IQ14" t="e">
        <f>Heildar!#REF!</f>
        <v>#REF!</v>
      </c>
      <c r="IR14" t="e">
        <f>Heildar!#REF!</f>
        <v>#REF!</v>
      </c>
      <c r="IS14" t="e">
        <f>Heildar!#REF!</f>
        <v>#REF!</v>
      </c>
      <c r="IT14" t="e">
        <f>Heildar!#REF!</f>
        <v>#REF!</v>
      </c>
      <c r="IU14" t="e">
        <f>Heildar!#REF!</f>
        <v>#REF!</v>
      </c>
      <c r="IV14" t="e">
        <f>Heildar!#REF!</f>
        <v>#REF!</v>
      </c>
    </row>
    <row r="15" spans="1:256" x14ac:dyDescent="0.2">
      <c r="A15" s="30" t="str">
        <f>Heildar!A75</f>
        <v>Mosar</v>
      </c>
      <c r="B15" s="30">
        <f>Heildar!B75</f>
        <v>5.5</v>
      </c>
      <c r="C15" s="30">
        <f>Heildar!C75</f>
        <v>10</v>
      </c>
      <c r="D15" s="30">
        <f>Heildar!D75</f>
        <v>11.5</v>
      </c>
      <c r="E15" s="30">
        <f>Heildar!E75</f>
        <v>11</v>
      </c>
      <c r="F15" s="30">
        <f>Heildar!F75</f>
        <v>16</v>
      </c>
      <c r="G15" s="30">
        <f>Heildar!G75</f>
        <v>4.5</v>
      </c>
      <c r="H15" s="30">
        <f>Heildar!H75</f>
        <v>1.5</v>
      </c>
      <c r="I15" s="30">
        <f>Heildar!I75</f>
        <v>-0.5</v>
      </c>
      <c r="J15" s="30">
        <f>Heildar!J75</f>
        <v>5</v>
      </c>
      <c r="K15" s="30">
        <f>Heildar!K75</f>
        <v>5.5</v>
      </c>
      <c r="L15" s="30">
        <f>Heildar!L75</f>
        <v>10</v>
      </c>
      <c r="M15" s="30">
        <f>Heildar!M75</f>
        <v>11.5</v>
      </c>
      <c r="N15" s="30">
        <f>Heildar!N75</f>
        <v>11</v>
      </c>
      <c r="O15" s="30">
        <f>Heildar!O75</f>
        <v>16</v>
      </c>
      <c r="P15" s="30">
        <f>Heildar!P75</f>
        <v>0</v>
      </c>
      <c r="Q15" s="30">
        <f>Heildar!Q75</f>
        <v>0</v>
      </c>
      <c r="R15" s="30">
        <f>Heildar!R75</f>
        <v>0</v>
      </c>
      <c r="S15" s="30">
        <f>Heildar!S75</f>
        <v>0</v>
      </c>
      <c r="T15" s="30">
        <f>Heildar!T75</f>
        <v>0</v>
      </c>
      <c r="U15" s="30">
        <f>Heildar!U75</f>
        <v>0</v>
      </c>
      <c r="V15" s="30">
        <f>Heildar!V75</f>
        <v>0</v>
      </c>
      <c r="W15" s="30">
        <f>Heildar!W75</f>
        <v>0</v>
      </c>
      <c r="X15" s="30">
        <f>Heildar!X75</f>
        <v>0</v>
      </c>
      <c r="Y15" s="30">
        <f>Heildar!Y75</f>
        <v>0</v>
      </c>
      <c r="Z15" s="30">
        <f>Heildar!Z75</f>
        <v>0</v>
      </c>
      <c r="AA15" s="30">
        <f>Heildar!AA75</f>
        <v>0</v>
      </c>
      <c r="AB15" s="30">
        <f>Heildar!AB75</f>
        <v>0</v>
      </c>
      <c r="AC15" s="30">
        <f>Heildar!AC75</f>
        <v>0</v>
      </c>
      <c r="AD15" s="30">
        <f>Heildar!AD75</f>
        <v>0</v>
      </c>
      <c r="AE15" s="30">
        <f>Heildar!AE75</f>
        <v>0</v>
      </c>
      <c r="AF15" s="30">
        <f>Heildar!AF75</f>
        <v>0</v>
      </c>
      <c r="AG15" s="30">
        <f>Heildar!AG75</f>
        <v>0</v>
      </c>
      <c r="AH15" s="30">
        <f>Heildar!AH75</f>
        <v>0</v>
      </c>
      <c r="AI15" s="30">
        <f>Heildar!AI75</f>
        <v>0</v>
      </c>
      <c r="AP15">
        <f>Heildar!AV100</f>
        <v>0</v>
      </c>
      <c r="AQ15">
        <f>Heildar!AW100</f>
        <v>0</v>
      </c>
      <c r="AR15">
        <f>Heildar!AX100</f>
        <v>0</v>
      </c>
      <c r="AS15">
        <f>Heildar!AY100</f>
        <v>0</v>
      </c>
      <c r="AT15">
        <f>Heildar!AZ100</f>
        <v>0</v>
      </c>
      <c r="AU15">
        <f>Heildar!BA100</f>
        <v>0</v>
      </c>
      <c r="AV15">
        <f>Heildar!BB100</f>
        <v>0</v>
      </c>
      <c r="AW15">
        <f>Heildar!BC100</f>
        <v>0</v>
      </c>
      <c r="AX15">
        <f>Heildar!BD100</f>
        <v>0</v>
      </c>
      <c r="AY15">
        <f>Heildar!BE100</f>
        <v>0</v>
      </c>
      <c r="AZ15">
        <f>Heildar!BF100</f>
        <v>0</v>
      </c>
      <c r="BA15">
        <f>Heildar!BG100</f>
        <v>0</v>
      </c>
      <c r="BB15">
        <f>Heildar!BH100</f>
        <v>0</v>
      </c>
      <c r="BC15">
        <f>Heildar!BI100</f>
        <v>0</v>
      </c>
      <c r="BD15">
        <f>Heildar!BJ100</f>
        <v>0</v>
      </c>
      <c r="BE15">
        <f>Heildar!BK100</f>
        <v>0</v>
      </c>
      <c r="BF15">
        <f>Heildar!BL100</f>
        <v>0</v>
      </c>
      <c r="BG15">
        <f>Heildar!BM100</f>
        <v>0</v>
      </c>
      <c r="BH15">
        <f>Heildar!BN100</f>
        <v>0</v>
      </c>
      <c r="BI15">
        <f>Heildar!BO100</f>
        <v>0</v>
      </c>
      <c r="BJ15">
        <f>Heildar!BP100</f>
        <v>0</v>
      </c>
      <c r="BK15">
        <f>Heildar!BQ100</f>
        <v>0</v>
      </c>
      <c r="BL15">
        <f>Heildar!BR100</f>
        <v>0</v>
      </c>
      <c r="BM15">
        <f>Heildar!BS100</f>
        <v>0</v>
      </c>
      <c r="BN15">
        <f>Heildar!BT100</f>
        <v>0</v>
      </c>
      <c r="BO15">
        <f>Heildar!BU100</f>
        <v>0</v>
      </c>
      <c r="BP15">
        <f>Heildar!BV100</f>
        <v>0</v>
      </c>
      <c r="BQ15">
        <f>Heildar!BW100</f>
        <v>0</v>
      </c>
      <c r="BR15">
        <f>Heildar!BX100</f>
        <v>0</v>
      </c>
      <c r="BS15">
        <f>Heildar!BY100</f>
        <v>0</v>
      </c>
      <c r="BT15">
        <f>Heildar!BZ100</f>
        <v>0</v>
      </c>
      <c r="BU15">
        <f>Heildar!CA100</f>
        <v>0</v>
      </c>
      <c r="BV15">
        <f>Heildar!CB100</f>
        <v>0</v>
      </c>
      <c r="BW15">
        <f>Heildar!CC100</f>
        <v>0</v>
      </c>
      <c r="BX15">
        <f>Heildar!CD100</f>
        <v>0</v>
      </c>
      <c r="BY15">
        <f>Heildar!CE100</f>
        <v>0</v>
      </c>
      <c r="BZ15">
        <f>Heildar!CF100</f>
        <v>0</v>
      </c>
      <c r="CA15">
        <f>Heildar!CG100</f>
        <v>0</v>
      </c>
      <c r="CB15">
        <f>Heildar!CH100</f>
        <v>0</v>
      </c>
      <c r="CC15">
        <f>Heildar!CI100</f>
        <v>0</v>
      </c>
      <c r="CD15">
        <f>Heildar!CJ100</f>
        <v>0</v>
      </c>
      <c r="CE15">
        <f>Heildar!CK100</f>
        <v>0</v>
      </c>
      <c r="CF15">
        <f>Heildar!CL100</f>
        <v>0</v>
      </c>
      <c r="CG15">
        <f>Heildar!CM100</f>
        <v>0</v>
      </c>
      <c r="CH15">
        <f>Heildar!CN100</f>
        <v>0</v>
      </c>
      <c r="CI15">
        <f>Heildar!CO100</f>
        <v>0</v>
      </c>
      <c r="CJ15">
        <f>Heildar!CP100</f>
        <v>0</v>
      </c>
      <c r="CK15">
        <f>Heildar!CQ100</f>
        <v>0</v>
      </c>
      <c r="CL15">
        <f>Heildar!CR100</f>
        <v>0</v>
      </c>
      <c r="CM15">
        <f>Heildar!CS100</f>
        <v>0</v>
      </c>
      <c r="CN15">
        <f>Heildar!CT100</f>
        <v>0</v>
      </c>
      <c r="CO15">
        <f>Heildar!CU100</f>
        <v>0</v>
      </c>
      <c r="CP15">
        <f>Heildar!CV100</f>
        <v>0</v>
      </c>
      <c r="CQ15">
        <f>Heildar!CW100</f>
        <v>0</v>
      </c>
      <c r="CR15">
        <f>Heildar!CX100</f>
        <v>0</v>
      </c>
      <c r="CS15">
        <f>Heildar!CY100</f>
        <v>0</v>
      </c>
      <c r="CT15">
        <f>Heildar!CZ100</f>
        <v>0</v>
      </c>
      <c r="CU15">
        <f>Heildar!DA100</f>
        <v>0</v>
      </c>
      <c r="CV15">
        <f>Heildar!DB100</f>
        <v>0</v>
      </c>
      <c r="CW15">
        <f>Heildar!DC100</f>
        <v>0</v>
      </c>
      <c r="CX15">
        <f>Heildar!DD100</f>
        <v>0</v>
      </c>
      <c r="CY15">
        <f>Heildar!DE100</f>
        <v>0</v>
      </c>
      <c r="CZ15">
        <f>Heildar!DF100</f>
        <v>0</v>
      </c>
      <c r="DA15">
        <f>Heildar!DG100</f>
        <v>0</v>
      </c>
      <c r="DB15">
        <f>Heildar!DH100</f>
        <v>0</v>
      </c>
      <c r="DC15">
        <f>Heildar!DI100</f>
        <v>0</v>
      </c>
      <c r="DD15">
        <f>Heildar!DJ100</f>
        <v>0</v>
      </c>
      <c r="DE15">
        <f>Heildar!DK100</f>
        <v>0</v>
      </c>
      <c r="DF15">
        <f>Heildar!DL100</f>
        <v>0</v>
      </c>
      <c r="DG15">
        <f>Heildar!DM100</f>
        <v>0</v>
      </c>
      <c r="DH15">
        <f>Heildar!DN100</f>
        <v>0</v>
      </c>
      <c r="DI15">
        <f>Heildar!DO100</f>
        <v>0</v>
      </c>
      <c r="DJ15">
        <f>Heildar!DP100</f>
        <v>0</v>
      </c>
      <c r="DK15">
        <f>Heildar!DQ100</f>
        <v>0</v>
      </c>
      <c r="DL15">
        <f>Heildar!DR100</f>
        <v>0</v>
      </c>
      <c r="DM15">
        <f>Heildar!DS100</f>
        <v>0</v>
      </c>
      <c r="DN15">
        <f>Heildar!DT100</f>
        <v>0</v>
      </c>
      <c r="DO15">
        <f>Heildar!DU100</f>
        <v>0</v>
      </c>
      <c r="DP15">
        <f>Heildar!DV100</f>
        <v>0</v>
      </c>
      <c r="DQ15">
        <f>Heildar!DW100</f>
        <v>0</v>
      </c>
      <c r="DR15">
        <f>Heildar!DX100</f>
        <v>0</v>
      </c>
      <c r="DS15">
        <f>Heildar!DY100</f>
        <v>0</v>
      </c>
      <c r="DT15">
        <f>Heildar!DZ100</f>
        <v>0</v>
      </c>
      <c r="DU15">
        <f>Heildar!EA100</f>
        <v>0</v>
      </c>
      <c r="DV15">
        <f>Heildar!EB100</f>
        <v>0</v>
      </c>
      <c r="DW15">
        <f>Heildar!EC100</f>
        <v>0</v>
      </c>
      <c r="DX15">
        <f>Heildar!ED100</f>
        <v>0</v>
      </c>
      <c r="DY15">
        <f>Heildar!EE100</f>
        <v>0</v>
      </c>
      <c r="DZ15">
        <f>Heildar!EF100</f>
        <v>0</v>
      </c>
      <c r="EA15">
        <f>Heildar!EG100</f>
        <v>0</v>
      </c>
      <c r="EB15">
        <f>Heildar!EH100</f>
        <v>0</v>
      </c>
      <c r="EC15">
        <f>Heildar!EI100</f>
        <v>0</v>
      </c>
      <c r="ED15">
        <f>Heildar!EJ100</f>
        <v>0</v>
      </c>
      <c r="EE15">
        <f>Heildar!EK100</f>
        <v>0</v>
      </c>
      <c r="EF15">
        <f>Heildar!EL100</f>
        <v>0</v>
      </c>
      <c r="EG15">
        <f>Heildar!EM100</f>
        <v>0</v>
      </c>
      <c r="EH15">
        <f>Heildar!EN100</f>
        <v>0</v>
      </c>
      <c r="EI15">
        <f>Heildar!EO100</f>
        <v>0</v>
      </c>
      <c r="EJ15">
        <f>Heildar!EP100</f>
        <v>0</v>
      </c>
      <c r="EK15">
        <f>Heildar!EQ100</f>
        <v>0</v>
      </c>
      <c r="EL15">
        <f>Heildar!ER100</f>
        <v>0</v>
      </c>
      <c r="EM15">
        <f>Heildar!ES100</f>
        <v>0</v>
      </c>
      <c r="EN15">
        <f>Heildar!ET100</f>
        <v>0</v>
      </c>
      <c r="EO15">
        <f>Heildar!EU100</f>
        <v>0</v>
      </c>
      <c r="EP15">
        <f>Heildar!EV100</f>
        <v>0</v>
      </c>
      <c r="EQ15">
        <f>Heildar!EW100</f>
        <v>0</v>
      </c>
      <c r="ER15">
        <f>Heildar!EX100</f>
        <v>0</v>
      </c>
      <c r="ES15">
        <f>Heildar!EY100</f>
        <v>0</v>
      </c>
      <c r="ET15">
        <f>Heildar!EZ100</f>
        <v>0</v>
      </c>
      <c r="EU15">
        <f>Heildar!FA100</f>
        <v>0</v>
      </c>
      <c r="EV15">
        <f>Heildar!FB100</f>
        <v>0</v>
      </c>
      <c r="EW15">
        <f>Heildar!FC100</f>
        <v>0</v>
      </c>
      <c r="EX15">
        <f>Heildar!FD100</f>
        <v>0</v>
      </c>
      <c r="EY15">
        <f>Heildar!FE100</f>
        <v>0</v>
      </c>
      <c r="EZ15">
        <f>Heildar!FF100</f>
        <v>0</v>
      </c>
      <c r="FA15">
        <f>Heildar!FG100</f>
        <v>0</v>
      </c>
      <c r="FB15">
        <f>Heildar!FH100</f>
        <v>0</v>
      </c>
      <c r="FC15">
        <f>Heildar!FI100</f>
        <v>0</v>
      </c>
      <c r="FD15">
        <f>Heildar!FJ100</f>
        <v>0</v>
      </c>
      <c r="FE15">
        <f>Heildar!FK100</f>
        <v>0</v>
      </c>
      <c r="FF15">
        <f>Heildar!FL100</f>
        <v>0</v>
      </c>
      <c r="FG15">
        <f>Heildar!FM100</f>
        <v>0</v>
      </c>
      <c r="FH15">
        <f>Heildar!FN100</f>
        <v>0</v>
      </c>
      <c r="FI15">
        <f>Heildar!FO100</f>
        <v>0</v>
      </c>
      <c r="FJ15">
        <f>Heildar!FP100</f>
        <v>0</v>
      </c>
      <c r="FK15">
        <f>Heildar!FQ100</f>
        <v>0</v>
      </c>
      <c r="FL15">
        <f>Heildar!FR100</f>
        <v>0</v>
      </c>
      <c r="FM15">
        <f>Heildar!FS100</f>
        <v>0</v>
      </c>
      <c r="FN15">
        <f>Heildar!FT100</f>
        <v>0</v>
      </c>
      <c r="FO15">
        <f>Heildar!FU100</f>
        <v>0</v>
      </c>
      <c r="FP15">
        <f>Heildar!FV100</f>
        <v>0</v>
      </c>
      <c r="FQ15">
        <f>Heildar!FW100</f>
        <v>0</v>
      </c>
      <c r="FR15">
        <f>Heildar!FX100</f>
        <v>0</v>
      </c>
      <c r="FS15">
        <f>Heildar!FY100</f>
        <v>0</v>
      </c>
      <c r="FT15">
        <f>Heildar!FZ100</f>
        <v>0</v>
      </c>
      <c r="FU15">
        <f>Heildar!GA100</f>
        <v>0</v>
      </c>
      <c r="FV15">
        <f>Heildar!GB100</f>
        <v>0</v>
      </c>
      <c r="FW15">
        <f>Heildar!GC100</f>
        <v>0</v>
      </c>
      <c r="FX15">
        <f>Heildar!GD100</f>
        <v>0</v>
      </c>
      <c r="FY15">
        <f>Heildar!GE100</f>
        <v>0</v>
      </c>
      <c r="FZ15">
        <f>Heildar!GF100</f>
        <v>0</v>
      </c>
      <c r="GA15">
        <f>Heildar!GG100</f>
        <v>0</v>
      </c>
      <c r="GB15">
        <f>Heildar!GH100</f>
        <v>0</v>
      </c>
      <c r="GC15">
        <f>Heildar!GI100</f>
        <v>0</v>
      </c>
      <c r="GD15">
        <f>Heildar!GJ100</f>
        <v>0</v>
      </c>
      <c r="GE15">
        <f>Heildar!GK100</f>
        <v>0</v>
      </c>
      <c r="GF15">
        <f>Heildar!GL100</f>
        <v>0</v>
      </c>
      <c r="GG15">
        <f>Heildar!GM100</f>
        <v>0</v>
      </c>
      <c r="GH15">
        <f>Heildar!GN100</f>
        <v>0</v>
      </c>
      <c r="GI15">
        <f>Heildar!GO100</f>
        <v>0</v>
      </c>
      <c r="GJ15">
        <f>Heildar!GP100</f>
        <v>0</v>
      </c>
      <c r="GK15">
        <f>Heildar!GQ100</f>
        <v>0</v>
      </c>
      <c r="GL15">
        <f>Heildar!GR100</f>
        <v>0</v>
      </c>
      <c r="GM15">
        <f>Heildar!GS100</f>
        <v>0</v>
      </c>
      <c r="GN15">
        <f>Heildar!GT100</f>
        <v>0</v>
      </c>
      <c r="GO15">
        <f>Heildar!GU100</f>
        <v>0</v>
      </c>
      <c r="GP15">
        <f>Heildar!GV100</f>
        <v>0</v>
      </c>
      <c r="GQ15">
        <f>Heildar!GW100</f>
        <v>0</v>
      </c>
      <c r="GR15">
        <f>Heildar!GX100</f>
        <v>0</v>
      </c>
      <c r="GS15">
        <f>Heildar!GY100</f>
        <v>0</v>
      </c>
      <c r="GT15">
        <f>Heildar!GZ100</f>
        <v>0</v>
      </c>
      <c r="GU15">
        <f>Heildar!HA100</f>
        <v>0</v>
      </c>
      <c r="GV15">
        <f>Heildar!HB100</f>
        <v>0</v>
      </c>
      <c r="GW15">
        <f>Heildar!HC100</f>
        <v>0</v>
      </c>
      <c r="GX15">
        <f>Heildar!HD100</f>
        <v>0</v>
      </c>
      <c r="GY15">
        <f>Heildar!HE100</f>
        <v>0</v>
      </c>
      <c r="GZ15">
        <f>Heildar!HF100</f>
        <v>0</v>
      </c>
      <c r="HA15">
        <f>Heildar!HG100</f>
        <v>0</v>
      </c>
      <c r="HB15">
        <f>Heildar!HH100</f>
        <v>0</v>
      </c>
      <c r="HC15">
        <f>Heildar!HI100</f>
        <v>0</v>
      </c>
      <c r="HD15">
        <f>Heildar!HJ100</f>
        <v>0</v>
      </c>
      <c r="HE15">
        <f>Heildar!HK100</f>
        <v>0</v>
      </c>
      <c r="HF15">
        <f>Heildar!HL100</f>
        <v>0</v>
      </c>
      <c r="HG15">
        <f>Heildar!HM100</f>
        <v>0</v>
      </c>
      <c r="HH15">
        <f>Heildar!HN100</f>
        <v>0</v>
      </c>
      <c r="HI15">
        <f>Heildar!HO100</f>
        <v>0</v>
      </c>
      <c r="HJ15">
        <f>Heildar!HP100</f>
        <v>0</v>
      </c>
      <c r="HK15">
        <f>Heildar!HQ100</f>
        <v>0</v>
      </c>
      <c r="HL15">
        <f>Heildar!HR100</f>
        <v>0</v>
      </c>
      <c r="HM15">
        <f>Heildar!HS100</f>
        <v>0</v>
      </c>
      <c r="HN15">
        <f>Heildar!HT100</f>
        <v>0</v>
      </c>
      <c r="HO15">
        <f>Heildar!HU100</f>
        <v>0</v>
      </c>
      <c r="HP15">
        <f>Heildar!HV100</f>
        <v>0</v>
      </c>
      <c r="HQ15">
        <f>Heildar!HW100</f>
        <v>0</v>
      </c>
      <c r="HR15">
        <f>Heildar!HX100</f>
        <v>0</v>
      </c>
      <c r="HS15">
        <f>Heildar!HY100</f>
        <v>0</v>
      </c>
      <c r="HT15">
        <f>Heildar!HZ100</f>
        <v>0</v>
      </c>
      <c r="HU15">
        <f>Heildar!IA100</f>
        <v>0</v>
      </c>
      <c r="HV15">
        <f>Heildar!IB100</f>
        <v>0</v>
      </c>
      <c r="HW15">
        <f>Heildar!IC100</f>
        <v>0</v>
      </c>
      <c r="HX15">
        <f>Heildar!ID100</f>
        <v>0</v>
      </c>
      <c r="HY15">
        <f>Heildar!IE100</f>
        <v>0</v>
      </c>
      <c r="HZ15">
        <f>Heildar!IF100</f>
        <v>0</v>
      </c>
      <c r="IA15">
        <f>Heildar!IG100</f>
        <v>0</v>
      </c>
      <c r="IB15">
        <f>Heildar!IH100</f>
        <v>0</v>
      </c>
      <c r="IC15">
        <f>Heildar!II100</f>
        <v>0</v>
      </c>
      <c r="ID15">
        <f>Heildar!IJ100</f>
        <v>0</v>
      </c>
      <c r="IE15">
        <f>Heildar!IK100</f>
        <v>0</v>
      </c>
      <c r="IF15">
        <f>Heildar!IL100</f>
        <v>0</v>
      </c>
      <c r="IG15">
        <f>Heildar!IM100</f>
        <v>0</v>
      </c>
      <c r="IH15">
        <f>Heildar!IN100</f>
        <v>0</v>
      </c>
      <c r="II15">
        <f>Heildar!IO100</f>
        <v>0</v>
      </c>
      <c r="IJ15">
        <f>Heildar!IP100</f>
        <v>0</v>
      </c>
      <c r="IK15">
        <f>Heildar!IQ100</f>
        <v>0</v>
      </c>
      <c r="IL15">
        <f>Heildar!IR100</f>
        <v>0</v>
      </c>
      <c r="IM15">
        <f>Heildar!IS100</f>
        <v>0</v>
      </c>
      <c r="IN15">
        <f>Heildar!IT100</f>
        <v>0</v>
      </c>
      <c r="IO15">
        <f>Heildar!IU100</f>
        <v>0</v>
      </c>
      <c r="IP15">
        <f>Heildar!IV100</f>
        <v>0</v>
      </c>
      <c r="IQ15" t="e">
        <f>Heildar!#REF!</f>
        <v>#REF!</v>
      </c>
      <c r="IR15" t="e">
        <f>Heildar!#REF!</f>
        <v>#REF!</v>
      </c>
      <c r="IS15" t="e">
        <f>Heildar!#REF!</f>
        <v>#REF!</v>
      </c>
      <c r="IT15" t="e">
        <f>Heildar!#REF!</f>
        <v>#REF!</v>
      </c>
      <c r="IU15" t="e">
        <f>Heildar!#REF!</f>
        <v>#REF!</v>
      </c>
      <c r="IV15" t="e">
        <f>Heildar!#REF!</f>
        <v>#REF!</v>
      </c>
    </row>
    <row r="16" spans="1:256" x14ac:dyDescent="0.2">
      <c r="A16" s="30" t="str">
        <f>Heildar!A76</f>
        <v>Blað- og runnfléttur</v>
      </c>
      <c r="B16" s="30">
        <f>Heildar!B76</f>
        <v>2</v>
      </c>
      <c r="C16" s="30">
        <f>Heildar!C76</f>
        <v>2</v>
      </c>
      <c r="D16" s="30">
        <f>Heildar!D76</f>
        <v>4.5</v>
      </c>
      <c r="E16" s="30">
        <f>Heildar!E76</f>
        <v>3</v>
      </c>
      <c r="F16" s="30">
        <f>Heildar!F76</f>
        <v>1</v>
      </c>
      <c r="G16" s="30">
        <f>Heildar!G76</f>
        <v>0</v>
      </c>
      <c r="H16" s="30">
        <f>Heildar!H76</f>
        <v>2.5</v>
      </c>
      <c r="I16" s="30">
        <f>Heildar!I76</f>
        <v>-1.5</v>
      </c>
      <c r="J16" s="30">
        <f>Heildar!J76</f>
        <v>-2</v>
      </c>
      <c r="K16" s="30">
        <f>Heildar!K76</f>
        <v>0</v>
      </c>
      <c r="L16" s="30">
        <f>Heildar!L76</f>
        <v>0</v>
      </c>
      <c r="M16" s="30">
        <f>Heildar!M76</f>
        <v>0</v>
      </c>
      <c r="N16" s="30">
        <f>Heildar!N76</f>
        <v>0</v>
      </c>
      <c r="O16" s="30">
        <f>Heildar!O76</f>
        <v>0</v>
      </c>
      <c r="P16" s="30">
        <f>Heildar!P76</f>
        <v>2</v>
      </c>
      <c r="Q16" s="30">
        <f>Heildar!Q76</f>
        <v>2</v>
      </c>
      <c r="R16" s="30">
        <f>Heildar!R76</f>
        <v>4.5</v>
      </c>
      <c r="S16" s="30">
        <f>Heildar!S76</f>
        <v>3</v>
      </c>
      <c r="T16" s="30">
        <f>Heildar!T76</f>
        <v>1</v>
      </c>
      <c r="U16" s="30">
        <f>Heildar!U76</f>
        <v>0</v>
      </c>
      <c r="V16" s="30">
        <f>Heildar!V76</f>
        <v>0</v>
      </c>
      <c r="W16" s="30">
        <f>Heildar!W76</f>
        <v>0</v>
      </c>
      <c r="X16" s="30">
        <f>Heildar!X76</f>
        <v>0</v>
      </c>
      <c r="Y16" s="30">
        <f>Heildar!Y76</f>
        <v>0</v>
      </c>
      <c r="Z16" s="30">
        <f>Heildar!Z76</f>
        <v>0</v>
      </c>
      <c r="AA16" s="30">
        <f>Heildar!AA76</f>
        <v>0</v>
      </c>
      <c r="AB16" s="30">
        <f>Heildar!AB76</f>
        <v>0</v>
      </c>
      <c r="AC16" s="30">
        <f>Heildar!AC76</f>
        <v>0</v>
      </c>
      <c r="AD16" s="30">
        <f>Heildar!AD76</f>
        <v>0</v>
      </c>
      <c r="AE16" s="30">
        <f>Heildar!AE76</f>
        <v>0</v>
      </c>
      <c r="AF16" s="30">
        <f>Heildar!AF76</f>
        <v>0</v>
      </c>
      <c r="AG16" s="30">
        <f>Heildar!AG76</f>
        <v>0</v>
      </c>
      <c r="AH16" s="30">
        <f>Heildar!AH76</f>
        <v>0</v>
      </c>
      <c r="AI16" s="30">
        <f>Heildar!AI76</f>
        <v>0</v>
      </c>
      <c r="AP16">
        <f>Heildar!AV101</f>
        <v>0</v>
      </c>
      <c r="AQ16">
        <f>Heildar!AW101</f>
        <v>0</v>
      </c>
      <c r="AR16">
        <f>Heildar!AX101</f>
        <v>0</v>
      </c>
      <c r="AS16">
        <f>Heildar!AY101</f>
        <v>0</v>
      </c>
      <c r="AT16">
        <f>Heildar!AZ101</f>
        <v>0</v>
      </c>
      <c r="AU16">
        <f>Heildar!BA101</f>
        <v>0</v>
      </c>
      <c r="AV16">
        <f>Heildar!BB101</f>
        <v>0</v>
      </c>
      <c r="AW16">
        <f>Heildar!BC101</f>
        <v>0</v>
      </c>
      <c r="AX16">
        <f>Heildar!BD101</f>
        <v>0</v>
      </c>
      <c r="AY16">
        <f>Heildar!BE101</f>
        <v>0</v>
      </c>
      <c r="AZ16">
        <f>Heildar!BF101</f>
        <v>0</v>
      </c>
      <c r="BA16">
        <f>Heildar!BG101</f>
        <v>0</v>
      </c>
      <c r="BB16">
        <f>Heildar!BH101</f>
        <v>0</v>
      </c>
      <c r="BC16">
        <f>Heildar!BI101</f>
        <v>0</v>
      </c>
      <c r="BD16">
        <f>Heildar!BJ101</f>
        <v>0</v>
      </c>
      <c r="BE16">
        <f>Heildar!BK101</f>
        <v>0</v>
      </c>
      <c r="BF16">
        <f>Heildar!BL101</f>
        <v>0</v>
      </c>
      <c r="BG16">
        <f>Heildar!BM101</f>
        <v>0</v>
      </c>
      <c r="BH16">
        <f>Heildar!BN101</f>
        <v>0</v>
      </c>
      <c r="BI16">
        <f>Heildar!BO101</f>
        <v>0</v>
      </c>
      <c r="BJ16">
        <f>Heildar!BP101</f>
        <v>0</v>
      </c>
      <c r="BK16">
        <f>Heildar!BQ101</f>
        <v>0</v>
      </c>
      <c r="BL16">
        <f>Heildar!BR101</f>
        <v>0</v>
      </c>
      <c r="BM16">
        <f>Heildar!BS101</f>
        <v>0</v>
      </c>
      <c r="BN16">
        <f>Heildar!BT101</f>
        <v>0</v>
      </c>
      <c r="BO16">
        <f>Heildar!BU101</f>
        <v>0</v>
      </c>
      <c r="BP16">
        <f>Heildar!BV101</f>
        <v>0</v>
      </c>
      <c r="BQ16">
        <f>Heildar!BW101</f>
        <v>0</v>
      </c>
      <c r="BR16">
        <f>Heildar!BX101</f>
        <v>0</v>
      </c>
      <c r="BS16">
        <f>Heildar!BY101</f>
        <v>0</v>
      </c>
      <c r="BT16">
        <f>Heildar!BZ101</f>
        <v>0</v>
      </c>
      <c r="BU16">
        <f>Heildar!CA101</f>
        <v>0</v>
      </c>
      <c r="BV16">
        <f>Heildar!CB101</f>
        <v>0</v>
      </c>
      <c r="BW16">
        <f>Heildar!CC101</f>
        <v>0</v>
      </c>
      <c r="BX16">
        <f>Heildar!CD101</f>
        <v>0</v>
      </c>
      <c r="BY16">
        <f>Heildar!CE101</f>
        <v>0</v>
      </c>
      <c r="BZ16">
        <f>Heildar!CF101</f>
        <v>0</v>
      </c>
      <c r="CA16">
        <f>Heildar!CG101</f>
        <v>0</v>
      </c>
      <c r="CB16">
        <f>Heildar!CH101</f>
        <v>0</v>
      </c>
      <c r="CC16">
        <f>Heildar!CI101</f>
        <v>0</v>
      </c>
      <c r="CD16">
        <f>Heildar!CJ101</f>
        <v>0</v>
      </c>
      <c r="CE16">
        <f>Heildar!CK101</f>
        <v>0</v>
      </c>
      <c r="CF16">
        <f>Heildar!CL101</f>
        <v>0</v>
      </c>
      <c r="CG16">
        <f>Heildar!CM101</f>
        <v>0</v>
      </c>
      <c r="CH16">
        <f>Heildar!CN101</f>
        <v>0</v>
      </c>
      <c r="CI16">
        <f>Heildar!CO101</f>
        <v>0</v>
      </c>
      <c r="CJ16">
        <f>Heildar!CP101</f>
        <v>0</v>
      </c>
      <c r="CK16">
        <f>Heildar!CQ101</f>
        <v>0</v>
      </c>
      <c r="CL16">
        <f>Heildar!CR101</f>
        <v>0</v>
      </c>
      <c r="CM16">
        <f>Heildar!CS101</f>
        <v>0</v>
      </c>
      <c r="CN16">
        <f>Heildar!CT101</f>
        <v>0</v>
      </c>
      <c r="CO16">
        <f>Heildar!CU101</f>
        <v>0</v>
      </c>
      <c r="CP16">
        <f>Heildar!CV101</f>
        <v>0</v>
      </c>
      <c r="CQ16">
        <f>Heildar!CW101</f>
        <v>0</v>
      </c>
      <c r="CR16">
        <f>Heildar!CX101</f>
        <v>0</v>
      </c>
      <c r="CS16">
        <f>Heildar!CY101</f>
        <v>0</v>
      </c>
      <c r="CT16">
        <f>Heildar!CZ101</f>
        <v>0</v>
      </c>
      <c r="CU16">
        <f>Heildar!DA101</f>
        <v>0</v>
      </c>
      <c r="CV16">
        <f>Heildar!DB101</f>
        <v>0</v>
      </c>
      <c r="CW16">
        <f>Heildar!DC101</f>
        <v>0</v>
      </c>
      <c r="CX16">
        <f>Heildar!DD101</f>
        <v>0</v>
      </c>
      <c r="CY16">
        <f>Heildar!DE101</f>
        <v>0</v>
      </c>
      <c r="CZ16">
        <f>Heildar!DF101</f>
        <v>0</v>
      </c>
      <c r="DA16">
        <f>Heildar!DG101</f>
        <v>0</v>
      </c>
      <c r="DB16">
        <f>Heildar!DH101</f>
        <v>0</v>
      </c>
      <c r="DC16">
        <f>Heildar!DI101</f>
        <v>0</v>
      </c>
      <c r="DD16">
        <f>Heildar!DJ101</f>
        <v>0</v>
      </c>
      <c r="DE16">
        <f>Heildar!DK101</f>
        <v>0</v>
      </c>
      <c r="DF16">
        <f>Heildar!DL101</f>
        <v>0</v>
      </c>
      <c r="DG16">
        <f>Heildar!DM101</f>
        <v>0</v>
      </c>
      <c r="DH16">
        <f>Heildar!DN101</f>
        <v>0</v>
      </c>
      <c r="DI16">
        <f>Heildar!DO101</f>
        <v>0</v>
      </c>
      <c r="DJ16">
        <f>Heildar!DP101</f>
        <v>0</v>
      </c>
      <c r="DK16">
        <f>Heildar!DQ101</f>
        <v>0</v>
      </c>
      <c r="DL16">
        <f>Heildar!DR101</f>
        <v>0</v>
      </c>
      <c r="DM16">
        <f>Heildar!DS101</f>
        <v>0</v>
      </c>
      <c r="DN16">
        <f>Heildar!DT101</f>
        <v>0</v>
      </c>
      <c r="DO16">
        <f>Heildar!DU101</f>
        <v>0</v>
      </c>
      <c r="DP16">
        <f>Heildar!DV101</f>
        <v>0</v>
      </c>
      <c r="DQ16">
        <f>Heildar!DW101</f>
        <v>0</v>
      </c>
      <c r="DR16">
        <f>Heildar!DX101</f>
        <v>0</v>
      </c>
      <c r="DS16">
        <f>Heildar!DY101</f>
        <v>0</v>
      </c>
      <c r="DT16">
        <f>Heildar!DZ101</f>
        <v>0</v>
      </c>
      <c r="DU16">
        <f>Heildar!EA101</f>
        <v>0</v>
      </c>
      <c r="DV16">
        <f>Heildar!EB101</f>
        <v>0</v>
      </c>
      <c r="DW16">
        <f>Heildar!EC101</f>
        <v>0</v>
      </c>
      <c r="DX16">
        <f>Heildar!ED101</f>
        <v>0</v>
      </c>
      <c r="DY16">
        <f>Heildar!EE101</f>
        <v>0</v>
      </c>
      <c r="DZ16">
        <f>Heildar!EF101</f>
        <v>0</v>
      </c>
      <c r="EA16">
        <f>Heildar!EG101</f>
        <v>0</v>
      </c>
      <c r="EB16">
        <f>Heildar!EH101</f>
        <v>0</v>
      </c>
      <c r="EC16">
        <f>Heildar!EI101</f>
        <v>0</v>
      </c>
      <c r="ED16">
        <f>Heildar!EJ101</f>
        <v>0</v>
      </c>
      <c r="EE16">
        <f>Heildar!EK101</f>
        <v>0</v>
      </c>
      <c r="EF16">
        <f>Heildar!EL101</f>
        <v>0</v>
      </c>
      <c r="EG16">
        <f>Heildar!EM101</f>
        <v>0</v>
      </c>
      <c r="EH16">
        <f>Heildar!EN101</f>
        <v>0</v>
      </c>
      <c r="EI16">
        <f>Heildar!EO101</f>
        <v>0</v>
      </c>
      <c r="EJ16">
        <f>Heildar!EP101</f>
        <v>0</v>
      </c>
      <c r="EK16">
        <f>Heildar!EQ101</f>
        <v>0</v>
      </c>
      <c r="EL16">
        <f>Heildar!ER101</f>
        <v>0</v>
      </c>
      <c r="EM16">
        <f>Heildar!ES101</f>
        <v>0</v>
      </c>
      <c r="EN16">
        <f>Heildar!ET101</f>
        <v>0</v>
      </c>
      <c r="EO16">
        <f>Heildar!EU101</f>
        <v>0</v>
      </c>
      <c r="EP16">
        <f>Heildar!EV101</f>
        <v>0</v>
      </c>
      <c r="EQ16">
        <f>Heildar!EW101</f>
        <v>0</v>
      </c>
      <c r="ER16">
        <f>Heildar!EX101</f>
        <v>0</v>
      </c>
      <c r="ES16">
        <f>Heildar!EY101</f>
        <v>0</v>
      </c>
      <c r="ET16">
        <f>Heildar!EZ101</f>
        <v>0</v>
      </c>
      <c r="EU16">
        <f>Heildar!FA101</f>
        <v>0</v>
      </c>
      <c r="EV16">
        <f>Heildar!FB101</f>
        <v>0</v>
      </c>
      <c r="EW16">
        <f>Heildar!FC101</f>
        <v>0</v>
      </c>
      <c r="EX16">
        <f>Heildar!FD101</f>
        <v>0</v>
      </c>
      <c r="EY16">
        <f>Heildar!FE101</f>
        <v>0</v>
      </c>
      <c r="EZ16">
        <f>Heildar!FF101</f>
        <v>0</v>
      </c>
      <c r="FA16">
        <f>Heildar!FG101</f>
        <v>0</v>
      </c>
      <c r="FB16">
        <f>Heildar!FH101</f>
        <v>0</v>
      </c>
      <c r="FC16">
        <f>Heildar!FI101</f>
        <v>0</v>
      </c>
      <c r="FD16">
        <f>Heildar!FJ101</f>
        <v>0</v>
      </c>
      <c r="FE16">
        <f>Heildar!FK101</f>
        <v>0</v>
      </c>
      <c r="FF16">
        <f>Heildar!FL101</f>
        <v>0</v>
      </c>
      <c r="FG16">
        <f>Heildar!FM101</f>
        <v>0</v>
      </c>
      <c r="FH16">
        <f>Heildar!FN101</f>
        <v>0</v>
      </c>
      <c r="FI16">
        <f>Heildar!FO101</f>
        <v>0</v>
      </c>
      <c r="FJ16">
        <f>Heildar!FP101</f>
        <v>0</v>
      </c>
      <c r="FK16">
        <f>Heildar!FQ101</f>
        <v>0</v>
      </c>
      <c r="FL16">
        <f>Heildar!FR101</f>
        <v>0</v>
      </c>
      <c r="FM16">
        <f>Heildar!FS101</f>
        <v>0</v>
      </c>
      <c r="FN16">
        <f>Heildar!FT101</f>
        <v>0</v>
      </c>
      <c r="FO16">
        <f>Heildar!FU101</f>
        <v>0</v>
      </c>
      <c r="FP16">
        <f>Heildar!FV101</f>
        <v>0</v>
      </c>
      <c r="FQ16">
        <f>Heildar!FW101</f>
        <v>0</v>
      </c>
      <c r="FR16">
        <f>Heildar!FX101</f>
        <v>0</v>
      </c>
      <c r="FS16">
        <f>Heildar!FY101</f>
        <v>0</v>
      </c>
      <c r="FT16">
        <f>Heildar!FZ101</f>
        <v>0</v>
      </c>
      <c r="FU16">
        <f>Heildar!GA101</f>
        <v>0</v>
      </c>
      <c r="FV16">
        <f>Heildar!GB101</f>
        <v>0</v>
      </c>
      <c r="FW16">
        <f>Heildar!GC101</f>
        <v>0</v>
      </c>
      <c r="FX16">
        <f>Heildar!GD101</f>
        <v>0</v>
      </c>
      <c r="FY16">
        <f>Heildar!GE101</f>
        <v>0</v>
      </c>
      <c r="FZ16">
        <f>Heildar!GF101</f>
        <v>0</v>
      </c>
      <c r="GA16">
        <f>Heildar!GG101</f>
        <v>0</v>
      </c>
      <c r="GB16">
        <f>Heildar!GH101</f>
        <v>0</v>
      </c>
      <c r="GC16">
        <f>Heildar!GI101</f>
        <v>0</v>
      </c>
      <c r="GD16">
        <f>Heildar!GJ101</f>
        <v>0</v>
      </c>
      <c r="GE16">
        <f>Heildar!GK101</f>
        <v>0</v>
      </c>
      <c r="GF16">
        <f>Heildar!GL101</f>
        <v>0</v>
      </c>
      <c r="GG16">
        <f>Heildar!GM101</f>
        <v>0</v>
      </c>
      <c r="GH16">
        <f>Heildar!GN101</f>
        <v>0</v>
      </c>
      <c r="GI16">
        <f>Heildar!GO101</f>
        <v>0</v>
      </c>
      <c r="GJ16">
        <f>Heildar!GP101</f>
        <v>0</v>
      </c>
      <c r="GK16">
        <f>Heildar!GQ101</f>
        <v>0</v>
      </c>
      <c r="GL16">
        <f>Heildar!GR101</f>
        <v>0</v>
      </c>
      <c r="GM16">
        <f>Heildar!GS101</f>
        <v>0</v>
      </c>
      <c r="GN16">
        <f>Heildar!GT101</f>
        <v>0</v>
      </c>
      <c r="GO16">
        <f>Heildar!GU101</f>
        <v>0</v>
      </c>
      <c r="GP16">
        <f>Heildar!GV101</f>
        <v>0</v>
      </c>
      <c r="GQ16">
        <f>Heildar!GW101</f>
        <v>0</v>
      </c>
      <c r="GR16">
        <f>Heildar!GX101</f>
        <v>0</v>
      </c>
      <c r="GS16">
        <f>Heildar!GY101</f>
        <v>0</v>
      </c>
      <c r="GT16">
        <f>Heildar!GZ101</f>
        <v>0</v>
      </c>
      <c r="GU16">
        <f>Heildar!HA101</f>
        <v>0</v>
      </c>
      <c r="GV16">
        <f>Heildar!HB101</f>
        <v>0</v>
      </c>
      <c r="GW16">
        <f>Heildar!HC101</f>
        <v>0</v>
      </c>
      <c r="GX16">
        <f>Heildar!HD101</f>
        <v>0</v>
      </c>
      <c r="GY16">
        <f>Heildar!HE101</f>
        <v>0</v>
      </c>
      <c r="GZ16">
        <f>Heildar!HF101</f>
        <v>0</v>
      </c>
      <c r="HA16">
        <f>Heildar!HG101</f>
        <v>0</v>
      </c>
      <c r="HB16">
        <f>Heildar!HH101</f>
        <v>0</v>
      </c>
      <c r="HC16">
        <f>Heildar!HI101</f>
        <v>0</v>
      </c>
      <c r="HD16">
        <f>Heildar!HJ101</f>
        <v>0</v>
      </c>
      <c r="HE16">
        <f>Heildar!HK101</f>
        <v>0</v>
      </c>
      <c r="HF16">
        <f>Heildar!HL101</f>
        <v>0</v>
      </c>
      <c r="HG16">
        <f>Heildar!HM101</f>
        <v>0</v>
      </c>
      <c r="HH16">
        <f>Heildar!HN101</f>
        <v>0</v>
      </c>
      <c r="HI16">
        <f>Heildar!HO101</f>
        <v>0</v>
      </c>
      <c r="HJ16">
        <f>Heildar!HP101</f>
        <v>0</v>
      </c>
      <c r="HK16">
        <f>Heildar!HQ101</f>
        <v>0</v>
      </c>
      <c r="HL16">
        <f>Heildar!HR101</f>
        <v>0</v>
      </c>
      <c r="HM16">
        <f>Heildar!HS101</f>
        <v>0</v>
      </c>
      <c r="HN16">
        <f>Heildar!HT101</f>
        <v>0</v>
      </c>
      <c r="HO16">
        <f>Heildar!HU101</f>
        <v>0</v>
      </c>
      <c r="HP16">
        <f>Heildar!HV101</f>
        <v>0</v>
      </c>
      <c r="HQ16">
        <f>Heildar!HW101</f>
        <v>0</v>
      </c>
      <c r="HR16">
        <f>Heildar!HX101</f>
        <v>0</v>
      </c>
      <c r="HS16">
        <f>Heildar!HY101</f>
        <v>0</v>
      </c>
      <c r="HT16">
        <f>Heildar!HZ101</f>
        <v>0</v>
      </c>
      <c r="HU16">
        <f>Heildar!IA101</f>
        <v>0</v>
      </c>
      <c r="HV16">
        <f>Heildar!IB101</f>
        <v>0</v>
      </c>
      <c r="HW16">
        <f>Heildar!IC101</f>
        <v>0</v>
      </c>
      <c r="HX16">
        <f>Heildar!ID101</f>
        <v>0</v>
      </c>
      <c r="HY16">
        <f>Heildar!IE101</f>
        <v>0</v>
      </c>
      <c r="HZ16">
        <f>Heildar!IF101</f>
        <v>0</v>
      </c>
      <c r="IA16">
        <f>Heildar!IG101</f>
        <v>0</v>
      </c>
      <c r="IB16">
        <f>Heildar!IH101</f>
        <v>0</v>
      </c>
      <c r="IC16">
        <f>Heildar!II101</f>
        <v>0</v>
      </c>
      <c r="ID16">
        <f>Heildar!IJ101</f>
        <v>0</v>
      </c>
      <c r="IE16">
        <f>Heildar!IK101</f>
        <v>0</v>
      </c>
      <c r="IF16">
        <f>Heildar!IL101</f>
        <v>0</v>
      </c>
      <c r="IG16">
        <f>Heildar!IM101</f>
        <v>0</v>
      </c>
      <c r="IH16">
        <f>Heildar!IN101</f>
        <v>0</v>
      </c>
      <c r="II16">
        <f>Heildar!IO101</f>
        <v>0</v>
      </c>
      <c r="IJ16">
        <f>Heildar!IP101</f>
        <v>0</v>
      </c>
      <c r="IK16">
        <f>Heildar!IQ101</f>
        <v>0</v>
      </c>
      <c r="IL16">
        <f>Heildar!IR101</f>
        <v>0</v>
      </c>
      <c r="IM16">
        <f>Heildar!IS101</f>
        <v>0</v>
      </c>
      <c r="IN16">
        <f>Heildar!IT101</f>
        <v>0</v>
      </c>
      <c r="IO16">
        <f>Heildar!IU101</f>
        <v>0</v>
      </c>
      <c r="IP16">
        <f>Heildar!IV101</f>
        <v>0</v>
      </c>
      <c r="IQ16" t="e">
        <f>Heildar!#REF!</f>
        <v>#REF!</v>
      </c>
      <c r="IR16" t="e">
        <f>Heildar!#REF!</f>
        <v>#REF!</v>
      </c>
      <c r="IS16" t="e">
        <f>Heildar!#REF!</f>
        <v>#REF!</v>
      </c>
      <c r="IT16" t="e">
        <f>Heildar!#REF!</f>
        <v>#REF!</v>
      </c>
      <c r="IU16" t="e">
        <f>Heildar!#REF!</f>
        <v>#REF!</v>
      </c>
      <c r="IV16" t="e">
        <f>Heildar!#REF!</f>
        <v>#REF!</v>
      </c>
    </row>
    <row r="17" spans="1:256" x14ac:dyDescent="0.2">
      <c r="A17" s="30" t="str">
        <f>Heildar!A77</f>
        <v>Hrúðurfléttur</v>
      </c>
      <c r="B17" s="30">
        <f>Heildar!B77</f>
        <v>32.5</v>
      </c>
      <c r="C17" s="30">
        <f>Heildar!C77</f>
        <v>40.5</v>
      </c>
      <c r="D17" s="30">
        <f>Heildar!D77</f>
        <v>30.5</v>
      </c>
      <c r="E17" s="30">
        <f>Heildar!E77</f>
        <v>36.5</v>
      </c>
      <c r="F17" s="30">
        <f>Heildar!F77</f>
        <v>47.5</v>
      </c>
      <c r="G17" s="30">
        <f>Heildar!G77</f>
        <v>8</v>
      </c>
      <c r="H17" s="30">
        <f>Heildar!H77</f>
        <v>-10</v>
      </c>
      <c r="I17" s="30">
        <f>Heildar!I77</f>
        <v>6</v>
      </c>
      <c r="J17" s="30">
        <f>Heildar!J77</f>
        <v>11</v>
      </c>
      <c r="K17" s="30">
        <f>Heildar!K77</f>
        <v>0</v>
      </c>
      <c r="L17" s="30">
        <f>Heildar!L77</f>
        <v>0</v>
      </c>
      <c r="M17" s="30">
        <f>Heildar!M77</f>
        <v>0</v>
      </c>
      <c r="N17" s="30">
        <f>Heildar!N77</f>
        <v>0</v>
      </c>
      <c r="O17" s="30">
        <f>Heildar!O77</f>
        <v>0</v>
      </c>
      <c r="P17" s="30">
        <f>Heildar!P77</f>
        <v>0</v>
      </c>
      <c r="Q17" s="30">
        <f>Heildar!Q77</f>
        <v>0</v>
      </c>
      <c r="R17" s="30">
        <f>Heildar!R77</f>
        <v>0</v>
      </c>
      <c r="S17" s="30">
        <f>Heildar!S77</f>
        <v>0</v>
      </c>
      <c r="T17" s="30">
        <f>Heildar!T77</f>
        <v>0</v>
      </c>
      <c r="U17" s="30">
        <f>Heildar!U77</f>
        <v>32.5</v>
      </c>
      <c r="V17" s="30">
        <f>Heildar!V77</f>
        <v>40.5</v>
      </c>
      <c r="W17" s="30">
        <f>Heildar!W77</f>
        <v>30.5</v>
      </c>
      <c r="X17" s="30">
        <f>Heildar!X77</f>
        <v>36.5</v>
      </c>
      <c r="Y17" s="30">
        <f>Heildar!Y77</f>
        <v>47.5</v>
      </c>
      <c r="Z17" s="30">
        <f>Heildar!Z77</f>
        <v>0</v>
      </c>
      <c r="AA17" s="30">
        <f>Heildar!AA77</f>
        <v>0</v>
      </c>
      <c r="AB17" s="30">
        <f>Heildar!AB77</f>
        <v>0</v>
      </c>
      <c r="AC17" s="30">
        <f>Heildar!AC77</f>
        <v>0</v>
      </c>
      <c r="AD17" s="30">
        <f>Heildar!AD77</f>
        <v>0</v>
      </c>
      <c r="AE17" s="30">
        <f>Heildar!AE77</f>
        <v>0</v>
      </c>
      <c r="AF17" s="30">
        <f>Heildar!AF77</f>
        <v>0</v>
      </c>
      <c r="AG17" s="30">
        <f>Heildar!AG77</f>
        <v>0</v>
      </c>
      <c r="AH17" s="30">
        <f>Heildar!AH77</f>
        <v>0</v>
      </c>
      <c r="AI17" s="30">
        <f>Heildar!AI77</f>
        <v>0</v>
      </c>
      <c r="AP17">
        <f>Heildar!AV102</f>
        <v>0</v>
      </c>
      <c r="AQ17">
        <f>Heildar!AW102</f>
        <v>0</v>
      </c>
      <c r="AR17">
        <f>Heildar!AX102</f>
        <v>0</v>
      </c>
      <c r="AS17">
        <f>Heildar!AY102</f>
        <v>0</v>
      </c>
      <c r="AT17">
        <f>Heildar!AZ102</f>
        <v>0</v>
      </c>
      <c r="AU17">
        <f>Heildar!BA102</f>
        <v>0</v>
      </c>
      <c r="AV17">
        <f>Heildar!BB102</f>
        <v>0</v>
      </c>
      <c r="AW17">
        <f>Heildar!BC102</f>
        <v>0</v>
      </c>
      <c r="AX17">
        <f>Heildar!BD102</f>
        <v>0</v>
      </c>
      <c r="AY17">
        <f>Heildar!BE102</f>
        <v>0</v>
      </c>
      <c r="AZ17">
        <f>Heildar!BF102</f>
        <v>0</v>
      </c>
      <c r="BA17">
        <f>Heildar!BG102</f>
        <v>0</v>
      </c>
      <c r="BB17">
        <f>Heildar!BH102</f>
        <v>0</v>
      </c>
      <c r="BC17">
        <f>Heildar!BI102</f>
        <v>0</v>
      </c>
      <c r="BD17">
        <f>Heildar!BJ102</f>
        <v>0</v>
      </c>
      <c r="BE17">
        <f>Heildar!BK102</f>
        <v>0</v>
      </c>
      <c r="BF17">
        <f>Heildar!BL102</f>
        <v>0</v>
      </c>
      <c r="BG17">
        <f>Heildar!BM102</f>
        <v>0</v>
      </c>
      <c r="BH17">
        <f>Heildar!BN102</f>
        <v>0</v>
      </c>
      <c r="BI17">
        <f>Heildar!BO102</f>
        <v>0</v>
      </c>
      <c r="BJ17">
        <f>Heildar!BP102</f>
        <v>0</v>
      </c>
      <c r="BK17">
        <f>Heildar!BQ102</f>
        <v>0</v>
      </c>
      <c r="BL17">
        <f>Heildar!BR102</f>
        <v>0</v>
      </c>
      <c r="BM17">
        <f>Heildar!BS102</f>
        <v>0</v>
      </c>
      <c r="BN17">
        <f>Heildar!BT102</f>
        <v>0</v>
      </c>
      <c r="BO17">
        <f>Heildar!BU102</f>
        <v>0</v>
      </c>
      <c r="BP17">
        <f>Heildar!BV102</f>
        <v>0</v>
      </c>
      <c r="BQ17">
        <f>Heildar!BW102</f>
        <v>0</v>
      </c>
      <c r="BR17">
        <f>Heildar!BX102</f>
        <v>0</v>
      </c>
      <c r="BS17">
        <f>Heildar!BY102</f>
        <v>0</v>
      </c>
      <c r="BT17">
        <f>Heildar!BZ102</f>
        <v>0</v>
      </c>
      <c r="BU17">
        <f>Heildar!CA102</f>
        <v>0</v>
      </c>
      <c r="BV17">
        <f>Heildar!CB102</f>
        <v>0</v>
      </c>
      <c r="BW17">
        <f>Heildar!CC102</f>
        <v>0</v>
      </c>
      <c r="BX17">
        <f>Heildar!CD102</f>
        <v>0</v>
      </c>
      <c r="BY17">
        <f>Heildar!CE102</f>
        <v>0</v>
      </c>
      <c r="BZ17">
        <f>Heildar!CF102</f>
        <v>0</v>
      </c>
      <c r="CA17">
        <f>Heildar!CG102</f>
        <v>0</v>
      </c>
      <c r="CB17">
        <f>Heildar!CH102</f>
        <v>0</v>
      </c>
      <c r="CC17">
        <f>Heildar!CI102</f>
        <v>0</v>
      </c>
      <c r="CD17">
        <f>Heildar!CJ102</f>
        <v>0</v>
      </c>
      <c r="CE17">
        <f>Heildar!CK102</f>
        <v>0</v>
      </c>
      <c r="CF17">
        <f>Heildar!CL102</f>
        <v>0</v>
      </c>
      <c r="CG17">
        <f>Heildar!CM102</f>
        <v>0</v>
      </c>
      <c r="CH17">
        <f>Heildar!CN102</f>
        <v>0</v>
      </c>
      <c r="CI17">
        <f>Heildar!CO102</f>
        <v>0</v>
      </c>
      <c r="CJ17">
        <f>Heildar!CP102</f>
        <v>0</v>
      </c>
      <c r="CK17">
        <f>Heildar!CQ102</f>
        <v>0</v>
      </c>
      <c r="CL17">
        <f>Heildar!CR102</f>
        <v>0</v>
      </c>
      <c r="CM17">
        <f>Heildar!CS102</f>
        <v>0</v>
      </c>
      <c r="CN17">
        <f>Heildar!CT102</f>
        <v>0</v>
      </c>
      <c r="CO17">
        <f>Heildar!CU102</f>
        <v>0</v>
      </c>
      <c r="CP17">
        <f>Heildar!CV102</f>
        <v>0</v>
      </c>
      <c r="CQ17">
        <f>Heildar!CW102</f>
        <v>0</v>
      </c>
      <c r="CR17">
        <f>Heildar!CX102</f>
        <v>0</v>
      </c>
      <c r="CS17">
        <f>Heildar!CY102</f>
        <v>0</v>
      </c>
      <c r="CT17">
        <f>Heildar!CZ102</f>
        <v>0</v>
      </c>
      <c r="CU17">
        <f>Heildar!DA102</f>
        <v>0</v>
      </c>
      <c r="CV17">
        <f>Heildar!DB102</f>
        <v>0</v>
      </c>
      <c r="CW17">
        <f>Heildar!DC102</f>
        <v>0</v>
      </c>
      <c r="CX17">
        <f>Heildar!DD102</f>
        <v>0</v>
      </c>
      <c r="CY17">
        <f>Heildar!DE102</f>
        <v>0</v>
      </c>
      <c r="CZ17">
        <f>Heildar!DF102</f>
        <v>0</v>
      </c>
      <c r="DA17">
        <f>Heildar!DG102</f>
        <v>0</v>
      </c>
      <c r="DB17">
        <f>Heildar!DH102</f>
        <v>0</v>
      </c>
      <c r="DC17">
        <f>Heildar!DI102</f>
        <v>0</v>
      </c>
      <c r="DD17">
        <f>Heildar!DJ102</f>
        <v>0</v>
      </c>
      <c r="DE17">
        <f>Heildar!DK102</f>
        <v>0</v>
      </c>
      <c r="DF17">
        <f>Heildar!DL102</f>
        <v>0</v>
      </c>
      <c r="DG17">
        <f>Heildar!DM102</f>
        <v>0</v>
      </c>
      <c r="DH17">
        <f>Heildar!DN102</f>
        <v>0</v>
      </c>
      <c r="DI17">
        <f>Heildar!DO102</f>
        <v>0</v>
      </c>
      <c r="DJ17">
        <f>Heildar!DP102</f>
        <v>0</v>
      </c>
      <c r="DK17">
        <f>Heildar!DQ102</f>
        <v>0</v>
      </c>
      <c r="DL17">
        <f>Heildar!DR102</f>
        <v>0</v>
      </c>
      <c r="DM17">
        <f>Heildar!DS102</f>
        <v>0</v>
      </c>
      <c r="DN17">
        <f>Heildar!DT102</f>
        <v>0</v>
      </c>
      <c r="DO17">
        <f>Heildar!DU102</f>
        <v>0</v>
      </c>
      <c r="DP17">
        <f>Heildar!DV102</f>
        <v>0</v>
      </c>
      <c r="DQ17">
        <f>Heildar!DW102</f>
        <v>0</v>
      </c>
      <c r="DR17">
        <f>Heildar!DX102</f>
        <v>0</v>
      </c>
      <c r="DS17">
        <f>Heildar!DY102</f>
        <v>0</v>
      </c>
      <c r="DT17">
        <f>Heildar!DZ102</f>
        <v>0</v>
      </c>
      <c r="DU17">
        <f>Heildar!EA102</f>
        <v>0</v>
      </c>
      <c r="DV17">
        <f>Heildar!EB102</f>
        <v>0</v>
      </c>
      <c r="DW17">
        <f>Heildar!EC102</f>
        <v>0</v>
      </c>
      <c r="DX17">
        <f>Heildar!ED102</f>
        <v>0</v>
      </c>
      <c r="DY17">
        <f>Heildar!EE102</f>
        <v>0</v>
      </c>
      <c r="DZ17">
        <f>Heildar!EF102</f>
        <v>0</v>
      </c>
      <c r="EA17">
        <f>Heildar!EG102</f>
        <v>0</v>
      </c>
      <c r="EB17">
        <f>Heildar!EH102</f>
        <v>0</v>
      </c>
      <c r="EC17">
        <f>Heildar!EI102</f>
        <v>0</v>
      </c>
      <c r="ED17">
        <f>Heildar!EJ102</f>
        <v>0</v>
      </c>
      <c r="EE17">
        <f>Heildar!EK102</f>
        <v>0</v>
      </c>
      <c r="EF17">
        <f>Heildar!EL102</f>
        <v>0</v>
      </c>
      <c r="EG17">
        <f>Heildar!EM102</f>
        <v>0</v>
      </c>
      <c r="EH17">
        <f>Heildar!EN102</f>
        <v>0</v>
      </c>
      <c r="EI17">
        <f>Heildar!EO102</f>
        <v>0</v>
      </c>
      <c r="EJ17">
        <f>Heildar!EP102</f>
        <v>0</v>
      </c>
      <c r="EK17">
        <f>Heildar!EQ102</f>
        <v>0</v>
      </c>
      <c r="EL17">
        <f>Heildar!ER102</f>
        <v>0</v>
      </c>
      <c r="EM17">
        <f>Heildar!ES102</f>
        <v>0</v>
      </c>
      <c r="EN17">
        <f>Heildar!ET102</f>
        <v>0</v>
      </c>
      <c r="EO17">
        <f>Heildar!EU102</f>
        <v>0</v>
      </c>
      <c r="EP17">
        <f>Heildar!EV102</f>
        <v>0</v>
      </c>
      <c r="EQ17">
        <f>Heildar!EW102</f>
        <v>0</v>
      </c>
      <c r="ER17">
        <f>Heildar!EX102</f>
        <v>0</v>
      </c>
      <c r="ES17">
        <f>Heildar!EY102</f>
        <v>0</v>
      </c>
      <c r="ET17">
        <f>Heildar!EZ102</f>
        <v>0</v>
      </c>
      <c r="EU17">
        <f>Heildar!FA102</f>
        <v>0</v>
      </c>
      <c r="EV17">
        <f>Heildar!FB102</f>
        <v>0</v>
      </c>
      <c r="EW17">
        <f>Heildar!FC102</f>
        <v>0</v>
      </c>
      <c r="EX17">
        <f>Heildar!FD102</f>
        <v>0</v>
      </c>
      <c r="EY17">
        <f>Heildar!FE102</f>
        <v>0</v>
      </c>
      <c r="EZ17">
        <f>Heildar!FF102</f>
        <v>0</v>
      </c>
      <c r="FA17">
        <f>Heildar!FG102</f>
        <v>0</v>
      </c>
      <c r="FB17">
        <f>Heildar!FH102</f>
        <v>0</v>
      </c>
      <c r="FC17">
        <f>Heildar!FI102</f>
        <v>0</v>
      </c>
      <c r="FD17">
        <f>Heildar!FJ102</f>
        <v>0</v>
      </c>
      <c r="FE17">
        <f>Heildar!FK102</f>
        <v>0</v>
      </c>
      <c r="FF17">
        <f>Heildar!FL102</f>
        <v>0</v>
      </c>
      <c r="FG17">
        <f>Heildar!FM102</f>
        <v>0</v>
      </c>
      <c r="FH17">
        <f>Heildar!FN102</f>
        <v>0</v>
      </c>
      <c r="FI17">
        <f>Heildar!FO102</f>
        <v>0</v>
      </c>
      <c r="FJ17">
        <f>Heildar!FP102</f>
        <v>0</v>
      </c>
      <c r="FK17">
        <f>Heildar!FQ102</f>
        <v>0</v>
      </c>
      <c r="FL17">
        <f>Heildar!FR102</f>
        <v>0</v>
      </c>
      <c r="FM17">
        <f>Heildar!FS102</f>
        <v>0</v>
      </c>
      <c r="FN17">
        <f>Heildar!FT102</f>
        <v>0</v>
      </c>
      <c r="FO17">
        <f>Heildar!FU102</f>
        <v>0</v>
      </c>
      <c r="FP17">
        <f>Heildar!FV102</f>
        <v>0</v>
      </c>
      <c r="FQ17">
        <f>Heildar!FW102</f>
        <v>0</v>
      </c>
      <c r="FR17">
        <f>Heildar!FX102</f>
        <v>0</v>
      </c>
      <c r="FS17">
        <f>Heildar!FY102</f>
        <v>0</v>
      </c>
      <c r="FT17">
        <f>Heildar!FZ102</f>
        <v>0</v>
      </c>
      <c r="FU17">
        <f>Heildar!GA102</f>
        <v>0</v>
      </c>
      <c r="FV17">
        <f>Heildar!GB102</f>
        <v>0</v>
      </c>
      <c r="FW17">
        <f>Heildar!GC102</f>
        <v>0</v>
      </c>
      <c r="FX17">
        <f>Heildar!GD102</f>
        <v>0</v>
      </c>
      <c r="FY17">
        <f>Heildar!GE102</f>
        <v>0</v>
      </c>
      <c r="FZ17">
        <f>Heildar!GF102</f>
        <v>0</v>
      </c>
      <c r="GA17">
        <f>Heildar!GG102</f>
        <v>0</v>
      </c>
      <c r="GB17">
        <f>Heildar!GH102</f>
        <v>0</v>
      </c>
      <c r="GC17">
        <f>Heildar!GI102</f>
        <v>0</v>
      </c>
      <c r="GD17">
        <f>Heildar!GJ102</f>
        <v>0</v>
      </c>
      <c r="GE17">
        <f>Heildar!GK102</f>
        <v>0</v>
      </c>
      <c r="GF17">
        <f>Heildar!GL102</f>
        <v>0</v>
      </c>
      <c r="GG17">
        <f>Heildar!GM102</f>
        <v>0</v>
      </c>
      <c r="GH17">
        <f>Heildar!GN102</f>
        <v>0</v>
      </c>
      <c r="GI17">
        <f>Heildar!GO102</f>
        <v>0</v>
      </c>
      <c r="GJ17">
        <f>Heildar!GP102</f>
        <v>0</v>
      </c>
      <c r="GK17">
        <f>Heildar!GQ102</f>
        <v>0</v>
      </c>
      <c r="GL17">
        <f>Heildar!GR102</f>
        <v>0</v>
      </c>
      <c r="GM17">
        <f>Heildar!GS102</f>
        <v>0</v>
      </c>
      <c r="GN17">
        <f>Heildar!GT102</f>
        <v>0</v>
      </c>
      <c r="GO17">
        <f>Heildar!GU102</f>
        <v>0</v>
      </c>
      <c r="GP17">
        <f>Heildar!GV102</f>
        <v>0</v>
      </c>
      <c r="GQ17">
        <f>Heildar!GW102</f>
        <v>0</v>
      </c>
      <c r="GR17">
        <f>Heildar!GX102</f>
        <v>0</v>
      </c>
      <c r="GS17">
        <f>Heildar!GY102</f>
        <v>0</v>
      </c>
      <c r="GT17">
        <f>Heildar!GZ102</f>
        <v>0</v>
      </c>
      <c r="GU17">
        <f>Heildar!HA102</f>
        <v>0</v>
      </c>
      <c r="GV17">
        <f>Heildar!HB102</f>
        <v>0</v>
      </c>
      <c r="GW17">
        <f>Heildar!HC102</f>
        <v>0</v>
      </c>
      <c r="GX17">
        <f>Heildar!HD102</f>
        <v>0</v>
      </c>
      <c r="GY17">
        <f>Heildar!HE102</f>
        <v>0</v>
      </c>
      <c r="GZ17">
        <f>Heildar!HF102</f>
        <v>0</v>
      </c>
      <c r="HA17">
        <f>Heildar!HG102</f>
        <v>0</v>
      </c>
      <c r="HB17">
        <f>Heildar!HH102</f>
        <v>0</v>
      </c>
      <c r="HC17">
        <f>Heildar!HI102</f>
        <v>0</v>
      </c>
      <c r="HD17">
        <f>Heildar!HJ102</f>
        <v>0</v>
      </c>
      <c r="HE17">
        <f>Heildar!HK102</f>
        <v>0</v>
      </c>
      <c r="HF17">
        <f>Heildar!HL102</f>
        <v>0</v>
      </c>
      <c r="HG17">
        <f>Heildar!HM102</f>
        <v>0</v>
      </c>
      <c r="HH17">
        <f>Heildar!HN102</f>
        <v>0</v>
      </c>
      <c r="HI17">
        <f>Heildar!HO102</f>
        <v>0</v>
      </c>
      <c r="HJ17">
        <f>Heildar!HP102</f>
        <v>0</v>
      </c>
      <c r="HK17">
        <f>Heildar!HQ102</f>
        <v>0</v>
      </c>
      <c r="HL17">
        <f>Heildar!HR102</f>
        <v>0</v>
      </c>
      <c r="HM17">
        <f>Heildar!HS102</f>
        <v>0</v>
      </c>
      <c r="HN17">
        <f>Heildar!HT102</f>
        <v>0</v>
      </c>
      <c r="HO17">
        <f>Heildar!HU102</f>
        <v>0</v>
      </c>
      <c r="HP17">
        <f>Heildar!HV102</f>
        <v>0</v>
      </c>
      <c r="HQ17">
        <f>Heildar!HW102</f>
        <v>0</v>
      </c>
      <c r="HR17">
        <f>Heildar!HX102</f>
        <v>0</v>
      </c>
      <c r="HS17">
        <f>Heildar!HY102</f>
        <v>0</v>
      </c>
      <c r="HT17">
        <f>Heildar!HZ102</f>
        <v>0</v>
      </c>
      <c r="HU17">
        <f>Heildar!IA102</f>
        <v>0</v>
      </c>
      <c r="HV17">
        <f>Heildar!IB102</f>
        <v>0</v>
      </c>
      <c r="HW17">
        <f>Heildar!IC102</f>
        <v>0</v>
      </c>
      <c r="HX17">
        <f>Heildar!ID102</f>
        <v>0</v>
      </c>
      <c r="HY17">
        <f>Heildar!IE102</f>
        <v>0</v>
      </c>
      <c r="HZ17">
        <f>Heildar!IF102</f>
        <v>0</v>
      </c>
      <c r="IA17">
        <f>Heildar!IG102</f>
        <v>0</v>
      </c>
      <c r="IB17">
        <f>Heildar!IH102</f>
        <v>0</v>
      </c>
      <c r="IC17">
        <f>Heildar!II102</f>
        <v>0</v>
      </c>
      <c r="ID17">
        <f>Heildar!IJ102</f>
        <v>0</v>
      </c>
      <c r="IE17">
        <f>Heildar!IK102</f>
        <v>0</v>
      </c>
      <c r="IF17">
        <f>Heildar!IL102</f>
        <v>0</v>
      </c>
      <c r="IG17">
        <f>Heildar!IM102</f>
        <v>0</v>
      </c>
      <c r="IH17">
        <f>Heildar!IN102</f>
        <v>0</v>
      </c>
      <c r="II17">
        <f>Heildar!IO102</f>
        <v>0</v>
      </c>
      <c r="IJ17">
        <f>Heildar!IP102</f>
        <v>0</v>
      </c>
      <c r="IK17">
        <f>Heildar!IQ102</f>
        <v>0</v>
      </c>
      <c r="IL17">
        <f>Heildar!IR102</f>
        <v>0</v>
      </c>
      <c r="IM17">
        <f>Heildar!IS102</f>
        <v>0</v>
      </c>
      <c r="IN17">
        <f>Heildar!IT102</f>
        <v>0</v>
      </c>
      <c r="IO17">
        <f>Heildar!IU102</f>
        <v>0</v>
      </c>
      <c r="IP17">
        <f>Heildar!IV102</f>
        <v>0</v>
      </c>
      <c r="IQ17" t="e">
        <f>Heildar!#REF!</f>
        <v>#REF!</v>
      </c>
      <c r="IR17" t="e">
        <f>Heildar!#REF!</f>
        <v>#REF!</v>
      </c>
      <c r="IS17" t="e">
        <f>Heildar!#REF!</f>
        <v>#REF!</v>
      </c>
      <c r="IT17" t="e">
        <f>Heildar!#REF!</f>
        <v>#REF!</v>
      </c>
      <c r="IU17" t="e">
        <f>Heildar!#REF!</f>
        <v>#REF!</v>
      </c>
      <c r="IV17" t="e">
        <f>Heildar!#REF!</f>
        <v>#REF!</v>
      </c>
    </row>
    <row r="18" spans="1:256" x14ac:dyDescent="0.2">
      <c r="A18" s="30" t="str">
        <f>Heildar!A78</f>
        <v>Heildarþekja</v>
      </c>
      <c r="B18" s="30">
        <f>Heildar!B78</f>
        <v>40</v>
      </c>
      <c r="C18" s="30">
        <f>Heildar!C78</f>
        <v>52.5</v>
      </c>
      <c r="D18" s="30">
        <f>Heildar!D78</f>
        <v>46.5</v>
      </c>
      <c r="E18" s="30">
        <f>Heildar!E78</f>
        <v>50.5</v>
      </c>
      <c r="F18" s="30">
        <f>Heildar!F78</f>
        <v>64.5</v>
      </c>
      <c r="G18" s="30">
        <f>Heildar!G78</f>
        <v>12.5</v>
      </c>
      <c r="H18" s="30">
        <f>Heildar!H78</f>
        <v>-6</v>
      </c>
      <c r="I18" s="30">
        <f>Heildar!I78</f>
        <v>4</v>
      </c>
      <c r="J18" s="30">
        <f>Heildar!J78</f>
        <v>14</v>
      </c>
      <c r="K18" s="30">
        <f>Heildar!K78</f>
        <v>0</v>
      </c>
      <c r="L18" s="30">
        <f>Heildar!L78</f>
        <v>0</v>
      </c>
      <c r="M18" s="30">
        <f>Heildar!M78</f>
        <v>0</v>
      </c>
      <c r="N18" s="30">
        <f>Heildar!N78</f>
        <v>0</v>
      </c>
      <c r="O18" s="30">
        <f>Heildar!O78</f>
        <v>0</v>
      </c>
      <c r="P18" s="30">
        <f>Heildar!P78</f>
        <v>0</v>
      </c>
      <c r="Q18" s="30">
        <f>Heildar!Q78</f>
        <v>0</v>
      </c>
      <c r="R18" s="30">
        <f>Heildar!R78</f>
        <v>0</v>
      </c>
      <c r="S18" s="30">
        <f>Heildar!S78</f>
        <v>0</v>
      </c>
      <c r="T18" s="30">
        <f>Heildar!T78</f>
        <v>0</v>
      </c>
      <c r="U18" s="30">
        <f>Heildar!U78</f>
        <v>0</v>
      </c>
      <c r="V18" s="30">
        <f>Heildar!V78</f>
        <v>0</v>
      </c>
      <c r="W18" s="30">
        <f>Heildar!W78</f>
        <v>0</v>
      </c>
      <c r="X18" s="30">
        <f>Heildar!X78</f>
        <v>0</v>
      </c>
      <c r="Y18" s="30">
        <f>Heildar!Y78</f>
        <v>0</v>
      </c>
      <c r="Z18" s="30">
        <f>Heildar!Z78</f>
        <v>40</v>
      </c>
      <c r="AA18" s="30">
        <f>Heildar!AA78</f>
        <v>52.5</v>
      </c>
      <c r="AB18" s="30">
        <f>Heildar!AB78</f>
        <v>46.5</v>
      </c>
      <c r="AC18" s="30">
        <f>Heildar!AC78</f>
        <v>50.5</v>
      </c>
      <c r="AD18" s="30">
        <f>Heildar!AD78</f>
        <v>64.5</v>
      </c>
      <c r="AE18" s="30">
        <f>Heildar!AE78</f>
        <v>0</v>
      </c>
      <c r="AF18" s="30">
        <f>Heildar!AF78</f>
        <v>0</v>
      </c>
      <c r="AG18" s="30">
        <f>Heildar!AG78</f>
        <v>0</v>
      </c>
      <c r="AH18" s="30">
        <f>Heildar!AH78</f>
        <v>0</v>
      </c>
      <c r="AI18" s="30">
        <f>Heildar!AI78</f>
        <v>0</v>
      </c>
      <c r="AP18">
        <f>Heildar!AV103</f>
        <v>0</v>
      </c>
      <c r="AQ18">
        <f>Heildar!AW103</f>
        <v>0</v>
      </c>
      <c r="AR18">
        <f>Heildar!AX103</f>
        <v>0</v>
      </c>
      <c r="AS18">
        <f>Heildar!AY103</f>
        <v>0</v>
      </c>
      <c r="AT18">
        <f>Heildar!AZ103</f>
        <v>0</v>
      </c>
      <c r="AU18">
        <f>Heildar!BA103</f>
        <v>0</v>
      </c>
      <c r="AV18">
        <f>Heildar!BB103</f>
        <v>0</v>
      </c>
      <c r="AW18">
        <f>Heildar!BC103</f>
        <v>0</v>
      </c>
      <c r="AX18">
        <f>Heildar!BD103</f>
        <v>0</v>
      </c>
      <c r="AY18">
        <f>Heildar!BE103</f>
        <v>0</v>
      </c>
      <c r="AZ18">
        <f>Heildar!BF103</f>
        <v>0</v>
      </c>
      <c r="BA18">
        <f>Heildar!BG103</f>
        <v>0</v>
      </c>
      <c r="BB18">
        <f>Heildar!BH103</f>
        <v>0</v>
      </c>
      <c r="BC18">
        <f>Heildar!BI103</f>
        <v>0</v>
      </c>
      <c r="BD18">
        <f>Heildar!BJ103</f>
        <v>0</v>
      </c>
      <c r="BE18">
        <f>Heildar!BK103</f>
        <v>0</v>
      </c>
      <c r="BF18">
        <f>Heildar!BL103</f>
        <v>0</v>
      </c>
      <c r="BG18">
        <f>Heildar!BM103</f>
        <v>0</v>
      </c>
      <c r="BH18">
        <f>Heildar!BN103</f>
        <v>0</v>
      </c>
      <c r="BI18">
        <f>Heildar!BO103</f>
        <v>0</v>
      </c>
      <c r="BJ18">
        <f>Heildar!BP103</f>
        <v>0</v>
      </c>
      <c r="BK18">
        <f>Heildar!BQ103</f>
        <v>0</v>
      </c>
      <c r="BL18">
        <f>Heildar!BR103</f>
        <v>0</v>
      </c>
      <c r="BM18">
        <f>Heildar!BS103</f>
        <v>0</v>
      </c>
      <c r="BN18">
        <f>Heildar!BT103</f>
        <v>0</v>
      </c>
      <c r="BO18">
        <f>Heildar!BU103</f>
        <v>0</v>
      </c>
      <c r="BP18">
        <f>Heildar!BV103</f>
        <v>0</v>
      </c>
      <c r="BQ18">
        <f>Heildar!BW103</f>
        <v>0</v>
      </c>
      <c r="BR18">
        <f>Heildar!BX103</f>
        <v>0</v>
      </c>
      <c r="BS18">
        <f>Heildar!BY103</f>
        <v>0</v>
      </c>
      <c r="BT18">
        <f>Heildar!BZ103</f>
        <v>0</v>
      </c>
      <c r="BU18">
        <f>Heildar!CA103</f>
        <v>0</v>
      </c>
      <c r="BV18">
        <f>Heildar!CB103</f>
        <v>0</v>
      </c>
      <c r="BW18">
        <f>Heildar!CC103</f>
        <v>0</v>
      </c>
      <c r="BX18">
        <f>Heildar!CD103</f>
        <v>0</v>
      </c>
      <c r="BY18">
        <f>Heildar!CE103</f>
        <v>0</v>
      </c>
      <c r="BZ18">
        <f>Heildar!CF103</f>
        <v>0</v>
      </c>
      <c r="CA18">
        <f>Heildar!CG103</f>
        <v>0</v>
      </c>
      <c r="CB18">
        <f>Heildar!CH103</f>
        <v>0</v>
      </c>
      <c r="CC18">
        <f>Heildar!CI103</f>
        <v>0</v>
      </c>
      <c r="CD18">
        <f>Heildar!CJ103</f>
        <v>0</v>
      </c>
      <c r="CE18">
        <f>Heildar!CK103</f>
        <v>0</v>
      </c>
      <c r="CF18">
        <f>Heildar!CL103</f>
        <v>0</v>
      </c>
      <c r="CG18">
        <f>Heildar!CM103</f>
        <v>0</v>
      </c>
      <c r="CH18">
        <f>Heildar!CN103</f>
        <v>0</v>
      </c>
      <c r="CI18">
        <f>Heildar!CO103</f>
        <v>0</v>
      </c>
      <c r="CJ18">
        <f>Heildar!CP103</f>
        <v>0</v>
      </c>
      <c r="CK18">
        <f>Heildar!CQ103</f>
        <v>0</v>
      </c>
      <c r="CL18">
        <f>Heildar!CR103</f>
        <v>0</v>
      </c>
      <c r="CM18">
        <f>Heildar!CS103</f>
        <v>0</v>
      </c>
      <c r="CN18">
        <f>Heildar!CT103</f>
        <v>0</v>
      </c>
      <c r="CO18">
        <f>Heildar!CU103</f>
        <v>0</v>
      </c>
      <c r="CP18">
        <f>Heildar!CV103</f>
        <v>0</v>
      </c>
      <c r="CQ18">
        <f>Heildar!CW103</f>
        <v>0</v>
      </c>
      <c r="CR18">
        <f>Heildar!CX103</f>
        <v>0</v>
      </c>
      <c r="CS18">
        <f>Heildar!CY103</f>
        <v>0</v>
      </c>
      <c r="CT18">
        <f>Heildar!CZ103</f>
        <v>0</v>
      </c>
      <c r="CU18">
        <f>Heildar!DA103</f>
        <v>0</v>
      </c>
      <c r="CV18">
        <f>Heildar!DB103</f>
        <v>0</v>
      </c>
      <c r="CW18">
        <f>Heildar!DC103</f>
        <v>0</v>
      </c>
      <c r="CX18">
        <f>Heildar!DD103</f>
        <v>0</v>
      </c>
      <c r="CY18">
        <f>Heildar!DE103</f>
        <v>0</v>
      </c>
      <c r="CZ18">
        <f>Heildar!DF103</f>
        <v>0</v>
      </c>
      <c r="DA18">
        <f>Heildar!DG103</f>
        <v>0</v>
      </c>
      <c r="DB18">
        <f>Heildar!DH103</f>
        <v>0</v>
      </c>
      <c r="DC18">
        <f>Heildar!DI103</f>
        <v>0</v>
      </c>
      <c r="DD18">
        <f>Heildar!DJ103</f>
        <v>0</v>
      </c>
      <c r="DE18">
        <f>Heildar!DK103</f>
        <v>0</v>
      </c>
      <c r="DF18">
        <f>Heildar!DL103</f>
        <v>0</v>
      </c>
      <c r="DG18">
        <f>Heildar!DM103</f>
        <v>0</v>
      </c>
      <c r="DH18">
        <f>Heildar!DN103</f>
        <v>0</v>
      </c>
      <c r="DI18">
        <f>Heildar!DO103</f>
        <v>0</v>
      </c>
      <c r="DJ18">
        <f>Heildar!DP103</f>
        <v>0</v>
      </c>
      <c r="DK18">
        <f>Heildar!DQ103</f>
        <v>0</v>
      </c>
      <c r="DL18">
        <f>Heildar!DR103</f>
        <v>0</v>
      </c>
      <c r="DM18">
        <f>Heildar!DS103</f>
        <v>0</v>
      </c>
      <c r="DN18">
        <f>Heildar!DT103</f>
        <v>0</v>
      </c>
      <c r="DO18">
        <f>Heildar!DU103</f>
        <v>0</v>
      </c>
      <c r="DP18">
        <f>Heildar!DV103</f>
        <v>0</v>
      </c>
      <c r="DQ18">
        <f>Heildar!DW103</f>
        <v>0</v>
      </c>
      <c r="DR18">
        <f>Heildar!DX103</f>
        <v>0</v>
      </c>
      <c r="DS18">
        <f>Heildar!DY103</f>
        <v>0</v>
      </c>
      <c r="DT18">
        <f>Heildar!DZ103</f>
        <v>0</v>
      </c>
      <c r="DU18">
        <f>Heildar!EA103</f>
        <v>0</v>
      </c>
      <c r="DV18">
        <f>Heildar!EB103</f>
        <v>0</v>
      </c>
      <c r="DW18">
        <f>Heildar!EC103</f>
        <v>0</v>
      </c>
      <c r="DX18">
        <f>Heildar!ED103</f>
        <v>0</v>
      </c>
      <c r="DY18">
        <f>Heildar!EE103</f>
        <v>0</v>
      </c>
      <c r="DZ18">
        <f>Heildar!EF103</f>
        <v>0</v>
      </c>
      <c r="EA18">
        <f>Heildar!EG103</f>
        <v>0</v>
      </c>
      <c r="EB18">
        <f>Heildar!EH103</f>
        <v>0</v>
      </c>
      <c r="EC18">
        <f>Heildar!EI103</f>
        <v>0</v>
      </c>
      <c r="ED18">
        <f>Heildar!EJ103</f>
        <v>0</v>
      </c>
      <c r="EE18">
        <f>Heildar!EK103</f>
        <v>0</v>
      </c>
      <c r="EF18">
        <f>Heildar!EL103</f>
        <v>0</v>
      </c>
      <c r="EG18">
        <f>Heildar!EM103</f>
        <v>0</v>
      </c>
      <c r="EH18">
        <f>Heildar!EN103</f>
        <v>0</v>
      </c>
      <c r="EI18">
        <f>Heildar!EO103</f>
        <v>0</v>
      </c>
      <c r="EJ18">
        <f>Heildar!EP103</f>
        <v>0</v>
      </c>
      <c r="EK18">
        <f>Heildar!EQ103</f>
        <v>0</v>
      </c>
      <c r="EL18">
        <f>Heildar!ER103</f>
        <v>0</v>
      </c>
      <c r="EM18">
        <f>Heildar!ES103</f>
        <v>0</v>
      </c>
      <c r="EN18">
        <f>Heildar!ET103</f>
        <v>0</v>
      </c>
      <c r="EO18">
        <f>Heildar!EU103</f>
        <v>0</v>
      </c>
      <c r="EP18">
        <f>Heildar!EV103</f>
        <v>0</v>
      </c>
      <c r="EQ18">
        <f>Heildar!EW103</f>
        <v>0</v>
      </c>
      <c r="ER18">
        <f>Heildar!EX103</f>
        <v>0</v>
      </c>
      <c r="ES18">
        <f>Heildar!EY103</f>
        <v>0</v>
      </c>
      <c r="ET18">
        <f>Heildar!EZ103</f>
        <v>0</v>
      </c>
      <c r="EU18">
        <f>Heildar!FA103</f>
        <v>0</v>
      </c>
      <c r="EV18">
        <f>Heildar!FB103</f>
        <v>0</v>
      </c>
      <c r="EW18">
        <f>Heildar!FC103</f>
        <v>0</v>
      </c>
      <c r="EX18">
        <f>Heildar!FD103</f>
        <v>0</v>
      </c>
      <c r="EY18">
        <f>Heildar!FE103</f>
        <v>0</v>
      </c>
      <c r="EZ18">
        <f>Heildar!FF103</f>
        <v>0</v>
      </c>
      <c r="FA18">
        <f>Heildar!FG103</f>
        <v>0</v>
      </c>
      <c r="FB18">
        <f>Heildar!FH103</f>
        <v>0</v>
      </c>
      <c r="FC18">
        <f>Heildar!FI103</f>
        <v>0</v>
      </c>
      <c r="FD18">
        <f>Heildar!FJ103</f>
        <v>0</v>
      </c>
      <c r="FE18">
        <f>Heildar!FK103</f>
        <v>0</v>
      </c>
      <c r="FF18">
        <f>Heildar!FL103</f>
        <v>0</v>
      </c>
      <c r="FG18">
        <f>Heildar!FM103</f>
        <v>0</v>
      </c>
      <c r="FH18">
        <f>Heildar!FN103</f>
        <v>0</v>
      </c>
      <c r="FI18">
        <f>Heildar!FO103</f>
        <v>0</v>
      </c>
      <c r="FJ18">
        <f>Heildar!FP103</f>
        <v>0</v>
      </c>
      <c r="FK18">
        <f>Heildar!FQ103</f>
        <v>0</v>
      </c>
      <c r="FL18">
        <f>Heildar!FR103</f>
        <v>0</v>
      </c>
      <c r="FM18">
        <f>Heildar!FS103</f>
        <v>0</v>
      </c>
      <c r="FN18">
        <f>Heildar!FT103</f>
        <v>0</v>
      </c>
      <c r="FO18">
        <f>Heildar!FU103</f>
        <v>0</v>
      </c>
      <c r="FP18">
        <f>Heildar!FV103</f>
        <v>0</v>
      </c>
      <c r="FQ18">
        <f>Heildar!FW103</f>
        <v>0</v>
      </c>
      <c r="FR18">
        <f>Heildar!FX103</f>
        <v>0</v>
      </c>
      <c r="FS18">
        <f>Heildar!FY103</f>
        <v>0</v>
      </c>
      <c r="FT18">
        <f>Heildar!FZ103</f>
        <v>0</v>
      </c>
      <c r="FU18">
        <f>Heildar!GA103</f>
        <v>0</v>
      </c>
      <c r="FV18">
        <f>Heildar!GB103</f>
        <v>0</v>
      </c>
      <c r="FW18">
        <f>Heildar!GC103</f>
        <v>0</v>
      </c>
      <c r="FX18">
        <f>Heildar!GD103</f>
        <v>0</v>
      </c>
      <c r="FY18">
        <f>Heildar!GE103</f>
        <v>0</v>
      </c>
      <c r="FZ18">
        <f>Heildar!GF103</f>
        <v>0</v>
      </c>
      <c r="GA18">
        <f>Heildar!GG103</f>
        <v>0</v>
      </c>
      <c r="GB18">
        <f>Heildar!GH103</f>
        <v>0</v>
      </c>
      <c r="GC18">
        <f>Heildar!GI103</f>
        <v>0</v>
      </c>
      <c r="GD18">
        <f>Heildar!GJ103</f>
        <v>0</v>
      </c>
      <c r="GE18">
        <f>Heildar!GK103</f>
        <v>0</v>
      </c>
      <c r="GF18">
        <f>Heildar!GL103</f>
        <v>0</v>
      </c>
      <c r="GG18">
        <f>Heildar!GM103</f>
        <v>0</v>
      </c>
      <c r="GH18">
        <f>Heildar!GN103</f>
        <v>0</v>
      </c>
      <c r="GI18">
        <f>Heildar!GO103</f>
        <v>0</v>
      </c>
      <c r="GJ18">
        <f>Heildar!GP103</f>
        <v>0</v>
      </c>
      <c r="GK18">
        <f>Heildar!GQ103</f>
        <v>0</v>
      </c>
      <c r="GL18">
        <f>Heildar!GR103</f>
        <v>0</v>
      </c>
      <c r="GM18">
        <f>Heildar!GS103</f>
        <v>0</v>
      </c>
      <c r="GN18">
        <f>Heildar!GT103</f>
        <v>0</v>
      </c>
      <c r="GO18">
        <f>Heildar!GU103</f>
        <v>0</v>
      </c>
      <c r="GP18">
        <f>Heildar!GV103</f>
        <v>0</v>
      </c>
      <c r="GQ18">
        <f>Heildar!GW103</f>
        <v>0</v>
      </c>
      <c r="GR18">
        <f>Heildar!GX103</f>
        <v>0</v>
      </c>
      <c r="GS18">
        <f>Heildar!GY103</f>
        <v>0</v>
      </c>
      <c r="GT18">
        <f>Heildar!GZ103</f>
        <v>0</v>
      </c>
      <c r="GU18">
        <f>Heildar!HA103</f>
        <v>0</v>
      </c>
      <c r="GV18">
        <f>Heildar!HB103</f>
        <v>0</v>
      </c>
      <c r="GW18">
        <f>Heildar!HC103</f>
        <v>0</v>
      </c>
      <c r="GX18">
        <f>Heildar!HD103</f>
        <v>0</v>
      </c>
      <c r="GY18">
        <f>Heildar!HE103</f>
        <v>0</v>
      </c>
      <c r="GZ18">
        <f>Heildar!HF103</f>
        <v>0</v>
      </c>
      <c r="HA18">
        <f>Heildar!HG103</f>
        <v>0</v>
      </c>
      <c r="HB18">
        <f>Heildar!HH103</f>
        <v>0</v>
      </c>
      <c r="HC18">
        <f>Heildar!HI103</f>
        <v>0</v>
      </c>
      <c r="HD18">
        <f>Heildar!HJ103</f>
        <v>0</v>
      </c>
      <c r="HE18">
        <f>Heildar!HK103</f>
        <v>0</v>
      </c>
      <c r="HF18">
        <f>Heildar!HL103</f>
        <v>0</v>
      </c>
      <c r="HG18">
        <f>Heildar!HM103</f>
        <v>0</v>
      </c>
      <c r="HH18">
        <f>Heildar!HN103</f>
        <v>0</v>
      </c>
      <c r="HI18">
        <f>Heildar!HO103</f>
        <v>0</v>
      </c>
      <c r="HJ18">
        <f>Heildar!HP103</f>
        <v>0</v>
      </c>
      <c r="HK18">
        <f>Heildar!HQ103</f>
        <v>0</v>
      </c>
      <c r="HL18">
        <f>Heildar!HR103</f>
        <v>0</v>
      </c>
      <c r="HM18">
        <f>Heildar!HS103</f>
        <v>0</v>
      </c>
      <c r="HN18">
        <f>Heildar!HT103</f>
        <v>0</v>
      </c>
      <c r="HO18">
        <f>Heildar!HU103</f>
        <v>0</v>
      </c>
      <c r="HP18">
        <f>Heildar!HV103</f>
        <v>0</v>
      </c>
      <c r="HQ18">
        <f>Heildar!HW103</f>
        <v>0</v>
      </c>
      <c r="HR18">
        <f>Heildar!HX103</f>
        <v>0</v>
      </c>
      <c r="HS18">
        <f>Heildar!HY103</f>
        <v>0</v>
      </c>
      <c r="HT18">
        <f>Heildar!HZ103</f>
        <v>0</v>
      </c>
      <c r="HU18">
        <f>Heildar!IA103</f>
        <v>0</v>
      </c>
      <c r="HV18">
        <f>Heildar!IB103</f>
        <v>0</v>
      </c>
      <c r="HW18">
        <f>Heildar!IC103</f>
        <v>0</v>
      </c>
      <c r="HX18">
        <f>Heildar!ID103</f>
        <v>0</v>
      </c>
      <c r="HY18">
        <f>Heildar!IE103</f>
        <v>0</v>
      </c>
      <c r="HZ18">
        <f>Heildar!IF103</f>
        <v>0</v>
      </c>
      <c r="IA18">
        <f>Heildar!IG103</f>
        <v>0</v>
      </c>
      <c r="IB18">
        <f>Heildar!IH103</f>
        <v>0</v>
      </c>
      <c r="IC18">
        <f>Heildar!II103</f>
        <v>0</v>
      </c>
      <c r="ID18">
        <f>Heildar!IJ103</f>
        <v>0</v>
      </c>
      <c r="IE18">
        <f>Heildar!IK103</f>
        <v>0</v>
      </c>
      <c r="IF18">
        <f>Heildar!IL103</f>
        <v>0</v>
      </c>
      <c r="IG18">
        <f>Heildar!IM103</f>
        <v>0</v>
      </c>
      <c r="IH18">
        <f>Heildar!IN103</f>
        <v>0</v>
      </c>
      <c r="II18">
        <f>Heildar!IO103</f>
        <v>0</v>
      </c>
      <c r="IJ18">
        <f>Heildar!IP103</f>
        <v>0</v>
      </c>
      <c r="IK18">
        <f>Heildar!IQ103</f>
        <v>0</v>
      </c>
      <c r="IL18">
        <f>Heildar!IR103</f>
        <v>0</v>
      </c>
      <c r="IM18">
        <f>Heildar!IS103</f>
        <v>0</v>
      </c>
      <c r="IN18">
        <f>Heildar!IT103</f>
        <v>0</v>
      </c>
      <c r="IO18">
        <f>Heildar!IU103</f>
        <v>0</v>
      </c>
      <c r="IP18">
        <f>Heildar!IV103</f>
        <v>0</v>
      </c>
      <c r="IQ18" t="e">
        <f>Heildar!#REF!</f>
        <v>#REF!</v>
      </c>
      <c r="IR18" t="e">
        <f>Heildar!#REF!</f>
        <v>#REF!</v>
      </c>
      <c r="IS18" t="e">
        <f>Heildar!#REF!</f>
        <v>#REF!</v>
      </c>
      <c r="IT18" t="e">
        <f>Heildar!#REF!</f>
        <v>#REF!</v>
      </c>
      <c r="IU18" t="e">
        <f>Heildar!#REF!</f>
        <v>#REF!</v>
      </c>
      <c r="IV18" t="e">
        <f>Heildar!#REF!</f>
        <v>#REF!</v>
      </c>
    </row>
    <row r="19" spans="1:256" x14ac:dyDescent="0.2">
      <c r="A19" s="30" t="str">
        <f>Heildar!A79</f>
        <v>Fjölbreytni</v>
      </c>
      <c r="B19" s="30">
        <f>Heildar!B79</f>
        <v>16</v>
      </c>
      <c r="C19" s="30">
        <f>Heildar!C79</f>
        <v>15</v>
      </c>
      <c r="D19" s="30">
        <f>Heildar!D79</f>
        <v>19</v>
      </c>
      <c r="E19" s="30">
        <f>Heildar!E79</f>
        <v>19</v>
      </c>
      <c r="F19" s="30">
        <f>Heildar!F79</f>
        <v>15</v>
      </c>
      <c r="G19" s="30">
        <f>Heildar!G79</f>
        <v>-1</v>
      </c>
      <c r="H19" s="30">
        <f>Heildar!H79</f>
        <v>4</v>
      </c>
      <c r="I19" s="30">
        <f>Heildar!I79</f>
        <v>0</v>
      </c>
      <c r="J19" s="30">
        <f>Heildar!J79</f>
        <v>-4</v>
      </c>
      <c r="K19" s="30">
        <f>Heildar!K79</f>
        <v>0</v>
      </c>
      <c r="L19" s="30">
        <f>Heildar!L79</f>
        <v>0</v>
      </c>
      <c r="M19" s="30">
        <f>Heildar!M79</f>
        <v>0</v>
      </c>
      <c r="N19" s="30">
        <f>Heildar!N79</f>
        <v>0</v>
      </c>
      <c r="O19" s="30">
        <f>Heildar!O79</f>
        <v>0</v>
      </c>
      <c r="P19" s="30">
        <f>Heildar!P79</f>
        <v>0</v>
      </c>
      <c r="Q19" s="30">
        <f>Heildar!Q79</f>
        <v>0</v>
      </c>
      <c r="R19" s="30">
        <f>Heildar!R79</f>
        <v>0</v>
      </c>
      <c r="S19" s="30">
        <f>Heildar!S79</f>
        <v>0</v>
      </c>
      <c r="T19" s="30">
        <f>Heildar!T79</f>
        <v>0</v>
      </c>
      <c r="U19" s="30">
        <f>Heildar!U79</f>
        <v>0</v>
      </c>
      <c r="V19" s="30">
        <f>Heildar!V79</f>
        <v>0</v>
      </c>
      <c r="W19" s="30">
        <f>Heildar!W79</f>
        <v>0</v>
      </c>
      <c r="X19" s="30">
        <f>Heildar!X79</f>
        <v>0</v>
      </c>
      <c r="Y19" s="30">
        <f>Heildar!Y79</f>
        <v>0</v>
      </c>
      <c r="Z19" s="30">
        <f>Heildar!Z79</f>
        <v>0</v>
      </c>
      <c r="AA19" s="30">
        <f>Heildar!AA79</f>
        <v>0</v>
      </c>
      <c r="AB19" s="30">
        <f>Heildar!AB79</f>
        <v>0</v>
      </c>
      <c r="AC19" s="30">
        <f>Heildar!AC79</f>
        <v>0</v>
      </c>
      <c r="AD19" s="30">
        <f>Heildar!AD79</f>
        <v>0</v>
      </c>
      <c r="AE19" s="30">
        <f>Heildar!AE79</f>
        <v>16</v>
      </c>
      <c r="AF19" s="30">
        <f>Heildar!AF79</f>
        <v>15</v>
      </c>
      <c r="AG19" s="30">
        <f>Heildar!AG79</f>
        <v>19</v>
      </c>
      <c r="AH19" s="30">
        <f>Heildar!AH79</f>
        <v>19</v>
      </c>
      <c r="AI19" s="30">
        <f>Heildar!AI79</f>
        <v>15</v>
      </c>
      <c r="AP19">
        <f>Heildar!AV104</f>
        <v>0</v>
      </c>
      <c r="AQ19">
        <f>Heildar!AW104</f>
        <v>0</v>
      </c>
      <c r="AR19">
        <f>Heildar!AX104</f>
        <v>0</v>
      </c>
      <c r="AS19">
        <f>Heildar!AY104</f>
        <v>0</v>
      </c>
      <c r="AT19">
        <f>Heildar!AZ104</f>
        <v>0</v>
      </c>
      <c r="AU19">
        <f>Heildar!BA104</f>
        <v>0</v>
      </c>
      <c r="AV19">
        <f>Heildar!BB104</f>
        <v>0</v>
      </c>
      <c r="AW19">
        <f>Heildar!BC104</f>
        <v>0</v>
      </c>
      <c r="AX19">
        <f>Heildar!BD104</f>
        <v>0</v>
      </c>
      <c r="AY19">
        <f>Heildar!BE104</f>
        <v>0</v>
      </c>
      <c r="AZ19">
        <f>Heildar!BF104</f>
        <v>0</v>
      </c>
      <c r="BA19">
        <f>Heildar!BG104</f>
        <v>0</v>
      </c>
      <c r="BB19">
        <f>Heildar!BH104</f>
        <v>0</v>
      </c>
      <c r="BC19">
        <f>Heildar!BI104</f>
        <v>0</v>
      </c>
      <c r="BD19">
        <f>Heildar!BJ104</f>
        <v>0</v>
      </c>
      <c r="BE19">
        <f>Heildar!BK104</f>
        <v>0</v>
      </c>
      <c r="BF19">
        <f>Heildar!BL104</f>
        <v>0</v>
      </c>
      <c r="BG19">
        <f>Heildar!BM104</f>
        <v>0</v>
      </c>
      <c r="BH19">
        <f>Heildar!BN104</f>
        <v>0</v>
      </c>
      <c r="BI19">
        <f>Heildar!BO104</f>
        <v>0</v>
      </c>
      <c r="BJ19">
        <f>Heildar!BP104</f>
        <v>0</v>
      </c>
      <c r="BK19">
        <f>Heildar!BQ104</f>
        <v>0</v>
      </c>
      <c r="BL19">
        <f>Heildar!BR104</f>
        <v>0</v>
      </c>
      <c r="BM19">
        <f>Heildar!BS104</f>
        <v>0</v>
      </c>
      <c r="BN19">
        <f>Heildar!BT104</f>
        <v>0</v>
      </c>
      <c r="BO19">
        <f>Heildar!BU104</f>
        <v>0</v>
      </c>
      <c r="BP19">
        <f>Heildar!BV104</f>
        <v>0</v>
      </c>
      <c r="BQ19">
        <f>Heildar!BW104</f>
        <v>0</v>
      </c>
      <c r="BR19">
        <f>Heildar!BX104</f>
        <v>0</v>
      </c>
      <c r="BS19">
        <f>Heildar!BY104</f>
        <v>0</v>
      </c>
      <c r="BT19">
        <f>Heildar!BZ104</f>
        <v>0</v>
      </c>
      <c r="BU19">
        <f>Heildar!CA104</f>
        <v>0</v>
      </c>
      <c r="BV19">
        <f>Heildar!CB104</f>
        <v>0</v>
      </c>
      <c r="BW19">
        <f>Heildar!CC104</f>
        <v>0</v>
      </c>
      <c r="BX19">
        <f>Heildar!CD104</f>
        <v>0</v>
      </c>
      <c r="BY19">
        <f>Heildar!CE104</f>
        <v>0</v>
      </c>
      <c r="BZ19">
        <f>Heildar!CF104</f>
        <v>0</v>
      </c>
      <c r="CA19">
        <f>Heildar!CG104</f>
        <v>0</v>
      </c>
      <c r="CB19">
        <f>Heildar!CH104</f>
        <v>0</v>
      </c>
      <c r="CC19">
        <f>Heildar!CI104</f>
        <v>0</v>
      </c>
      <c r="CD19">
        <f>Heildar!CJ104</f>
        <v>0</v>
      </c>
      <c r="CE19">
        <f>Heildar!CK104</f>
        <v>0</v>
      </c>
      <c r="CF19">
        <f>Heildar!CL104</f>
        <v>0</v>
      </c>
      <c r="CG19">
        <f>Heildar!CM104</f>
        <v>0</v>
      </c>
      <c r="CH19">
        <f>Heildar!CN104</f>
        <v>0</v>
      </c>
      <c r="CI19">
        <f>Heildar!CO104</f>
        <v>0</v>
      </c>
      <c r="CJ19">
        <f>Heildar!CP104</f>
        <v>0</v>
      </c>
      <c r="CK19">
        <f>Heildar!CQ104</f>
        <v>0</v>
      </c>
      <c r="CL19">
        <f>Heildar!CR104</f>
        <v>0</v>
      </c>
      <c r="CM19">
        <f>Heildar!CS104</f>
        <v>0</v>
      </c>
      <c r="CN19">
        <f>Heildar!CT104</f>
        <v>0</v>
      </c>
      <c r="CO19">
        <f>Heildar!CU104</f>
        <v>0</v>
      </c>
      <c r="CP19">
        <f>Heildar!CV104</f>
        <v>0</v>
      </c>
      <c r="CQ19">
        <f>Heildar!CW104</f>
        <v>0</v>
      </c>
      <c r="CR19">
        <f>Heildar!CX104</f>
        <v>0</v>
      </c>
      <c r="CS19">
        <f>Heildar!CY104</f>
        <v>0</v>
      </c>
      <c r="CT19">
        <f>Heildar!CZ104</f>
        <v>0</v>
      </c>
      <c r="CU19">
        <f>Heildar!DA104</f>
        <v>0</v>
      </c>
      <c r="CV19">
        <f>Heildar!DB104</f>
        <v>0</v>
      </c>
      <c r="CW19">
        <f>Heildar!DC104</f>
        <v>0</v>
      </c>
      <c r="CX19">
        <f>Heildar!DD104</f>
        <v>0</v>
      </c>
      <c r="CY19">
        <f>Heildar!DE104</f>
        <v>0</v>
      </c>
      <c r="CZ19">
        <f>Heildar!DF104</f>
        <v>0</v>
      </c>
      <c r="DA19">
        <f>Heildar!DG104</f>
        <v>0</v>
      </c>
      <c r="DB19">
        <f>Heildar!DH104</f>
        <v>0</v>
      </c>
      <c r="DC19">
        <f>Heildar!DI104</f>
        <v>0</v>
      </c>
      <c r="DD19">
        <f>Heildar!DJ104</f>
        <v>0</v>
      </c>
      <c r="DE19">
        <f>Heildar!DK104</f>
        <v>0</v>
      </c>
      <c r="DF19">
        <f>Heildar!DL104</f>
        <v>0</v>
      </c>
      <c r="DG19">
        <f>Heildar!DM104</f>
        <v>0</v>
      </c>
      <c r="DH19">
        <f>Heildar!DN104</f>
        <v>0</v>
      </c>
      <c r="DI19">
        <f>Heildar!DO104</f>
        <v>0</v>
      </c>
      <c r="DJ19">
        <f>Heildar!DP104</f>
        <v>0</v>
      </c>
      <c r="DK19">
        <f>Heildar!DQ104</f>
        <v>0</v>
      </c>
      <c r="DL19">
        <f>Heildar!DR104</f>
        <v>0</v>
      </c>
      <c r="DM19">
        <f>Heildar!DS104</f>
        <v>0</v>
      </c>
      <c r="DN19">
        <f>Heildar!DT104</f>
        <v>0</v>
      </c>
      <c r="DO19">
        <f>Heildar!DU104</f>
        <v>0</v>
      </c>
      <c r="DP19">
        <f>Heildar!DV104</f>
        <v>0</v>
      </c>
      <c r="DQ19">
        <f>Heildar!DW104</f>
        <v>0</v>
      </c>
      <c r="DR19">
        <f>Heildar!DX104</f>
        <v>0</v>
      </c>
      <c r="DS19">
        <f>Heildar!DY104</f>
        <v>0</v>
      </c>
      <c r="DT19">
        <f>Heildar!DZ104</f>
        <v>0</v>
      </c>
      <c r="DU19">
        <f>Heildar!EA104</f>
        <v>0</v>
      </c>
      <c r="DV19">
        <f>Heildar!EB104</f>
        <v>0</v>
      </c>
      <c r="DW19">
        <f>Heildar!EC104</f>
        <v>0</v>
      </c>
      <c r="DX19">
        <f>Heildar!ED104</f>
        <v>0</v>
      </c>
      <c r="DY19">
        <f>Heildar!EE104</f>
        <v>0</v>
      </c>
      <c r="DZ19">
        <f>Heildar!EF104</f>
        <v>0</v>
      </c>
      <c r="EA19">
        <f>Heildar!EG104</f>
        <v>0</v>
      </c>
      <c r="EB19">
        <f>Heildar!EH104</f>
        <v>0</v>
      </c>
      <c r="EC19">
        <f>Heildar!EI104</f>
        <v>0</v>
      </c>
      <c r="ED19">
        <f>Heildar!EJ104</f>
        <v>0</v>
      </c>
      <c r="EE19">
        <f>Heildar!EK104</f>
        <v>0</v>
      </c>
      <c r="EF19">
        <f>Heildar!EL104</f>
        <v>0</v>
      </c>
      <c r="EG19">
        <f>Heildar!EM104</f>
        <v>0</v>
      </c>
      <c r="EH19">
        <f>Heildar!EN104</f>
        <v>0</v>
      </c>
      <c r="EI19">
        <f>Heildar!EO104</f>
        <v>0</v>
      </c>
      <c r="EJ19">
        <f>Heildar!EP104</f>
        <v>0</v>
      </c>
      <c r="EK19">
        <f>Heildar!EQ104</f>
        <v>0</v>
      </c>
      <c r="EL19">
        <f>Heildar!ER104</f>
        <v>0</v>
      </c>
      <c r="EM19">
        <f>Heildar!ES104</f>
        <v>0</v>
      </c>
      <c r="EN19">
        <f>Heildar!ET104</f>
        <v>0</v>
      </c>
      <c r="EO19">
        <f>Heildar!EU104</f>
        <v>0</v>
      </c>
      <c r="EP19">
        <f>Heildar!EV104</f>
        <v>0</v>
      </c>
      <c r="EQ19">
        <f>Heildar!EW104</f>
        <v>0</v>
      </c>
      <c r="ER19">
        <f>Heildar!EX104</f>
        <v>0</v>
      </c>
      <c r="ES19">
        <f>Heildar!EY104</f>
        <v>0</v>
      </c>
      <c r="ET19">
        <f>Heildar!EZ104</f>
        <v>0</v>
      </c>
      <c r="EU19">
        <f>Heildar!FA104</f>
        <v>0</v>
      </c>
      <c r="EV19">
        <f>Heildar!FB104</f>
        <v>0</v>
      </c>
      <c r="EW19">
        <f>Heildar!FC104</f>
        <v>0</v>
      </c>
      <c r="EX19">
        <f>Heildar!FD104</f>
        <v>0</v>
      </c>
      <c r="EY19">
        <f>Heildar!FE104</f>
        <v>0</v>
      </c>
      <c r="EZ19">
        <f>Heildar!FF104</f>
        <v>0</v>
      </c>
      <c r="FA19">
        <f>Heildar!FG104</f>
        <v>0</v>
      </c>
      <c r="FB19">
        <f>Heildar!FH104</f>
        <v>0</v>
      </c>
      <c r="FC19">
        <f>Heildar!FI104</f>
        <v>0</v>
      </c>
      <c r="FD19">
        <f>Heildar!FJ104</f>
        <v>0</v>
      </c>
      <c r="FE19">
        <f>Heildar!FK104</f>
        <v>0</v>
      </c>
      <c r="FF19">
        <f>Heildar!FL104</f>
        <v>0</v>
      </c>
      <c r="FG19">
        <f>Heildar!FM104</f>
        <v>0</v>
      </c>
      <c r="FH19">
        <f>Heildar!FN104</f>
        <v>0</v>
      </c>
      <c r="FI19">
        <f>Heildar!FO104</f>
        <v>0</v>
      </c>
      <c r="FJ19">
        <f>Heildar!FP104</f>
        <v>0</v>
      </c>
      <c r="FK19">
        <f>Heildar!FQ104</f>
        <v>0</v>
      </c>
      <c r="FL19">
        <f>Heildar!FR104</f>
        <v>0</v>
      </c>
      <c r="FM19">
        <f>Heildar!FS104</f>
        <v>0</v>
      </c>
      <c r="FN19">
        <f>Heildar!FT104</f>
        <v>0</v>
      </c>
      <c r="FO19">
        <f>Heildar!FU104</f>
        <v>0</v>
      </c>
      <c r="FP19">
        <f>Heildar!FV104</f>
        <v>0</v>
      </c>
      <c r="FQ19">
        <f>Heildar!FW104</f>
        <v>0</v>
      </c>
      <c r="FR19">
        <f>Heildar!FX104</f>
        <v>0</v>
      </c>
      <c r="FS19">
        <f>Heildar!FY104</f>
        <v>0</v>
      </c>
      <c r="FT19">
        <f>Heildar!FZ104</f>
        <v>0</v>
      </c>
      <c r="FU19">
        <f>Heildar!GA104</f>
        <v>0</v>
      </c>
      <c r="FV19">
        <f>Heildar!GB104</f>
        <v>0</v>
      </c>
      <c r="FW19">
        <f>Heildar!GC104</f>
        <v>0</v>
      </c>
      <c r="FX19">
        <f>Heildar!GD104</f>
        <v>0</v>
      </c>
      <c r="FY19">
        <f>Heildar!GE104</f>
        <v>0</v>
      </c>
      <c r="FZ19">
        <f>Heildar!GF104</f>
        <v>0</v>
      </c>
      <c r="GA19">
        <f>Heildar!GG104</f>
        <v>0</v>
      </c>
      <c r="GB19">
        <f>Heildar!GH104</f>
        <v>0</v>
      </c>
      <c r="GC19">
        <f>Heildar!GI104</f>
        <v>0</v>
      </c>
      <c r="GD19">
        <f>Heildar!GJ104</f>
        <v>0</v>
      </c>
      <c r="GE19">
        <f>Heildar!GK104</f>
        <v>0</v>
      </c>
      <c r="GF19">
        <f>Heildar!GL104</f>
        <v>0</v>
      </c>
      <c r="GG19">
        <f>Heildar!GM104</f>
        <v>0</v>
      </c>
      <c r="GH19">
        <f>Heildar!GN104</f>
        <v>0</v>
      </c>
      <c r="GI19">
        <f>Heildar!GO104</f>
        <v>0</v>
      </c>
      <c r="GJ19">
        <f>Heildar!GP104</f>
        <v>0</v>
      </c>
      <c r="GK19">
        <f>Heildar!GQ104</f>
        <v>0</v>
      </c>
      <c r="GL19">
        <f>Heildar!GR104</f>
        <v>0</v>
      </c>
      <c r="GM19">
        <f>Heildar!GS104</f>
        <v>0</v>
      </c>
      <c r="GN19">
        <f>Heildar!GT104</f>
        <v>0</v>
      </c>
      <c r="GO19">
        <f>Heildar!GU104</f>
        <v>0</v>
      </c>
      <c r="GP19">
        <f>Heildar!GV104</f>
        <v>0</v>
      </c>
      <c r="GQ19">
        <f>Heildar!GW104</f>
        <v>0</v>
      </c>
      <c r="GR19">
        <f>Heildar!GX104</f>
        <v>0</v>
      </c>
      <c r="GS19">
        <f>Heildar!GY104</f>
        <v>0</v>
      </c>
      <c r="GT19">
        <f>Heildar!GZ104</f>
        <v>0</v>
      </c>
      <c r="GU19">
        <f>Heildar!HA104</f>
        <v>0</v>
      </c>
      <c r="GV19">
        <f>Heildar!HB104</f>
        <v>0</v>
      </c>
      <c r="GW19">
        <f>Heildar!HC104</f>
        <v>0</v>
      </c>
      <c r="GX19">
        <f>Heildar!HD104</f>
        <v>0</v>
      </c>
      <c r="GY19">
        <f>Heildar!HE104</f>
        <v>0</v>
      </c>
      <c r="GZ19">
        <f>Heildar!HF104</f>
        <v>0</v>
      </c>
      <c r="HA19">
        <f>Heildar!HG104</f>
        <v>0</v>
      </c>
      <c r="HB19">
        <f>Heildar!HH104</f>
        <v>0</v>
      </c>
      <c r="HC19">
        <f>Heildar!HI104</f>
        <v>0</v>
      </c>
      <c r="HD19">
        <f>Heildar!HJ104</f>
        <v>0</v>
      </c>
      <c r="HE19">
        <f>Heildar!HK104</f>
        <v>0</v>
      </c>
      <c r="HF19">
        <f>Heildar!HL104</f>
        <v>0</v>
      </c>
      <c r="HG19">
        <f>Heildar!HM104</f>
        <v>0</v>
      </c>
      <c r="HH19">
        <f>Heildar!HN104</f>
        <v>0</v>
      </c>
      <c r="HI19">
        <f>Heildar!HO104</f>
        <v>0</v>
      </c>
      <c r="HJ19">
        <f>Heildar!HP104</f>
        <v>0</v>
      </c>
      <c r="HK19">
        <f>Heildar!HQ104</f>
        <v>0</v>
      </c>
      <c r="HL19">
        <f>Heildar!HR104</f>
        <v>0</v>
      </c>
      <c r="HM19">
        <f>Heildar!HS104</f>
        <v>0</v>
      </c>
      <c r="HN19">
        <f>Heildar!HT104</f>
        <v>0</v>
      </c>
      <c r="HO19">
        <f>Heildar!HU104</f>
        <v>0</v>
      </c>
      <c r="HP19">
        <f>Heildar!HV104</f>
        <v>0</v>
      </c>
      <c r="HQ19">
        <f>Heildar!HW104</f>
        <v>0</v>
      </c>
      <c r="HR19">
        <f>Heildar!HX104</f>
        <v>0</v>
      </c>
      <c r="HS19">
        <f>Heildar!HY104</f>
        <v>0</v>
      </c>
      <c r="HT19">
        <f>Heildar!HZ104</f>
        <v>0</v>
      </c>
      <c r="HU19">
        <f>Heildar!IA104</f>
        <v>0</v>
      </c>
      <c r="HV19">
        <f>Heildar!IB104</f>
        <v>0</v>
      </c>
      <c r="HW19">
        <f>Heildar!IC104</f>
        <v>0</v>
      </c>
      <c r="HX19">
        <f>Heildar!ID104</f>
        <v>0</v>
      </c>
      <c r="HY19">
        <f>Heildar!IE104</f>
        <v>0</v>
      </c>
      <c r="HZ19">
        <f>Heildar!IF104</f>
        <v>0</v>
      </c>
      <c r="IA19">
        <f>Heildar!IG104</f>
        <v>0</v>
      </c>
      <c r="IB19">
        <f>Heildar!IH104</f>
        <v>0</v>
      </c>
      <c r="IC19">
        <f>Heildar!II104</f>
        <v>0</v>
      </c>
      <c r="ID19">
        <f>Heildar!IJ104</f>
        <v>0</v>
      </c>
      <c r="IE19">
        <f>Heildar!IK104</f>
        <v>0</v>
      </c>
      <c r="IF19">
        <f>Heildar!IL104</f>
        <v>0</v>
      </c>
      <c r="IG19">
        <f>Heildar!IM104</f>
        <v>0</v>
      </c>
      <c r="IH19">
        <f>Heildar!IN104</f>
        <v>0</v>
      </c>
      <c r="II19">
        <f>Heildar!IO104</f>
        <v>0</v>
      </c>
      <c r="IJ19">
        <f>Heildar!IP104</f>
        <v>0</v>
      </c>
      <c r="IK19">
        <f>Heildar!IQ104</f>
        <v>0</v>
      </c>
      <c r="IL19">
        <f>Heildar!IR104</f>
        <v>0</v>
      </c>
      <c r="IM19">
        <f>Heildar!IS104</f>
        <v>0</v>
      </c>
      <c r="IN19">
        <f>Heildar!IT104</f>
        <v>0</v>
      </c>
      <c r="IO19">
        <f>Heildar!IU104</f>
        <v>0</v>
      </c>
      <c r="IP19">
        <f>Heildar!IV104</f>
        <v>0</v>
      </c>
      <c r="IQ19" t="e">
        <f>Heildar!#REF!</f>
        <v>#REF!</v>
      </c>
      <c r="IR19" t="e">
        <f>Heildar!#REF!</f>
        <v>#REF!</v>
      </c>
      <c r="IS19" t="e">
        <f>Heildar!#REF!</f>
        <v>#REF!</v>
      </c>
      <c r="IT19" t="e">
        <f>Heildar!#REF!</f>
        <v>#REF!</v>
      </c>
      <c r="IU19" t="e">
        <f>Heildar!#REF!</f>
        <v>#REF!</v>
      </c>
      <c r="IV19" t="e">
        <f>Heildar!#REF!</f>
        <v>#REF!</v>
      </c>
    </row>
    <row r="20" spans="1:256" x14ac:dyDescent="0.2">
      <c r="A20" s="2" t="str">
        <f>Heildar!A80</f>
        <v>R15</v>
      </c>
      <c r="B20" s="2">
        <f>Heildar!B80</f>
        <v>0</v>
      </c>
      <c r="C20" s="2">
        <f>Heildar!C80</f>
        <v>0</v>
      </c>
      <c r="D20" s="2">
        <f>Heildar!D80</f>
        <v>0</v>
      </c>
      <c r="E20" s="2">
        <f>Heildar!E80</f>
        <v>0</v>
      </c>
      <c r="F20" s="2">
        <f>Heildar!F80</f>
        <v>0</v>
      </c>
      <c r="G20" s="2">
        <f>Heildar!G80</f>
        <v>0</v>
      </c>
      <c r="H20" s="2">
        <f>Heildar!H80</f>
        <v>0</v>
      </c>
      <c r="I20" s="2">
        <f>Heildar!I80</f>
        <v>0</v>
      </c>
      <c r="J20" s="2">
        <f>Heildar!J80</f>
        <v>0</v>
      </c>
      <c r="K20" s="2">
        <f>Heildar!K80</f>
        <v>0</v>
      </c>
      <c r="L20" s="2">
        <f>Heildar!L80</f>
        <v>0</v>
      </c>
      <c r="M20" s="2">
        <f>Heildar!M80</f>
        <v>0</v>
      </c>
      <c r="N20" s="2">
        <f>Heildar!N80</f>
        <v>0</v>
      </c>
      <c r="O20" s="2">
        <f>Heildar!O80</f>
        <v>0</v>
      </c>
      <c r="P20" s="2">
        <f>Heildar!P80</f>
        <v>0</v>
      </c>
      <c r="Q20" s="2">
        <f>Heildar!Q80</f>
        <v>0</v>
      </c>
      <c r="R20" s="2">
        <f>Heildar!R80</f>
        <v>0</v>
      </c>
      <c r="S20" s="2">
        <f>Heildar!S80</f>
        <v>0</v>
      </c>
      <c r="T20" s="2">
        <f>Heildar!T80</f>
        <v>0</v>
      </c>
      <c r="U20" s="2">
        <f>Heildar!U80</f>
        <v>0</v>
      </c>
      <c r="V20" s="2">
        <f>Heildar!V80</f>
        <v>0</v>
      </c>
      <c r="W20" s="2">
        <f>Heildar!W80</f>
        <v>0</v>
      </c>
      <c r="X20" s="2">
        <f>Heildar!X80</f>
        <v>0</v>
      </c>
      <c r="Y20" s="2">
        <f>Heildar!Y80</f>
        <v>0</v>
      </c>
      <c r="Z20" s="2">
        <f>Heildar!Z80</f>
        <v>0</v>
      </c>
      <c r="AA20" s="2">
        <f>Heildar!AA80</f>
        <v>0</v>
      </c>
      <c r="AB20" s="2">
        <f>Heildar!AB80</f>
        <v>0</v>
      </c>
      <c r="AC20" s="2">
        <f>Heildar!AC80</f>
        <v>0</v>
      </c>
      <c r="AD20" s="2">
        <f>Heildar!AD80</f>
        <v>0</v>
      </c>
      <c r="AE20" s="2">
        <f>Heildar!AE80</f>
        <v>0</v>
      </c>
      <c r="AF20" s="2">
        <f>Heildar!AF80</f>
        <v>0</v>
      </c>
      <c r="AG20" s="2">
        <f>Heildar!AG80</f>
        <v>0</v>
      </c>
      <c r="AH20" s="2">
        <f>Heildar!AH80</f>
        <v>0</v>
      </c>
      <c r="AI20" s="2">
        <f>Heildar!AI80</f>
        <v>0</v>
      </c>
      <c r="AP20">
        <f>Heildar!AV105</f>
        <v>0</v>
      </c>
      <c r="AQ20">
        <f>Heildar!AW105</f>
        <v>0</v>
      </c>
      <c r="AR20">
        <f>Heildar!AX105</f>
        <v>0</v>
      </c>
      <c r="AS20">
        <f>Heildar!AY105</f>
        <v>0</v>
      </c>
      <c r="AT20">
        <f>Heildar!AZ105</f>
        <v>0</v>
      </c>
      <c r="AU20">
        <f>Heildar!BA105</f>
        <v>0</v>
      </c>
      <c r="AV20">
        <f>Heildar!BB105</f>
        <v>0</v>
      </c>
      <c r="AW20">
        <f>Heildar!BC105</f>
        <v>0</v>
      </c>
      <c r="AX20">
        <f>Heildar!BD105</f>
        <v>0</v>
      </c>
      <c r="AY20">
        <f>Heildar!BE105</f>
        <v>0</v>
      </c>
      <c r="AZ20">
        <f>Heildar!BF105</f>
        <v>0</v>
      </c>
      <c r="BA20">
        <f>Heildar!BG105</f>
        <v>0</v>
      </c>
      <c r="BB20">
        <f>Heildar!BH105</f>
        <v>0</v>
      </c>
      <c r="BC20">
        <f>Heildar!BI105</f>
        <v>0</v>
      </c>
      <c r="BD20">
        <f>Heildar!BJ105</f>
        <v>0</v>
      </c>
      <c r="BE20">
        <f>Heildar!BK105</f>
        <v>0</v>
      </c>
      <c r="BF20">
        <f>Heildar!BL105</f>
        <v>0</v>
      </c>
      <c r="BG20">
        <f>Heildar!BM105</f>
        <v>0</v>
      </c>
      <c r="BH20">
        <f>Heildar!BN105</f>
        <v>0</v>
      </c>
      <c r="BI20">
        <f>Heildar!BO105</f>
        <v>0</v>
      </c>
      <c r="BJ20">
        <f>Heildar!BP105</f>
        <v>0</v>
      </c>
      <c r="BK20">
        <f>Heildar!BQ105</f>
        <v>0</v>
      </c>
      <c r="BL20">
        <f>Heildar!BR105</f>
        <v>0</v>
      </c>
      <c r="BM20">
        <f>Heildar!BS105</f>
        <v>0</v>
      </c>
      <c r="BN20">
        <f>Heildar!BT105</f>
        <v>0</v>
      </c>
      <c r="BO20">
        <f>Heildar!BU105</f>
        <v>0</v>
      </c>
      <c r="BP20">
        <f>Heildar!BV105</f>
        <v>0</v>
      </c>
      <c r="BQ20">
        <f>Heildar!BW105</f>
        <v>0</v>
      </c>
      <c r="BR20">
        <f>Heildar!BX105</f>
        <v>0</v>
      </c>
      <c r="BS20">
        <f>Heildar!BY105</f>
        <v>0</v>
      </c>
      <c r="BT20">
        <f>Heildar!BZ105</f>
        <v>0</v>
      </c>
      <c r="BU20">
        <f>Heildar!CA105</f>
        <v>0</v>
      </c>
      <c r="BV20">
        <f>Heildar!CB105</f>
        <v>0</v>
      </c>
      <c r="BW20">
        <f>Heildar!CC105</f>
        <v>0</v>
      </c>
      <c r="BX20">
        <f>Heildar!CD105</f>
        <v>0</v>
      </c>
      <c r="BY20">
        <f>Heildar!CE105</f>
        <v>0</v>
      </c>
      <c r="BZ20">
        <f>Heildar!CF105</f>
        <v>0</v>
      </c>
      <c r="CA20">
        <f>Heildar!CG105</f>
        <v>0</v>
      </c>
      <c r="CB20">
        <f>Heildar!CH105</f>
        <v>0</v>
      </c>
      <c r="CC20">
        <f>Heildar!CI105</f>
        <v>0</v>
      </c>
      <c r="CD20">
        <f>Heildar!CJ105</f>
        <v>0</v>
      </c>
      <c r="CE20">
        <f>Heildar!CK105</f>
        <v>0</v>
      </c>
      <c r="CF20">
        <f>Heildar!CL105</f>
        <v>0</v>
      </c>
      <c r="CG20">
        <f>Heildar!CM105</f>
        <v>0</v>
      </c>
      <c r="CH20">
        <f>Heildar!CN105</f>
        <v>0</v>
      </c>
      <c r="CI20">
        <f>Heildar!CO105</f>
        <v>0</v>
      </c>
      <c r="CJ20">
        <f>Heildar!CP105</f>
        <v>0</v>
      </c>
      <c r="CK20">
        <f>Heildar!CQ105</f>
        <v>0</v>
      </c>
      <c r="CL20">
        <f>Heildar!CR105</f>
        <v>0</v>
      </c>
      <c r="CM20">
        <f>Heildar!CS105</f>
        <v>0</v>
      </c>
      <c r="CN20">
        <f>Heildar!CT105</f>
        <v>0</v>
      </c>
      <c r="CO20">
        <f>Heildar!CU105</f>
        <v>0</v>
      </c>
      <c r="CP20">
        <f>Heildar!CV105</f>
        <v>0</v>
      </c>
      <c r="CQ20">
        <f>Heildar!CW105</f>
        <v>0</v>
      </c>
      <c r="CR20">
        <f>Heildar!CX105</f>
        <v>0</v>
      </c>
      <c r="CS20">
        <f>Heildar!CY105</f>
        <v>0</v>
      </c>
      <c r="CT20">
        <f>Heildar!CZ105</f>
        <v>0</v>
      </c>
      <c r="CU20">
        <f>Heildar!DA105</f>
        <v>0</v>
      </c>
      <c r="CV20">
        <f>Heildar!DB105</f>
        <v>0</v>
      </c>
      <c r="CW20">
        <f>Heildar!DC105</f>
        <v>0</v>
      </c>
      <c r="CX20">
        <f>Heildar!DD105</f>
        <v>0</v>
      </c>
      <c r="CY20">
        <f>Heildar!DE105</f>
        <v>0</v>
      </c>
      <c r="CZ20">
        <f>Heildar!DF105</f>
        <v>0</v>
      </c>
      <c r="DA20">
        <f>Heildar!DG105</f>
        <v>0</v>
      </c>
      <c r="DB20">
        <f>Heildar!DH105</f>
        <v>0</v>
      </c>
      <c r="DC20">
        <f>Heildar!DI105</f>
        <v>0</v>
      </c>
      <c r="DD20">
        <f>Heildar!DJ105</f>
        <v>0</v>
      </c>
      <c r="DE20">
        <f>Heildar!DK105</f>
        <v>0</v>
      </c>
      <c r="DF20">
        <f>Heildar!DL105</f>
        <v>0</v>
      </c>
      <c r="DG20">
        <f>Heildar!DM105</f>
        <v>0</v>
      </c>
      <c r="DH20">
        <f>Heildar!DN105</f>
        <v>0</v>
      </c>
      <c r="DI20">
        <f>Heildar!DO105</f>
        <v>0</v>
      </c>
      <c r="DJ20">
        <f>Heildar!DP105</f>
        <v>0</v>
      </c>
      <c r="DK20">
        <f>Heildar!DQ105</f>
        <v>0</v>
      </c>
      <c r="DL20">
        <f>Heildar!DR105</f>
        <v>0</v>
      </c>
      <c r="DM20">
        <f>Heildar!DS105</f>
        <v>0</v>
      </c>
      <c r="DN20">
        <f>Heildar!DT105</f>
        <v>0</v>
      </c>
      <c r="DO20">
        <f>Heildar!DU105</f>
        <v>0</v>
      </c>
      <c r="DP20">
        <f>Heildar!DV105</f>
        <v>0</v>
      </c>
      <c r="DQ20">
        <f>Heildar!DW105</f>
        <v>0</v>
      </c>
      <c r="DR20">
        <f>Heildar!DX105</f>
        <v>0</v>
      </c>
      <c r="DS20">
        <f>Heildar!DY105</f>
        <v>0</v>
      </c>
      <c r="DT20">
        <f>Heildar!DZ105</f>
        <v>0</v>
      </c>
      <c r="DU20">
        <f>Heildar!EA105</f>
        <v>0</v>
      </c>
      <c r="DV20">
        <f>Heildar!EB105</f>
        <v>0</v>
      </c>
      <c r="DW20">
        <f>Heildar!EC105</f>
        <v>0</v>
      </c>
      <c r="DX20">
        <f>Heildar!ED105</f>
        <v>0</v>
      </c>
      <c r="DY20">
        <f>Heildar!EE105</f>
        <v>0</v>
      </c>
      <c r="DZ20">
        <f>Heildar!EF105</f>
        <v>0</v>
      </c>
      <c r="EA20">
        <f>Heildar!EG105</f>
        <v>0</v>
      </c>
      <c r="EB20">
        <f>Heildar!EH105</f>
        <v>0</v>
      </c>
      <c r="EC20">
        <f>Heildar!EI105</f>
        <v>0</v>
      </c>
      <c r="ED20">
        <f>Heildar!EJ105</f>
        <v>0</v>
      </c>
      <c r="EE20">
        <f>Heildar!EK105</f>
        <v>0</v>
      </c>
      <c r="EF20">
        <f>Heildar!EL105</f>
        <v>0</v>
      </c>
      <c r="EG20">
        <f>Heildar!EM105</f>
        <v>0</v>
      </c>
      <c r="EH20">
        <f>Heildar!EN105</f>
        <v>0</v>
      </c>
      <c r="EI20">
        <f>Heildar!EO105</f>
        <v>0</v>
      </c>
      <c r="EJ20">
        <f>Heildar!EP105</f>
        <v>0</v>
      </c>
      <c r="EK20">
        <f>Heildar!EQ105</f>
        <v>0</v>
      </c>
      <c r="EL20">
        <f>Heildar!ER105</f>
        <v>0</v>
      </c>
      <c r="EM20">
        <f>Heildar!ES105</f>
        <v>0</v>
      </c>
      <c r="EN20">
        <f>Heildar!ET105</f>
        <v>0</v>
      </c>
      <c r="EO20">
        <f>Heildar!EU105</f>
        <v>0</v>
      </c>
      <c r="EP20">
        <f>Heildar!EV105</f>
        <v>0</v>
      </c>
      <c r="EQ20">
        <f>Heildar!EW105</f>
        <v>0</v>
      </c>
      <c r="ER20">
        <f>Heildar!EX105</f>
        <v>0</v>
      </c>
      <c r="ES20">
        <f>Heildar!EY105</f>
        <v>0</v>
      </c>
      <c r="ET20">
        <f>Heildar!EZ105</f>
        <v>0</v>
      </c>
      <c r="EU20">
        <f>Heildar!FA105</f>
        <v>0</v>
      </c>
      <c r="EV20">
        <f>Heildar!FB105</f>
        <v>0</v>
      </c>
      <c r="EW20">
        <f>Heildar!FC105</f>
        <v>0</v>
      </c>
      <c r="EX20">
        <f>Heildar!FD105</f>
        <v>0</v>
      </c>
      <c r="EY20">
        <f>Heildar!FE105</f>
        <v>0</v>
      </c>
      <c r="EZ20">
        <f>Heildar!FF105</f>
        <v>0</v>
      </c>
      <c r="FA20">
        <f>Heildar!FG105</f>
        <v>0</v>
      </c>
      <c r="FB20">
        <f>Heildar!FH105</f>
        <v>0</v>
      </c>
      <c r="FC20">
        <f>Heildar!FI105</f>
        <v>0</v>
      </c>
      <c r="FD20">
        <f>Heildar!FJ105</f>
        <v>0</v>
      </c>
      <c r="FE20">
        <f>Heildar!FK105</f>
        <v>0</v>
      </c>
      <c r="FF20">
        <f>Heildar!FL105</f>
        <v>0</v>
      </c>
      <c r="FG20">
        <f>Heildar!FM105</f>
        <v>0</v>
      </c>
      <c r="FH20">
        <f>Heildar!FN105</f>
        <v>0</v>
      </c>
      <c r="FI20">
        <f>Heildar!FO105</f>
        <v>0</v>
      </c>
      <c r="FJ20">
        <f>Heildar!FP105</f>
        <v>0</v>
      </c>
      <c r="FK20">
        <f>Heildar!FQ105</f>
        <v>0</v>
      </c>
      <c r="FL20">
        <f>Heildar!FR105</f>
        <v>0</v>
      </c>
      <c r="FM20">
        <f>Heildar!FS105</f>
        <v>0</v>
      </c>
      <c r="FN20">
        <f>Heildar!FT105</f>
        <v>0</v>
      </c>
      <c r="FO20">
        <f>Heildar!FU105</f>
        <v>0</v>
      </c>
      <c r="FP20">
        <f>Heildar!FV105</f>
        <v>0</v>
      </c>
      <c r="FQ20">
        <f>Heildar!FW105</f>
        <v>0</v>
      </c>
      <c r="FR20">
        <f>Heildar!FX105</f>
        <v>0</v>
      </c>
      <c r="FS20">
        <f>Heildar!FY105</f>
        <v>0</v>
      </c>
      <c r="FT20">
        <f>Heildar!FZ105</f>
        <v>0</v>
      </c>
      <c r="FU20">
        <f>Heildar!GA105</f>
        <v>0</v>
      </c>
      <c r="FV20">
        <f>Heildar!GB105</f>
        <v>0</v>
      </c>
      <c r="FW20">
        <f>Heildar!GC105</f>
        <v>0</v>
      </c>
      <c r="FX20">
        <f>Heildar!GD105</f>
        <v>0</v>
      </c>
      <c r="FY20">
        <f>Heildar!GE105</f>
        <v>0</v>
      </c>
      <c r="FZ20">
        <f>Heildar!GF105</f>
        <v>0</v>
      </c>
      <c r="GA20">
        <f>Heildar!GG105</f>
        <v>0</v>
      </c>
      <c r="GB20">
        <f>Heildar!GH105</f>
        <v>0</v>
      </c>
      <c r="GC20">
        <f>Heildar!GI105</f>
        <v>0</v>
      </c>
      <c r="GD20">
        <f>Heildar!GJ105</f>
        <v>0</v>
      </c>
      <c r="GE20">
        <f>Heildar!GK105</f>
        <v>0</v>
      </c>
      <c r="GF20">
        <f>Heildar!GL105</f>
        <v>0</v>
      </c>
      <c r="GG20">
        <f>Heildar!GM105</f>
        <v>0</v>
      </c>
      <c r="GH20">
        <f>Heildar!GN105</f>
        <v>0</v>
      </c>
      <c r="GI20">
        <f>Heildar!GO105</f>
        <v>0</v>
      </c>
      <c r="GJ20">
        <f>Heildar!GP105</f>
        <v>0</v>
      </c>
      <c r="GK20">
        <f>Heildar!GQ105</f>
        <v>0</v>
      </c>
      <c r="GL20">
        <f>Heildar!GR105</f>
        <v>0</v>
      </c>
      <c r="GM20">
        <f>Heildar!GS105</f>
        <v>0</v>
      </c>
      <c r="GN20">
        <f>Heildar!GT105</f>
        <v>0</v>
      </c>
      <c r="GO20">
        <f>Heildar!GU105</f>
        <v>0</v>
      </c>
      <c r="GP20">
        <f>Heildar!GV105</f>
        <v>0</v>
      </c>
      <c r="GQ20">
        <f>Heildar!GW105</f>
        <v>0</v>
      </c>
      <c r="GR20">
        <f>Heildar!GX105</f>
        <v>0</v>
      </c>
      <c r="GS20">
        <f>Heildar!GY105</f>
        <v>0</v>
      </c>
      <c r="GT20">
        <f>Heildar!GZ105</f>
        <v>0</v>
      </c>
      <c r="GU20">
        <f>Heildar!HA105</f>
        <v>0</v>
      </c>
      <c r="GV20">
        <f>Heildar!HB105</f>
        <v>0</v>
      </c>
      <c r="GW20">
        <f>Heildar!HC105</f>
        <v>0</v>
      </c>
      <c r="GX20">
        <f>Heildar!HD105</f>
        <v>0</v>
      </c>
      <c r="GY20">
        <f>Heildar!HE105</f>
        <v>0</v>
      </c>
      <c r="GZ20">
        <f>Heildar!HF105</f>
        <v>0</v>
      </c>
      <c r="HA20">
        <f>Heildar!HG105</f>
        <v>0</v>
      </c>
      <c r="HB20">
        <f>Heildar!HH105</f>
        <v>0</v>
      </c>
      <c r="HC20">
        <f>Heildar!HI105</f>
        <v>0</v>
      </c>
      <c r="HD20">
        <f>Heildar!HJ105</f>
        <v>0</v>
      </c>
      <c r="HE20">
        <f>Heildar!HK105</f>
        <v>0</v>
      </c>
      <c r="HF20">
        <f>Heildar!HL105</f>
        <v>0</v>
      </c>
      <c r="HG20">
        <f>Heildar!HM105</f>
        <v>0</v>
      </c>
      <c r="HH20">
        <f>Heildar!HN105</f>
        <v>0</v>
      </c>
      <c r="HI20">
        <f>Heildar!HO105</f>
        <v>0</v>
      </c>
      <c r="HJ20">
        <f>Heildar!HP105</f>
        <v>0</v>
      </c>
      <c r="HK20">
        <f>Heildar!HQ105</f>
        <v>0</v>
      </c>
      <c r="HL20">
        <f>Heildar!HR105</f>
        <v>0</v>
      </c>
      <c r="HM20">
        <f>Heildar!HS105</f>
        <v>0</v>
      </c>
      <c r="HN20">
        <f>Heildar!HT105</f>
        <v>0</v>
      </c>
      <c r="HO20">
        <f>Heildar!HU105</f>
        <v>0</v>
      </c>
      <c r="HP20">
        <f>Heildar!HV105</f>
        <v>0</v>
      </c>
      <c r="HQ20">
        <f>Heildar!HW105</f>
        <v>0</v>
      </c>
      <c r="HR20">
        <f>Heildar!HX105</f>
        <v>0</v>
      </c>
      <c r="HS20">
        <f>Heildar!HY105</f>
        <v>0</v>
      </c>
      <c r="HT20">
        <f>Heildar!HZ105</f>
        <v>0</v>
      </c>
      <c r="HU20">
        <f>Heildar!IA105</f>
        <v>0</v>
      </c>
      <c r="HV20">
        <f>Heildar!IB105</f>
        <v>0</v>
      </c>
      <c r="HW20">
        <f>Heildar!IC105</f>
        <v>0</v>
      </c>
      <c r="HX20">
        <f>Heildar!ID105</f>
        <v>0</v>
      </c>
      <c r="HY20">
        <f>Heildar!IE105</f>
        <v>0</v>
      </c>
      <c r="HZ20">
        <f>Heildar!IF105</f>
        <v>0</v>
      </c>
      <c r="IA20">
        <f>Heildar!IG105</f>
        <v>0</v>
      </c>
      <c r="IB20">
        <f>Heildar!IH105</f>
        <v>0</v>
      </c>
      <c r="IC20">
        <f>Heildar!II105</f>
        <v>0</v>
      </c>
      <c r="ID20">
        <f>Heildar!IJ105</f>
        <v>0</v>
      </c>
      <c r="IE20">
        <f>Heildar!IK105</f>
        <v>0</v>
      </c>
      <c r="IF20">
        <f>Heildar!IL105</f>
        <v>0</v>
      </c>
      <c r="IG20">
        <f>Heildar!IM105</f>
        <v>0</v>
      </c>
      <c r="IH20">
        <f>Heildar!IN105</f>
        <v>0</v>
      </c>
      <c r="II20">
        <f>Heildar!IO105</f>
        <v>0</v>
      </c>
      <c r="IJ20">
        <f>Heildar!IP105</f>
        <v>0</v>
      </c>
      <c r="IK20">
        <f>Heildar!IQ105</f>
        <v>0</v>
      </c>
      <c r="IL20">
        <f>Heildar!IR105</f>
        <v>0</v>
      </c>
      <c r="IM20">
        <f>Heildar!IS105</f>
        <v>0</v>
      </c>
      <c r="IN20">
        <f>Heildar!IT105</f>
        <v>0</v>
      </c>
      <c r="IO20">
        <f>Heildar!IU105</f>
        <v>0</v>
      </c>
      <c r="IP20">
        <f>Heildar!IV105</f>
        <v>0</v>
      </c>
      <c r="IQ20" t="e">
        <f>Heildar!#REF!</f>
        <v>#REF!</v>
      </c>
      <c r="IR20" t="e">
        <f>Heildar!#REF!</f>
        <v>#REF!</v>
      </c>
      <c r="IS20" t="e">
        <f>Heildar!#REF!</f>
        <v>#REF!</v>
      </c>
      <c r="IT20" t="e">
        <f>Heildar!#REF!</f>
        <v>#REF!</v>
      </c>
      <c r="IU20" t="e">
        <f>Heildar!#REF!</f>
        <v>#REF!</v>
      </c>
      <c r="IV20" t="e">
        <f>Heildar!#REF!</f>
        <v>#REF!</v>
      </c>
    </row>
    <row r="21" spans="1:256" x14ac:dyDescent="0.2">
      <c r="A21" s="30" t="str">
        <f>Heildar!A81</f>
        <v>Mosar</v>
      </c>
      <c r="B21" s="30">
        <f>Heildar!B81</f>
        <v>13</v>
      </c>
      <c r="C21" s="30">
        <f>Heildar!C81</f>
        <v>92</v>
      </c>
      <c r="D21" s="30">
        <f>Heildar!D81</f>
        <v>53</v>
      </c>
      <c r="E21" s="30">
        <f>Heildar!E81</f>
        <v>28.5</v>
      </c>
      <c r="F21" s="30">
        <f>Heildar!F81</f>
        <v>17</v>
      </c>
      <c r="G21" s="30">
        <f>Heildar!G81</f>
        <v>79</v>
      </c>
      <c r="H21" s="30">
        <f>Heildar!H81</f>
        <v>-39</v>
      </c>
      <c r="I21" s="30">
        <f>Heildar!I81</f>
        <v>-24.5</v>
      </c>
      <c r="J21" s="30">
        <f>Heildar!J81</f>
        <v>-11.5</v>
      </c>
      <c r="K21" s="30">
        <f>Heildar!K81</f>
        <v>13</v>
      </c>
      <c r="L21" s="30">
        <f>Heildar!L81</f>
        <v>92</v>
      </c>
      <c r="M21" s="30">
        <f>Heildar!M81</f>
        <v>53</v>
      </c>
      <c r="N21" s="30">
        <f>Heildar!N81</f>
        <v>28.5</v>
      </c>
      <c r="O21" s="30">
        <f>Heildar!O81</f>
        <v>17</v>
      </c>
      <c r="P21" s="30">
        <f>Heildar!P81</f>
        <v>0</v>
      </c>
      <c r="Q21" s="30">
        <f>Heildar!Q81</f>
        <v>0</v>
      </c>
      <c r="R21" s="30">
        <f>Heildar!R81</f>
        <v>0</v>
      </c>
      <c r="S21" s="30">
        <f>Heildar!S81</f>
        <v>0</v>
      </c>
      <c r="T21" s="30">
        <f>Heildar!T81</f>
        <v>0</v>
      </c>
      <c r="U21" s="30">
        <f>Heildar!U81</f>
        <v>0</v>
      </c>
      <c r="V21" s="30">
        <f>Heildar!V81</f>
        <v>0</v>
      </c>
      <c r="W21" s="30">
        <f>Heildar!W81</f>
        <v>0</v>
      </c>
      <c r="X21" s="30">
        <f>Heildar!X81</f>
        <v>0</v>
      </c>
      <c r="Y21" s="30">
        <f>Heildar!Y81</f>
        <v>0</v>
      </c>
      <c r="Z21" s="30">
        <f>Heildar!Z81</f>
        <v>0</v>
      </c>
      <c r="AA21" s="30">
        <f>Heildar!AA81</f>
        <v>0</v>
      </c>
      <c r="AB21" s="30">
        <f>Heildar!AB81</f>
        <v>0</v>
      </c>
      <c r="AC21" s="30">
        <f>Heildar!AC81</f>
        <v>0</v>
      </c>
      <c r="AD21" s="30">
        <f>Heildar!AD81</f>
        <v>0</v>
      </c>
      <c r="AE21" s="30">
        <f>Heildar!AE81</f>
        <v>0</v>
      </c>
      <c r="AF21" s="30">
        <f>Heildar!AF81</f>
        <v>0</v>
      </c>
      <c r="AG21" s="30">
        <f>Heildar!AG81</f>
        <v>0</v>
      </c>
      <c r="AH21" s="30">
        <f>Heildar!AH81</f>
        <v>0</v>
      </c>
      <c r="AI21" s="30">
        <f>Heildar!AI81</f>
        <v>0</v>
      </c>
      <c r="AP21">
        <f>Heildar!AV106</f>
        <v>0</v>
      </c>
      <c r="AQ21">
        <f>Heildar!AW106</f>
        <v>0</v>
      </c>
      <c r="AR21">
        <f>Heildar!AX106</f>
        <v>0</v>
      </c>
      <c r="AS21">
        <f>Heildar!AY106</f>
        <v>0</v>
      </c>
      <c r="AT21">
        <f>Heildar!AZ106</f>
        <v>0</v>
      </c>
      <c r="AU21">
        <f>Heildar!BA106</f>
        <v>0</v>
      </c>
      <c r="AV21">
        <f>Heildar!BB106</f>
        <v>0</v>
      </c>
      <c r="AW21">
        <f>Heildar!BC106</f>
        <v>0</v>
      </c>
      <c r="AX21">
        <f>Heildar!BD106</f>
        <v>0</v>
      </c>
      <c r="AY21">
        <f>Heildar!BE106</f>
        <v>0</v>
      </c>
      <c r="AZ21">
        <f>Heildar!BF106</f>
        <v>0</v>
      </c>
      <c r="BA21">
        <f>Heildar!BG106</f>
        <v>0</v>
      </c>
      <c r="BB21">
        <f>Heildar!BH106</f>
        <v>0</v>
      </c>
      <c r="BC21">
        <f>Heildar!BI106</f>
        <v>0</v>
      </c>
      <c r="BD21">
        <f>Heildar!BJ106</f>
        <v>0</v>
      </c>
      <c r="BE21">
        <f>Heildar!BK106</f>
        <v>0</v>
      </c>
      <c r="BF21">
        <f>Heildar!BL106</f>
        <v>0</v>
      </c>
      <c r="BG21">
        <f>Heildar!BM106</f>
        <v>0</v>
      </c>
      <c r="BH21">
        <f>Heildar!BN106</f>
        <v>0</v>
      </c>
      <c r="BI21">
        <f>Heildar!BO106</f>
        <v>0</v>
      </c>
      <c r="BJ21">
        <f>Heildar!BP106</f>
        <v>0</v>
      </c>
      <c r="BK21">
        <f>Heildar!BQ106</f>
        <v>0</v>
      </c>
      <c r="BL21">
        <f>Heildar!BR106</f>
        <v>0</v>
      </c>
      <c r="BM21">
        <f>Heildar!BS106</f>
        <v>0</v>
      </c>
      <c r="BN21">
        <f>Heildar!BT106</f>
        <v>0</v>
      </c>
      <c r="BO21">
        <f>Heildar!BU106</f>
        <v>0</v>
      </c>
      <c r="BP21">
        <f>Heildar!BV106</f>
        <v>0</v>
      </c>
      <c r="BQ21">
        <f>Heildar!BW106</f>
        <v>0</v>
      </c>
      <c r="BR21">
        <f>Heildar!BX106</f>
        <v>0</v>
      </c>
      <c r="BS21">
        <f>Heildar!BY106</f>
        <v>0</v>
      </c>
      <c r="BT21">
        <f>Heildar!BZ106</f>
        <v>0</v>
      </c>
      <c r="BU21">
        <f>Heildar!CA106</f>
        <v>0</v>
      </c>
      <c r="BV21">
        <f>Heildar!CB106</f>
        <v>0</v>
      </c>
      <c r="BW21">
        <f>Heildar!CC106</f>
        <v>0</v>
      </c>
      <c r="BX21">
        <f>Heildar!CD106</f>
        <v>0</v>
      </c>
      <c r="BY21">
        <f>Heildar!CE106</f>
        <v>0</v>
      </c>
      <c r="BZ21">
        <f>Heildar!CF106</f>
        <v>0</v>
      </c>
      <c r="CA21">
        <f>Heildar!CG106</f>
        <v>0</v>
      </c>
      <c r="CB21">
        <f>Heildar!CH106</f>
        <v>0</v>
      </c>
      <c r="CC21">
        <f>Heildar!CI106</f>
        <v>0</v>
      </c>
      <c r="CD21">
        <f>Heildar!CJ106</f>
        <v>0</v>
      </c>
      <c r="CE21">
        <f>Heildar!CK106</f>
        <v>0</v>
      </c>
      <c r="CF21">
        <f>Heildar!CL106</f>
        <v>0</v>
      </c>
      <c r="CG21">
        <f>Heildar!CM106</f>
        <v>0</v>
      </c>
      <c r="CH21">
        <f>Heildar!CN106</f>
        <v>0</v>
      </c>
      <c r="CI21">
        <f>Heildar!CO106</f>
        <v>0</v>
      </c>
      <c r="CJ21">
        <f>Heildar!CP106</f>
        <v>0</v>
      </c>
      <c r="CK21">
        <f>Heildar!CQ106</f>
        <v>0</v>
      </c>
      <c r="CL21">
        <f>Heildar!CR106</f>
        <v>0</v>
      </c>
      <c r="CM21">
        <f>Heildar!CS106</f>
        <v>0</v>
      </c>
      <c r="CN21">
        <f>Heildar!CT106</f>
        <v>0</v>
      </c>
      <c r="CO21">
        <f>Heildar!CU106</f>
        <v>0</v>
      </c>
      <c r="CP21">
        <f>Heildar!CV106</f>
        <v>0</v>
      </c>
      <c r="CQ21">
        <f>Heildar!CW106</f>
        <v>0</v>
      </c>
      <c r="CR21">
        <f>Heildar!CX106</f>
        <v>0</v>
      </c>
      <c r="CS21">
        <f>Heildar!CY106</f>
        <v>0</v>
      </c>
      <c r="CT21">
        <f>Heildar!CZ106</f>
        <v>0</v>
      </c>
      <c r="CU21">
        <f>Heildar!DA106</f>
        <v>0</v>
      </c>
      <c r="CV21">
        <f>Heildar!DB106</f>
        <v>0</v>
      </c>
      <c r="CW21">
        <f>Heildar!DC106</f>
        <v>0</v>
      </c>
      <c r="CX21">
        <f>Heildar!DD106</f>
        <v>0</v>
      </c>
      <c r="CY21">
        <f>Heildar!DE106</f>
        <v>0</v>
      </c>
      <c r="CZ21">
        <f>Heildar!DF106</f>
        <v>0</v>
      </c>
      <c r="DA21">
        <f>Heildar!DG106</f>
        <v>0</v>
      </c>
      <c r="DB21">
        <f>Heildar!DH106</f>
        <v>0</v>
      </c>
      <c r="DC21">
        <f>Heildar!DI106</f>
        <v>0</v>
      </c>
      <c r="DD21">
        <f>Heildar!DJ106</f>
        <v>0</v>
      </c>
      <c r="DE21">
        <f>Heildar!DK106</f>
        <v>0</v>
      </c>
      <c r="DF21">
        <f>Heildar!DL106</f>
        <v>0</v>
      </c>
      <c r="DG21">
        <f>Heildar!DM106</f>
        <v>0</v>
      </c>
      <c r="DH21">
        <f>Heildar!DN106</f>
        <v>0</v>
      </c>
      <c r="DI21">
        <f>Heildar!DO106</f>
        <v>0</v>
      </c>
      <c r="DJ21">
        <f>Heildar!DP106</f>
        <v>0</v>
      </c>
      <c r="DK21">
        <f>Heildar!DQ106</f>
        <v>0</v>
      </c>
      <c r="DL21">
        <f>Heildar!DR106</f>
        <v>0</v>
      </c>
      <c r="DM21">
        <f>Heildar!DS106</f>
        <v>0</v>
      </c>
      <c r="DN21">
        <f>Heildar!DT106</f>
        <v>0</v>
      </c>
      <c r="DO21">
        <f>Heildar!DU106</f>
        <v>0</v>
      </c>
      <c r="DP21">
        <f>Heildar!DV106</f>
        <v>0</v>
      </c>
      <c r="DQ21">
        <f>Heildar!DW106</f>
        <v>0</v>
      </c>
      <c r="DR21">
        <f>Heildar!DX106</f>
        <v>0</v>
      </c>
      <c r="DS21">
        <f>Heildar!DY106</f>
        <v>0</v>
      </c>
      <c r="DT21">
        <f>Heildar!DZ106</f>
        <v>0</v>
      </c>
      <c r="DU21">
        <f>Heildar!EA106</f>
        <v>0</v>
      </c>
      <c r="DV21">
        <f>Heildar!EB106</f>
        <v>0</v>
      </c>
      <c r="DW21">
        <f>Heildar!EC106</f>
        <v>0</v>
      </c>
      <c r="DX21">
        <f>Heildar!ED106</f>
        <v>0</v>
      </c>
      <c r="DY21">
        <f>Heildar!EE106</f>
        <v>0</v>
      </c>
      <c r="DZ21">
        <f>Heildar!EF106</f>
        <v>0</v>
      </c>
      <c r="EA21">
        <f>Heildar!EG106</f>
        <v>0</v>
      </c>
      <c r="EB21">
        <f>Heildar!EH106</f>
        <v>0</v>
      </c>
      <c r="EC21">
        <f>Heildar!EI106</f>
        <v>0</v>
      </c>
      <c r="ED21">
        <f>Heildar!EJ106</f>
        <v>0</v>
      </c>
      <c r="EE21">
        <f>Heildar!EK106</f>
        <v>0</v>
      </c>
      <c r="EF21">
        <f>Heildar!EL106</f>
        <v>0</v>
      </c>
      <c r="EG21">
        <f>Heildar!EM106</f>
        <v>0</v>
      </c>
      <c r="EH21">
        <f>Heildar!EN106</f>
        <v>0</v>
      </c>
      <c r="EI21">
        <f>Heildar!EO106</f>
        <v>0</v>
      </c>
      <c r="EJ21">
        <f>Heildar!EP106</f>
        <v>0</v>
      </c>
      <c r="EK21">
        <f>Heildar!EQ106</f>
        <v>0</v>
      </c>
      <c r="EL21">
        <f>Heildar!ER106</f>
        <v>0</v>
      </c>
      <c r="EM21">
        <f>Heildar!ES106</f>
        <v>0</v>
      </c>
      <c r="EN21">
        <f>Heildar!ET106</f>
        <v>0</v>
      </c>
      <c r="EO21">
        <f>Heildar!EU106</f>
        <v>0</v>
      </c>
      <c r="EP21">
        <f>Heildar!EV106</f>
        <v>0</v>
      </c>
      <c r="EQ21">
        <f>Heildar!EW106</f>
        <v>0</v>
      </c>
      <c r="ER21">
        <f>Heildar!EX106</f>
        <v>0</v>
      </c>
      <c r="ES21">
        <f>Heildar!EY106</f>
        <v>0</v>
      </c>
      <c r="ET21">
        <f>Heildar!EZ106</f>
        <v>0</v>
      </c>
      <c r="EU21">
        <f>Heildar!FA106</f>
        <v>0</v>
      </c>
      <c r="EV21">
        <f>Heildar!FB106</f>
        <v>0</v>
      </c>
      <c r="EW21">
        <f>Heildar!FC106</f>
        <v>0</v>
      </c>
      <c r="EX21">
        <f>Heildar!FD106</f>
        <v>0</v>
      </c>
      <c r="EY21">
        <f>Heildar!FE106</f>
        <v>0</v>
      </c>
      <c r="EZ21">
        <f>Heildar!FF106</f>
        <v>0</v>
      </c>
      <c r="FA21">
        <f>Heildar!FG106</f>
        <v>0</v>
      </c>
      <c r="FB21">
        <f>Heildar!FH106</f>
        <v>0</v>
      </c>
      <c r="FC21">
        <f>Heildar!FI106</f>
        <v>0</v>
      </c>
      <c r="FD21">
        <f>Heildar!FJ106</f>
        <v>0</v>
      </c>
      <c r="FE21">
        <f>Heildar!FK106</f>
        <v>0</v>
      </c>
      <c r="FF21">
        <f>Heildar!FL106</f>
        <v>0</v>
      </c>
      <c r="FG21">
        <f>Heildar!FM106</f>
        <v>0</v>
      </c>
      <c r="FH21">
        <f>Heildar!FN106</f>
        <v>0</v>
      </c>
      <c r="FI21">
        <f>Heildar!FO106</f>
        <v>0</v>
      </c>
      <c r="FJ21">
        <f>Heildar!FP106</f>
        <v>0</v>
      </c>
      <c r="FK21">
        <f>Heildar!FQ106</f>
        <v>0</v>
      </c>
      <c r="FL21">
        <f>Heildar!FR106</f>
        <v>0</v>
      </c>
      <c r="FM21">
        <f>Heildar!FS106</f>
        <v>0</v>
      </c>
      <c r="FN21">
        <f>Heildar!FT106</f>
        <v>0</v>
      </c>
      <c r="FO21">
        <f>Heildar!FU106</f>
        <v>0</v>
      </c>
      <c r="FP21">
        <f>Heildar!FV106</f>
        <v>0</v>
      </c>
      <c r="FQ21">
        <f>Heildar!FW106</f>
        <v>0</v>
      </c>
      <c r="FR21">
        <f>Heildar!FX106</f>
        <v>0</v>
      </c>
      <c r="FS21">
        <f>Heildar!FY106</f>
        <v>0</v>
      </c>
      <c r="FT21">
        <f>Heildar!FZ106</f>
        <v>0</v>
      </c>
      <c r="FU21">
        <f>Heildar!GA106</f>
        <v>0</v>
      </c>
      <c r="FV21">
        <f>Heildar!GB106</f>
        <v>0</v>
      </c>
      <c r="FW21">
        <f>Heildar!GC106</f>
        <v>0</v>
      </c>
      <c r="FX21">
        <f>Heildar!GD106</f>
        <v>0</v>
      </c>
      <c r="FY21">
        <f>Heildar!GE106</f>
        <v>0</v>
      </c>
      <c r="FZ21">
        <f>Heildar!GF106</f>
        <v>0</v>
      </c>
      <c r="GA21">
        <f>Heildar!GG106</f>
        <v>0</v>
      </c>
      <c r="GB21">
        <f>Heildar!GH106</f>
        <v>0</v>
      </c>
      <c r="GC21">
        <f>Heildar!GI106</f>
        <v>0</v>
      </c>
      <c r="GD21">
        <f>Heildar!GJ106</f>
        <v>0</v>
      </c>
      <c r="GE21">
        <f>Heildar!GK106</f>
        <v>0</v>
      </c>
      <c r="GF21">
        <f>Heildar!GL106</f>
        <v>0</v>
      </c>
      <c r="GG21">
        <f>Heildar!GM106</f>
        <v>0</v>
      </c>
      <c r="GH21">
        <f>Heildar!GN106</f>
        <v>0</v>
      </c>
      <c r="GI21">
        <f>Heildar!GO106</f>
        <v>0</v>
      </c>
      <c r="GJ21">
        <f>Heildar!GP106</f>
        <v>0</v>
      </c>
      <c r="GK21">
        <f>Heildar!GQ106</f>
        <v>0</v>
      </c>
      <c r="GL21">
        <f>Heildar!GR106</f>
        <v>0</v>
      </c>
      <c r="GM21">
        <f>Heildar!GS106</f>
        <v>0</v>
      </c>
      <c r="GN21">
        <f>Heildar!GT106</f>
        <v>0</v>
      </c>
      <c r="GO21">
        <f>Heildar!GU106</f>
        <v>0</v>
      </c>
      <c r="GP21">
        <f>Heildar!GV106</f>
        <v>0</v>
      </c>
      <c r="GQ21">
        <f>Heildar!GW106</f>
        <v>0</v>
      </c>
      <c r="GR21">
        <f>Heildar!GX106</f>
        <v>0</v>
      </c>
      <c r="GS21">
        <f>Heildar!GY106</f>
        <v>0</v>
      </c>
      <c r="GT21">
        <f>Heildar!GZ106</f>
        <v>0</v>
      </c>
      <c r="GU21">
        <f>Heildar!HA106</f>
        <v>0</v>
      </c>
      <c r="GV21">
        <f>Heildar!HB106</f>
        <v>0</v>
      </c>
      <c r="GW21">
        <f>Heildar!HC106</f>
        <v>0</v>
      </c>
      <c r="GX21">
        <f>Heildar!HD106</f>
        <v>0</v>
      </c>
      <c r="GY21">
        <f>Heildar!HE106</f>
        <v>0</v>
      </c>
      <c r="GZ21">
        <f>Heildar!HF106</f>
        <v>0</v>
      </c>
      <c r="HA21">
        <f>Heildar!HG106</f>
        <v>0</v>
      </c>
      <c r="HB21">
        <f>Heildar!HH106</f>
        <v>0</v>
      </c>
      <c r="HC21">
        <f>Heildar!HI106</f>
        <v>0</v>
      </c>
      <c r="HD21">
        <f>Heildar!HJ106</f>
        <v>0</v>
      </c>
      <c r="HE21">
        <f>Heildar!HK106</f>
        <v>0</v>
      </c>
      <c r="HF21">
        <f>Heildar!HL106</f>
        <v>0</v>
      </c>
      <c r="HG21">
        <f>Heildar!HM106</f>
        <v>0</v>
      </c>
      <c r="HH21">
        <f>Heildar!HN106</f>
        <v>0</v>
      </c>
      <c r="HI21">
        <f>Heildar!HO106</f>
        <v>0</v>
      </c>
      <c r="HJ21">
        <f>Heildar!HP106</f>
        <v>0</v>
      </c>
      <c r="HK21">
        <f>Heildar!HQ106</f>
        <v>0</v>
      </c>
      <c r="HL21">
        <f>Heildar!HR106</f>
        <v>0</v>
      </c>
      <c r="HM21">
        <f>Heildar!HS106</f>
        <v>0</v>
      </c>
      <c r="HN21">
        <f>Heildar!HT106</f>
        <v>0</v>
      </c>
      <c r="HO21">
        <f>Heildar!HU106</f>
        <v>0</v>
      </c>
      <c r="HP21">
        <f>Heildar!HV106</f>
        <v>0</v>
      </c>
      <c r="HQ21">
        <f>Heildar!HW106</f>
        <v>0</v>
      </c>
      <c r="HR21">
        <f>Heildar!HX106</f>
        <v>0</v>
      </c>
      <c r="HS21">
        <f>Heildar!HY106</f>
        <v>0</v>
      </c>
      <c r="HT21">
        <f>Heildar!HZ106</f>
        <v>0</v>
      </c>
      <c r="HU21">
        <f>Heildar!IA106</f>
        <v>0</v>
      </c>
      <c r="HV21">
        <f>Heildar!IB106</f>
        <v>0</v>
      </c>
      <c r="HW21">
        <f>Heildar!IC106</f>
        <v>0</v>
      </c>
      <c r="HX21">
        <f>Heildar!ID106</f>
        <v>0</v>
      </c>
      <c r="HY21">
        <f>Heildar!IE106</f>
        <v>0</v>
      </c>
      <c r="HZ21">
        <f>Heildar!IF106</f>
        <v>0</v>
      </c>
      <c r="IA21">
        <f>Heildar!IG106</f>
        <v>0</v>
      </c>
      <c r="IB21">
        <f>Heildar!IH106</f>
        <v>0</v>
      </c>
      <c r="IC21">
        <f>Heildar!II106</f>
        <v>0</v>
      </c>
      <c r="ID21">
        <f>Heildar!IJ106</f>
        <v>0</v>
      </c>
      <c r="IE21">
        <f>Heildar!IK106</f>
        <v>0</v>
      </c>
      <c r="IF21">
        <f>Heildar!IL106</f>
        <v>0</v>
      </c>
      <c r="IG21">
        <f>Heildar!IM106</f>
        <v>0</v>
      </c>
      <c r="IH21">
        <f>Heildar!IN106</f>
        <v>0</v>
      </c>
      <c r="II21">
        <f>Heildar!IO106</f>
        <v>0</v>
      </c>
      <c r="IJ21">
        <f>Heildar!IP106</f>
        <v>0</v>
      </c>
      <c r="IK21">
        <f>Heildar!IQ106</f>
        <v>0</v>
      </c>
      <c r="IL21">
        <f>Heildar!IR106</f>
        <v>0</v>
      </c>
      <c r="IM21">
        <f>Heildar!IS106</f>
        <v>0</v>
      </c>
      <c r="IN21">
        <f>Heildar!IT106</f>
        <v>0</v>
      </c>
      <c r="IO21">
        <f>Heildar!IU106</f>
        <v>0</v>
      </c>
      <c r="IP21">
        <f>Heildar!IV106</f>
        <v>0</v>
      </c>
      <c r="IQ21" t="e">
        <f>Heildar!#REF!</f>
        <v>#REF!</v>
      </c>
      <c r="IR21" t="e">
        <f>Heildar!#REF!</f>
        <v>#REF!</v>
      </c>
      <c r="IS21" t="e">
        <f>Heildar!#REF!</f>
        <v>#REF!</v>
      </c>
      <c r="IT21" t="e">
        <f>Heildar!#REF!</f>
        <v>#REF!</v>
      </c>
      <c r="IU21" t="e">
        <f>Heildar!#REF!</f>
        <v>#REF!</v>
      </c>
      <c r="IV21" t="e">
        <f>Heildar!#REF!</f>
        <v>#REF!</v>
      </c>
    </row>
    <row r="22" spans="1:256" x14ac:dyDescent="0.2">
      <c r="A22" s="30" t="str">
        <f>Heildar!A82</f>
        <v>Dauður mosi</v>
      </c>
      <c r="B22" s="30">
        <f>Heildar!B82</f>
        <v>0</v>
      </c>
      <c r="C22" s="30">
        <f>Heildar!C82</f>
        <v>0</v>
      </c>
      <c r="D22" s="30">
        <f>Heildar!D82</f>
        <v>0</v>
      </c>
      <c r="E22" s="30">
        <f>Heildar!E82</f>
        <v>10</v>
      </c>
      <c r="F22" s="30">
        <f>Heildar!F82</f>
        <v>15</v>
      </c>
      <c r="G22" s="30">
        <f>Heildar!G82</f>
        <v>0</v>
      </c>
      <c r="H22" s="30">
        <f>Heildar!H82</f>
        <v>0</v>
      </c>
      <c r="I22" s="30">
        <f>Heildar!I82</f>
        <v>10</v>
      </c>
      <c r="J22" s="30">
        <f>Heildar!J82</f>
        <v>5</v>
      </c>
      <c r="K22" s="30">
        <f>Heildar!K82</f>
        <v>0</v>
      </c>
      <c r="L22" s="30">
        <f>Heildar!L82</f>
        <v>0</v>
      </c>
      <c r="M22" s="30">
        <f>Heildar!M82</f>
        <v>0</v>
      </c>
      <c r="N22" s="30">
        <f>Heildar!N82</f>
        <v>0</v>
      </c>
      <c r="O22" s="30">
        <f>Heildar!O82</f>
        <v>0</v>
      </c>
      <c r="P22" s="30">
        <f>Heildar!P82</f>
        <v>0</v>
      </c>
      <c r="Q22" s="30">
        <f>Heildar!Q82</f>
        <v>0</v>
      </c>
      <c r="R22" s="30">
        <f>Heildar!R82</f>
        <v>0</v>
      </c>
      <c r="S22" s="30">
        <f>Heildar!S82</f>
        <v>0</v>
      </c>
      <c r="T22" s="30">
        <f>Heildar!T82</f>
        <v>0</v>
      </c>
      <c r="U22" s="30">
        <f>Heildar!U82</f>
        <v>0</v>
      </c>
      <c r="V22" s="30">
        <f>Heildar!V82</f>
        <v>0</v>
      </c>
      <c r="W22" s="30">
        <f>Heildar!W82</f>
        <v>0</v>
      </c>
      <c r="X22" s="30">
        <f>Heildar!X82</f>
        <v>0</v>
      </c>
      <c r="Y22" s="30">
        <f>Heildar!Y82</f>
        <v>0</v>
      </c>
      <c r="Z22" s="30">
        <f>Heildar!Z82</f>
        <v>0</v>
      </c>
      <c r="AA22" s="30">
        <f>Heildar!AA82</f>
        <v>0</v>
      </c>
      <c r="AB22" s="30">
        <f>Heildar!AB82</f>
        <v>0</v>
      </c>
      <c r="AC22" s="30">
        <f>Heildar!AC82</f>
        <v>0</v>
      </c>
      <c r="AD22" s="30">
        <f>Heildar!AD82</f>
        <v>0</v>
      </c>
      <c r="AE22" s="30">
        <f>Heildar!AE82</f>
        <v>0</v>
      </c>
      <c r="AF22" s="30">
        <f>Heildar!AF82</f>
        <v>0</v>
      </c>
      <c r="AG22" s="30">
        <f>Heildar!AG82</f>
        <v>0</v>
      </c>
      <c r="AH22" s="30">
        <f>Heildar!AH82</f>
        <v>0</v>
      </c>
      <c r="AI22" s="30">
        <f>Heildar!AI82</f>
        <v>0</v>
      </c>
      <c r="AP22">
        <f>Heildar!AV107</f>
        <v>0</v>
      </c>
      <c r="AQ22">
        <f>Heildar!AW107</f>
        <v>0</v>
      </c>
      <c r="AR22">
        <f>Heildar!AX107</f>
        <v>0</v>
      </c>
      <c r="AS22">
        <f>Heildar!AY107</f>
        <v>0</v>
      </c>
      <c r="AT22">
        <f>Heildar!AZ107</f>
        <v>0</v>
      </c>
      <c r="AU22">
        <f>Heildar!BA107</f>
        <v>0</v>
      </c>
      <c r="AV22">
        <f>Heildar!BB107</f>
        <v>0</v>
      </c>
      <c r="AW22">
        <f>Heildar!BC107</f>
        <v>0</v>
      </c>
      <c r="AX22">
        <f>Heildar!BD107</f>
        <v>0</v>
      </c>
      <c r="AY22">
        <f>Heildar!BE107</f>
        <v>0</v>
      </c>
      <c r="AZ22">
        <f>Heildar!BF107</f>
        <v>0</v>
      </c>
      <c r="BA22">
        <f>Heildar!BG107</f>
        <v>0</v>
      </c>
      <c r="BB22">
        <f>Heildar!BH107</f>
        <v>0</v>
      </c>
      <c r="BC22">
        <f>Heildar!BI107</f>
        <v>0</v>
      </c>
      <c r="BD22">
        <f>Heildar!BJ107</f>
        <v>0</v>
      </c>
      <c r="BE22">
        <f>Heildar!BK107</f>
        <v>0</v>
      </c>
      <c r="BF22">
        <f>Heildar!BL107</f>
        <v>0</v>
      </c>
      <c r="BG22">
        <f>Heildar!BM107</f>
        <v>0</v>
      </c>
      <c r="BH22">
        <f>Heildar!BN107</f>
        <v>0</v>
      </c>
      <c r="BI22">
        <f>Heildar!BO107</f>
        <v>0</v>
      </c>
      <c r="BJ22">
        <f>Heildar!BP107</f>
        <v>0</v>
      </c>
      <c r="BK22">
        <f>Heildar!BQ107</f>
        <v>0</v>
      </c>
      <c r="BL22">
        <f>Heildar!BR107</f>
        <v>0</v>
      </c>
      <c r="BM22">
        <f>Heildar!BS107</f>
        <v>0</v>
      </c>
      <c r="BN22">
        <f>Heildar!BT107</f>
        <v>0</v>
      </c>
      <c r="BO22">
        <f>Heildar!BU107</f>
        <v>0</v>
      </c>
      <c r="BP22">
        <f>Heildar!BV107</f>
        <v>0</v>
      </c>
      <c r="BQ22">
        <f>Heildar!BW107</f>
        <v>0</v>
      </c>
      <c r="BR22">
        <f>Heildar!BX107</f>
        <v>0</v>
      </c>
      <c r="BS22">
        <f>Heildar!BY107</f>
        <v>0</v>
      </c>
      <c r="BT22">
        <f>Heildar!BZ107</f>
        <v>0</v>
      </c>
      <c r="BU22">
        <f>Heildar!CA107</f>
        <v>0</v>
      </c>
      <c r="BV22">
        <f>Heildar!CB107</f>
        <v>0</v>
      </c>
      <c r="BW22">
        <f>Heildar!CC107</f>
        <v>0</v>
      </c>
      <c r="BX22">
        <f>Heildar!CD107</f>
        <v>0</v>
      </c>
      <c r="BY22">
        <f>Heildar!CE107</f>
        <v>0</v>
      </c>
      <c r="BZ22">
        <f>Heildar!CF107</f>
        <v>0</v>
      </c>
      <c r="CA22">
        <f>Heildar!CG107</f>
        <v>0</v>
      </c>
      <c r="CB22">
        <f>Heildar!CH107</f>
        <v>0</v>
      </c>
      <c r="CC22">
        <f>Heildar!CI107</f>
        <v>0</v>
      </c>
      <c r="CD22">
        <f>Heildar!CJ107</f>
        <v>0</v>
      </c>
      <c r="CE22">
        <f>Heildar!CK107</f>
        <v>0</v>
      </c>
      <c r="CF22">
        <f>Heildar!CL107</f>
        <v>0</v>
      </c>
      <c r="CG22">
        <f>Heildar!CM107</f>
        <v>0</v>
      </c>
      <c r="CH22">
        <f>Heildar!CN107</f>
        <v>0</v>
      </c>
      <c r="CI22">
        <f>Heildar!CO107</f>
        <v>0</v>
      </c>
      <c r="CJ22">
        <f>Heildar!CP107</f>
        <v>0</v>
      </c>
      <c r="CK22">
        <f>Heildar!CQ107</f>
        <v>0</v>
      </c>
      <c r="CL22">
        <f>Heildar!CR107</f>
        <v>0</v>
      </c>
      <c r="CM22">
        <f>Heildar!CS107</f>
        <v>0</v>
      </c>
      <c r="CN22">
        <f>Heildar!CT107</f>
        <v>0</v>
      </c>
      <c r="CO22">
        <f>Heildar!CU107</f>
        <v>0</v>
      </c>
      <c r="CP22">
        <f>Heildar!CV107</f>
        <v>0</v>
      </c>
      <c r="CQ22">
        <f>Heildar!CW107</f>
        <v>0</v>
      </c>
      <c r="CR22">
        <f>Heildar!CX107</f>
        <v>0</v>
      </c>
      <c r="CS22">
        <f>Heildar!CY107</f>
        <v>0</v>
      </c>
      <c r="CT22">
        <f>Heildar!CZ107</f>
        <v>0</v>
      </c>
      <c r="CU22">
        <f>Heildar!DA107</f>
        <v>0</v>
      </c>
      <c r="CV22">
        <f>Heildar!DB107</f>
        <v>0</v>
      </c>
      <c r="CW22">
        <f>Heildar!DC107</f>
        <v>0</v>
      </c>
      <c r="CX22">
        <f>Heildar!DD107</f>
        <v>0</v>
      </c>
      <c r="CY22">
        <f>Heildar!DE107</f>
        <v>0</v>
      </c>
      <c r="CZ22">
        <f>Heildar!DF107</f>
        <v>0</v>
      </c>
      <c r="DA22">
        <f>Heildar!DG107</f>
        <v>0</v>
      </c>
      <c r="DB22">
        <f>Heildar!DH107</f>
        <v>0</v>
      </c>
      <c r="DC22">
        <f>Heildar!DI107</f>
        <v>0</v>
      </c>
      <c r="DD22">
        <f>Heildar!DJ107</f>
        <v>0</v>
      </c>
      <c r="DE22">
        <f>Heildar!DK107</f>
        <v>0</v>
      </c>
      <c r="DF22">
        <f>Heildar!DL107</f>
        <v>0</v>
      </c>
      <c r="DG22">
        <f>Heildar!DM107</f>
        <v>0</v>
      </c>
      <c r="DH22">
        <f>Heildar!DN107</f>
        <v>0</v>
      </c>
      <c r="DI22">
        <f>Heildar!DO107</f>
        <v>0</v>
      </c>
      <c r="DJ22">
        <f>Heildar!DP107</f>
        <v>0</v>
      </c>
      <c r="DK22">
        <f>Heildar!DQ107</f>
        <v>0</v>
      </c>
      <c r="DL22">
        <f>Heildar!DR107</f>
        <v>0</v>
      </c>
      <c r="DM22">
        <f>Heildar!DS107</f>
        <v>0</v>
      </c>
      <c r="DN22">
        <f>Heildar!DT107</f>
        <v>0</v>
      </c>
      <c r="DO22">
        <f>Heildar!DU107</f>
        <v>0</v>
      </c>
      <c r="DP22">
        <f>Heildar!DV107</f>
        <v>0</v>
      </c>
      <c r="DQ22">
        <f>Heildar!DW107</f>
        <v>0</v>
      </c>
      <c r="DR22">
        <f>Heildar!DX107</f>
        <v>0</v>
      </c>
      <c r="DS22">
        <f>Heildar!DY107</f>
        <v>0</v>
      </c>
      <c r="DT22">
        <f>Heildar!DZ107</f>
        <v>0</v>
      </c>
      <c r="DU22">
        <f>Heildar!EA107</f>
        <v>0</v>
      </c>
      <c r="DV22">
        <f>Heildar!EB107</f>
        <v>0</v>
      </c>
      <c r="DW22">
        <f>Heildar!EC107</f>
        <v>0</v>
      </c>
      <c r="DX22">
        <f>Heildar!ED107</f>
        <v>0</v>
      </c>
      <c r="DY22">
        <f>Heildar!EE107</f>
        <v>0</v>
      </c>
      <c r="DZ22">
        <f>Heildar!EF107</f>
        <v>0</v>
      </c>
      <c r="EA22">
        <f>Heildar!EG107</f>
        <v>0</v>
      </c>
      <c r="EB22">
        <f>Heildar!EH107</f>
        <v>0</v>
      </c>
      <c r="EC22">
        <f>Heildar!EI107</f>
        <v>0</v>
      </c>
      <c r="ED22">
        <f>Heildar!EJ107</f>
        <v>0</v>
      </c>
      <c r="EE22">
        <f>Heildar!EK107</f>
        <v>0</v>
      </c>
      <c r="EF22">
        <f>Heildar!EL107</f>
        <v>0</v>
      </c>
      <c r="EG22">
        <f>Heildar!EM107</f>
        <v>0</v>
      </c>
      <c r="EH22">
        <f>Heildar!EN107</f>
        <v>0</v>
      </c>
      <c r="EI22">
        <f>Heildar!EO107</f>
        <v>0</v>
      </c>
      <c r="EJ22">
        <f>Heildar!EP107</f>
        <v>0</v>
      </c>
      <c r="EK22">
        <f>Heildar!EQ107</f>
        <v>0</v>
      </c>
      <c r="EL22">
        <f>Heildar!ER107</f>
        <v>0</v>
      </c>
      <c r="EM22">
        <f>Heildar!ES107</f>
        <v>0</v>
      </c>
      <c r="EN22">
        <f>Heildar!ET107</f>
        <v>0</v>
      </c>
      <c r="EO22">
        <f>Heildar!EU107</f>
        <v>0</v>
      </c>
      <c r="EP22">
        <f>Heildar!EV107</f>
        <v>0</v>
      </c>
      <c r="EQ22">
        <f>Heildar!EW107</f>
        <v>0</v>
      </c>
      <c r="ER22">
        <f>Heildar!EX107</f>
        <v>0</v>
      </c>
      <c r="ES22">
        <f>Heildar!EY107</f>
        <v>0</v>
      </c>
      <c r="ET22">
        <f>Heildar!EZ107</f>
        <v>0</v>
      </c>
      <c r="EU22">
        <f>Heildar!FA107</f>
        <v>0</v>
      </c>
      <c r="EV22">
        <f>Heildar!FB107</f>
        <v>0</v>
      </c>
      <c r="EW22">
        <f>Heildar!FC107</f>
        <v>0</v>
      </c>
      <c r="EX22">
        <f>Heildar!FD107</f>
        <v>0</v>
      </c>
      <c r="EY22">
        <f>Heildar!FE107</f>
        <v>0</v>
      </c>
      <c r="EZ22">
        <f>Heildar!FF107</f>
        <v>0</v>
      </c>
      <c r="FA22">
        <f>Heildar!FG107</f>
        <v>0</v>
      </c>
      <c r="FB22">
        <f>Heildar!FH107</f>
        <v>0</v>
      </c>
      <c r="FC22">
        <f>Heildar!FI107</f>
        <v>0</v>
      </c>
      <c r="FD22">
        <f>Heildar!FJ107</f>
        <v>0</v>
      </c>
      <c r="FE22">
        <f>Heildar!FK107</f>
        <v>0</v>
      </c>
      <c r="FF22">
        <f>Heildar!FL107</f>
        <v>0</v>
      </c>
      <c r="FG22">
        <f>Heildar!FM107</f>
        <v>0</v>
      </c>
      <c r="FH22">
        <f>Heildar!FN107</f>
        <v>0</v>
      </c>
      <c r="FI22">
        <f>Heildar!FO107</f>
        <v>0</v>
      </c>
      <c r="FJ22">
        <f>Heildar!FP107</f>
        <v>0</v>
      </c>
      <c r="FK22">
        <f>Heildar!FQ107</f>
        <v>0</v>
      </c>
      <c r="FL22">
        <f>Heildar!FR107</f>
        <v>0</v>
      </c>
      <c r="FM22">
        <f>Heildar!FS107</f>
        <v>0</v>
      </c>
      <c r="FN22">
        <f>Heildar!FT107</f>
        <v>0</v>
      </c>
      <c r="FO22">
        <f>Heildar!FU107</f>
        <v>0</v>
      </c>
      <c r="FP22">
        <f>Heildar!FV107</f>
        <v>0</v>
      </c>
      <c r="FQ22">
        <f>Heildar!FW107</f>
        <v>0</v>
      </c>
      <c r="FR22">
        <f>Heildar!FX107</f>
        <v>0</v>
      </c>
      <c r="FS22">
        <f>Heildar!FY107</f>
        <v>0</v>
      </c>
      <c r="FT22">
        <f>Heildar!FZ107</f>
        <v>0</v>
      </c>
      <c r="FU22">
        <f>Heildar!GA107</f>
        <v>0</v>
      </c>
      <c r="FV22">
        <f>Heildar!GB107</f>
        <v>0</v>
      </c>
      <c r="FW22">
        <f>Heildar!GC107</f>
        <v>0</v>
      </c>
      <c r="FX22">
        <f>Heildar!GD107</f>
        <v>0</v>
      </c>
      <c r="FY22">
        <f>Heildar!GE107</f>
        <v>0</v>
      </c>
      <c r="FZ22">
        <f>Heildar!GF107</f>
        <v>0</v>
      </c>
      <c r="GA22">
        <f>Heildar!GG107</f>
        <v>0</v>
      </c>
      <c r="GB22">
        <f>Heildar!GH107</f>
        <v>0</v>
      </c>
      <c r="GC22">
        <f>Heildar!GI107</f>
        <v>0</v>
      </c>
      <c r="GD22">
        <f>Heildar!GJ107</f>
        <v>0</v>
      </c>
      <c r="GE22">
        <f>Heildar!GK107</f>
        <v>0</v>
      </c>
      <c r="GF22">
        <f>Heildar!GL107</f>
        <v>0</v>
      </c>
      <c r="GG22">
        <f>Heildar!GM107</f>
        <v>0</v>
      </c>
      <c r="GH22">
        <f>Heildar!GN107</f>
        <v>0</v>
      </c>
      <c r="GI22">
        <f>Heildar!GO107</f>
        <v>0</v>
      </c>
      <c r="GJ22">
        <f>Heildar!GP107</f>
        <v>0</v>
      </c>
      <c r="GK22">
        <f>Heildar!GQ107</f>
        <v>0</v>
      </c>
      <c r="GL22">
        <f>Heildar!GR107</f>
        <v>0</v>
      </c>
      <c r="GM22">
        <f>Heildar!GS107</f>
        <v>0</v>
      </c>
      <c r="GN22">
        <f>Heildar!GT107</f>
        <v>0</v>
      </c>
      <c r="GO22">
        <f>Heildar!GU107</f>
        <v>0</v>
      </c>
      <c r="GP22">
        <f>Heildar!GV107</f>
        <v>0</v>
      </c>
      <c r="GQ22">
        <f>Heildar!GW107</f>
        <v>0</v>
      </c>
      <c r="GR22">
        <f>Heildar!GX107</f>
        <v>0</v>
      </c>
      <c r="GS22">
        <f>Heildar!GY107</f>
        <v>0</v>
      </c>
      <c r="GT22">
        <f>Heildar!GZ107</f>
        <v>0</v>
      </c>
      <c r="GU22">
        <f>Heildar!HA107</f>
        <v>0</v>
      </c>
      <c r="GV22">
        <f>Heildar!HB107</f>
        <v>0</v>
      </c>
      <c r="GW22">
        <f>Heildar!HC107</f>
        <v>0</v>
      </c>
      <c r="GX22">
        <f>Heildar!HD107</f>
        <v>0</v>
      </c>
      <c r="GY22">
        <f>Heildar!HE107</f>
        <v>0</v>
      </c>
      <c r="GZ22">
        <f>Heildar!HF107</f>
        <v>0</v>
      </c>
      <c r="HA22">
        <f>Heildar!HG107</f>
        <v>0</v>
      </c>
      <c r="HB22">
        <f>Heildar!HH107</f>
        <v>0</v>
      </c>
      <c r="HC22">
        <f>Heildar!HI107</f>
        <v>0</v>
      </c>
      <c r="HD22">
        <f>Heildar!HJ107</f>
        <v>0</v>
      </c>
      <c r="HE22">
        <f>Heildar!HK107</f>
        <v>0</v>
      </c>
      <c r="HF22">
        <f>Heildar!HL107</f>
        <v>0</v>
      </c>
      <c r="HG22">
        <f>Heildar!HM107</f>
        <v>0</v>
      </c>
      <c r="HH22">
        <f>Heildar!HN107</f>
        <v>0</v>
      </c>
      <c r="HI22">
        <f>Heildar!HO107</f>
        <v>0</v>
      </c>
      <c r="HJ22">
        <f>Heildar!HP107</f>
        <v>0</v>
      </c>
      <c r="HK22">
        <f>Heildar!HQ107</f>
        <v>0</v>
      </c>
      <c r="HL22">
        <f>Heildar!HR107</f>
        <v>0</v>
      </c>
      <c r="HM22">
        <f>Heildar!HS107</f>
        <v>0</v>
      </c>
      <c r="HN22">
        <f>Heildar!HT107</f>
        <v>0</v>
      </c>
      <c r="HO22">
        <f>Heildar!HU107</f>
        <v>0</v>
      </c>
      <c r="HP22">
        <f>Heildar!HV107</f>
        <v>0</v>
      </c>
      <c r="HQ22">
        <f>Heildar!HW107</f>
        <v>0</v>
      </c>
      <c r="HR22">
        <f>Heildar!HX107</f>
        <v>0</v>
      </c>
      <c r="HS22">
        <f>Heildar!HY107</f>
        <v>0</v>
      </c>
      <c r="HT22">
        <f>Heildar!HZ107</f>
        <v>0</v>
      </c>
      <c r="HU22">
        <f>Heildar!IA107</f>
        <v>0</v>
      </c>
      <c r="HV22">
        <f>Heildar!IB107</f>
        <v>0</v>
      </c>
      <c r="HW22">
        <f>Heildar!IC107</f>
        <v>0</v>
      </c>
      <c r="HX22">
        <f>Heildar!ID107</f>
        <v>0</v>
      </c>
      <c r="HY22">
        <f>Heildar!IE107</f>
        <v>0</v>
      </c>
      <c r="HZ22">
        <f>Heildar!IF107</f>
        <v>0</v>
      </c>
      <c r="IA22">
        <f>Heildar!IG107</f>
        <v>0</v>
      </c>
      <c r="IB22">
        <f>Heildar!IH107</f>
        <v>0</v>
      </c>
      <c r="IC22">
        <f>Heildar!II107</f>
        <v>0</v>
      </c>
      <c r="ID22">
        <f>Heildar!IJ107</f>
        <v>0</v>
      </c>
      <c r="IE22">
        <f>Heildar!IK107</f>
        <v>0</v>
      </c>
      <c r="IF22">
        <f>Heildar!IL107</f>
        <v>0</v>
      </c>
      <c r="IG22">
        <f>Heildar!IM107</f>
        <v>0</v>
      </c>
      <c r="IH22">
        <f>Heildar!IN107</f>
        <v>0</v>
      </c>
      <c r="II22">
        <f>Heildar!IO107</f>
        <v>0</v>
      </c>
      <c r="IJ22">
        <f>Heildar!IP107</f>
        <v>0</v>
      </c>
      <c r="IK22">
        <f>Heildar!IQ107</f>
        <v>0</v>
      </c>
      <c r="IL22">
        <f>Heildar!IR107</f>
        <v>0</v>
      </c>
      <c r="IM22">
        <f>Heildar!IS107</f>
        <v>0</v>
      </c>
      <c r="IN22">
        <f>Heildar!IT107</f>
        <v>0</v>
      </c>
      <c r="IO22">
        <f>Heildar!IU107</f>
        <v>0</v>
      </c>
      <c r="IP22">
        <f>Heildar!IV107</f>
        <v>0</v>
      </c>
      <c r="IQ22" t="e">
        <f>Heildar!#REF!</f>
        <v>#REF!</v>
      </c>
      <c r="IR22" t="e">
        <f>Heildar!#REF!</f>
        <v>#REF!</v>
      </c>
      <c r="IS22" t="e">
        <f>Heildar!#REF!</f>
        <v>#REF!</v>
      </c>
      <c r="IT22" t="e">
        <f>Heildar!#REF!</f>
        <v>#REF!</v>
      </c>
      <c r="IU22" t="e">
        <f>Heildar!#REF!</f>
        <v>#REF!</v>
      </c>
      <c r="IV22" t="e">
        <f>Heildar!#REF!</f>
        <v>#REF!</v>
      </c>
    </row>
    <row r="23" spans="1:256" x14ac:dyDescent="0.2">
      <c r="A23" s="30" t="str">
        <f>Heildar!A83</f>
        <v>Blað- og runnfléttur</v>
      </c>
      <c r="B23" s="30">
        <f>Heildar!B83</f>
        <v>2</v>
      </c>
      <c r="C23" s="30">
        <f>Heildar!C83</f>
        <v>0.5</v>
      </c>
      <c r="D23" s="30">
        <f>Heildar!D83</f>
        <v>0.5</v>
      </c>
      <c r="E23" s="30">
        <f>Heildar!E83</f>
        <v>1</v>
      </c>
      <c r="F23" s="30">
        <f>Heildar!F83</f>
        <v>0.5</v>
      </c>
      <c r="G23" s="30">
        <f>Heildar!G83</f>
        <v>-1.5</v>
      </c>
      <c r="H23" s="30">
        <f>Heildar!H83</f>
        <v>0</v>
      </c>
      <c r="I23" s="30">
        <f>Heildar!I83</f>
        <v>0.5</v>
      </c>
      <c r="J23" s="30">
        <f>Heildar!J83</f>
        <v>-0.5</v>
      </c>
      <c r="K23" s="30">
        <f>Heildar!K83</f>
        <v>0</v>
      </c>
      <c r="L23" s="30">
        <f>Heildar!L83</f>
        <v>0</v>
      </c>
      <c r="M23" s="30">
        <f>Heildar!M83</f>
        <v>0</v>
      </c>
      <c r="N23" s="30">
        <f>Heildar!N83</f>
        <v>0</v>
      </c>
      <c r="O23" s="30">
        <f>Heildar!O83</f>
        <v>0</v>
      </c>
      <c r="P23" s="30">
        <f>Heildar!P83</f>
        <v>2</v>
      </c>
      <c r="Q23" s="30">
        <f>Heildar!Q83</f>
        <v>0.5</v>
      </c>
      <c r="R23" s="30">
        <f>Heildar!R83</f>
        <v>0.5</v>
      </c>
      <c r="S23" s="30">
        <f>Heildar!S83</f>
        <v>1</v>
      </c>
      <c r="T23" s="30">
        <f>Heildar!T83</f>
        <v>0.01</v>
      </c>
      <c r="U23" s="30">
        <f>Heildar!U83</f>
        <v>0</v>
      </c>
      <c r="V23" s="30">
        <f>Heildar!V83</f>
        <v>0</v>
      </c>
      <c r="W23" s="30">
        <f>Heildar!W83</f>
        <v>0</v>
      </c>
      <c r="X23" s="30">
        <f>Heildar!X83</f>
        <v>0</v>
      </c>
      <c r="Y23" s="30">
        <f>Heildar!Y83</f>
        <v>0</v>
      </c>
      <c r="Z23" s="30">
        <f>Heildar!Z83</f>
        <v>0</v>
      </c>
      <c r="AA23" s="30">
        <f>Heildar!AA83</f>
        <v>0</v>
      </c>
      <c r="AB23" s="30">
        <f>Heildar!AB83</f>
        <v>0</v>
      </c>
      <c r="AC23" s="30">
        <f>Heildar!AC83</f>
        <v>0</v>
      </c>
      <c r="AD23" s="30">
        <f>Heildar!AD83</f>
        <v>0</v>
      </c>
      <c r="AE23" s="30">
        <f>Heildar!AE83</f>
        <v>0</v>
      </c>
      <c r="AF23" s="30">
        <f>Heildar!AF83</f>
        <v>0</v>
      </c>
      <c r="AG23" s="30">
        <f>Heildar!AG83</f>
        <v>0</v>
      </c>
      <c r="AH23" s="30">
        <f>Heildar!AH83</f>
        <v>0</v>
      </c>
      <c r="AI23" s="30">
        <f>Heildar!AI83</f>
        <v>0</v>
      </c>
      <c r="AP23">
        <f>Heildar!AV108</f>
        <v>0</v>
      </c>
      <c r="AQ23">
        <f>Heildar!AW108</f>
        <v>0</v>
      </c>
      <c r="AR23">
        <f>Heildar!AX108</f>
        <v>0</v>
      </c>
      <c r="AS23">
        <f>Heildar!AY108</f>
        <v>0</v>
      </c>
      <c r="AT23">
        <f>Heildar!AZ108</f>
        <v>0</v>
      </c>
      <c r="AU23">
        <f>Heildar!BA108</f>
        <v>0</v>
      </c>
      <c r="AV23">
        <f>Heildar!BB108</f>
        <v>0</v>
      </c>
      <c r="AW23">
        <f>Heildar!BC108</f>
        <v>0</v>
      </c>
      <c r="AX23">
        <f>Heildar!BD108</f>
        <v>0</v>
      </c>
      <c r="AY23">
        <f>Heildar!BE108</f>
        <v>0</v>
      </c>
      <c r="AZ23">
        <f>Heildar!BF108</f>
        <v>0</v>
      </c>
      <c r="BA23">
        <f>Heildar!BG108</f>
        <v>0</v>
      </c>
      <c r="BB23">
        <f>Heildar!BH108</f>
        <v>0</v>
      </c>
      <c r="BC23">
        <f>Heildar!BI108</f>
        <v>0</v>
      </c>
      <c r="BD23">
        <f>Heildar!BJ108</f>
        <v>0</v>
      </c>
      <c r="BE23">
        <f>Heildar!BK108</f>
        <v>0</v>
      </c>
      <c r="BF23">
        <f>Heildar!BL108</f>
        <v>0</v>
      </c>
      <c r="BG23">
        <f>Heildar!BM108</f>
        <v>0</v>
      </c>
      <c r="BH23">
        <f>Heildar!BN108</f>
        <v>0</v>
      </c>
      <c r="BI23">
        <f>Heildar!BO108</f>
        <v>0</v>
      </c>
      <c r="BJ23">
        <f>Heildar!BP108</f>
        <v>0</v>
      </c>
      <c r="BK23">
        <f>Heildar!BQ108</f>
        <v>0</v>
      </c>
      <c r="BL23">
        <f>Heildar!BR108</f>
        <v>0</v>
      </c>
      <c r="BM23">
        <f>Heildar!BS108</f>
        <v>0</v>
      </c>
      <c r="BN23">
        <f>Heildar!BT108</f>
        <v>0</v>
      </c>
      <c r="BO23">
        <f>Heildar!BU108</f>
        <v>0</v>
      </c>
      <c r="BP23">
        <f>Heildar!BV108</f>
        <v>0</v>
      </c>
      <c r="BQ23">
        <f>Heildar!BW108</f>
        <v>0</v>
      </c>
      <c r="BR23">
        <f>Heildar!BX108</f>
        <v>0</v>
      </c>
      <c r="BS23">
        <f>Heildar!BY108</f>
        <v>0</v>
      </c>
      <c r="BT23">
        <f>Heildar!BZ108</f>
        <v>0</v>
      </c>
      <c r="BU23">
        <f>Heildar!CA108</f>
        <v>0</v>
      </c>
      <c r="BV23">
        <f>Heildar!CB108</f>
        <v>0</v>
      </c>
      <c r="BW23">
        <f>Heildar!CC108</f>
        <v>0</v>
      </c>
      <c r="BX23">
        <f>Heildar!CD108</f>
        <v>0</v>
      </c>
      <c r="BY23">
        <f>Heildar!CE108</f>
        <v>0</v>
      </c>
      <c r="BZ23">
        <f>Heildar!CF108</f>
        <v>0</v>
      </c>
      <c r="CA23">
        <f>Heildar!CG108</f>
        <v>0</v>
      </c>
      <c r="CB23">
        <f>Heildar!CH108</f>
        <v>0</v>
      </c>
      <c r="CC23">
        <f>Heildar!CI108</f>
        <v>0</v>
      </c>
      <c r="CD23">
        <f>Heildar!CJ108</f>
        <v>0</v>
      </c>
      <c r="CE23">
        <f>Heildar!CK108</f>
        <v>0</v>
      </c>
      <c r="CF23">
        <f>Heildar!CL108</f>
        <v>0</v>
      </c>
      <c r="CG23">
        <f>Heildar!CM108</f>
        <v>0</v>
      </c>
      <c r="CH23">
        <f>Heildar!CN108</f>
        <v>0</v>
      </c>
      <c r="CI23">
        <f>Heildar!CO108</f>
        <v>0</v>
      </c>
      <c r="CJ23">
        <f>Heildar!CP108</f>
        <v>0</v>
      </c>
      <c r="CK23">
        <f>Heildar!CQ108</f>
        <v>0</v>
      </c>
      <c r="CL23">
        <f>Heildar!CR108</f>
        <v>0</v>
      </c>
      <c r="CM23">
        <f>Heildar!CS108</f>
        <v>0</v>
      </c>
      <c r="CN23">
        <f>Heildar!CT108</f>
        <v>0</v>
      </c>
      <c r="CO23">
        <f>Heildar!CU108</f>
        <v>0</v>
      </c>
      <c r="CP23">
        <f>Heildar!CV108</f>
        <v>0</v>
      </c>
      <c r="CQ23">
        <f>Heildar!CW108</f>
        <v>0</v>
      </c>
      <c r="CR23">
        <f>Heildar!CX108</f>
        <v>0</v>
      </c>
      <c r="CS23">
        <f>Heildar!CY108</f>
        <v>0</v>
      </c>
      <c r="CT23">
        <f>Heildar!CZ108</f>
        <v>0</v>
      </c>
      <c r="CU23">
        <f>Heildar!DA108</f>
        <v>0</v>
      </c>
      <c r="CV23">
        <f>Heildar!DB108</f>
        <v>0</v>
      </c>
      <c r="CW23">
        <f>Heildar!DC108</f>
        <v>0</v>
      </c>
      <c r="CX23">
        <f>Heildar!DD108</f>
        <v>0</v>
      </c>
      <c r="CY23">
        <f>Heildar!DE108</f>
        <v>0</v>
      </c>
      <c r="CZ23">
        <f>Heildar!DF108</f>
        <v>0</v>
      </c>
      <c r="DA23">
        <f>Heildar!DG108</f>
        <v>0</v>
      </c>
      <c r="DB23">
        <f>Heildar!DH108</f>
        <v>0</v>
      </c>
      <c r="DC23">
        <f>Heildar!DI108</f>
        <v>0</v>
      </c>
      <c r="DD23">
        <f>Heildar!DJ108</f>
        <v>0</v>
      </c>
      <c r="DE23">
        <f>Heildar!DK108</f>
        <v>0</v>
      </c>
      <c r="DF23">
        <f>Heildar!DL108</f>
        <v>0</v>
      </c>
      <c r="DG23">
        <f>Heildar!DM108</f>
        <v>0</v>
      </c>
      <c r="DH23">
        <f>Heildar!DN108</f>
        <v>0</v>
      </c>
      <c r="DI23">
        <f>Heildar!DO108</f>
        <v>0</v>
      </c>
      <c r="DJ23">
        <f>Heildar!DP108</f>
        <v>0</v>
      </c>
      <c r="DK23">
        <f>Heildar!DQ108</f>
        <v>0</v>
      </c>
      <c r="DL23">
        <f>Heildar!DR108</f>
        <v>0</v>
      </c>
      <c r="DM23">
        <f>Heildar!DS108</f>
        <v>0</v>
      </c>
      <c r="DN23">
        <f>Heildar!DT108</f>
        <v>0</v>
      </c>
      <c r="DO23">
        <f>Heildar!DU108</f>
        <v>0</v>
      </c>
      <c r="DP23">
        <f>Heildar!DV108</f>
        <v>0</v>
      </c>
      <c r="DQ23">
        <f>Heildar!DW108</f>
        <v>0</v>
      </c>
      <c r="DR23">
        <f>Heildar!DX108</f>
        <v>0</v>
      </c>
      <c r="DS23">
        <f>Heildar!DY108</f>
        <v>0</v>
      </c>
      <c r="DT23">
        <f>Heildar!DZ108</f>
        <v>0</v>
      </c>
      <c r="DU23">
        <f>Heildar!EA108</f>
        <v>0</v>
      </c>
      <c r="DV23">
        <f>Heildar!EB108</f>
        <v>0</v>
      </c>
      <c r="DW23">
        <f>Heildar!EC108</f>
        <v>0</v>
      </c>
      <c r="DX23">
        <f>Heildar!ED108</f>
        <v>0</v>
      </c>
      <c r="DY23">
        <f>Heildar!EE108</f>
        <v>0</v>
      </c>
      <c r="DZ23">
        <f>Heildar!EF108</f>
        <v>0</v>
      </c>
      <c r="EA23">
        <f>Heildar!EG108</f>
        <v>0</v>
      </c>
      <c r="EB23">
        <f>Heildar!EH108</f>
        <v>0</v>
      </c>
      <c r="EC23">
        <f>Heildar!EI108</f>
        <v>0</v>
      </c>
      <c r="ED23">
        <f>Heildar!EJ108</f>
        <v>0</v>
      </c>
      <c r="EE23">
        <f>Heildar!EK108</f>
        <v>0</v>
      </c>
      <c r="EF23">
        <f>Heildar!EL108</f>
        <v>0</v>
      </c>
      <c r="EG23">
        <f>Heildar!EM108</f>
        <v>0</v>
      </c>
      <c r="EH23">
        <f>Heildar!EN108</f>
        <v>0</v>
      </c>
      <c r="EI23">
        <f>Heildar!EO108</f>
        <v>0</v>
      </c>
      <c r="EJ23">
        <f>Heildar!EP108</f>
        <v>0</v>
      </c>
      <c r="EK23">
        <f>Heildar!EQ108</f>
        <v>0</v>
      </c>
      <c r="EL23">
        <f>Heildar!ER108</f>
        <v>0</v>
      </c>
      <c r="EM23">
        <f>Heildar!ES108</f>
        <v>0</v>
      </c>
      <c r="EN23">
        <f>Heildar!ET108</f>
        <v>0</v>
      </c>
      <c r="EO23">
        <f>Heildar!EU108</f>
        <v>0</v>
      </c>
      <c r="EP23">
        <f>Heildar!EV108</f>
        <v>0</v>
      </c>
      <c r="EQ23">
        <f>Heildar!EW108</f>
        <v>0</v>
      </c>
      <c r="ER23">
        <f>Heildar!EX108</f>
        <v>0</v>
      </c>
      <c r="ES23">
        <f>Heildar!EY108</f>
        <v>0</v>
      </c>
      <c r="ET23">
        <f>Heildar!EZ108</f>
        <v>0</v>
      </c>
      <c r="EU23">
        <f>Heildar!FA108</f>
        <v>0</v>
      </c>
      <c r="EV23">
        <f>Heildar!FB108</f>
        <v>0</v>
      </c>
      <c r="EW23">
        <f>Heildar!FC108</f>
        <v>0</v>
      </c>
      <c r="EX23">
        <f>Heildar!FD108</f>
        <v>0</v>
      </c>
      <c r="EY23">
        <f>Heildar!FE108</f>
        <v>0</v>
      </c>
      <c r="EZ23">
        <f>Heildar!FF108</f>
        <v>0</v>
      </c>
      <c r="FA23">
        <f>Heildar!FG108</f>
        <v>0</v>
      </c>
      <c r="FB23">
        <f>Heildar!FH108</f>
        <v>0</v>
      </c>
      <c r="FC23">
        <f>Heildar!FI108</f>
        <v>0</v>
      </c>
      <c r="FD23">
        <f>Heildar!FJ108</f>
        <v>0</v>
      </c>
      <c r="FE23">
        <f>Heildar!FK108</f>
        <v>0</v>
      </c>
      <c r="FF23">
        <f>Heildar!FL108</f>
        <v>0</v>
      </c>
      <c r="FG23">
        <f>Heildar!FM108</f>
        <v>0</v>
      </c>
      <c r="FH23">
        <f>Heildar!FN108</f>
        <v>0</v>
      </c>
      <c r="FI23">
        <f>Heildar!FO108</f>
        <v>0</v>
      </c>
      <c r="FJ23">
        <f>Heildar!FP108</f>
        <v>0</v>
      </c>
      <c r="FK23">
        <f>Heildar!FQ108</f>
        <v>0</v>
      </c>
      <c r="FL23">
        <f>Heildar!FR108</f>
        <v>0</v>
      </c>
      <c r="FM23">
        <f>Heildar!FS108</f>
        <v>0</v>
      </c>
      <c r="FN23">
        <f>Heildar!FT108</f>
        <v>0</v>
      </c>
      <c r="FO23">
        <f>Heildar!FU108</f>
        <v>0</v>
      </c>
      <c r="FP23">
        <f>Heildar!FV108</f>
        <v>0</v>
      </c>
      <c r="FQ23">
        <f>Heildar!FW108</f>
        <v>0</v>
      </c>
      <c r="FR23">
        <f>Heildar!FX108</f>
        <v>0</v>
      </c>
      <c r="FS23">
        <f>Heildar!FY108</f>
        <v>0</v>
      </c>
      <c r="FT23">
        <f>Heildar!FZ108</f>
        <v>0</v>
      </c>
      <c r="FU23">
        <f>Heildar!GA108</f>
        <v>0</v>
      </c>
      <c r="FV23">
        <f>Heildar!GB108</f>
        <v>0</v>
      </c>
      <c r="FW23">
        <f>Heildar!GC108</f>
        <v>0</v>
      </c>
      <c r="FX23">
        <f>Heildar!GD108</f>
        <v>0</v>
      </c>
      <c r="FY23">
        <f>Heildar!GE108</f>
        <v>0</v>
      </c>
      <c r="FZ23">
        <f>Heildar!GF108</f>
        <v>0</v>
      </c>
      <c r="GA23">
        <f>Heildar!GG108</f>
        <v>0</v>
      </c>
      <c r="GB23">
        <f>Heildar!GH108</f>
        <v>0</v>
      </c>
      <c r="GC23">
        <f>Heildar!GI108</f>
        <v>0</v>
      </c>
      <c r="GD23">
        <f>Heildar!GJ108</f>
        <v>0</v>
      </c>
      <c r="GE23">
        <f>Heildar!GK108</f>
        <v>0</v>
      </c>
      <c r="GF23">
        <f>Heildar!GL108</f>
        <v>0</v>
      </c>
      <c r="GG23">
        <f>Heildar!GM108</f>
        <v>0</v>
      </c>
      <c r="GH23">
        <f>Heildar!GN108</f>
        <v>0</v>
      </c>
      <c r="GI23">
        <f>Heildar!GO108</f>
        <v>0</v>
      </c>
      <c r="GJ23">
        <f>Heildar!GP108</f>
        <v>0</v>
      </c>
      <c r="GK23">
        <f>Heildar!GQ108</f>
        <v>0</v>
      </c>
      <c r="GL23">
        <f>Heildar!GR108</f>
        <v>0</v>
      </c>
      <c r="GM23">
        <f>Heildar!GS108</f>
        <v>0</v>
      </c>
      <c r="GN23">
        <f>Heildar!GT108</f>
        <v>0</v>
      </c>
      <c r="GO23">
        <f>Heildar!GU108</f>
        <v>0</v>
      </c>
      <c r="GP23">
        <f>Heildar!GV108</f>
        <v>0</v>
      </c>
      <c r="GQ23">
        <f>Heildar!GW108</f>
        <v>0</v>
      </c>
      <c r="GR23">
        <f>Heildar!GX108</f>
        <v>0</v>
      </c>
      <c r="GS23">
        <f>Heildar!GY108</f>
        <v>0</v>
      </c>
      <c r="GT23">
        <f>Heildar!GZ108</f>
        <v>0</v>
      </c>
      <c r="GU23">
        <f>Heildar!HA108</f>
        <v>0</v>
      </c>
      <c r="GV23">
        <f>Heildar!HB108</f>
        <v>0</v>
      </c>
      <c r="GW23">
        <f>Heildar!HC108</f>
        <v>0</v>
      </c>
      <c r="GX23">
        <f>Heildar!HD108</f>
        <v>0</v>
      </c>
      <c r="GY23">
        <f>Heildar!HE108</f>
        <v>0</v>
      </c>
      <c r="GZ23">
        <f>Heildar!HF108</f>
        <v>0</v>
      </c>
      <c r="HA23">
        <f>Heildar!HG108</f>
        <v>0</v>
      </c>
      <c r="HB23">
        <f>Heildar!HH108</f>
        <v>0</v>
      </c>
      <c r="HC23">
        <f>Heildar!HI108</f>
        <v>0</v>
      </c>
      <c r="HD23">
        <f>Heildar!HJ108</f>
        <v>0</v>
      </c>
      <c r="HE23">
        <f>Heildar!HK108</f>
        <v>0</v>
      </c>
      <c r="HF23">
        <f>Heildar!HL108</f>
        <v>0</v>
      </c>
      <c r="HG23">
        <f>Heildar!HM108</f>
        <v>0</v>
      </c>
      <c r="HH23">
        <f>Heildar!HN108</f>
        <v>0</v>
      </c>
      <c r="HI23">
        <f>Heildar!HO108</f>
        <v>0</v>
      </c>
      <c r="HJ23">
        <f>Heildar!HP108</f>
        <v>0</v>
      </c>
      <c r="HK23">
        <f>Heildar!HQ108</f>
        <v>0</v>
      </c>
      <c r="HL23">
        <f>Heildar!HR108</f>
        <v>0</v>
      </c>
      <c r="HM23">
        <f>Heildar!HS108</f>
        <v>0</v>
      </c>
      <c r="HN23">
        <f>Heildar!HT108</f>
        <v>0</v>
      </c>
      <c r="HO23">
        <f>Heildar!HU108</f>
        <v>0</v>
      </c>
      <c r="HP23">
        <f>Heildar!HV108</f>
        <v>0</v>
      </c>
      <c r="HQ23">
        <f>Heildar!HW108</f>
        <v>0</v>
      </c>
      <c r="HR23">
        <f>Heildar!HX108</f>
        <v>0</v>
      </c>
      <c r="HS23">
        <f>Heildar!HY108</f>
        <v>0</v>
      </c>
      <c r="HT23">
        <f>Heildar!HZ108</f>
        <v>0</v>
      </c>
      <c r="HU23">
        <f>Heildar!IA108</f>
        <v>0</v>
      </c>
      <c r="HV23">
        <f>Heildar!IB108</f>
        <v>0</v>
      </c>
      <c r="HW23">
        <f>Heildar!IC108</f>
        <v>0</v>
      </c>
      <c r="HX23">
        <f>Heildar!ID108</f>
        <v>0</v>
      </c>
      <c r="HY23">
        <f>Heildar!IE108</f>
        <v>0</v>
      </c>
      <c r="HZ23">
        <f>Heildar!IF108</f>
        <v>0</v>
      </c>
      <c r="IA23">
        <f>Heildar!IG108</f>
        <v>0</v>
      </c>
      <c r="IB23">
        <f>Heildar!IH108</f>
        <v>0</v>
      </c>
      <c r="IC23">
        <f>Heildar!II108</f>
        <v>0</v>
      </c>
      <c r="ID23">
        <f>Heildar!IJ108</f>
        <v>0</v>
      </c>
      <c r="IE23">
        <f>Heildar!IK108</f>
        <v>0</v>
      </c>
      <c r="IF23">
        <f>Heildar!IL108</f>
        <v>0</v>
      </c>
      <c r="IG23">
        <f>Heildar!IM108</f>
        <v>0</v>
      </c>
      <c r="IH23">
        <f>Heildar!IN108</f>
        <v>0</v>
      </c>
      <c r="II23">
        <f>Heildar!IO108</f>
        <v>0</v>
      </c>
      <c r="IJ23">
        <f>Heildar!IP108</f>
        <v>0</v>
      </c>
      <c r="IK23">
        <f>Heildar!IQ108</f>
        <v>0</v>
      </c>
      <c r="IL23">
        <f>Heildar!IR108</f>
        <v>0</v>
      </c>
      <c r="IM23">
        <f>Heildar!IS108</f>
        <v>0</v>
      </c>
      <c r="IN23">
        <f>Heildar!IT108</f>
        <v>0</v>
      </c>
      <c r="IO23">
        <f>Heildar!IU108</f>
        <v>0</v>
      </c>
      <c r="IP23">
        <f>Heildar!IV108</f>
        <v>0</v>
      </c>
      <c r="IQ23" t="e">
        <f>Heildar!#REF!</f>
        <v>#REF!</v>
      </c>
      <c r="IR23" t="e">
        <f>Heildar!#REF!</f>
        <v>#REF!</v>
      </c>
      <c r="IS23" t="e">
        <f>Heildar!#REF!</f>
        <v>#REF!</v>
      </c>
      <c r="IT23" t="e">
        <f>Heildar!#REF!</f>
        <v>#REF!</v>
      </c>
      <c r="IU23" t="e">
        <f>Heildar!#REF!</f>
        <v>#REF!</v>
      </c>
      <c r="IV23" t="e">
        <f>Heildar!#REF!</f>
        <v>#REF!</v>
      </c>
    </row>
    <row r="24" spans="1:256" x14ac:dyDescent="0.2">
      <c r="A24" s="30" t="str">
        <f>Heildar!A84</f>
        <v>Hrúðurfléttur</v>
      </c>
      <c r="B24" s="30">
        <f>Heildar!B84</f>
        <v>19</v>
      </c>
      <c r="C24" s="30">
        <f>Heildar!C84</f>
        <v>4</v>
      </c>
      <c r="D24" s="30">
        <f>Heildar!D84</f>
        <v>1</v>
      </c>
      <c r="E24" s="30">
        <f>Heildar!E84</f>
        <v>4</v>
      </c>
      <c r="F24" s="30">
        <f>Heildar!F84</f>
        <v>1</v>
      </c>
      <c r="G24" s="30">
        <f>Heildar!G84</f>
        <v>-15</v>
      </c>
      <c r="H24" s="30">
        <f>Heildar!H84</f>
        <v>-3</v>
      </c>
      <c r="I24" s="30">
        <f>Heildar!I84</f>
        <v>3</v>
      </c>
      <c r="J24" s="30">
        <f>Heildar!J84</f>
        <v>-3</v>
      </c>
      <c r="K24" s="30">
        <f>Heildar!K84</f>
        <v>0</v>
      </c>
      <c r="L24" s="30">
        <f>Heildar!L84</f>
        <v>0</v>
      </c>
      <c r="M24" s="30">
        <f>Heildar!M84</f>
        <v>0</v>
      </c>
      <c r="N24" s="30">
        <f>Heildar!N84</f>
        <v>0</v>
      </c>
      <c r="O24" s="30">
        <f>Heildar!O84</f>
        <v>0</v>
      </c>
      <c r="P24" s="30">
        <f>Heildar!P84</f>
        <v>0</v>
      </c>
      <c r="Q24" s="30">
        <f>Heildar!Q84</f>
        <v>0</v>
      </c>
      <c r="R24" s="30">
        <f>Heildar!R84</f>
        <v>0</v>
      </c>
      <c r="S24" s="30">
        <f>Heildar!S84</f>
        <v>0</v>
      </c>
      <c r="T24" s="30">
        <f>Heildar!T84</f>
        <v>0</v>
      </c>
      <c r="U24" s="30">
        <f>Heildar!U84</f>
        <v>19</v>
      </c>
      <c r="V24" s="30">
        <f>Heildar!V84</f>
        <v>4</v>
      </c>
      <c r="W24" s="30">
        <f>Heildar!W84</f>
        <v>1</v>
      </c>
      <c r="X24" s="30">
        <f>Heildar!X84</f>
        <v>4</v>
      </c>
      <c r="Y24" s="30">
        <f>Heildar!Y84</f>
        <v>1</v>
      </c>
      <c r="Z24" s="30">
        <f>Heildar!Z84</f>
        <v>0</v>
      </c>
      <c r="AA24" s="30">
        <f>Heildar!AA84</f>
        <v>0</v>
      </c>
      <c r="AB24" s="30">
        <f>Heildar!AB84</f>
        <v>0</v>
      </c>
      <c r="AC24" s="30">
        <f>Heildar!AC84</f>
        <v>0</v>
      </c>
      <c r="AD24" s="30">
        <f>Heildar!AD84</f>
        <v>0</v>
      </c>
      <c r="AE24" s="30">
        <f>Heildar!AE84</f>
        <v>0</v>
      </c>
      <c r="AF24" s="30">
        <f>Heildar!AF84</f>
        <v>0</v>
      </c>
      <c r="AG24" s="30">
        <f>Heildar!AG84</f>
        <v>0</v>
      </c>
      <c r="AH24" s="30">
        <f>Heildar!AH84</f>
        <v>0</v>
      </c>
      <c r="AI24" s="30">
        <f>Heildar!AI84</f>
        <v>0</v>
      </c>
      <c r="AP24">
        <f>Heildar!AV111</f>
        <v>0</v>
      </c>
      <c r="AQ24">
        <f>Heildar!AW111</f>
        <v>0</v>
      </c>
      <c r="AR24">
        <f>Heildar!AX111</f>
        <v>0</v>
      </c>
      <c r="AS24">
        <f>Heildar!AY111</f>
        <v>0</v>
      </c>
      <c r="AT24">
        <f>Heildar!AZ111</f>
        <v>0</v>
      </c>
      <c r="AU24">
        <f>Heildar!BA111</f>
        <v>0</v>
      </c>
      <c r="AV24">
        <f>Heildar!BB111</f>
        <v>0</v>
      </c>
      <c r="AW24">
        <f>Heildar!BC111</f>
        <v>0</v>
      </c>
      <c r="AX24">
        <f>Heildar!BD111</f>
        <v>0</v>
      </c>
      <c r="AY24">
        <f>Heildar!BE111</f>
        <v>0</v>
      </c>
      <c r="AZ24">
        <f>Heildar!BF111</f>
        <v>0</v>
      </c>
      <c r="BA24">
        <f>Heildar!BG111</f>
        <v>0</v>
      </c>
      <c r="BB24">
        <f>Heildar!BH111</f>
        <v>0</v>
      </c>
      <c r="BC24">
        <f>Heildar!BI111</f>
        <v>0</v>
      </c>
      <c r="BD24">
        <f>Heildar!BJ111</f>
        <v>0</v>
      </c>
      <c r="BE24">
        <f>Heildar!BK111</f>
        <v>0</v>
      </c>
      <c r="BF24">
        <f>Heildar!BL111</f>
        <v>0</v>
      </c>
      <c r="BG24">
        <f>Heildar!BM111</f>
        <v>0</v>
      </c>
      <c r="BH24">
        <f>Heildar!BN111</f>
        <v>0</v>
      </c>
      <c r="BI24">
        <f>Heildar!BO111</f>
        <v>0</v>
      </c>
      <c r="BJ24">
        <f>Heildar!BP111</f>
        <v>0</v>
      </c>
      <c r="BK24">
        <f>Heildar!BQ111</f>
        <v>0</v>
      </c>
      <c r="BL24">
        <f>Heildar!BR111</f>
        <v>0</v>
      </c>
      <c r="BM24">
        <f>Heildar!BS111</f>
        <v>0</v>
      </c>
      <c r="BN24">
        <f>Heildar!BT111</f>
        <v>0</v>
      </c>
      <c r="BO24">
        <f>Heildar!BU111</f>
        <v>0</v>
      </c>
      <c r="BP24">
        <f>Heildar!BV111</f>
        <v>0</v>
      </c>
      <c r="BQ24">
        <f>Heildar!BW111</f>
        <v>0</v>
      </c>
      <c r="BR24">
        <f>Heildar!BX111</f>
        <v>0</v>
      </c>
      <c r="BS24">
        <f>Heildar!BY111</f>
        <v>0</v>
      </c>
      <c r="BT24">
        <f>Heildar!BZ111</f>
        <v>0</v>
      </c>
      <c r="BU24">
        <f>Heildar!CA111</f>
        <v>0</v>
      </c>
      <c r="BV24">
        <f>Heildar!CB111</f>
        <v>0</v>
      </c>
      <c r="BW24">
        <f>Heildar!CC111</f>
        <v>0</v>
      </c>
      <c r="BX24">
        <f>Heildar!CD111</f>
        <v>0</v>
      </c>
      <c r="BY24">
        <f>Heildar!CE111</f>
        <v>0</v>
      </c>
      <c r="BZ24">
        <f>Heildar!CF111</f>
        <v>0</v>
      </c>
      <c r="CA24">
        <f>Heildar!CG111</f>
        <v>0</v>
      </c>
      <c r="CB24">
        <f>Heildar!CH111</f>
        <v>0</v>
      </c>
      <c r="CC24">
        <f>Heildar!CI111</f>
        <v>0</v>
      </c>
      <c r="CD24">
        <f>Heildar!CJ111</f>
        <v>0</v>
      </c>
      <c r="CE24">
        <f>Heildar!CK111</f>
        <v>0</v>
      </c>
      <c r="CF24">
        <f>Heildar!CL111</f>
        <v>0</v>
      </c>
      <c r="CG24">
        <f>Heildar!CM111</f>
        <v>0</v>
      </c>
      <c r="CH24">
        <f>Heildar!CN111</f>
        <v>0</v>
      </c>
      <c r="CI24">
        <f>Heildar!CO111</f>
        <v>0</v>
      </c>
      <c r="CJ24">
        <f>Heildar!CP111</f>
        <v>0</v>
      </c>
      <c r="CK24">
        <f>Heildar!CQ111</f>
        <v>0</v>
      </c>
      <c r="CL24">
        <f>Heildar!CR111</f>
        <v>0</v>
      </c>
      <c r="CM24">
        <f>Heildar!CS111</f>
        <v>0</v>
      </c>
      <c r="CN24">
        <f>Heildar!CT111</f>
        <v>0</v>
      </c>
      <c r="CO24">
        <f>Heildar!CU111</f>
        <v>0</v>
      </c>
      <c r="CP24">
        <f>Heildar!CV111</f>
        <v>0</v>
      </c>
      <c r="CQ24">
        <f>Heildar!CW111</f>
        <v>0</v>
      </c>
      <c r="CR24">
        <f>Heildar!CX111</f>
        <v>0</v>
      </c>
      <c r="CS24">
        <f>Heildar!CY111</f>
        <v>0</v>
      </c>
      <c r="CT24">
        <f>Heildar!CZ111</f>
        <v>0</v>
      </c>
      <c r="CU24">
        <f>Heildar!DA111</f>
        <v>0</v>
      </c>
      <c r="CV24">
        <f>Heildar!DB111</f>
        <v>0</v>
      </c>
      <c r="CW24">
        <f>Heildar!DC111</f>
        <v>0</v>
      </c>
      <c r="CX24">
        <f>Heildar!DD111</f>
        <v>0</v>
      </c>
      <c r="CY24">
        <f>Heildar!DE111</f>
        <v>0</v>
      </c>
      <c r="CZ24">
        <f>Heildar!DF111</f>
        <v>0</v>
      </c>
      <c r="DA24">
        <f>Heildar!DG111</f>
        <v>0</v>
      </c>
      <c r="DB24">
        <f>Heildar!DH111</f>
        <v>0</v>
      </c>
      <c r="DC24">
        <f>Heildar!DI111</f>
        <v>0</v>
      </c>
      <c r="DD24">
        <f>Heildar!DJ111</f>
        <v>0</v>
      </c>
      <c r="DE24">
        <f>Heildar!DK111</f>
        <v>0</v>
      </c>
      <c r="DF24">
        <f>Heildar!DL111</f>
        <v>0</v>
      </c>
      <c r="DG24">
        <f>Heildar!DM111</f>
        <v>0</v>
      </c>
      <c r="DH24">
        <f>Heildar!DN111</f>
        <v>0</v>
      </c>
      <c r="DI24">
        <f>Heildar!DO111</f>
        <v>0</v>
      </c>
      <c r="DJ24">
        <f>Heildar!DP111</f>
        <v>0</v>
      </c>
      <c r="DK24">
        <f>Heildar!DQ111</f>
        <v>0</v>
      </c>
      <c r="DL24">
        <f>Heildar!DR111</f>
        <v>0</v>
      </c>
      <c r="DM24">
        <f>Heildar!DS111</f>
        <v>0</v>
      </c>
      <c r="DN24">
        <f>Heildar!DT111</f>
        <v>0</v>
      </c>
      <c r="DO24">
        <f>Heildar!DU111</f>
        <v>0</v>
      </c>
      <c r="DP24">
        <f>Heildar!DV111</f>
        <v>0</v>
      </c>
      <c r="DQ24">
        <f>Heildar!DW111</f>
        <v>0</v>
      </c>
      <c r="DR24">
        <f>Heildar!DX111</f>
        <v>0</v>
      </c>
      <c r="DS24">
        <f>Heildar!DY111</f>
        <v>0</v>
      </c>
      <c r="DT24">
        <f>Heildar!DZ111</f>
        <v>0</v>
      </c>
      <c r="DU24">
        <f>Heildar!EA111</f>
        <v>0</v>
      </c>
      <c r="DV24">
        <f>Heildar!EB111</f>
        <v>0</v>
      </c>
      <c r="DW24">
        <f>Heildar!EC111</f>
        <v>0</v>
      </c>
      <c r="DX24">
        <f>Heildar!ED111</f>
        <v>0</v>
      </c>
      <c r="DY24">
        <f>Heildar!EE111</f>
        <v>0</v>
      </c>
      <c r="DZ24">
        <f>Heildar!EF111</f>
        <v>0</v>
      </c>
      <c r="EA24">
        <f>Heildar!EG111</f>
        <v>0</v>
      </c>
      <c r="EB24">
        <f>Heildar!EH111</f>
        <v>0</v>
      </c>
      <c r="EC24">
        <f>Heildar!EI111</f>
        <v>0</v>
      </c>
      <c r="ED24">
        <f>Heildar!EJ111</f>
        <v>0</v>
      </c>
      <c r="EE24">
        <f>Heildar!EK111</f>
        <v>0</v>
      </c>
      <c r="EF24">
        <f>Heildar!EL111</f>
        <v>0</v>
      </c>
      <c r="EG24">
        <f>Heildar!EM111</f>
        <v>0</v>
      </c>
      <c r="EH24">
        <f>Heildar!EN111</f>
        <v>0</v>
      </c>
      <c r="EI24">
        <f>Heildar!EO111</f>
        <v>0</v>
      </c>
      <c r="EJ24">
        <f>Heildar!EP111</f>
        <v>0</v>
      </c>
      <c r="EK24">
        <f>Heildar!EQ111</f>
        <v>0</v>
      </c>
      <c r="EL24">
        <f>Heildar!ER111</f>
        <v>0</v>
      </c>
      <c r="EM24">
        <f>Heildar!ES111</f>
        <v>0</v>
      </c>
      <c r="EN24">
        <f>Heildar!ET111</f>
        <v>0</v>
      </c>
      <c r="EO24">
        <f>Heildar!EU111</f>
        <v>0</v>
      </c>
      <c r="EP24">
        <f>Heildar!EV111</f>
        <v>0</v>
      </c>
      <c r="EQ24">
        <f>Heildar!EW111</f>
        <v>0</v>
      </c>
      <c r="ER24">
        <f>Heildar!EX111</f>
        <v>0</v>
      </c>
      <c r="ES24">
        <f>Heildar!EY111</f>
        <v>0</v>
      </c>
      <c r="ET24">
        <f>Heildar!EZ111</f>
        <v>0</v>
      </c>
      <c r="EU24">
        <f>Heildar!FA111</f>
        <v>0</v>
      </c>
      <c r="EV24">
        <f>Heildar!FB111</f>
        <v>0</v>
      </c>
      <c r="EW24">
        <f>Heildar!FC111</f>
        <v>0</v>
      </c>
      <c r="EX24">
        <f>Heildar!FD111</f>
        <v>0</v>
      </c>
      <c r="EY24">
        <f>Heildar!FE111</f>
        <v>0</v>
      </c>
      <c r="EZ24">
        <f>Heildar!FF111</f>
        <v>0</v>
      </c>
      <c r="FA24">
        <f>Heildar!FG111</f>
        <v>0</v>
      </c>
      <c r="FB24">
        <f>Heildar!FH111</f>
        <v>0</v>
      </c>
      <c r="FC24">
        <f>Heildar!FI111</f>
        <v>0</v>
      </c>
      <c r="FD24">
        <f>Heildar!FJ111</f>
        <v>0</v>
      </c>
      <c r="FE24">
        <f>Heildar!FK111</f>
        <v>0</v>
      </c>
      <c r="FF24">
        <f>Heildar!FL111</f>
        <v>0</v>
      </c>
      <c r="FG24">
        <f>Heildar!FM111</f>
        <v>0</v>
      </c>
      <c r="FH24">
        <f>Heildar!FN111</f>
        <v>0</v>
      </c>
      <c r="FI24">
        <f>Heildar!FO111</f>
        <v>0</v>
      </c>
      <c r="FJ24">
        <f>Heildar!FP111</f>
        <v>0</v>
      </c>
      <c r="FK24">
        <f>Heildar!FQ111</f>
        <v>0</v>
      </c>
      <c r="FL24">
        <f>Heildar!FR111</f>
        <v>0</v>
      </c>
      <c r="FM24">
        <f>Heildar!FS111</f>
        <v>0</v>
      </c>
      <c r="FN24">
        <f>Heildar!FT111</f>
        <v>0</v>
      </c>
      <c r="FO24">
        <f>Heildar!FU111</f>
        <v>0</v>
      </c>
      <c r="FP24">
        <f>Heildar!FV111</f>
        <v>0</v>
      </c>
      <c r="FQ24">
        <f>Heildar!FW111</f>
        <v>0</v>
      </c>
      <c r="FR24">
        <f>Heildar!FX111</f>
        <v>0</v>
      </c>
      <c r="FS24">
        <f>Heildar!FY111</f>
        <v>0</v>
      </c>
      <c r="FT24">
        <f>Heildar!FZ111</f>
        <v>0</v>
      </c>
      <c r="FU24">
        <f>Heildar!GA111</f>
        <v>0</v>
      </c>
      <c r="FV24">
        <f>Heildar!GB111</f>
        <v>0</v>
      </c>
      <c r="FW24">
        <f>Heildar!GC111</f>
        <v>0</v>
      </c>
      <c r="FX24">
        <f>Heildar!GD111</f>
        <v>0</v>
      </c>
      <c r="FY24">
        <f>Heildar!GE111</f>
        <v>0</v>
      </c>
      <c r="FZ24">
        <f>Heildar!GF111</f>
        <v>0</v>
      </c>
      <c r="GA24">
        <f>Heildar!GG111</f>
        <v>0</v>
      </c>
      <c r="GB24">
        <f>Heildar!GH111</f>
        <v>0</v>
      </c>
      <c r="GC24">
        <f>Heildar!GI111</f>
        <v>0</v>
      </c>
      <c r="GD24">
        <f>Heildar!GJ111</f>
        <v>0</v>
      </c>
      <c r="GE24">
        <f>Heildar!GK111</f>
        <v>0</v>
      </c>
      <c r="GF24">
        <f>Heildar!GL111</f>
        <v>0</v>
      </c>
      <c r="GG24">
        <f>Heildar!GM111</f>
        <v>0</v>
      </c>
      <c r="GH24">
        <f>Heildar!GN111</f>
        <v>0</v>
      </c>
      <c r="GI24">
        <f>Heildar!GO111</f>
        <v>0</v>
      </c>
      <c r="GJ24">
        <f>Heildar!GP111</f>
        <v>0</v>
      </c>
      <c r="GK24">
        <f>Heildar!GQ111</f>
        <v>0</v>
      </c>
      <c r="GL24">
        <f>Heildar!GR111</f>
        <v>0</v>
      </c>
      <c r="GM24">
        <f>Heildar!GS111</f>
        <v>0</v>
      </c>
      <c r="GN24">
        <f>Heildar!GT111</f>
        <v>0</v>
      </c>
      <c r="GO24">
        <f>Heildar!GU111</f>
        <v>0</v>
      </c>
      <c r="GP24">
        <f>Heildar!GV111</f>
        <v>0</v>
      </c>
      <c r="GQ24">
        <f>Heildar!GW111</f>
        <v>0</v>
      </c>
      <c r="GR24">
        <f>Heildar!GX111</f>
        <v>0</v>
      </c>
      <c r="GS24">
        <f>Heildar!GY111</f>
        <v>0</v>
      </c>
      <c r="GT24">
        <f>Heildar!GZ111</f>
        <v>0</v>
      </c>
      <c r="GU24">
        <f>Heildar!HA111</f>
        <v>0</v>
      </c>
      <c r="GV24">
        <f>Heildar!HB111</f>
        <v>0</v>
      </c>
      <c r="GW24">
        <f>Heildar!HC111</f>
        <v>0</v>
      </c>
      <c r="GX24">
        <f>Heildar!HD111</f>
        <v>0</v>
      </c>
      <c r="GY24">
        <f>Heildar!HE111</f>
        <v>0</v>
      </c>
      <c r="GZ24">
        <f>Heildar!HF111</f>
        <v>0</v>
      </c>
      <c r="HA24">
        <f>Heildar!HG111</f>
        <v>0</v>
      </c>
      <c r="HB24">
        <f>Heildar!HH111</f>
        <v>0</v>
      </c>
      <c r="HC24">
        <f>Heildar!HI111</f>
        <v>0</v>
      </c>
      <c r="HD24">
        <f>Heildar!HJ111</f>
        <v>0</v>
      </c>
      <c r="HE24">
        <f>Heildar!HK111</f>
        <v>0</v>
      </c>
      <c r="HF24">
        <f>Heildar!HL111</f>
        <v>0</v>
      </c>
      <c r="HG24">
        <f>Heildar!HM111</f>
        <v>0</v>
      </c>
      <c r="HH24">
        <f>Heildar!HN111</f>
        <v>0</v>
      </c>
      <c r="HI24">
        <f>Heildar!HO111</f>
        <v>0</v>
      </c>
      <c r="HJ24">
        <f>Heildar!HP111</f>
        <v>0</v>
      </c>
      <c r="HK24">
        <f>Heildar!HQ111</f>
        <v>0</v>
      </c>
      <c r="HL24">
        <f>Heildar!HR111</f>
        <v>0</v>
      </c>
      <c r="HM24">
        <f>Heildar!HS111</f>
        <v>0</v>
      </c>
      <c r="HN24">
        <f>Heildar!HT111</f>
        <v>0</v>
      </c>
      <c r="HO24">
        <f>Heildar!HU111</f>
        <v>0</v>
      </c>
      <c r="HP24">
        <f>Heildar!HV111</f>
        <v>0</v>
      </c>
      <c r="HQ24">
        <f>Heildar!HW111</f>
        <v>0</v>
      </c>
      <c r="HR24">
        <f>Heildar!HX111</f>
        <v>0</v>
      </c>
      <c r="HS24">
        <f>Heildar!HY111</f>
        <v>0</v>
      </c>
      <c r="HT24">
        <f>Heildar!HZ111</f>
        <v>0</v>
      </c>
      <c r="HU24">
        <f>Heildar!IA111</f>
        <v>0</v>
      </c>
      <c r="HV24">
        <f>Heildar!IB111</f>
        <v>0</v>
      </c>
      <c r="HW24">
        <f>Heildar!IC111</f>
        <v>0</v>
      </c>
      <c r="HX24">
        <f>Heildar!ID111</f>
        <v>0</v>
      </c>
      <c r="HY24">
        <f>Heildar!IE111</f>
        <v>0</v>
      </c>
      <c r="HZ24">
        <f>Heildar!IF111</f>
        <v>0</v>
      </c>
      <c r="IA24">
        <f>Heildar!IG111</f>
        <v>0</v>
      </c>
      <c r="IB24">
        <f>Heildar!IH111</f>
        <v>0</v>
      </c>
      <c r="IC24">
        <f>Heildar!II111</f>
        <v>0</v>
      </c>
      <c r="ID24">
        <f>Heildar!IJ111</f>
        <v>0</v>
      </c>
      <c r="IE24">
        <f>Heildar!IK111</f>
        <v>0</v>
      </c>
      <c r="IF24">
        <f>Heildar!IL111</f>
        <v>0</v>
      </c>
      <c r="IG24">
        <f>Heildar!IM111</f>
        <v>0</v>
      </c>
      <c r="IH24">
        <f>Heildar!IN111</f>
        <v>0</v>
      </c>
      <c r="II24">
        <f>Heildar!IO111</f>
        <v>0</v>
      </c>
      <c r="IJ24">
        <f>Heildar!IP111</f>
        <v>0</v>
      </c>
      <c r="IK24">
        <f>Heildar!IQ111</f>
        <v>0</v>
      </c>
      <c r="IL24">
        <f>Heildar!IR111</f>
        <v>0</v>
      </c>
      <c r="IM24">
        <f>Heildar!IS111</f>
        <v>0</v>
      </c>
      <c r="IN24">
        <f>Heildar!IT111</f>
        <v>0</v>
      </c>
      <c r="IO24">
        <f>Heildar!IU111</f>
        <v>0</v>
      </c>
      <c r="IP24">
        <f>Heildar!IV111</f>
        <v>0</v>
      </c>
      <c r="IQ24" t="e">
        <f>Heildar!#REF!</f>
        <v>#REF!</v>
      </c>
      <c r="IR24" t="e">
        <f>Heildar!#REF!</f>
        <v>#REF!</v>
      </c>
      <c r="IS24" t="e">
        <f>Heildar!#REF!</f>
        <v>#REF!</v>
      </c>
      <c r="IT24" t="e">
        <f>Heildar!#REF!</f>
        <v>#REF!</v>
      </c>
      <c r="IU24" t="e">
        <f>Heildar!#REF!</f>
        <v>#REF!</v>
      </c>
      <c r="IV24" t="e">
        <f>Heildar!#REF!</f>
        <v>#REF!</v>
      </c>
    </row>
    <row r="25" spans="1:256" x14ac:dyDescent="0.2">
      <c r="A25" s="30" t="str">
        <f>Heildar!A85</f>
        <v>Heildarþekja</v>
      </c>
      <c r="B25" s="30">
        <f>Heildar!B85</f>
        <v>34</v>
      </c>
      <c r="C25" s="30">
        <f>Heildar!C85</f>
        <v>96.5</v>
      </c>
      <c r="D25" s="30">
        <f>Heildar!D85</f>
        <v>55</v>
      </c>
      <c r="E25" s="30">
        <f>Heildar!E85</f>
        <v>33.5</v>
      </c>
      <c r="F25" s="30">
        <f>Heildar!F85</f>
        <v>21.5</v>
      </c>
      <c r="G25" s="30">
        <f>Heildar!G85</f>
        <v>62.5</v>
      </c>
      <c r="H25" s="30">
        <f>Heildar!H85</f>
        <v>-41.5</v>
      </c>
      <c r="I25" s="30">
        <f>Heildar!I85</f>
        <v>-21.5</v>
      </c>
      <c r="J25" s="30">
        <f>Heildar!J85</f>
        <v>-12</v>
      </c>
      <c r="K25" s="30">
        <f>Heildar!K85</f>
        <v>0</v>
      </c>
      <c r="L25" s="30">
        <f>Heildar!L85</f>
        <v>0</v>
      </c>
      <c r="M25" s="30">
        <f>Heildar!M85</f>
        <v>0</v>
      </c>
      <c r="N25" s="30">
        <f>Heildar!N85</f>
        <v>0</v>
      </c>
      <c r="O25" s="30">
        <f>Heildar!O85</f>
        <v>0</v>
      </c>
      <c r="P25" s="30">
        <f>Heildar!P85</f>
        <v>0</v>
      </c>
      <c r="Q25" s="30">
        <f>Heildar!Q85</f>
        <v>0</v>
      </c>
      <c r="R25" s="30">
        <f>Heildar!R85</f>
        <v>0</v>
      </c>
      <c r="S25" s="30">
        <f>Heildar!S85</f>
        <v>0</v>
      </c>
      <c r="T25" s="30">
        <f>Heildar!T85</f>
        <v>0</v>
      </c>
      <c r="U25" s="30">
        <f>Heildar!U85</f>
        <v>0</v>
      </c>
      <c r="V25" s="30">
        <f>Heildar!V85</f>
        <v>0</v>
      </c>
      <c r="W25" s="30">
        <f>Heildar!W85</f>
        <v>0</v>
      </c>
      <c r="X25" s="30">
        <f>Heildar!X85</f>
        <v>0</v>
      </c>
      <c r="Y25" s="30">
        <f>Heildar!Y85</f>
        <v>0</v>
      </c>
      <c r="Z25" s="30">
        <f>Heildar!Z85</f>
        <v>34</v>
      </c>
      <c r="AA25" s="30">
        <f>Heildar!AA85</f>
        <v>96.5</v>
      </c>
      <c r="AB25" s="30">
        <f>Heildar!AB85</f>
        <v>55</v>
      </c>
      <c r="AC25" s="30">
        <f>Heildar!AC85</f>
        <v>33.5</v>
      </c>
      <c r="AD25" s="30">
        <f>Heildar!AD85</f>
        <v>21.5</v>
      </c>
      <c r="AE25" s="30">
        <f>Heildar!AE85</f>
        <v>0</v>
      </c>
      <c r="AF25" s="30">
        <f>Heildar!AF85</f>
        <v>0</v>
      </c>
      <c r="AG25" s="30">
        <f>Heildar!AG85</f>
        <v>0</v>
      </c>
      <c r="AH25" s="30">
        <f>Heildar!AH85</f>
        <v>0</v>
      </c>
      <c r="AI25" s="30">
        <f>Heildar!AI85</f>
        <v>0</v>
      </c>
      <c r="AP25">
        <f>Heildar!AV112</f>
        <v>0</v>
      </c>
      <c r="AQ25">
        <f>Heildar!AW112</f>
        <v>0</v>
      </c>
      <c r="AR25">
        <f>Heildar!AX112</f>
        <v>0</v>
      </c>
      <c r="AS25">
        <f>Heildar!AY112</f>
        <v>0</v>
      </c>
      <c r="AT25">
        <f>Heildar!AZ112</f>
        <v>0</v>
      </c>
      <c r="AU25">
        <f>Heildar!BA112</f>
        <v>0</v>
      </c>
      <c r="AV25">
        <f>Heildar!BB112</f>
        <v>0</v>
      </c>
      <c r="AW25">
        <f>Heildar!BC112</f>
        <v>0</v>
      </c>
      <c r="AX25">
        <f>Heildar!BD112</f>
        <v>0</v>
      </c>
      <c r="AY25">
        <f>Heildar!BE112</f>
        <v>0</v>
      </c>
      <c r="AZ25">
        <f>Heildar!BF112</f>
        <v>0</v>
      </c>
      <c r="BA25">
        <f>Heildar!BG112</f>
        <v>0</v>
      </c>
      <c r="BB25">
        <f>Heildar!BH112</f>
        <v>0</v>
      </c>
      <c r="BC25">
        <f>Heildar!BI112</f>
        <v>0</v>
      </c>
      <c r="BD25">
        <f>Heildar!BJ112</f>
        <v>0</v>
      </c>
      <c r="BE25">
        <f>Heildar!BK112</f>
        <v>0</v>
      </c>
      <c r="BF25">
        <f>Heildar!BL112</f>
        <v>0</v>
      </c>
      <c r="BG25">
        <f>Heildar!BM112</f>
        <v>0</v>
      </c>
      <c r="BH25">
        <f>Heildar!BN112</f>
        <v>0</v>
      </c>
      <c r="BI25">
        <f>Heildar!BO112</f>
        <v>0</v>
      </c>
      <c r="BJ25">
        <f>Heildar!BP112</f>
        <v>0</v>
      </c>
      <c r="BK25">
        <f>Heildar!BQ112</f>
        <v>0</v>
      </c>
      <c r="BL25">
        <f>Heildar!BR112</f>
        <v>0</v>
      </c>
      <c r="BM25">
        <f>Heildar!BS112</f>
        <v>0</v>
      </c>
      <c r="BN25">
        <f>Heildar!BT112</f>
        <v>0</v>
      </c>
      <c r="BO25">
        <f>Heildar!BU112</f>
        <v>0</v>
      </c>
      <c r="BP25">
        <f>Heildar!BV112</f>
        <v>0</v>
      </c>
      <c r="BQ25">
        <f>Heildar!BW112</f>
        <v>0</v>
      </c>
      <c r="BR25">
        <f>Heildar!BX112</f>
        <v>0</v>
      </c>
      <c r="BS25">
        <f>Heildar!BY112</f>
        <v>0</v>
      </c>
      <c r="BT25">
        <f>Heildar!BZ112</f>
        <v>0</v>
      </c>
      <c r="BU25">
        <f>Heildar!CA112</f>
        <v>0</v>
      </c>
      <c r="BV25">
        <f>Heildar!CB112</f>
        <v>0</v>
      </c>
      <c r="BW25">
        <f>Heildar!CC112</f>
        <v>0</v>
      </c>
      <c r="BX25">
        <f>Heildar!CD112</f>
        <v>0</v>
      </c>
      <c r="BY25">
        <f>Heildar!CE112</f>
        <v>0</v>
      </c>
      <c r="BZ25">
        <f>Heildar!CF112</f>
        <v>0</v>
      </c>
      <c r="CA25">
        <f>Heildar!CG112</f>
        <v>0</v>
      </c>
      <c r="CB25">
        <f>Heildar!CH112</f>
        <v>0</v>
      </c>
      <c r="CC25">
        <f>Heildar!CI112</f>
        <v>0</v>
      </c>
      <c r="CD25">
        <f>Heildar!CJ112</f>
        <v>0</v>
      </c>
      <c r="CE25">
        <f>Heildar!CK112</f>
        <v>0</v>
      </c>
      <c r="CF25">
        <f>Heildar!CL112</f>
        <v>0</v>
      </c>
      <c r="CG25">
        <f>Heildar!CM112</f>
        <v>0</v>
      </c>
      <c r="CH25">
        <f>Heildar!CN112</f>
        <v>0</v>
      </c>
      <c r="CI25">
        <f>Heildar!CO112</f>
        <v>0</v>
      </c>
      <c r="CJ25">
        <f>Heildar!CP112</f>
        <v>0</v>
      </c>
      <c r="CK25">
        <f>Heildar!CQ112</f>
        <v>0</v>
      </c>
      <c r="CL25">
        <f>Heildar!CR112</f>
        <v>0</v>
      </c>
      <c r="CM25">
        <f>Heildar!CS112</f>
        <v>0</v>
      </c>
      <c r="CN25">
        <f>Heildar!CT112</f>
        <v>0</v>
      </c>
      <c r="CO25">
        <f>Heildar!CU112</f>
        <v>0</v>
      </c>
      <c r="CP25">
        <f>Heildar!CV112</f>
        <v>0</v>
      </c>
      <c r="CQ25">
        <f>Heildar!CW112</f>
        <v>0</v>
      </c>
      <c r="CR25">
        <f>Heildar!CX112</f>
        <v>0</v>
      </c>
      <c r="CS25">
        <f>Heildar!CY112</f>
        <v>0</v>
      </c>
      <c r="CT25">
        <f>Heildar!CZ112</f>
        <v>0</v>
      </c>
      <c r="CU25">
        <f>Heildar!DA112</f>
        <v>0</v>
      </c>
      <c r="CV25">
        <f>Heildar!DB112</f>
        <v>0</v>
      </c>
      <c r="CW25">
        <f>Heildar!DC112</f>
        <v>0</v>
      </c>
      <c r="CX25">
        <f>Heildar!DD112</f>
        <v>0</v>
      </c>
      <c r="CY25">
        <f>Heildar!DE112</f>
        <v>0</v>
      </c>
      <c r="CZ25">
        <f>Heildar!DF112</f>
        <v>0</v>
      </c>
      <c r="DA25">
        <f>Heildar!DG112</f>
        <v>0</v>
      </c>
      <c r="DB25">
        <f>Heildar!DH112</f>
        <v>0</v>
      </c>
      <c r="DC25">
        <f>Heildar!DI112</f>
        <v>0</v>
      </c>
      <c r="DD25">
        <f>Heildar!DJ112</f>
        <v>0</v>
      </c>
      <c r="DE25">
        <f>Heildar!DK112</f>
        <v>0</v>
      </c>
      <c r="DF25">
        <f>Heildar!DL112</f>
        <v>0</v>
      </c>
      <c r="DG25">
        <f>Heildar!DM112</f>
        <v>0</v>
      </c>
      <c r="DH25">
        <f>Heildar!DN112</f>
        <v>0</v>
      </c>
      <c r="DI25">
        <f>Heildar!DO112</f>
        <v>0</v>
      </c>
      <c r="DJ25">
        <f>Heildar!DP112</f>
        <v>0</v>
      </c>
      <c r="DK25">
        <f>Heildar!DQ112</f>
        <v>0</v>
      </c>
      <c r="DL25">
        <f>Heildar!DR112</f>
        <v>0</v>
      </c>
      <c r="DM25">
        <f>Heildar!DS112</f>
        <v>0</v>
      </c>
      <c r="DN25">
        <f>Heildar!DT112</f>
        <v>0</v>
      </c>
      <c r="DO25">
        <f>Heildar!DU112</f>
        <v>0</v>
      </c>
      <c r="DP25">
        <f>Heildar!DV112</f>
        <v>0</v>
      </c>
      <c r="DQ25">
        <f>Heildar!DW112</f>
        <v>0</v>
      </c>
      <c r="DR25">
        <f>Heildar!DX112</f>
        <v>0</v>
      </c>
      <c r="DS25">
        <f>Heildar!DY112</f>
        <v>0</v>
      </c>
      <c r="DT25">
        <f>Heildar!DZ112</f>
        <v>0</v>
      </c>
      <c r="DU25">
        <f>Heildar!EA112</f>
        <v>0</v>
      </c>
      <c r="DV25">
        <f>Heildar!EB112</f>
        <v>0</v>
      </c>
      <c r="DW25">
        <f>Heildar!EC112</f>
        <v>0</v>
      </c>
      <c r="DX25">
        <f>Heildar!ED112</f>
        <v>0</v>
      </c>
      <c r="DY25">
        <f>Heildar!EE112</f>
        <v>0</v>
      </c>
      <c r="DZ25">
        <f>Heildar!EF112</f>
        <v>0</v>
      </c>
      <c r="EA25">
        <f>Heildar!EG112</f>
        <v>0</v>
      </c>
      <c r="EB25">
        <f>Heildar!EH112</f>
        <v>0</v>
      </c>
      <c r="EC25">
        <f>Heildar!EI112</f>
        <v>0</v>
      </c>
      <c r="ED25">
        <f>Heildar!EJ112</f>
        <v>0</v>
      </c>
      <c r="EE25">
        <f>Heildar!EK112</f>
        <v>0</v>
      </c>
      <c r="EF25">
        <f>Heildar!EL112</f>
        <v>0</v>
      </c>
      <c r="EG25">
        <f>Heildar!EM112</f>
        <v>0</v>
      </c>
      <c r="EH25">
        <f>Heildar!EN112</f>
        <v>0</v>
      </c>
      <c r="EI25">
        <f>Heildar!EO112</f>
        <v>0</v>
      </c>
      <c r="EJ25">
        <f>Heildar!EP112</f>
        <v>0</v>
      </c>
      <c r="EK25">
        <f>Heildar!EQ112</f>
        <v>0</v>
      </c>
      <c r="EL25">
        <f>Heildar!ER112</f>
        <v>0</v>
      </c>
      <c r="EM25">
        <f>Heildar!ES112</f>
        <v>0</v>
      </c>
      <c r="EN25">
        <f>Heildar!ET112</f>
        <v>0</v>
      </c>
      <c r="EO25">
        <f>Heildar!EU112</f>
        <v>0</v>
      </c>
      <c r="EP25">
        <f>Heildar!EV112</f>
        <v>0</v>
      </c>
      <c r="EQ25">
        <f>Heildar!EW112</f>
        <v>0</v>
      </c>
      <c r="ER25">
        <f>Heildar!EX112</f>
        <v>0</v>
      </c>
      <c r="ES25">
        <f>Heildar!EY112</f>
        <v>0</v>
      </c>
      <c r="ET25">
        <f>Heildar!EZ112</f>
        <v>0</v>
      </c>
      <c r="EU25">
        <f>Heildar!FA112</f>
        <v>0</v>
      </c>
      <c r="EV25">
        <f>Heildar!FB112</f>
        <v>0</v>
      </c>
      <c r="EW25">
        <f>Heildar!FC112</f>
        <v>0</v>
      </c>
      <c r="EX25">
        <f>Heildar!FD112</f>
        <v>0</v>
      </c>
      <c r="EY25">
        <f>Heildar!FE112</f>
        <v>0</v>
      </c>
      <c r="EZ25">
        <f>Heildar!FF112</f>
        <v>0</v>
      </c>
      <c r="FA25">
        <f>Heildar!FG112</f>
        <v>0</v>
      </c>
      <c r="FB25">
        <f>Heildar!FH112</f>
        <v>0</v>
      </c>
      <c r="FC25">
        <f>Heildar!FI112</f>
        <v>0</v>
      </c>
      <c r="FD25">
        <f>Heildar!FJ112</f>
        <v>0</v>
      </c>
      <c r="FE25">
        <f>Heildar!FK112</f>
        <v>0</v>
      </c>
      <c r="FF25">
        <f>Heildar!FL112</f>
        <v>0</v>
      </c>
      <c r="FG25">
        <f>Heildar!FM112</f>
        <v>0</v>
      </c>
      <c r="FH25">
        <f>Heildar!FN112</f>
        <v>0</v>
      </c>
      <c r="FI25">
        <f>Heildar!FO112</f>
        <v>0</v>
      </c>
      <c r="FJ25">
        <f>Heildar!FP112</f>
        <v>0</v>
      </c>
      <c r="FK25">
        <f>Heildar!FQ112</f>
        <v>0</v>
      </c>
      <c r="FL25">
        <f>Heildar!FR112</f>
        <v>0</v>
      </c>
      <c r="FM25">
        <f>Heildar!FS112</f>
        <v>0</v>
      </c>
      <c r="FN25">
        <f>Heildar!FT112</f>
        <v>0</v>
      </c>
      <c r="FO25">
        <f>Heildar!FU112</f>
        <v>0</v>
      </c>
      <c r="FP25">
        <f>Heildar!FV112</f>
        <v>0</v>
      </c>
      <c r="FQ25">
        <f>Heildar!FW112</f>
        <v>0</v>
      </c>
      <c r="FR25">
        <f>Heildar!FX112</f>
        <v>0</v>
      </c>
      <c r="FS25">
        <f>Heildar!FY112</f>
        <v>0</v>
      </c>
      <c r="FT25">
        <f>Heildar!FZ112</f>
        <v>0</v>
      </c>
      <c r="FU25">
        <f>Heildar!GA112</f>
        <v>0</v>
      </c>
      <c r="FV25">
        <f>Heildar!GB112</f>
        <v>0</v>
      </c>
      <c r="FW25">
        <f>Heildar!GC112</f>
        <v>0</v>
      </c>
      <c r="FX25">
        <f>Heildar!GD112</f>
        <v>0</v>
      </c>
      <c r="FY25">
        <f>Heildar!GE112</f>
        <v>0</v>
      </c>
      <c r="FZ25">
        <f>Heildar!GF112</f>
        <v>0</v>
      </c>
      <c r="GA25">
        <f>Heildar!GG112</f>
        <v>0</v>
      </c>
      <c r="GB25">
        <f>Heildar!GH112</f>
        <v>0</v>
      </c>
      <c r="GC25">
        <f>Heildar!GI112</f>
        <v>0</v>
      </c>
      <c r="GD25">
        <f>Heildar!GJ112</f>
        <v>0</v>
      </c>
      <c r="GE25">
        <f>Heildar!GK112</f>
        <v>0</v>
      </c>
      <c r="GF25">
        <f>Heildar!GL112</f>
        <v>0</v>
      </c>
      <c r="GG25">
        <f>Heildar!GM112</f>
        <v>0</v>
      </c>
      <c r="GH25">
        <f>Heildar!GN112</f>
        <v>0</v>
      </c>
      <c r="GI25">
        <f>Heildar!GO112</f>
        <v>0</v>
      </c>
      <c r="GJ25">
        <f>Heildar!GP112</f>
        <v>0</v>
      </c>
      <c r="GK25">
        <f>Heildar!GQ112</f>
        <v>0</v>
      </c>
      <c r="GL25">
        <f>Heildar!GR112</f>
        <v>0</v>
      </c>
      <c r="GM25">
        <f>Heildar!GS112</f>
        <v>0</v>
      </c>
      <c r="GN25">
        <f>Heildar!GT112</f>
        <v>0</v>
      </c>
      <c r="GO25">
        <f>Heildar!GU112</f>
        <v>0</v>
      </c>
      <c r="GP25">
        <f>Heildar!GV112</f>
        <v>0</v>
      </c>
      <c r="GQ25">
        <f>Heildar!GW112</f>
        <v>0</v>
      </c>
      <c r="GR25">
        <f>Heildar!GX112</f>
        <v>0</v>
      </c>
      <c r="GS25">
        <f>Heildar!GY112</f>
        <v>0</v>
      </c>
      <c r="GT25">
        <f>Heildar!GZ112</f>
        <v>0</v>
      </c>
      <c r="GU25">
        <f>Heildar!HA112</f>
        <v>0</v>
      </c>
      <c r="GV25">
        <f>Heildar!HB112</f>
        <v>0</v>
      </c>
      <c r="GW25">
        <f>Heildar!HC112</f>
        <v>0</v>
      </c>
      <c r="GX25">
        <f>Heildar!HD112</f>
        <v>0</v>
      </c>
      <c r="GY25">
        <f>Heildar!HE112</f>
        <v>0</v>
      </c>
      <c r="GZ25">
        <f>Heildar!HF112</f>
        <v>0</v>
      </c>
      <c r="HA25">
        <f>Heildar!HG112</f>
        <v>0</v>
      </c>
      <c r="HB25">
        <f>Heildar!HH112</f>
        <v>0</v>
      </c>
      <c r="HC25">
        <f>Heildar!HI112</f>
        <v>0</v>
      </c>
      <c r="HD25">
        <f>Heildar!HJ112</f>
        <v>0</v>
      </c>
      <c r="HE25">
        <f>Heildar!HK112</f>
        <v>0</v>
      </c>
      <c r="HF25">
        <f>Heildar!HL112</f>
        <v>0</v>
      </c>
      <c r="HG25">
        <f>Heildar!HM112</f>
        <v>0</v>
      </c>
      <c r="HH25">
        <f>Heildar!HN112</f>
        <v>0</v>
      </c>
      <c r="HI25">
        <f>Heildar!HO112</f>
        <v>0</v>
      </c>
      <c r="HJ25">
        <f>Heildar!HP112</f>
        <v>0</v>
      </c>
      <c r="HK25">
        <f>Heildar!HQ112</f>
        <v>0</v>
      </c>
      <c r="HL25">
        <f>Heildar!HR112</f>
        <v>0</v>
      </c>
      <c r="HM25">
        <f>Heildar!HS112</f>
        <v>0</v>
      </c>
      <c r="HN25">
        <f>Heildar!HT112</f>
        <v>0</v>
      </c>
      <c r="HO25">
        <f>Heildar!HU112</f>
        <v>0</v>
      </c>
      <c r="HP25">
        <f>Heildar!HV112</f>
        <v>0</v>
      </c>
      <c r="HQ25">
        <f>Heildar!HW112</f>
        <v>0</v>
      </c>
      <c r="HR25">
        <f>Heildar!HX112</f>
        <v>0</v>
      </c>
      <c r="HS25">
        <f>Heildar!HY112</f>
        <v>0</v>
      </c>
      <c r="HT25">
        <f>Heildar!HZ112</f>
        <v>0</v>
      </c>
      <c r="HU25">
        <f>Heildar!IA112</f>
        <v>0</v>
      </c>
      <c r="HV25">
        <f>Heildar!IB112</f>
        <v>0</v>
      </c>
      <c r="HW25">
        <f>Heildar!IC112</f>
        <v>0</v>
      </c>
      <c r="HX25">
        <f>Heildar!ID112</f>
        <v>0</v>
      </c>
      <c r="HY25">
        <f>Heildar!IE112</f>
        <v>0</v>
      </c>
      <c r="HZ25">
        <f>Heildar!IF112</f>
        <v>0</v>
      </c>
      <c r="IA25">
        <f>Heildar!IG112</f>
        <v>0</v>
      </c>
      <c r="IB25">
        <f>Heildar!IH112</f>
        <v>0</v>
      </c>
      <c r="IC25">
        <f>Heildar!II112</f>
        <v>0</v>
      </c>
      <c r="ID25">
        <f>Heildar!IJ112</f>
        <v>0</v>
      </c>
      <c r="IE25">
        <f>Heildar!IK112</f>
        <v>0</v>
      </c>
      <c r="IF25">
        <f>Heildar!IL112</f>
        <v>0</v>
      </c>
      <c r="IG25">
        <f>Heildar!IM112</f>
        <v>0</v>
      </c>
      <c r="IH25">
        <f>Heildar!IN112</f>
        <v>0</v>
      </c>
      <c r="II25">
        <f>Heildar!IO112</f>
        <v>0</v>
      </c>
      <c r="IJ25">
        <f>Heildar!IP112</f>
        <v>0</v>
      </c>
      <c r="IK25">
        <f>Heildar!IQ112</f>
        <v>0</v>
      </c>
      <c r="IL25">
        <f>Heildar!IR112</f>
        <v>0</v>
      </c>
      <c r="IM25">
        <f>Heildar!IS112</f>
        <v>0</v>
      </c>
      <c r="IN25">
        <f>Heildar!IT112</f>
        <v>0</v>
      </c>
      <c r="IO25">
        <f>Heildar!IU112</f>
        <v>0</v>
      </c>
      <c r="IP25">
        <f>Heildar!IV112</f>
        <v>0</v>
      </c>
      <c r="IQ25" t="e">
        <f>Heildar!#REF!</f>
        <v>#REF!</v>
      </c>
      <c r="IR25" t="e">
        <f>Heildar!#REF!</f>
        <v>#REF!</v>
      </c>
      <c r="IS25" t="e">
        <f>Heildar!#REF!</f>
        <v>#REF!</v>
      </c>
      <c r="IT25" t="e">
        <f>Heildar!#REF!</f>
        <v>#REF!</v>
      </c>
      <c r="IU25" t="e">
        <f>Heildar!#REF!</f>
        <v>#REF!</v>
      </c>
      <c r="IV25" t="e">
        <f>Heildar!#REF!</f>
        <v>#REF!</v>
      </c>
    </row>
    <row r="26" spans="1:256" x14ac:dyDescent="0.2">
      <c r="A26" s="30" t="str">
        <f>Heildar!A86</f>
        <v>Fjölbreytni</v>
      </c>
      <c r="B26" s="30">
        <f>Heildar!B86</f>
        <v>18</v>
      </c>
      <c r="C26" s="30">
        <f>Heildar!C86</f>
        <v>12</v>
      </c>
      <c r="D26" s="30">
        <f>Heildar!D86</f>
        <v>6</v>
      </c>
      <c r="E26" s="30">
        <f>Heildar!E86</f>
        <v>5</v>
      </c>
      <c r="F26" s="30">
        <f>Heildar!F86</f>
        <v>4</v>
      </c>
      <c r="G26" s="30">
        <f>Heildar!G86</f>
        <v>-6</v>
      </c>
      <c r="H26" s="30">
        <f>Heildar!H86</f>
        <v>-6</v>
      </c>
      <c r="I26" s="30">
        <f>Heildar!I86</f>
        <v>-1</v>
      </c>
      <c r="J26" s="30">
        <f>Heildar!J86</f>
        <v>-1</v>
      </c>
      <c r="K26" s="30">
        <f>Heildar!K86</f>
        <v>0</v>
      </c>
      <c r="L26" s="30">
        <f>Heildar!L86</f>
        <v>0</v>
      </c>
      <c r="M26" s="30">
        <f>Heildar!M86</f>
        <v>0</v>
      </c>
      <c r="N26" s="30">
        <f>Heildar!N86</f>
        <v>0</v>
      </c>
      <c r="O26" s="30">
        <f>Heildar!O86</f>
        <v>0</v>
      </c>
      <c r="P26" s="30">
        <f>Heildar!P86</f>
        <v>0</v>
      </c>
      <c r="Q26" s="30">
        <f>Heildar!Q86</f>
        <v>0</v>
      </c>
      <c r="R26" s="30">
        <f>Heildar!R86</f>
        <v>0</v>
      </c>
      <c r="S26" s="30">
        <f>Heildar!S86</f>
        <v>0</v>
      </c>
      <c r="T26" s="30">
        <f>Heildar!T86</f>
        <v>0</v>
      </c>
      <c r="U26" s="30">
        <f>Heildar!U86</f>
        <v>0</v>
      </c>
      <c r="V26" s="30">
        <f>Heildar!V86</f>
        <v>0</v>
      </c>
      <c r="W26" s="30">
        <f>Heildar!W86</f>
        <v>0</v>
      </c>
      <c r="X26" s="30">
        <f>Heildar!X86</f>
        <v>0</v>
      </c>
      <c r="Y26" s="30">
        <f>Heildar!Y86</f>
        <v>0</v>
      </c>
      <c r="Z26" s="30">
        <f>Heildar!Z86</f>
        <v>0</v>
      </c>
      <c r="AA26" s="30">
        <f>Heildar!AA86</f>
        <v>0</v>
      </c>
      <c r="AB26" s="30">
        <f>Heildar!AB86</f>
        <v>0</v>
      </c>
      <c r="AC26" s="30">
        <f>Heildar!AC86</f>
        <v>0</v>
      </c>
      <c r="AD26" s="30">
        <f>Heildar!AD86</f>
        <v>0</v>
      </c>
      <c r="AE26" s="30">
        <f>Heildar!AE86</f>
        <v>18</v>
      </c>
      <c r="AF26" s="30">
        <f>Heildar!AF86</f>
        <v>12</v>
      </c>
      <c r="AG26" s="30">
        <f>Heildar!AG86</f>
        <v>6</v>
      </c>
      <c r="AH26" s="30">
        <f>Heildar!AH86</f>
        <v>5</v>
      </c>
      <c r="AI26" s="30">
        <f>Heildar!AI86</f>
        <v>4</v>
      </c>
      <c r="AP26">
        <f>Heildar!AV113</f>
        <v>0</v>
      </c>
      <c r="AQ26">
        <f>Heildar!AW113</f>
        <v>0</v>
      </c>
      <c r="AR26">
        <f>Heildar!AX113</f>
        <v>0</v>
      </c>
      <c r="AS26">
        <f>Heildar!AY113</f>
        <v>0</v>
      </c>
      <c r="AT26">
        <f>Heildar!AZ113</f>
        <v>0</v>
      </c>
      <c r="AU26">
        <f>Heildar!BA113</f>
        <v>0</v>
      </c>
      <c r="AV26">
        <f>Heildar!BB113</f>
        <v>0</v>
      </c>
      <c r="AW26">
        <f>Heildar!BC113</f>
        <v>0</v>
      </c>
      <c r="AX26">
        <f>Heildar!BD113</f>
        <v>0</v>
      </c>
      <c r="AY26">
        <f>Heildar!BE113</f>
        <v>0</v>
      </c>
      <c r="AZ26">
        <f>Heildar!BF113</f>
        <v>0</v>
      </c>
      <c r="BA26">
        <f>Heildar!BG113</f>
        <v>0</v>
      </c>
      <c r="BB26">
        <f>Heildar!BH113</f>
        <v>0</v>
      </c>
      <c r="BC26">
        <f>Heildar!BI113</f>
        <v>0</v>
      </c>
      <c r="BD26">
        <f>Heildar!BJ113</f>
        <v>0</v>
      </c>
      <c r="BE26">
        <f>Heildar!BK113</f>
        <v>0</v>
      </c>
      <c r="BF26">
        <f>Heildar!BL113</f>
        <v>0</v>
      </c>
      <c r="BG26">
        <f>Heildar!BM113</f>
        <v>0</v>
      </c>
      <c r="BH26">
        <f>Heildar!BN113</f>
        <v>0</v>
      </c>
      <c r="BI26">
        <f>Heildar!BO113</f>
        <v>0</v>
      </c>
      <c r="BJ26">
        <f>Heildar!BP113</f>
        <v>0</v>
      </c>
      <c r="BK26">
        <f>Heildar!BQ113</f>
        <v>0</v>
      </c>
      <c r="BL26">
        <f>Heildar!BR113</f>
        <v>0</v>
      </c>
      <c r="BM26">
        <f>Heildar!BS113</f>
        <v>0</v>
      </c>
      <c r="BN26">
        <f>Heildar!BT113</f>
        <v>0</v>
      </c>
      <c r="BO26">
        <f>Heildar!BU113</f>
        <v>0</v>
      </c>
      <c r="BP26">
        <f>Heildar!BV113</f>
        <v>0</v>
      </c>
      <c r="BQ26">
        <f>Heildar!BW113</f>
        <v>0</v>
      </c>
      <c r="BR26">
        <f>Heildar!BX113</f>
        <v>0</v>
      </c>
      <c r="BS26">
        <f>Heildar!BY113</f>
        <v>0</v>
      </c>
      <c r="BT26">
        <f>Heildar!BZ113</f>
        <v>0</v>
      </c>
      <c r="BU26">
        <f>Heildar!CA113</f>
        <v>0</v>
      </c>
      <c r="BV26">
        <f>Heildar!CB113</f>
        <v>0</v>
      </c>
      <c r="BW26">
        <f>Heildar!CC113</f>
        <v>0</v>
      </c>
      <c r="BX26">
        <f>Heildar!CD113</f>
        <v>0</v>
      </c>
      <c r="BY26">
        <f>Heildar!CE113</f>
        <v>0</v>
      </c>
      <c r="BZ26">
        <f>Heildar!CF113</f>
        <v>0</v>
      </c>
      <c r="CA26">
        <f>Heildar!CG113</f>
        <v>0</v>
      </c>
      <c r="CB26">
        <f>Heildar!CH113</f>
        <v>0</v>
      </c>
      <c r="CC26">
        <f>Heildar!CI113</f>
        <v>0</v>
      </c>
      <c r="CD26">
        <f>Heildar!CJ113</f>
        <v>0</v>
      </c>
      <c r="CE26">
        <f>Heildar!CK113</f>
        <v>0</v>
      </c>
      <c r="CF26">
        <f>Heildar!CL113</f>
        <v>0</v>
      </c>
      <c r="CG26">
        <f>Heildar!CM113</f>
        <v>0</v>
      </c>
      <c r="CH26">
        <f>Heildar!CN113</f>
        <v>0</v>
      </c>
      <c r="CI26">
        <f>Heildar!CO113</f>
        <v>0</v>
      </c>
      <c r="CJ26">
        <f>Heildar!CP113</f>
        <v>0</v>
      </c>
      <c r="CK26">
        <f>Heildar!CQ113</f>
        <v>0</v>
      </c>
      <c r="CL26">
        <f>Heildar!CR113</f>
        <v>0</v>
      </c>
      <c r="CM26">
        <f>Heildar!CS113</f>
        <v>0</v>
      </c>
      <c r="CN26">
        <f>Heildar!CT113</f>
        <v>0</v>
      </c>
      <c r="CO26">
        <f>Heildar!CU113</f>
        <v>0</v>
      </c>
      <c r="CP26">
        <f>Heildar!CV113</f>
        <v>0</v>
      </c>
      <c r="CQ26">
        <f>Heildar!CW113</f>
        <v>0</v>
      </c>
      <c r="CR26">
        <f>Heildar!CX113</f>
        <v>0</v>
      </c>
      <c r="CS26">
        <f>Heildar!CY113</f>
        <v>0</v>
      </c>
      <c r="CT26">
        <f>Heildar!CZ113</f>
        <v>0</v>
      </c>
      <c r="CU26">
        <f>Heildar!DA113</f>
        <v>0</v>
      </c>
      <c r="CV26">
        <f>Heildar!DB113</f>
        <v>0</v>
      </c>
      <c r="CW26">
        <f>Heildar!DC113</f>
        <v>0</v>
      </c>
      <c r="CX26">
        <f>Heildar!DD113</f>
        <v>0</v>
      </c>
      <c r="CY26">
        <f>Heildar!DE113</f>
        <v>0</v>
      </c>
      <c r="CZ26">
        <f>Heildar!DF113</f>
        <v>0</v>
      </c>
      <c r="DA26">
        <f>Heildar!DG113</f>
        <v>0</v>
      </c>
      <c r="DB26">
        <f>Heildar!DH113</f>
        <v>0</v>
      </c>
      <c r="DC26">
        <f>Heildar!DI113</f>
        <v>0</v>
      </c>
      <c r="DD26">
        <f>Heildar!DJ113</f>
        <v>0</v>
      </c>
      <c r="DE26">
        <f>Heildar!DK113</f>
        <v>0</v>
      </c>
      <c r="DF26">
        <f>Heildar!DL113</f>
        <v>0</v>
      </c>
      <c r="DG26">
        <f>Heildar!DM113</f>
        <v>0</v>
      </c>
      <c r="DH26">
        <f>Heildar!DN113</f>
        <v>0</v>
      </c>
      <c r="DI26">
        <f>Heildar!DO113</f>
        <v>0</v>
      </c>
      <c r="DJ26">
        <f>Heildar!DP113</f>
        <v>0</v>
      </c>
      <c r="DK26">
        <f>Heildar!DQ113</f>
        <v>0</v>
      </c>
      <c r="DL26">
        <f>Heildar!DR113</f>
        <v>0</v>
      </c>
      <c r="DM26">
        <f>Heildar!DS113</f>
        <v>0</v>
      </c>
      <c r="DN26">
        <f>Heildar!DT113</f>
        <v>0</v>
      </c>
      <c r="DO26">
        <f>Heildar!DU113</f>
        <v>0</v>
      </c>
      <c r="DP26">
        <f>Heildar!DV113</f>
        <v>0</v>
      </c>
      <c r="DQ26">
        <f>Heildar!DW113</f>
        <v>0</v>
      </c>
      <c r="DR26">
        <f>Heildar!DX113</f>
        <v>0</v>
      </c>
      <c r="DS26">
        <f>Heildar!DY113</f>
        <v>0</v>
      </c>
      <c r="DT26">
        <f>Heildar!DZ113</f>
        <v>0</v>
      </c>
      <c r="DU26">
        <f>Heildar!EA113</f>
        <v>0</v>
      </c>
      <c r="DV26">
        <f>Heildar!EB113</f>
        <v>0</v>
      </c>
      <c r="DW26">
        <f>Heildar!EC113</f>
        <v>0</v>
      </c>
      <c r="DX26">
        <f>Heildar!ED113</f>
        <v>0</v>
      </c>
      <c r="DY26">
        <f>Heildar!EE113</f>
        <v>0</v>
      </c>
      <c r="DZ26">
        <f>Heildar!EF113</f>
        <v>0</v>
      </c>
      <c r="EA26">
        <f>Heildar!EG113</f>
        <v>0</v>
      </c>
      <c r="EB26">
        <f>Heildar!EH113</f>
        <v>0</v>
      </c>
      <c r="EC26">
        <f>Heildar!EI113</f>
        <v>0</v>
      </c>
      <c r="ED26">
        <f>Heildar!EJ113</f>
        <v>0</v>
      </c>
      <c r="EE26">
        <f>Heildar!EK113</f>
        <v>0</v>
      </c>
      <c r="EF26">
        <f>Heildar!EL113</f>
        <v>0</v>
      </c>
      <c r="EG26">
        <f>Heildar!EM113</f>
        <v>0</v>
      </c>
      <c r="EH26">
        <f>Heildar!EN113</f>
        <v>0</v>
      </c>
      <c r="EI26">
        <f>Heildar!EO113</f>
        <v>0</v>
      </c>
      <c r="EJ26">
        <f>Heildar!EP113</f>
        <v>0</v>
      </c>
      <c r="EK26">
        <f>Heildar!EQ113</f>
        <v>0</v>
      </c>
      <c r="EL26">
        <f>Heildar!ER113</f>
        <v>0</v>
      </c>
      <c r="EM26">
        <f>Heildar!ES113</f>
        <v>0</v>
      </c>
      <c r="EN26">
        <f>Heildar!ET113</f>
        <v>0</v>
      </c>
      <c r="EO26">
        <f>Heildar!EU113</f>
        <v>0</v>
      </c>
      <c r="EP26">
        <f>Heildar!EV113</f>
        <v>0</v>
      </c>
      <c r="EQ26">
        <f>Heildar!EW113</f>
        <v>0</v>
      </c>
      <c r="ER26">
        <f>Heildar!EX113</f>
        <v>0</v>
      </c>
      <c r="ES26">
        <f>Heildar!EY113</f>
        <v>0</v>
      </c>
      <c r="ET26">
        <f>Heildar!EZ113</f>
        <v>0</v>
      </c>
      <c r="EU26">
        <f>Heildar!FA113</f>
        <v>0</v>
      </c>
      <c r="EV26">
        <f>Heildar!FB113</f>
        <v>0</v>
      </c>
      <c r="EW26">
        <f>Heildar!FC113</f>
        <v>0</v>
      </c>
      <c r="EX26">
        <f>Heildar!FD113</f>
        <v>0</v>
      </c>
      <c r="EY26">
        <f>Heildar!FE113</f>
        <v>0</v>
      </c>
      <c r="EZ26">
        <f>Heildar!FF113</f>
        <v>0</v>
      </c>
      <c r="FA26">
        <f>Heildar!FG113</f>
        <v>0</v>
      </c>
      <c r="FB26">
        <f>Heildar!FH113</f>
        <v>0</v>
      </c>
      <c r="FC26">
        <f>Heildar!FI113</f>
        <v>0</v>
      </c>
      <c r="FD26">
        <f>Heildar!FJ113</f>
        <v>0</v>
      </c>
      <c r="FE26">
        <f>Heildar!FK113</f>
        <v>0</v>
      </c>
      <c r="FF26">
        <f>Heildar!FL113</f>
        <v>0</v>
      </c>
      <c r="FG26">
        <f>Heildar!FM113</f>
        <v>0</v>
      </c>
      <c r="FH26">
        <f>Heildar!FN113</f>
        <v>0</v>
      </c>
      <c r="FI26">
        <f>Heildar!FO113</f>
        <v>0</v>
      </c>
      <c r="FJ26">
        <f>Heildar!FP113</f>
        <v>0</v>
      </c>
      <c r="FK26">
        <f>Heildar!FQ113</f>
        <v>0</v>
      </c>
      <c r="FL26">
        <f>Heildar!FR113</f>
        <v>0</v>
      </c>
      <c r="FM26">
        <f>Heildar!FS113</f>
        <v>0</v>
      </c>
      <c r="FN26">
        <f>Heildar!FT113</f>
        <v>0</v>
      </c>
      <c r="FO26">
        <f>Heildar!FU113</f>
        <v>0</v>
      </c>
      <c r="FP26">
        <f>Heildar!FV113</f>
        <v>0</v>
      </c>
      <c r="FQ26">
        <f>Heildar!FW113</f>
        <v>0</v>
      </c>
      <c r="FR26">
        <f>Heildar!FX113</f>
        <v>0</v>
      </c>
      <c r="FS26">
        <f>Heildar!FY113</f>
        <v>0</v>
      </c>
      <c r="FT26">
        <f>Heildar!FZ113</f>
        <v>0</v>
      </c>
      <c r="FU26">
        <f>Heildar!GA113</f>
        <v>0</v>
      </c>
      <c r="FV26">
        <f>Heildar!GB113</f>
        <v>0</v>
      </c>
      <c r="FW26">
        <f>Heildar!GC113</f>
        <v>0</v>
      </c>
      <c r="FX26">
        <f>Heildar!GD113</f>
        <v>0</v>
      </c>
      <c r="FY26">
        <f>Heildar!GE113</f>
        <v>0</v>
      </c>
      <c r="FZ26">
        <f>Heildar!GF113</f>
        <v>0</v>
      </c>
      <c r="GA26">
        <f>Heildar!GG113</f>
        <v>0</v>
      </c>
      <c r="GB26">
        <f>Heildar!GH113</f>
        <v>0</v>
      </c>
      <c r="GC26">
        <f>Heildar!GI113</f>
        <v>0</v>
      </c>
      <c r="GD26">
        <f>Heildar!GJ113</f>
        <v>0</v>
      </c>
      <c r="GE26">
        <f>Heildar!GK113</f>
        <v>0</v>
      </c>
      <c r="GF26">
        <f>Heildar!GL113</f>
        <v>0</v>
      </c>
      <c r="GG26">
        <f>Heildar!GM113</f>
        <v>0</v>
      </c>
      <c r="GH26">
        <f>Heildar!GN113</f>
        <v>0</v>
      </c>
      <c r="GI26">
        <f>Heildar!GO113</f>
        <v>0</v>
      </c>
      <c r="GJ26">
        <f>Heildar!GP113</f>
        <v>0</v>
      </c>
      <c r="GK26">
        <f>Heildar!GQ113</f>
        <v>0</v>
      </c>
      <c r="GL26">
        <f>Heildar!GR113</f>
        <v>0</v>
      </c>
      <c r="GM26">
        <f>Heildar!GS113</f>
        <v>0</v>
      </c>
      <c r="GN26">
        <f>Heildar!GT113</f>
        <v>0</v>
      </c>
      <c r="GO26">
        <f>Heildar!GU113</f>
        <v>0</v>
      </c>
      <c r="GP26">
        <f>Heildar!GV113</f>
        <v>0</v>
      </c>
      <c r="GQ26">
        <f>Heildar!GW113</f>
        <v>0</v>
      </c>
      <c r="GR26">
        <f>Heildar!GX113</f>
        <v>0</v>
      </c>
      <c r="GS26">
        <f>Heildar!GY113</f>
        <v>0</v>
      </c>
      <c r="GT26">
        <f>Heildar!GZ113</f>
        <v>0</v>
      </c>
      <c r="GU26">
        <f>Heildar!HA113</f>
        <v>0</v>
      </c>
      <c r="GV26">
        <f>Heildar!HB113</f>
        <v>0</v>
      </c>
      <c r="GW26">
        <f>Heildar!HC113</f>
        <v>0</v>
      </c>
      <c r="GX26">
        <f>Heildar!HD113</f>
        <v>0</v>
      </c>
      <c r="GY26">
        <f>Heildar!HE113</f>
        <v>0</v>
      </c>
      <c r="GZ26">
        <f>Heildar!HF113</f>
        <v>0</v>
      </c>
      <c r="HA26">
        <f>Heildar!HG113</f>
        <v>0</v>
      </c>
      <c r="HB26">
        <f>Heildar!HH113</f>
        <v>0</v>
      </c>
      <c r="HC26">
        <f>Heildar!HI113</f>
        <v>0</v>
      </c>
      <c r="HD26">
        <f>Heildar!HJ113</f>
        <v>0</v>
      </c>
      <c r="HE26">
        <f>Heildar!HK113</f>
        <v>0</v>
      </c>
      <c r="HF26">
        <f>Heildar!HL113</f>
        <v>0</v>
      </c>
      <c r="HG26">
        <f>Heildar!HM113</f>
        <v>0</v>
      </c>
      <c r="HH26">
        <f>Heildar!HN113</f>
        <v>0</v>
      </c>
      <c r="HI26">
        <f>Heildar!HO113</f>
        <v>0</v>
      </c>
      <c r="HJ26">
        <f>Heildar!HP113</f>
        <v>0</v>
      </c>
      <c r="HK26">
        <f>Heildar!HQ113</f>
        <v>0</v>
      </c>
      <c r="HL26">
        <f>Heildar!HR113</f>
        <v>0</v>
      </c>
      <c r="HM26">
        <f>Heildar!HS113</f>
        <v>0</v>
      </c>
      <c r="HN26">
        <f>Heildar!HT113</f>
        <v>0</v>
      </c>
      <c r="HO26">
        <f>Heildar!HU113</f>
        <v>0</v>
      </c>
      <c r="HP26">
        <f>Heildar!HV113</f>
        <v>0</v>
      </c>
      <c r="HQ26">
        <f>Heildar!HW113</f>
        <v>0</v>
      </c>
      <c r="HR26">
        <f>Heildar!HX113</f>
        <v>0</v>
      </c>
      <c r="HS26">
        <f>Heildar!HY113</f>
        <v>0</v>
      </c>
      <c r="HT26">
        <f>Heildar!HZ113</f>
        <v>0</v>
      </c>
      <c r="HU26">
        <f>Heildar!IA113</f>
        <v>0</v>
      </c>
      <c r="HV26">
        <f>Heildar!IB113</f>
        <v>0</v>
      </c>
      <c r="HW26">
        <f>Heildar!IC113</f>
        <v>0</v>
      </c>
      <c r="HX26">
        <f>Heildar!ID113</f>
        <v>0</v>
      </c>
      <c r="HY26">
        <f>Heildar!IE113</f>
        <v>0</v>
      </c>
      <c r="HZ26">
        <f>Heildar!IF113</f>
        <v>0</v>
      </c>
      <c r="IA26">
        <f>Heildar!IG113</f>
        <v>0</v>
      </c>
      <c r="IB26">
        <f>Heildar!IH113</f>
        <v>0</v>
      </c>
      <c r="IC26">
        <f>Heildar!II113</f>
        <v>0</v>
      </c>
      <c r="ID26">
        <f>Heildar!IJ113</f>
        <v>0</v>
      </c>
      <c r="IE26">
        <f>Heildar!IK113</f>
        <v>0</v>
      </c>
      <c r="IF26">
        <f>Heildar!IL113</f>
        <v>0</v>
      </c>
      <c r="IG26">
        <f>Heildar!IM113</f>
        <v>0</v>
      </c>
      <c r="IH26">
        <f>Heildar!IN113</f>
        <v>0</v>
      </c>
      <c r="II26">
        <f>Heildar!IO113</f>
        <v>0</v>
      </c>
      <c r="IJ26">
        <f>Heildar!IP113</f>
        <v>0</v>
      </c>
      <c r="IK26">
        <f>Heildar!IQ113</f>
        <v>0</v>
      </c>
      <c r="IL26">
        <f>Heildar!IR113</f>
        <v>0</v>
      </c>
      <c r="IM26">
        <f>Heildar!IS113</f>
        <v>0</v>
      </c>
      <c r="IN26">
        <f>Heildar!IT113</f>
        <v>0</v>
      </c>
      <c r="IO26">
        <f>Heildar!IU113</f>
        <v>0</v>
      </c>
      <c r="IP26">
        <f>Heildar!IV113</f>
        <v>0</v>
      </c>
      <c r="IQ26" t="e">
        <f>Heildar!#REF!</f>
        <v>#REF!</v>
      </c>
      <c r="IR26" t="e">
        <f>Heildar!#REF!</f>
        <v>#REF!</v>
      </c>
      <c r="IS26" t="e">
        <f>Heildar!#REF!</f>
        <v>#REF!</v>
      </c>
      <c r="IT26" t="e">
        <f>Heildar!#REF!</f>
        <v>#REF!</v>
      </c>
      <c r="IU26" t="e">
        <f>Heildar!#REF!</f>
        <v>#REF!</v>
      </c>
      <c r="IV26" t="e">
        <f>Heildar!#REF!</f>
        <v>#REF!</v>
      </c>
    </row>
    <row r="27" spans="1:256" x14ac:dyDescent="0.2">
      <c r="A27" s="2" t="str">
        <f>Heildar!A87</f>
        <v>R16</v>
      </c>
      <c r="B27" s="2">
        <f>Heildar!B87</f>
        <v>0</v>
      </c>
      <c r="C27" s="2">
        <f>Heildar!C87</f>
        <v>0</v>
      </c>
      <c r="D27" s="2">
        <f>Heildar!D87</f>
        <v>0</v>
      </c>
      <c r="E27" s="2">
        <f>Heildar!E87</f>
        <v>0</v>
      </c>
      <c r="F27" s="2">
        <f>Heildar!F87</f>
        <v>0</v>
      </c>
      <c r="G27" s="2">
        <f>Heildar!G87</f>
        <v>0</v>
      </c>
      <c r="H27" s="2">
        <f>Heildar!H87</f>
        <v>0</v>
      </c>
      <c r="I27" s="2">
        <f>Heildar!I87</f>
        <v>0</v>
      </c>
      <c r="J27" s="2">
        <f>Heildar!J87</f>
        <v>0</v>
      </c>
      <c r="K27" s="2">
        <f>Heildar!K87</f>
        <v>0</v>
      </c>
      <c r="L27" s="2">
        <f>Heildar!L87</f>
        <v>0</v>
      </c>
      <c r="M27" s="2">
        <f>Heildar!M87</f>
        <v>0</v>
      </c>
      <c r="N27" s="2">
        <f>Heildar!N87</f>
        <v>0</v>
      </c>
      <c r="O27" s="2">
        <f>Heildar!O87</f>
        <v>0</v>
      </c>
      <c r="P27" s="2">
        <f>Heildar!P87</f>
        <v>0</v>
      </c>
      <c r="Q27" s="2">
        <f>Heildar!Q87</f>
        <v>0</v>
      </c>
      <c r="R27" s="2">
        <f>Heildar!R87</f>
        <v>0</v>
      </c>
      <c r="S27" s="2">
        <f>Heildar!S87</f>
        <v>0</v>
      </c>
      <c r="T27" s="2">
        <f>Heildar!T87</f>
        <v>0</v>
      </c>
      <c r="U27" s="2">
        <f>Heildar!U87</f>
        <v>0</v>
      </c>
      <c r="V27" s="2">
        <f>Heildar!V87</f>
        <v>0</v>
      </c>
      <c r="W27" s="2">
        <f>Heildar!W87</f>
        <v>0</v>
      </c>
      <c r="X27" s="2">
        <f>Heildar!X87</f>
        <v>0</v>
      </c>
      <c r="Y27" s="2">
        <f>Heildar!Y87</f>
        <v>0</v>
      </c>
      <c r="Z27" s="2">
        <f>Heildar!Z87</f>
        <v>0</v>
      </c>
      <c r="AA27" s="2">
        <f>Heildar!AA87</f>
        <v>0</v>
      </c>
      <c r="AB27" s="2">
        <f>Heildar!AB87</f>
        <v>0</v>
      </c>
      <c r="AC27" s="2">
        <f>Heildar!AC87</f>
        <v>0</v>
      </c>
      <c r="AD27" s="2">
        <f>Heildar!AD87</f>
        <v>0</v>
      </c>
      <c r="AE27" s="2">
        <f>Heildar!AE87</f>
        <v>0</v>
      </c>
      <c r="AF27" s="2">
        <f>Heildar!AF87</f>
        <v>0</v>
      </c>
      <c r="AG27" s="2">
        <f>Heildar!AG87</f>
        <v>0</v>
      </c>
      <c r="AH27" s="2">
        <f>Heildar!AH87</f>
        <v>0</v>
      </c>
      <c r="AI27" s="2">
        <f>Heildar!AI87</f>
        <v>0</v>
      </c>
      <c r="AP27">
        <f>Heildar!AV114</f>
        <v>0</v>
      </c>
      <c r="AQ27">
        <f>Heildar!AW114</f>
        <v>0</v>
      </c>
      <c r="AR27">
        <f>Heildar!AX114</f>
        <v>0</v>
      </c>
      <c r="AS27">
        <f>Heildar!AY114</f>
        <v>0</v>
      </c>
      <c r="AT27">
        <f>Heildar!AZ114</f>
        <v>0</v>
      </c>
      <c r="AU27">
        <f>Heildar!BA114</f>
        <v>0</v>
      </c>
      <c r="AV27">
        <f>Heildar!BB114</f>
        <v>0</v>
      </c>
      <c r="AW27">
        <f>Heildar!BC114</f>
        <v>0</v>
      </c>
      <c r="AX27">
        <f>Heildar!BD114</f>
        <v>0</v>
      </c>
      <c r="AY27">
        <f>Heildar!BE114</f>
        <v>0</v>
      </c>
      <c r="AZ27">
        <f>Heildar!BF114</f>
        <v>0</v>
      </c>
      <c r="BA27">
        <f>Heildar!BG114</f>
        <v>0</v>
      </c>
      <c r="BB27">
        <f>Heildar!BH114</f>
        <v>0</v>
      </c>
      <c r="BC27">
        <f>Heildar!BI114</f>
        <v>0</v>
      </c>
      <c r="BD27">
        <f>Heildar!BJ114</f>
        <v>0</v>
      </c>
      <c r="BE27">
        <f>Heildar!BK114</f>
        <v>0</v>
      </c>
      <c r="BF27">
        <f>Heildar!BL114</f>
        <v>0</v>
      </c>
      <c r="BG27">
        <f>Heildar!BM114</f>
        <v>0</v>
      </c>
      <c r="BH27">
        <f>Heildar!BN114</f>
        <v>0</v>
      </c>
      <c r="BI27">
        <f>Heildar!BO114</f>
        <v>0</v>
      </c>
      <c r="BJ27">
        <f>Heildar!BP114</f>
        <v>0</v>
      </c>
      <c r="BK27">
        <f>Heildar!BQ114</f>
        <v>0</v>
      </c>
      <c r="BL27">
        <f>Heildar!BR114</f>
        <v>0</v>
      </c>
      <c r="BM27">
        <f>Heildar!BS114</f>
        <v>0</v>
      </c>
      <c r="BN27">
        <f>Heildar!BT114</f>
        <v>0</v>
      </c>
      <c r="BO27">
        <f>Heildar!BU114</f>
        <v>0</v>
      </c>
      <c r="BP27">
        <f>Heildar!BV114</f>
        <v>0</v>
      </c>
      <c r="BQ27">
        <f>Heildar!BW114</f>
        <v>0</v>
      </c>
      <c r="BR27">
        <f>Heildar!BX114</f>
        <v>0</v>
      </c>
      <c r="BS27">
        <f>Heildar!BY114</f>
        <v>0</v>
      </c>
      <c r="BT27">
        <f>Heildar!BZ114</f>
        <v>0</v>
      </c>
      <c r="BU27">
        <f>Heildar!CA114</f>
        <v>0</v>
      </c>
      <c r="BV27">
        <f>Heildar!CB114</f>
        <v>0</v>
      </c>
      <c r="BW27">
        <f>Heildar!CC114</f>
        <v>0</v>
      </c>
      <c r="BX27">
        <f>Heildar!CD114</f>
        <v>0</v>
      </c>
      <c r="BY27">
        <f>Heildar!CE114</f>
        <v>0</v>
      </c>
      <c r="BZ27">
        <f>Heildar!CF114</f>
        <v>0</v>
      </c>
      <c r="CA27">
        <f>Heildar!CG114</f>
        <v>0</v>
      </c>
      <c r="CB27">
        <f>Heildar!CH114</f>
        <v>0</v>
      </c>
      <c r="CC27">
        <f>Heildar!CI114</f>
        <v>0</v>
      </c>
      <c r="CD27">
        <f>Heildar!CJ114</f>
        <v>0</v>
      </c>
      <c r="CE27">
        <f>Heildar!CK114</f>
        <v>0</v>
      </c>
      <c r="CF27">
        <f>Heildar!CL114</f>
        <v>0</v>
      </c>
      <c r="CG27">
        <f>Heildar!CM114</f>
        <v>0</v>
      </c>
      <c r="CH27">
        <f>Heildar!CN114</f>
        <v>0</v>
      </c>
      <c r="CI27">
        <f>Heildar!CO114</f>
        <v>0</v>
      </c>
      <c r="CJ27">
        <f>Heildar!CP114</f>
        <v>0</v>
      </c>
      <c r="CK27">
        <f>Heildar!CQ114</f>
        <v>0</v>
      </c>
      <c r="CL27">
        <f>Heildar!CR114</f>
        <v>0</v>
      </c>
      <c r="CM27">
        <f>Heildar!CS114</f>
        <v>0</v>
      </c>
      <c r="CN27">
        <f>Heildar!CT114</f>
        <v>0</v>
      </c>
      <c r="CO27">
        <f>Heildar!CU114</f>
        <v>0</v>
      </c>
      <c r="CP27">
        <f>Heildar!CV114</f>
        <v>0</v>
      </c>
      <c r="CQ27">
        <f>Heildar!CW114</f>
        <v>0</v>
      </c>
      <c r="CR27">
        <f>Heildar!CX114</f>
        <v>0</v>
      </c>
      <c r="CS27">
        <f>Heildar!CY114</f>
        <v>0</v>
      </c>
      <c r="CT27">
        <f>Heildar!CZ114</f>
        <v>0</v>
      </c>
      <c r="CU27">
        <f>Heildar!DA114</f>
        <v>0</v>
      </c>
      <c r="CV27">
        <f>Heildar!DB114</f>
        <v>0</v>
      </c>
      <c r="CW27">
        <f>Heildar!DC114</f>
        <v>0</v>
      </c>
      <c r="CX27">
        <f>Heildar!DD114</f>
        <v>0</v>
      </c>
      <c r="CY27">
        <f>Heildar!DE114</f>
        <v>0</v>
      </c>
      <c r="CZ27">
        <f>Heildar!DF114</f>
        <v>0</v>
      </c>
      <c r="DA27">
        <f>Heildar!DG114</f>
        <v>0</v>
      </c>
      <c r="DB27">
        <f>Heildar!DH114</f>
        <v>0</v>
      </c>
      <c r="DC27">
        <f>Heildar!DI114</f>
        <v>0</v>
      </c>
      <c r="DD27">
        <f>Heildar!DJ114</f>
        <v>0</v>
      </c>
      <c r="DE27">
        <f>Heildar!DK114</f>
        <v>0</v>
      </c>
      <c r="DF27">
        <f>Heildar!DL114</f>
        <v>0</v>
      </c>
      <c r="DG27">
        <f>Heildar!DM114</f>
        <v>0</v>
      </c>
      <c r="DH27">
        <f>Heildar!DN114</f>
        <v>0</v>
      </c>
      <c r="DI27">
        <f>Heildar!DO114</f>
        <v>0</v>
      </c>
      <c r="DJ27">
        <f>Heildar!DP114</f>
        <v>0</v>
      </c>
      <c r="DK27">
        <f>Heildar!DQ114</f>
        <v>0</v>
      </c>
      <c r="DL27">
        <f>Heildar!DR114</f>
        <v>0</v>
      </c>
      <c r="DM27">
        <f>Heildar!DS114</f>
        <v>0</v>
      </c>
      <c r="DN27">
        <f>Heildar!DT114</f>
        <v>0</v>
      </c>
      <c r="DO27">
        <f>Heildar!DU114</f>
        <v>0</v>
      </c>
      <c r="DP27">
        <f>Heildar!DV114</f>
        <v>0</v>
      </c>
      <c r="DQ27">
        <f>Heildar!DW114</f>
        <v>0</v>
      </c>
      <c r="DR27">
        <f>Heildar!DX114</f>
        <v>0</v>
      </c>
      <c r="DS27">
        <f>Heildar!DY114</f>
        <v>0</v>
      </c>
      <c r="DT27">
        <f>Heildar!DZ114</f>
        <v>0</v>
      </c>
      <c r="DU27">
        <f>Heildar!EA114</f>
        <v>0</v>
      </c>
      <c r="DV27">
        <f>Heildar!EB114</f>
        <v>0</v>
      </c>
      <c r="DW27">
        <f>Heildar!EC114</f>
        <v>0</v>
      </c>
      <c r="DX27">
        <f>Heildar!ED114</f>
        <v>0</v>
      </c>
      <c r="DY27">
        <f>Heildar!EE114</f>
        <v>0</v>
      </c>
      <c r="DZ27">
        <f>Heildar!EF114</f>
        <v>0</v>
      </c>
      <c r="EA27">
        <f>Heildar!EG114</f>
        <v>0</v>
      </c>
      <c r="EB27">
        <f>Heildar!EH114</f>
        <v>0</v>
      </c>
      <c r="EC27">
        <f>Heildar!EI114</f>
        <v>0</v>
      </c>
      <c r="ED27">
        <f>Heildar!EJ114</f>
        <v>0</v>
      </c>
      <c r="EE27">
        <f>Heildar!EK114</f>
        <v>0</v>
      </c>
      <c r="EF27">
        <f>Heildar!EL114</f>
        <v>0</v>
      </c>
      <c r="EG27">
        <f>Heildar!EM114</f>
        <v>0</v>
      </c>
      <c r="EH27">
        <f>Heildar!EN114</f>
        <v>0</v>
      </c>
      <c r="EI27">
        <f>Heildar!EO114</f>
        <v>0</v>
      </c>
      <c r="EJ27">
        <f>Heildar!EP114</f>
        <v>0</v>
      </c>
      <c r="EK27">
        <f>Heildar!EQ114</f>
        <v>0</v>
      </c>
      <c r="EL27">
        <f>Heildar!ER114</f>
        <v>0</v>
      </c>
      <c r="EM27">
        <f>Heildar!ES114</f>
        <v>0</v>
      </c>
      <c r="EN27">
        <f>Heildar!ET114</f>
        <v>0</v>
      </c>
      <c r="EO27">
        <f>Heildar!EU114</f>
        <v>0</v>
      </c>
      <c r="EP27">
        <f>Heildar!EV114</f>
        <v>0</v>
      </c>
      <c r="EQ27">
        <f>Heildar!EW114</f>
        <v>0</v>
      </c>
      <c r="ER27">
        <f>Heildar!EX114</f>
        <v>0</v>
      </c>
      <c r="ES27">
        <f>Heildar!EY114</f>
        <v>0</v>
      </c>
      <c r="ET27">
        <f>Heildar!EZ114</f>
        <v>0</v>
      </c>
      <c r="EU27">
        <f>Heildar!FA114</f>
        <v>0</v>
      </c>
      <c r="EV27">
        <f>Heildar!FB114</f>
        <v>0</v>
      </c>
      <c r="EW27">
        <f>Heildar!FC114</f>
        <v>0</v>
      </c>
      <c r="EX27">
        <f>Heildar!FD114</f>
        <v>0</v>
      </c>
      <c r="EY27">
        <f>Heildar!FE114</f>
        <v>0</v>
      </c>
      <c r="EZ27">
        <f>Heildar!FF114</f>
        <v>0</v>
      </c>
      <c r="FA27">
        <f>Heildar!FG114</f>
        <v>0</v>
      </c>
      <c r="FB27">
        <f>Heildar!FH114</f>
        <v>0</v>
      </c>
      <c r="FC27">
        <f>Heildar!FI114</f>
        <v>0</v>
      </c>
      <c r="FD27">
        <f>Heildar!FJ114</f>
        <v>0</v>
      </c>
      <c r="FE27">
        <f>Heildar!FK114</f>
        <v>0</v>
      </c>
      <c r="FF27">
        <f>Heildar!FL114</f>
        <v>0</v>
      </c>
      <c r="FG27">
        <f>Heildar!FM114</f>
        <v>0</v>
      </c>
      <c r="FH27">
        <f>Heildar!FN114</f>
        <v>0</v>
      </c>
      <c r="FI27">
        <f>Heildar!FO114</f>
        <v>0</v>
      </c>
      <c r="FJ27">
        <f>Heildar!FP114</f>
        <v>0</v>
      </c>
      <c r="FK27">
        <f>Heildar!FQ114</f>
        <v>0</v>
      </c>
      <c r="FL27">
        <f>Heildar!FR114</f>
        <v>0</v>
      </c>
      <c r="FM27">
        <f>Heildar!FS114</f>
        <v>0</v>
      </c>
      <c r="FN27">
        <f>Heildar!FT114</f>
        <v>0</v>
      </c>
      <c r="FO27">
        <f>Heildar!FU114</f>
        <v>0</v>
      </c>
      <c r="FP27">
        <f>Heildar!FV114</f>
        <v>0</v>
      </c>
      <c r="FQ27">
        <f>Heildar!FW114</f>
        <v>0</v>
      </c>
      <c r="FR27">
        <f>Heildar!FX114</f>
        <v>0</v>
      </c>
      <c r="FS27">
        <f>Heildar!FY114</f>
        <v>0</v>
      </c>
      <c r="FT27">
        <f>Heildar!FZ114</f>
        <v>0</v>
      </c>
      <c r="FU27">
        <f>Heildar!GA114</f>
        <v>0</v>
      </c>
      <c r="FV27">
        <f>Heildar!GB114</f>
        <v>0</v>
      </c>
      <c r="FW27">
        <f>Heildar!GC114</f>
        <v>0</v>
      </c>
      <c r="FX27">
        <f>Heildar!GD114</f>
        <v>0</v>
      </c>
      <c r="FY27">
        <f>Heildar!GE114</f>
        <v>0</v>
      </c>
      <c r="FZ27">
        <f>Heildar!GF114</f>
        <v>0</v>
      </c>
      <c r="GA27">
        <f>Heildar!GG114</f>
        <v>0</v>
      </c>
      <c r="GB27">
        <f>Heildar!GH114</f>
        <v>0</v>
      </c>
      <c r="GC27">
        <f>Heildar!GI114</f>
        <v>0</v>
      </c>
      <c r="GD27">
        <f>Heildar!GJ114</f>
        <v>0</v>
      </c>
      <c r="GE27">
        <f>Heildar!GK114</f>
        <v>0</v>
      </c>
      <c r="GF27">
        <f>Heildar!GL114</f>
        <v>0</v>
      </c>
      <c r="GG27">
        <f>Heildar!GM114</f>
        <v>0</v>
      </c>
      <c r="GH27">
        <f>Heildar!GN114</f>
        <v>0</v>
      </c>
      <c r="GI27">
        <f>Heildar!GO114</f>
        <v>0</v>
      </c>
      <c r="GJ27">
        <f>Heildar!GP114</f>
        <v>0</v>
      </c>
      <c r="GK27">
        <f>Heildar!GQ114</f>
        <v>0</v>
      </c>
      <c r="GL27">
        <f>Heildar!GR114</f>
        <v>0</v>
      </c>
      <c r="GM27">
        <f>Heildar!GS114</f>
        <v>0</v>
      </c>
      <c r="GN27">
        <f>Heildar!GT114</f>
        <v>0</v>
      </c>
      <c r="GO27">
        <f>Heildar!GU114</f>
        <v>0</v>
      </c>
      <c r="GP27">
        <f>Heildar!GV114</f>
        <v>0</v>
      </c>
      <c r="GQ27">
        <f>Heildar!GW114</f>
        <v>0</v>
      </c>
      <c r="GR27">
        <f>Heildar!GX114</f>
        <v>0</v>
      </c>
      <c r="GS27">
        <f>Heildar!GY114</f>
        <v>0</v>
      </c>
      <c r="GT27">
        <f>Heildar!GZ114</f>
        <v>0</v>
      </c>
      <c r="GU27">
        <f>Heildar!HA114</f>
        <v>0</v>
      </c>
      <c r="GV27">
        <f>Heildar!HB114</f>
        <v>0</v>
      </c>
      <c r="GW27">
        <f>Heildar!HC114</f>
        <v>0</v>
      </c>
      <c r="GX27">
        <f>Heildar!HD114</f>
        <v>0</v>
      </c>
      <c r="GY27">
        <f>Heildar!HE114</f>
        <v>0</v>
      </c>
      <c r="GZ27">
        <f>Heildar!HF114</f>
        <v>0</v>
      </c>
      <c r="HA27">
        <f>Heildar!HG114</f>
        <v>0</v>
      </c>
      <c r="HB27">
        <f>Heildar!HH114</f>
        <v>0</v>
      </c>
      <c r="HC27">
        <f>Heildar!HI114</f>
        <v>0</v>
      </c>
      <c r="HD27">
        <f>Heildar!HJ114</f>
        <v>0</v>
      </c>
      <c r="HE27">
        <f>Heildar!HK114</f>
        <v>0</v>
      </c>
      <c r="HF27">
        <f>Heildar!HL114</f>
        <v>0</v>
      </c>
      <c r="HG27">
        <f>Heildar!HM114</f>
        <v>0</v>
      </c>
      <c r="HH27">
        <f>Heildar!HN114</f>
        <v>0</v>
      </c>
      <c r="HI27">
        <f>Heildar!HO114</f>
        <v>0</v>
      </c>
      <c r="HJ27">
        <f>Heildar!HP114</f>
        <v>0</v>
      </c>
      <c r="HK27">
        <f>Heildar!HQ114</f>
        <v>0</v>
      </c>
      <c r="HL27">
        <f>Heildar!HR114</f>
        <v>0</v>
      </c>
      <c r="HM27">
        <f>Heildar!HS114</f>
        <v>0</v>
      </c>
      <c r="HN27">
        <f>Heildar!HT114</f>
        <v>0</v>
      </c>
      <c r="HO27">
        <f>Heildar!HU114</f>
        <v>0</v>
      </c>
      <c r="HP27">
        <f>Heildar!HV114</f>
        <v>0</v>
      </c>
      <c r="HQ27">
        <f>Heildar!HW114</f>
        <v>0</v>
      </c>
      <c r="HR27">
        <f>Heildar!HX114</f>
        <v>0</v>
      </c>
      <c r="HS27">
        <f>Heildar!HY114</f>
        <v>0</v>
      </c>
      <c r="HT27">
        <f>Heildar!HZ114</f>
        <v>0</v>
      </c>
      <c r="HU27">
        <f>Heildar!IA114</f>
        <v>0</v>
      </c>
      <c r="HV27">
        <f>Heildar!IB114</f>
        <v>0</v>
      </c>
      <c r="HW27">
        <f>Heildar!IC114</f>
        <v>0</v>
      </c>
      <c r="HX27">
        <f>Heildar!ID114</f>
        <v>0</v>
      </c>
      <c r="HY27">
        <f>Heildar!IE114</f>
        <v>0</v>
      </c>
      <c r="HZ27">
        <f>Heildar!IF114</f>
        <v>0</v>
      </c>
      <c r="IA27">
        <f>Heildar!IG114</f>
        <v>0</v>
      </c>
      <c r="IB27">
        <f>Heildar!IH114</f>
        <v>0</v>
      </c>
      <c r="IC27">
        <f>Heildar!II114</f>
        <v>0</v>
      </c>
      <c r="ID27">
        <f>Heildar!IJ114</f>
        <v>0</v>
      </c>
      <c r="IE27">
        <f>Heildar!IK114</f>
        <v>0</v>
      </c>
      <c r="IF27">
        <f>Heildar!IL114</f>
        <v>0</v>
      </c>
      <c r="IG27">
        <f>Heildar!IM114</f>
        <v>0</v>
      </c>
      <c r="IH27">
        <f>Heildar!IN114</f>
        <v>0</v>
      </c>
      <c r="II27">
        <f>Heildar!IO114</f>
        <v>0</v>
      </c>
      <c r="IJ27">
        <f>Heildar!IP114</f>
        <v>0</v>
      </c>
      <c r="IK27">
        <f>Heildar!IQ114</f>
        <v>0</v>
      </c>
      <c r="IL27">
        <f>Heildar!IR114</f>
        <v>0</v>
      </c>
      <c r="IM27">
        <f>Heildar!IS114</f>
        <v>0</v>
      </c>
      <c r="IN27">
        <f>Heildar!IT114</f>
        <v>0</v>
      </c>
      <c r="IO27">
        <f>Heildar!IU114</f>
        <v>0</v>
      </c>
      <c r="IP27">
        <f>Heildar!IV114</f>
        <v>0</v>
      </c>
      <c r="IQ27" t="e">
        <f>Heildar!#REF!</f>
        <v>#REF!</v>
      </c>
      <c r="IR27" t="e">
        <f>Heildar!#REF!</f>
        <v>#REF!</v>
      </c>
      <c r="IS27" t="e">
        <f>Heildar!#REF!</f>
        <v>#REF!</v>
      </c>
      <c r="IT27" t="e">
        <f>Heildar!#REF!</f>
        <v>#REF!</v>
      </c>
      <c r="IU27" t="e">
        <f>Heildar!#REF!</f>
        <v>#REF!</v>
      </c>
      <c r="IV27" t="e">
        <f>Heildar!#REF!</f>
        <v>#REF!</v>
      </c>
    </row>
    <row r="28" spans="1:256" x14ac:dyDescent="0.2">
      <c r="A28" s="30" t="str">
        <f>Heildar!A88</f>
        <v>Háplöntur</v>
      </c>
      <c r="B28" s="30">
        <f>Heildar!B88</f>
        <v>0.5</v>
      </c>
      <c r="C28" s="30">
        <f>Heildar!C88</f>
        <v>1</v>
      </c>
      <c r="D28" s="30">
        <f>Heildar!D88</f>
        <v>0.5</v>
      </c>
      <c r="E28" s="30">
        <f>Heildar!E88</f>
        <v>0.5</v>
      </c>
      <c r="F28" s="30">
        <f>Heildar!F88</f>
        <v>0</v>
      </c>
      <c r="G28" s="30">
        <f>Heildar!G88</f>
        <v>0.5</v>
      </c>
      <c r="H28" s="30">
        <f>Heildar!H88</f>
        <v>-0.5</v>
      </c>
      <c r="I28" s="30">
        <f>Heildar!I88</f>
        <v>0</v>
      </c>
      <c r="J28" s="30">
        <f>Heildar!J88</f>
        <v>-0.5</v>
      </c>
      <c r="K28" s="30">
        <f>Heildar!K88</f>
        <v>0</v>
      </c>
      <c r="L28" s="30">
        <f>Heildar!L88</f>
        <v>0</v>
      </c>
      <c r="M28" s="30">
        <f>Heildar!M88</f>
        <v>0</v>
      </c>
      <c r="N28" s="30">
        <f>Heildar!N88</f>
        <v>0</v>
      </c>
      <c r="O28" s="30">
        <f>Heildar!O88</f>
        <v>0</v>
      </c>
      <c r="P28" s="30">
        <f>Heildar!P88</f>
        <v>0</v>
      </c>
      <c r="Q28" s="30">
        <f>Heildar!Q88</f>
        <v>0</v>
      </c>
      <c r="R28" s="30">
        <f>Heildar!R88</f>
        <v>0</v>
      </c>
      <c r="S28" s="30">
        <f>Heildar!S88</f>
        <v>0</v>
      </c>
      <c r="T28" s="30">
        <f>Heildar!T88</f>
        <v>0</v>
      </c>
      <c r="U28" s="30">
        <f>Heildar!U88</f>
        <v>0</v>
      </c>
      <c r="V28" s="30">
        <f>Heildar!V88</f>
        <v>0</v>
      </c>
      <c r="W28" s="30">
        <f>Heildar!W88</f>
        <v>0</v>
      </c>
      <c r="X28" s="30">
        <f>Heildar!X88</f>
        <v>0</v>
      </c>
      <c r="Y28" s="30">
        <f>Heildar!Y88</f>
        <v>0</v>
      </c>
      <c r="Z28" s="30">
        <f>Heildar!Z88</f>
        <v>0</v>
      </c>
      <c r="AA28" s="30">
        <f>Heildar!AA88</f>
        <v>0</v>
      </c>
      <c r="AB28" s="30">
        <f>Heildar!AB88</f>
        <v>0</v>
      </c>
      <c r="AC28" s="30">
        <f>Heildar!AC88</f>
        <v>0</v>
      </c>
      <c r="AD28" s="30">
        <f>Heildar!AD88</f>
        <v>0</v>
      </c>
      <c r="AE28" s="30">
        <f>Heildar!AE88</f>
        <v>0</v>
      </c>
      <c r="AF28" s="30">
        <f>Heildar!AF88</f>
        <v>0</v>
      </c>
      <c r="AG28" s="30">
        <f>Heildar!AG88</f>
        <v>0</v>
      </c>
      <c r="AH28" s="30">
        <f>Heildar!AH88</f>
        <v>0</v>
      </c>
      <c r="AI28" s="30">
        <f>Heildar!AI88</f>
        <v>0</v>
      </c>
      <c r="AP28">
        <f>Heildar!AV115</f>
        <v>0</v>
      </c>
      <c r="AQ28">
        <f>Heildar!AW115</f>
        <v>0</v>
      </c>
      <c r="AR28">
        <f>Heildar!AX115</f>
        <v>0</v>
      </c>
      <c r="AS28">
        <f>Heildar!AY115</f>
        <v>0</v>
      </c>
      <c r="AT28">
        <f>Heildar!AZ115</f>
        <v>0</v>
      </c>
      <c r="AU28">
        <f>Heildar!BA115</f>
        <v>0</v>
      </c>
      <c r="AV28">
        <f>Heildar!BB115</f>
        <v>0</v>
      </c>
      <c r="AW28">
        <f>Heildar!BC115</f>
        <v>0</v>
      </c>
      <c r="AX28">
        <f>Heildar!BD115</f>
        <v>0</v>
      </c>
      <c r="AY28">
        <f>Heildar!BE115</f>
        <v>0</v>
      </c>
      <c r="AZ28">
        <f>Heildar!BF115</f>
        <v>0</v>
      </c>
      <c r="BA28">
        <f>Heildar!BG115</f>
        <v>0</v>
      </c>
      <c r="BB28">
        <f>Heildar!BH115</f>
        <v>0</v>
      </c>
      <c r="BC28">
        <f>Heildar!BI115</f>
        <v>0</v>
      </c>
      <c r="BD28">
        <f>Heildar!BJ115</f>
        <v>0</v>
      </c>
      <c r="BE28">
        <f>Heildar!BK115</f>
        <v>0</v>
      </c>
      <c r="BF28">
        <f>Heildar!BL115</f>
        <v>0</v>
      </c>
      <c r="BG28">
        <f>Heildar!BM115</f>
        <v>0</v>
      </c>
      <c r="BH28">
        <f>Heildar!BN115</f>
        <v>0</v>
      </c>
      <c r="BI28">
        <f>Heildar!BO115</f>
        <v>0</v>
      </c>
      <c r="BJ28">
        <f>Heildar!BP115</f>
        <v>0</v>
      </c>
      <c r="BK28">
        <f>Heildar!BQ115</f>
        <v>0</v>
      </c>
      <c r="BL28">
        <f>Heildar!BR115</f>
        <v>0</v>
      </c>
      <c r="BM28">
        <f>Heildar!BS115</f>
        <v>0</v>
      </c>
      <c r="BN28">
        <f>Heildar!BT115</f>
        <v>0</v>
      </c>
      <c r="BO28">
        <f>Heildar!BU115</f>
        <v>0</v>
      </c>
      <c r="BP28">
        <f>Heildar!BV115</f>
        <v>0</v>
      </c>
      <c r="BQ28">
        <f>Heildar!BW115</f>
        <v>0</v>
      </c>
      <c r="BR28">
        <f>Heildar!BX115</f>
        <v>0</v>
      </c>
      <c r="BS28">
        <f>Heildar!BY115</f>
        <v>0</v>
      </c>
      <c r="BT28">
        <f>Heildar!BZ115</f>
        <v>0</v>
      </c>
      <c r="BU28">
        <f>Heildar!CA115</f>
        <v>0</v>
      </c>
      <c r="BV28">
        <f>Heildar!CB115</f>
        <v>0</v>
      </c>
      <c r="BW28">
        <f>Heildar!CC115</f>
        <v>0</v>
      </c>
      <c r="BX28">
        <f>Heildar!CD115</f>
        <v>0</v>
      </c>
      <c r="BY28">
        <f>Heildar!CE115</f>
        <v>0</v>
      </c>
      <c r="BZ28">
        <f>Heildar!CF115</f>
        <v>0</v>
      </c>
      <c r="CA28">
        <f>Heildar!CG115</f>
        <v>0</v>
      </c>
      <c r="CB28">
        <f>Heildar!CH115</f>
        <v>0</v>
      </c>
      <c r="CC28">
        <f>Heildar!CI115</f>
        <v>0</v>
      </c>
      <c r="CD28">
        <f>Heildar!CJ115</f>
        <v>0</v>
      </c>
      <c r="CE28">
        <f>Heildar!CK115</f>
        <v>0</v>
      </c>
      <c r="CF28">
        <f>Heildar!CL115</f>
        <v>0</v>
      </c>
      <c r="CG28">
        <f>Heildar!CM115</f>
        <v>0</v>
      </c>
      <c r="CH28">
        <f>Heildar!CN115</f>
        <v>0</v>
      </c>
      <c r="CI28">
        <f>Heildar!CO115</f>
        <v>0</v>
      </c>
      <c r="CJ28">
        <f>Heildar!CP115</f>
        <v>0</v>
      </c>
      <c r="CK28">
        <f>Heildar!CQ115</f>
        <v>0</v>
      </c>
      <c r="CL28">
        <f>Heildar!CR115</f>
        <v>0</v>
      </c>
      <c r="CM28">
        <f>Heildar!CS115</f>
        <v>0</v>
      </c>
      <c r="CN28">
        <f>Heildar!CT115</f>
        <v>0</v>
      </c>
      <c r="CO28">
        <f>Heildar!CU115</f>
        <v>0</v>
      </c>
      <c r="CP28">
        <f>Heildar!CV115</f>
        <v>0</v>
      </c>
      <c r="CQ28">
        <f>Heildar!CW115</f>
        <v>0</v>
      </c>
      <c r="CR28">
        <f>Heildar!CX115</f>
        <v>0</v>
      </c>
      <c r="CS28">
        <f>Heildar!CY115</f>
        <v>0</v>
      </c>
      <c r="CT28">
        <f>Heildar!CZ115</f>
        <v>0</v>
      </c>
      <c r="CU28">
        <f>Heildar!DA115</f>
        <v>0</v>
      </c>
      <c r="CV28">
        <f>Heildar!DB115</f>
        <v>0</v>
      </c>
      <c r="CW28">
        <f>Heildar!DC115</f>
        <v>0</v>
      </c>
      <c r="CX28">
        <f>Heildar!DD115</f>
        <v>0</v>
      </c>
      <c r="CY28">
        <f>Heildar!DE115</f>
        <v>0</v>
      </c>
      <c r="CZ28">
        <f>Heildar!DF115</f>
        <v>0</v>
      </c>
      <c r="DA28">
        <f>Heildar!DG115</f>
        <v>0</v>
      </c>
      <c r="DB28">
        <f>Heildar!DH115</f>
        <v>0</v>
      </c>
      <c r="DC28">
        <f>Heildar!DI115</f>
        <v>0</v>
      </c>
      <c r="DD28">
        <f>Heildar!DJ115</f>
        <v>0</v>
      </c>
      <c r="DE28">
        <f>Heildar!DK115</f>
        <v>0</v>
      </c>
      <c r="DF28">
        <f>Heildar!DL115</f>
        <v>0</v>
      </c>
      <c r="DG28">
        <f>Heildar!DM115</f>
        <v>0</v>
      </c>
      <c r="DH28">
        <f>Heildar!DN115</f>
        <v>0</v>
      </c>
      <c r="DI28">
        <f>Heildar!DO115</f>
        <v>0</v>
      </c>
      <c r="DJ28">
        <f>Heildar!DP115</f>
        <v>0</v>
      </c>
      <c r="DK28">
        <f>Heildar!DQ115</f>
        <v>0</v>
      </c>
      <c r="DL28">
        <f>Heildar!DR115</f>
        <v>0</v>
      </c>
      <c r="DM28">
        <f>Heildar!DS115</f>
        <v>0</v>
      </c>
      <c r="DN28">
        <f>Heildar!DT115</f>
        <v>0</v>
      </c>
      <c r="DO28">
        <f>Heildar!DU115</f>
        <v>0</v>
      </c>
      <c r="DP28">
        <f>Heildar!DV115</f>
        <v>0</v>
      </c>
      <c r="DQ28">
        <f>Heildar!DW115</f>
        <v>0</v>
      </c>
      <c r="DR28">
        <f>Heildar!DX115</f>
        <v>0</v>
      </c>
      <c r="DS28">
        <f>Heildar!DY115</f>
        <v>0</v>
      </c>
      <c r="DT28">
        <f>Heildar!DZ115</f>
        <v>0</v>
      </c>
      <c r="DU28">
        <f>Heildar!EA115</f>
        <v>0</v>
      </c>
      <c r="DV28">
        <f>Heildar!EB115</f>
        <v>0</v>
      </c>
      <c r="DW28">
        <f>Heildar!EC115</f>
        <v>0</v>
      </c>
      <c r="DX28">
        <f>Heildar!ED115</f>
        <v>0</v>
      </c>
      <c r="DY28">
        <f>Heildar!EE115</f>
        <v>0</v>
      </c>
      <c r="DZ28">
        <f>Heildar!EF115</f>
        <v>0</v>
      </c>
      <c r="EA28">
        <f>Heildar!EG115</f>
        <v>0</v>
      </c>
      <c r="EB28">
        <f>Heildar!EH115</f>
        <v>0</v>
      </c>
      <c r="EC28">
        <f>Heildar!EI115</f>
        <v>0</v>
      </c>
      <c r="ED28">
        <f>Heildar!EJ115</f>
        <v>0</v>
      </c>
      <c r="EE28">
        <f>Heildar!EK115</f>
        <v>0</v>
      </c>
      <c r="EF28">
        <f>Heildar!EL115</f>
        <v>0</v>
      </c>
      <c r="EG28">
        <f>Heildar!EM115</f>
        <v>0</v>
      </c>
      <c r="EH28">
        <f>Heildar!EN115</f>
        <v>0</v>
      </c>
      <c r="EI28">
        <f>Heildar!EO115</f>
        <v>0</v>
      </c>
      <c r="EJ28">
        <f>Heildar!EP115</f>
        <v>0</v>
      </c>
      <c r="EK28">
        <f>Heildar!EQ115</f>
        <v>0</v>
      </c>
      <c r="EL28">
        <f>Heildar!ER115</f>
        <v>0</v>
      </c>
      <c r="EM28">
        <f>Heildar!ES115</f>
        <v>0</v>
      </c>
      <c r="EN28">
        <f>Heildar!ET115</f>
        <v>0</v>
      </c>
      <c r="EO28">
        <f>Heildar!EU115</f>
        <v>0</v>
      </c>
      <c r="EP28">
        <f>Heildar!EV115</f>
        <v>0</v>
      </c>
      <c r="EQ28">
        <f>Heildar!EW115</f>
        <v>0</v>
      </c>
      <c r="ER28">
        <f>Heildar!EX115</f>
        <v>0</v>
      </c>
      <c r="ES28">
        <f>Heildar!EY115</f>
        <v>0</v>
      </c>
      <c r="ET28">
        <f>Heildar!EZ115</f>
        <v>0</v>
      </c>
      <c r="EU28">
        <f>Heildar!FA115</f>
        <v>0</v>
      </c>
      <c r="EV28">
        <f>Heildar!FB115</f>
        <v>0</v>
      </c>
      <c r="EW28">
        <f>Heildar!FC115</f>
        <v>0</v>
      </c>
      <c r="EX28">
        <f>Heildar!FD115</f>
        <v>0</v>
      </c>
      <c r="EY28">
        <f>Heildar!FE115</f>
        <v>0</v>
      </c>
      <c r="EZ28">
        <f>Heildar!FF115</f>
        <v>0</v>
      </c>
      <c r="FA28">
        <f>Heildar!FG115</f>
        <v>0</v>
      </c>
      <c r="FB28">
        <f>Heildar!FH115</f>
        <v>0</v>
      </c>
      <c r="FC28">
        <f>Heildar!FI115</f>
        <v>0</v>
      </c>
      <c r="FD28">
        <f>Heildar!FJ115</f>
        <v>0</v>
      </c>
      <c r="FE28">
        <f>Heildar!FK115</f>
        <v>0</v>
      </c>
      <c r="FF28">
        <f>Heildar!FL115</f>
        <v>0</v>
      </c>
      <c r="FG28">
        <f>Heildar!FM115</f>
        <v>0</v>
      </c>
      <c r="FH28">
        <f>Heildar!FN115</f>
        <v>0</v>
      </c>
      <c r="FI28">
        <f>Heildar!FO115</f>
        <v>0</v>
      </c>
      <c r="FJ28">
        <f>Heildar!FP115</f>
        <v>0</v>
      </c>
      <c r="FK28">
        <f>Heildar!FQ115</f>
        <v>0</v>
      </c>
      <c r="FL28">
        <f>Heildar!FR115</f>
        <v>0</v>
      </c>
      <c r="FM28">
        <f>Heildar!FS115</f>
        <v>0</v>
      </c>
      <c r="FN28">
        <f>Heildar!FT115</f>
        <v>0</v>
      </c>
      <c r="FO28">
        <f>Heildar!FU115</f>
        <v>0</v>
      </c>
      <c r="FP28">
        <f>Heildar!FV115</f>
        <v>0</v>
      </c>
      <c r="FQ28">
        <f>Heildar!FW115</f>
        <v>0</v>
      </c>
      <c r="FR28">
        <f>Heildar!FX115</f>
        <v>0</v>
      </c>
      <c r="FS28">
        <f>Heildar!FY115</f>
        <v>0</v>
      </c>
      <c r="FT28">
        <f>Heildar!FZ115</f>
        <v>0</v>
      </c>
      <c r="FU28">
        <f>Heildar!GA115</f>
        <v>0</v>
      </c>
      <c r="FV28">
        <f>Heildar!GB115</f>
        <v>0</v>
      </c>
      <c r="FW28">
        <f>Heildar!GC115</f>
        <v>0</v>
      </c>
      <c r="FX28">
        <f>Heildar!GD115</f>
        <v>0</v>
      </c>
      <c r="FY28">
        <f>Heildar!GE115</f>
        <v>0</v>
      </c>
      <c r="FZ28">
        <f>Heildar!GF115</f>
        <v>0</v>
      </c>
      <c r="GA28">
        <f>Heildar!GG115</f>
        <v>0</v>
      </c>
      <c r="GB28">
        <f>Heildar!GH115</f>
        <v>0</v>
      </c>
      <c r="GC28">
        <f>Heildar!GI115</f>
        <v>0</v>
      </c>
      <c r="GD28">
        <f>Heildar!GJ115</f>
        <v>0</v>
      </c>
      <c r="GE28">
        <f>Heildar!GK115</f>
        <v>0</v>
      </c>
      <c r="GF28">
        <f>Heildar!GL115</f>
        <v>0</v>
      </c>
      <c r="GG28">
        <f>Heildar!GM115</f>
        <v>0</v>
      </c>
      <c r="GH28">
        <f>Heildar!GN115</f>
        <v>0</v>
      </c>
      <c r="GI28">
        <f>Heildar!GO115</f>
        <v>0</v>
      </c>
      <c r="GJ28">
        <f>Heildar!GP115</f>
        <v>0</v>
      </c>
      <c r="GK28">
        <f>Heildar!GQ115</f>
        <v>0</v>
      </c>
      <c r="GL28">
        <f>Heildar!GR115</f>
        <v>0</v>
      </c>
      <c r="GM28">
        <f>Heildar!GS115</f>
        <v>0</v>
      </c>
      <c r="GN28">
        <f>Heildar!GT115</f>
        <v>0</v>
      </c>
      <c r="GO28">
        <f>Heildar!GU115</f>
        <v>0</v>
      </c>
      <c r="GP28">
        <f>Heildar!GV115</f>
        <v>0</v>
      </c>
      <c r="GQ28">
        <f>Heildar!GW115</f>
        <v>0</v>
      </c>
      <c r="GR28">
        <f>Heildar!GX115</f>
        <v>0</v>
      </c>
      <c r="GS28">
        <f>Heildar!GY115</f>
        <v>0</v>
      </c>
      <c r="GT28">
        <f>Heildar!GZ115</f>
        <v>0</v>
      </c>
      <c r="GU28">
        <f>Heildar!HA115</f>
        <v>0</v>
      </c>
      <c r="GV28">
        <f>Heildar!HB115</f>
        <v>0</v>
      </c>
      <c r="GW28">
        <f>Heildar!HC115</f>
        <v>0</v>
      </c>
      <c r="GX28">
        <f>Heildar!HD115</f>
        <v>0</v>
      </c>
      <c r="GY28">
        <f>Heildar!HE115</f>
        <v>0</v>
      </c>
      <c r="GZ28">
        <f>Heildar!HF115</f>
        <v>0</v>
      </c>
      <c r="HA28">
        <f>Heildar!HG115</f>
        <v>0</v>
      </c>
      <c r="HB28">
        <f>Heildar!HH115</f>
        <v>0</v>
      </c>
      <c r="HC28">
        <f>Heildar!HI115</f>
        <v>0</v>
      </c>
      <c r="HD28">
        <f>Heildar!HJ115</f>
        <v>0</v>
      </c>
      <c r="HE28">
        <f>Heildar!HK115</f>
        <v>0</v>
      </c>
      <c r="HF28">
        <f>Heildar!HL115</f>
        <v>0</v>
      </c>
      <c r="HG28">
        <f>Heildar!HM115</f>
        <v>0</v>
      </c>
      <c r="HH28">
        <f>Heildar!HN115</f>
        <v>0</v>
      </c>
      <c r="HI28">
        <f>Heildar!HO115</f>
        <v>0</v>
      </c>
      <c r="HJ28">
        <f>Heildar!HP115</f>
        <v>0</v>
      </c>
      <c r="HK28">
        <f>Heildar!HQ115</f>
        <v>0</v>
      </c>
      <c r="HL28">
        <f>Heildar!HR115</f>
        <v>0</v>
      </c>
      <c r="HM28">
        <f>Heildar!HS115</f>
        <v>0</v>
      </c>
      <c r="HN28">
        <f>Heildar!HT115</f>
        <v>0</v>
      </c>
      <c r="HO28">
        <f>Heildar!HU115</f>
        <v>0</v>
      </c>
      <c r="HP28">
        <f>Heildar!HV115</f>
        <v>0</v>
      </c>
      <c r="HQ28">
        <f>Heildar!HW115</f>
        <v>0</v>
      </c>
      <c r="HR28">
        <f>Heildar!HX115</f>
        <v>0</v>
      </c>
      <c r="HS28">
        <f>Heildar!HY115</f>
        <v>0</v>
      </c>
      <c r="HT28">
        <f>Heildar!HZ115</f>
        <v>0</v>
      </c>
      <c r="HU28">
        <f>Heildar!IA115</f>
        <v>0</v>
      </c>
      <c r="HV28">
        <f>Heildar!IB115</f>
        <v>0</v>
      </c>
      <c r="HW28">
        <f>Heildar!IC115</f>
        <v>0</v>
      </c>
      <c r="HX28">
        <f>Heildar!ID115</f>
        <v>0</v>
      </c>
      <c r="HY28">
        <f>Heildar!IE115</f>
        <v>0</v>
      </c>
      <c r="HZ28">
        <f>Heildar!IF115</f>
        <v>0</v>
      </c>
      <c r="IA28">
        <f>Heildar!IG115</f>
        <v>0</v>
      </c>
      <c r="IB28">
        <f>Heildar!IH115</f>
        <v>0</v>
      </c>
      <c r="IC28">
        <f>Heildar!II115</f>
        <v>0</v>
      </c>
      <c r="ID28">
        <f>Heildar!IJ115</f>
        <v>0</v>
      </c>
      <c r="IE28">
        <f>Heildar!IK115</f>
        <v>0</v>
      </c>
      <c r="IF28">
        <f>Heildar!IL115</f>
        <v>0</v>
      </c>
      <c r="IG28">
        <f>Heildar!IM115</f>
        <v>0</v>
      </c>
      <c r="IH28">
        <f>Heildar!IN115</f>
        <v>0</v>
      </c>
      <c r="II28">
        <f>Heildar!IO115</f>
        <v>0</v>
      </c>
      <c r="IJ28">
        <f>Heildar!IP115</f>
        <v>0</v>
      </c>
      <c r="IK28">
        <f>Heildar!IQ115</f>
        <v>0</v>
      </c>
      <c r="IL28">
        <f>Heildar!IR115</f>
        <v>0</v>
      </c>
      <c r="IM28">
        <f>Heildar!IS115</f>
        <v>0</v>
      </c>
      <c r="IN28">
        <f>Heildar!IT115</f>
        <v>0</v>
      </c>
      <c r="IO28">
        <f>Heildar!IU115</f>
        <v>0</v>
      </c>
      <c r="IP28">
        <f>Heildar!IV115</f>
        <v>0</v>
      </c>
      <c r="IQ28" t="e">
        <f>Heildar!#REF!</f>
        <v>#REF!</v>
      </c>
      <c r="IR28" t="e">
        <f>Heildar!#REF!</f>
        <v>#REF!</v>
      </c>
      <c r="IS28" t="e">
        <f>Heildar!#REF!</f>
        <v>#REF!</v>
      </c>
      <c r="IT28" t="e">
        <f>Heildar!#REF!</f>
        <v>#REF!</v>
      </c>
      <c r="IU28" t="e">
        <f>Heildar!#REF!</f>
        <v>#REF!</v>
      </c>
      <c r="IV28" t="e">
        <f>Heildar!#REF!</f>
        <v>#REF!</v>
      </c>
    </row>
    <row r="29" spans="1:256" x14ac:dyDescent="0.2">
      <c r="A29" s="30" t="str">
        <f>Heildar!A89</f>
        <v>Mosar</v>
      </c>
      <c r="B29" s="30">
        <f>Heildar!B89</f>
        <v>14</v>
      </c>
      <c r="C29" s="30">
        <f>Heildar!C89</f>
        <v>10.5</v>
      </c>
      <c r="D29" s="30">
        <f>Heildar!D89</f>
        <v>12</v>
      </c>
      <c r="E29" s="30">
        <f>Heildar!E89</f>
        <v>6.5</v>
      </c>
      <c r="F29" s="30">
        <f>Heildar!F89</f>
        <v>9</v>
      </c>
      <c r="G29" s="30">
        <f>Heildar!G89</f>
        <v>-3.5</v>
      </c>
      <c r="H29" s="30">
        <f>Heildar!H89</f>
        <v>1.5</v>
      </c>
      <c r="I29" s="30">
        <f>Heildar!I89</f>
        <v>-5.5</v>
      </c>
      <c r="J29" s="30">
        <f>Heildar!J89</f>
        <v>2.5</v>
      </c>
      <c r="K29" s="30">
        <f>Heildar!K89</f>
        <v>14</v>
      </c>
      <c r="L29" s="30">
        <f>Heildar!L89</f>
        <v>10.5</v>
      </c>
      <c r="M29" s="30">
        <f>Heildar!M89</f>
        <v>12</v>
      </c>
      <c r="N29" s="30">
        <f>Heildar!N89</f>
        <v>6.5</v>
      </c>
      <c r="O29" s="30">
        <f>Heildar!O89</f>
        <v>9</v>
      </c>
      <c r="P29" s="30">
        <f>Heildar!P89</f>
        <v>0</v>
      </c>
      <c r="Q29" s="30">
        <f>Heildar!Q89</f>
        <v>0</v>
      </c>
      <c r="R29" s="30">
        <f>Heildar!R89</f>
        <v>0</v>
      </c>
      <c r="S29" s="30">
        <f>Heildar!S89</f>
        <v>0</v>
      </c>
      <c r="T29" s="30">
        <f>Heildar!T89</f>
        <v>0</v>
      </c>
      <c r="U29" s="30">
        <f>Heildar!U89</f>
        <v>0</v>
      </c>
      <c r="V29" s="30">
        <f>Heildar!V89</f>
        <v>0</v>
      </c>
      <c r="W29" s="30">
        <f>Heildar!W89</f>
        <v>0</v>
      </c>
      <c r="X29" s="30">
        <f>Heildar!X89</f>
        <v>0</v>
      </c>
      <c r="Y29" s="30">
        <f>Heildar!Y89</f>
        <v>0</v>
      </c>
      <c r="Z29" s="30">
        <f>Heildar!Z89</f>
        <v>0</v>
      </c>
      <c r="AA29" s="30">
        <f>Heildar!AA89</f>
        <v>0</v>
      </c>
      <c r="AB29" s="30">
        <f>Heildar!AB89</f>
        <v>0</v>
      </c>
      <c r="AC29" s="30">
        <f>Heildar!AC89</f>
        <v>0</v>
      </c>
      <c r="AD29" s="30">
        <f>Heildar!AD89</f>
        <v>0</v>
      </c>
      <c r="AE29" s="30">
        <f>Heildar!AE89</f>
        <v>0</v>
      </c>
      <c r="AF29" s="30">
        <f>Heildar!AF89</f>
        <v>0</v>
      </c>
      <c r="AG29" s="30">
        <f>Heildar!AG89</f>
        <v>0</v>
      </c>
      <c r="AH29" s="30">
        <f>Heildar!AH89</f>
        <v>0</v>
      </c>
      <c r="AI29" s="30">
        <f>Heildar!AI89</f>
        <v>0</v>
      </c>
      <c r="AP29">
        <f>Heildar!AV116</f>
        <v>0</v>
      </c>
      <c r="AQ29">
        <f>Heildar!AW116</f>
        <v>0</v>
      </c>
      <c r="AR29">
        <f>Heildar!AX116</f>
        <v>0</v>
      </c>
      <c r="AS29">
        <f>Heildar!AY116</f>
        <v>0</v>
      </c>
      <c r="AT29">
        <f>Heildar!AZ116</f>
        <v>0</v>
      </c>
      <c r="AU29">
        <f>Heildar!BA116</f>
        <v>0</v>
      </c>
      <c r="AV29">
        <f>Heildar!BB116</f>
        <v>0</v>
      </c>
      <c r="AW29">
        <f>Heildar!BC116</f>
        <v>0</v>
      </c>
      <c r="AX29">
        <f>Heildar!BD116</f>
        <v>0</v>
      </c>
      <c r="AY29">
        <f>Heildar!BE116</f>
        <v>0</v>
      </c>
      <c r="AZ29">
        <f>Heildar!BF116</f>
        <v>0</v>
      </c>
      <c r="BA29">
        <f>Heildar!BG116</f>
        <v>0</v>
      </c>
      <c r="BB29">
        <f>Heildar!BH116</f>
        <v>0</v>
      </c>
      <c r="BC29">
        <f>Heildar!BI116</f>
        <v>0</v>
      </c>
      <c r="BD29">
        <f>Heildar!BJ116</f>
        <v>0</v>
      </c>
      <c r="BE29">
        <f>Heildar!BK116</f>
        <v>0</v>
      </c>
      <c r="BF29">
        <f>Heildar!BL116</f>
        <v>0</v>
      </c>
      <c r="BG29">
        <f>Heildar!BM116</f>
        <v>0</v>
      </c>
      <c r="BH29">
        <f>Heildar!BN116</f>
        <v>0</v>
      </c>
      <c r="BI29">
        <f>Heildar!BO116</f>
        <v>0</v>
      </c>
      <c r="BJ29">
        <f>Heildar!BP116</f>
        <v>0</v>
      </c>
      <c r="BK29">
        <f>Heildar!BQ116</f>
        <v>0</v>
      </c>
      <c r="BL29">
        <f>Heildar!BR116</f>
        <v>0</v>
      </c>
      <c r="BM29">
        <f>Heildar!BS116</f>
        <v>0</v>
      </c>
      <c r="BN29">
        <f>Heildar!BT116</f>
        <v>0</v>
      </c>
      <c r="BO29">
        <f>Heildar!BU116</f>
        <v>0</v>
      </c>
      <c r="BP29">
        <f>Heildar!BV116</f>
        <v>0</v>
      </c>
      <c r="BQ29">
        <f>Heildar!BW116</f>
        <v>0</v>
      </c>
      <c r="BR29">
        <f>Heildar!BX116</f>
        <v>0</v>
      </c>
      <c r="BS29">
        <f>Heildar!BY116</f>
        <v>0</v>
      </c>
      <c r="BT29">
        <f>Heildar!BZ116</f>
        <v>0</v>
      </c>
      <c r="BU29">
        <f>Heildar!CA116</f>
        <v>0</v>
      </c>
      <c r="BV29">
        <f>Heildar!CB116</f>
        <v>0</v>
      </c>
      <c r="BW29">
        <f>Heildar!CC116</f>
        <v>0</v>
      </c>
      <c r="BX29">
        <f>Heildar!CD116</f>
        <v>0</v>
      </c>
      <c r="BY29">
        <f>Heildar!CE116</f>
        <v>0</v>
      </c>
      <c r="BZ29">
        <f>Heildar!CF116</f>
        <v>0</v>
      </c>
      <c r="CA29">
        <f>Heildar!CG116</f>
        <v>0</v>
      </c>
      <c r="CB29">
        <f>Heildar!CH116</f>
        <v>0</v>
      </c>
      <c r="CC29">
        <f>Heildar!CI116</f>
        <v>0</v>
      </c>
      <c r="CD29">
        <f>Heildar!CJ116</f>
        <v>0</v>
      </c>
      <c r="CE29">
        <f>Heildar!CK116</f>
        <v>0</v>
      </c>
      <c r="CF29">
        <f>Heildar!CL116</f>
        <v>0</v>
      </c>
      <c r="CG29">
        <f>Heildar!CM116</f>
        <v>0</v>
      </c>
      <c r="CH29">
        <f>Heildar!CN116</f>
        <v>0</v>
      </c>
      <c r="CI29">
        <f>Heildar!CO116</f>
        <v>0</v>
      </c>
      <c r="CJ29">
        <f>Heildar!CP116</f>
        <v>0</v>
      </c>
      <c r="CK29">
        <f>Heildar!CQ116</f>
        <v>0</v>
      </c>
      <c r="CL29">
        <f>Heildar!CR116</f>
        <v>0</v>
      </c>
      <c r="CM29">
        <f>Heildar!CS116</f>
        <v>0</v>
      </c>
      <c r="CN29">
        <f>Heildar!CT116</f>
        <v>0</v>
      </c>
      <c r="CO29">
        <f>Heildar!CU116</f>
        <v>0</v>
      </c>
      <c r="CP29">
        <f>Heildar!CV116</f>
        <v>0</v>
      </c>
      <c r="CQ29">
        <f>Heildar!CW116</f>
        <v>0</v>
      </c>
      <c r="CR29">
        <f>Heildar!CX116</f>
        <v>0</v>
      </c>
      <c r="CS29">
        <f>Heildar!CY116</f>
        <v>0</v>
      </c>
      <c r="CT29">
        <f>Heildar!CZ116</f>
        <v>0</v>
      </c>
      <c r="CU29">
        <f>Heildar!DA116</f>
        <v>0</v>
      </c>
      <c r="CV29">
        <f>Heildar!DB116</f>
        <v>0</v>
      </c>
      <c r="CW29">
        <f>Heildar!DC116</f>
        <v>0</v>
      </c>
      <c r="CX29">
        <f>Heildar!DD116</f>
        <v>0</v>
      </c>
      <c r="CY29">
        <f>Heildar!DE116</f>
        <v>0</v>
      </c>
      <c r="CZ29">
        <f>Heildar!DF116</f>
        <v>0</v>
      </c>
      <c r="DA29">
        <f>Heildar!DG116</f>
        <v>0</v>
      </c>
      <c r="DB29">
        <f>Heildar!DH116</f>
        <v>0</v>
      </c>
      <c r="DC29">
        <f>Heildar!DI116</f>
        <v>0</v>
      </c>
      <c r="DD29">
        <f>Heildar!DJ116</f>
        <v>0</v>
      </c>
      <c r="DE29">
        <f>Heildar!DK116</f>
        <v>0</v>
      </c>
      <c r="DF29">
        <f>Heildar!DL116</f>
        <v>0</v>
      </c>
      <c r="DG29">
        <f>Heildar!DM116</f>
        <v>0</v>
      </c>
      <c r="DH29">
        <f>Heildar!DN116</f>
        <v>0</v>
      </c>
      <c r="DI29">
        <f>Heildar!DO116</f>
        <v>0</v>
      </c>
      <c r="DJ29">
        <f>Heildar!DP116</f>
        <v>0</v>
      </c>
      <c r="DK29">
        <f>Heildar!DQ116</f>
        <v>0</v>
      </c>
      <c r="DL29">
        <f>Heildar!DR116</f>
        <v>0</v>
      </c>
      <c r="DM29">
        <f>Heildar!DS116</f>
        <v>0</v>
      </c>
      <c r="DN29">
        <f>Heildar!DT116</f>
        <v>0</v>
      </c>
      <c r="DO29">
        <f>Heildar!DU116</f>
        <v>0</v>
      </c>
      <c r="DP29">
        <f>Heildar!DV116</f>
        <v>0</v>
      </c>
      <c r="DQ29">
        <f>Heildar!DW116</f>
        <v>0</v>
      </c>
      <c r="DR29">
        <f>Heildar!DX116</f>
        <v>0</v>
      </c>
      <c r="DS29">
        <f>Heildar!DY116</f>
        <v>0</v>
      </c>
      <c r="DT29">
        <f>Heildar!DZ116</f>
        <v>0</v>
      </c>
      <c r="DU29">
        <f>Heildar!EA116</f>
        <v>0</v>
      </c>
      <c r="DV29">
        <f>Heildar!EB116</f>
        <v>0</v>
      </c>
      <c r="DW29">
        <f>Heildar!EC116</f>
        <v>0</v>
      </c>
      <c r="DX29">
        <f>Heildar!ED116</f>
        <v>0</v>
      </c>
      <c r="DY29">
        <f>Heildar!EE116</f>
        <v>0</v>
      </c>
      <c r="DZ29">
        <f>Heildar!EF116</f>
        <v>0</v>
      </c>
      <c r="EA29">
        <f>Heildar!EG116</f>
        <v>0</v>
      </c>
      <c r="EB29">
        <f>Heildar!EH116</f>
        <v>0</v>
      </c>
      <c r="EC29">
        <f>Heildar!EI116</f>
        <v>0</v>
      </c>
      <c r="ED29">
        <f>Heildar!EJ116</f>
        <v>0</v>
      </c>
      <c r="EE29">
        <f>Heildar!EK116</f>
        <v>0</v>
      </c>
      <c r="EF29">
        <f>Heildar!EL116</f>
        <v>0</v>
      </c>
      <c r="EG29">
        <f>Heildar!EM116</f>
        <v>0</v>
      </c>
      <c r="EH29">
        <f>Heildar!EN116</f>
        <v>0</v>
      </c>
      <c r="EI29">
        <f>Heildar!EO116</f>
        <v>0</v>
      </c>
      <c r="EJ29">
        <f>Heildar!EP116</f>
        <v>0</v>
      </c>
      <c r="EK29">
        <f>Heildar!EQ116</f>
        <v>0</v>
      </c>
      <c r="EL29">
        <f>Heildar!ER116</f>
        <v>0</v>
      </c>
      <c r="EM29">
        <f>Heildar!ES116</f>
        <v>0</v>
      </c>
      <c r="EN29">
        <f>Heildar!ET116</f>
        <v>0</v>
      </c>
      <c r="EO29">
        <f>Heildar!EU116</f>
        <v>0</v>
      </c>
      <c r="EP29">
        <f>Heildar!EV116</f>
        <v>0</v>
      </c>
      <c r="EQ29">
        <f>Heildar!EW116</f>
        <v>0</v>
      </c>
      <c r="ER29">
        <f>Heildar!EX116</f>
        <v>0</v>
      </c>
      <c r="ES29">
        <f>Heildar!EY116</f>
        <v>0</v>
      </c>
      <c r="ET29">
        <f>Heildar!EZ116</f>
        <v>0</v>
      </c>
      <c r="EU29">
        <f>Heildar!FA116</f>
        <v>0</v>
      </c>
      <c r="EV29">
        <f>Heildar!FB116</f>
        <v>0</v>
      </c>
      <c r="EW29">
        <f>Heildar!FC116</f>
        <v>0</v>
      </c>
      <c r="EX29">
        <f>Heildar!FD116</f>
        <v>0</v>
      </c>
      <c r="EY29">
        <f>Heildar!FE116</f>
        <v>0</v>
      </c>
      <c r="EZ29">
        <f>Heildar!FF116</f>
        <v>0</v>
      </c>
      <c r="FA29">
        <f>Heildar!FG116</f>
        <v>0</v>
      </c>
      <c r="FB29">
        <f>Heildar!FH116</f>
        <v>0</v>
      </c>
      <c r="FC29">
        <f>Heildar!FI116</f>
        <v>0</v>
      </c>
      <c r="FD29">
        <f>Heildar!FJ116</f>
        <v>0</v>
      </c>
      <c r="FE29">
        <f>Heildar!FK116</f>
        <v>0</v>
      </c>
      <c r="FF29">
        <f>Heildar!FL116</f>
        <v>0</v>
      </c>
      <c r="FG29">
        <f>Heildar!FM116</f>
        <v>0</v>
      </c>
      <c r="FH29">
        <f>Heildar!FN116</f>
        <v>0</v>
      </c>
      <c r="FI29">
        <f>Heildar!FO116</f>
        <v>0</v>
      </c>
      <c r="FJ29">
        <f>Heildar!FP116</f>
        <v>0</v>
      </c>
      <c r="FK29">
        <f>Heildar!FQ116</f>
        <v>0</v>
      </c>
      <c r="FL29">
        <f>Heildar!FR116</f>
        <v>0</v>
      </c>
      <c r="FM29">
        <f>Heildar!FS116</f>
        <v>0</v>
      </c>
      <c r="FN29">
        <f>Heildar!FT116</f>
        <v>0</v>
      </c>
      <c r="FO29">
        <f>Heildar!FU116</f>
        <v>0</v>
      </c>
      <c r="FP29">
        <f>Heildar!FV116</f>
        <v>0</v>
      </c>
      <c r="FQ29">
        <f>Heildar!FW116</f>
        <v>0</v>
      </c>
      <c r="FR29">
        <f>Heildar!FX116</f>
        <v>0</v>
      </c>
      <c r="FS29">
        <f>Heildar!FY116</f>
        <v>0</v>
      </c>
      <c r="FT29">
        <f>Heildar!FZ116</f>
        <v>0</v>
      </c>
      <c r="FU29">
        <f>Heildar!GA116</f>
        <v>0</v>
      </c>
      <c r="FV29">
        <f>Heildar!GB116</f>
        <v>0</v>
      </c>
      <c r="FW29">
        <f>Heildar!GC116</f>
        <v>0</v>
      </c>
      <c r="FX29">
        <f>Heildar!GD116</f>
        <v>0</v>
      </c>
      <c r="FY29">
        <f>Heildar!GE116</f>
        <v>0</v>
      </c>
      <c r="FZ29">
        <f>Heildar!GF116</f>
        <v>0</v>
      </c>
      <c r="GA29">
        <f>Heildar!GG116</f>
        <v>0</v>
      </c>
      <c r="GB29">
        <f>Heildar!GH116</f>
        <v>0</v>
      </c>
      <c r="GC29">
        <f>Heildar!GI116</f>
        <v>0</v>
      </c>
      <c r="GD29">
        <f>Heildar!GJ116</f>
        <v>0</v>
      </c>
      <c r="GE29">
        <f>Heildar!GK116</f>
        <v>0</v>
      </c>
      <c r="GF29">
        <f>Heildar!GL116</f>
        <v>0</v>
      </c>
      <c r="GG29">
        <f>Heildar!GM116</f>
        <v>0</v>
      </c>
      <c r="GH29">
        <f>Heildar!GN116</f>
        <v>0</v>
      </c>
      <c r="GI29">
        <f>Heildar!GO116</f>
        <v>0</v>
      </c>
      <c r="GJ29">
        <f>Heildar!GP116</f>
        <v>0</v>
      </c>
      <c r="GK29">
        <f>Heildar!GQ116</f>
        <v>0</v>
      </c>
      <c r="GL29">
        <f>Heildar!GR116</f>
        <v>0</v>
      </c>
      <c r="GM29">
        <f>Heildar!GS116</f>
        <v>0</v>
      </c>
      <c r="GN29">
        <f>Heildar!GT116</f>
        <v>0</v>
      </c>
      <c r="GO29">
        <f>Heildar!GU116</f>
        <v>0</v>
      </c>
      <c r="GP29">
        <f>Heildar!GV116</f>
        <v>0</v>
      </c>
      <c r="GQ29">
        <f>Heildar!GW116</f>
        <v>0</v>
      </c>
      <c r="GR29">
        <f>Heildar!GX116</f>
        <v>0</v>
      </c>
      <c r="GS29">
        <f>Heildar!GY116</f>
        <v>0</v>
      </c>
      <c r="GT29">
        <f>Heildar!GZ116</f>
        <v>0</v>
      </c>
      <c r="GU29">
        <f>Heildar!HA116</f>
        <v>0</v>
      </c>
      <c r="GV29">
        <f>Heildar!HB116</f>
        <v>0</v>
      </c>
      <c r="GW29">
        <f>Heildar!HC116</f>
        <v>0</v>
      </c>
      <c r="GX29">
        <f>Heildar!HD116</f>
        <v>0</v>
      </c>
      <c r="GY29">
        <f>Heildar!HE116</f>
        <v>0</v>
      </c>
      <c r="GZ29">
        <f>Heildar!HF116</f>
        <v>0</v>
      </c>
      <c r="HA29">
        <f>Heildar!HG116</f>
        <v>0</v>
      </c>
      <c r="HB29">
        <f>Heildar!HH116</f>
        <v>0</v>
      </c>
      <c r="HC29">
        <f>Heildar!HI116</f>
        <v>0</v>
      </c>
      <c r="HD29">
        <f>Heildar!HJ116</f>
        <v>0</v>
      </c>
      <c r="HE29">
        <f>Heildar!HK116</f>
        <v>0</v>
      </c>
      <c r="HF29">
        <f>Heildar!HL116</f>
        <v>0</v>
      </c>
      <c r="HG29">
        <f>Heildar!HM116</f>
        <v>0</v>
      </c>
      <c r="HH29">
        <f>Heildar!HN116</f>
        <v>0</v>
      </c>
      <c r="HI29">
        <f>Heildar!HO116</f>
        <v>0</v>
      </c>
      <c r="HJ29">
        <f>Heildar!HP116</f>
        <v>0</v>
      </c>
      <c r="HK29">
        <f>Heildar!HQ116</f>
        <v>0</v>
      </c>
      <c r="HL29">
        <f>Heildar!HR116</f>
        <v>0</v>
      </c>
      <c r="HM29">
        <f>Heildar!HS116</f>
        <v>0</v>
      </c>
      <c r="HN29">
        <f>Heildar!HT116</f>
        <v>0</v>
      </c>
      <c r="HO29">
        <f>Heildar!HU116</f>
        <v>0</v>
      </c>
      <c r="HP29">
        <f>Heildar!HV116</f>
        <v>0</v>
      </c>
      <c r="HQ29">
        <f>Heildar!HW116</f>
        <v>0</v>
      </c>
      <c r="HR29">
        <f>Heildar!HX116</f>
        <v>0</v>
      </c>
      <c r="HS29">
        <f>Heildar!HY116</f>
        <v>0</v>
      </c>
      <c r="HT29">
        <f>Heildar!HZ116</f>
        <v>0</v>
      </c>
      <c r="HU29">
        <f>Heildar!IA116</f>
        <v>0</v>
      </c>
      <c r="HV29">
        <f>Heildar!IB116</f>
        <v>0</v>
      </c>
      <c r="HW29">
        <f>Heildar!IC116</f>
        <v>0</v>
      </c>
      <c r="HX29">
        <f>Heildar!ID116</f>
        <v>0</v>
      </c>
      <c r="HY29">
        <f>Heildar!IE116</f>
        <v>0</v>
      </c>
      <c r="HZ29">
        <f>Heildar!IF116</f>
        <v>0</v>
      </c>
      <c r="IA29">
        <f>Heildar!IG116</f>
        <v>0</v>
      </c>
      <c r="IB29">
        <f>Heildar!IH116</f>
        <v>0</v>
      </c>
      <c r="IC29">
        <f>Heildar!II116</f>
        <v>0</v>
      </c>
      <c r="ID29">
        <f>Heildar!IJ116</f>
        <v>0</v>
      </c>
      <c r="IE29">
        <f>Heildar!IK116</f>
        <v>0</v>
      </c>
      <c r="IF29">
        <f>Heildar!IL116</f>
        <v>0</v>
      </c>
      <c r="IG29">
        <f>Heildar!IM116</f>
        <v>0</v>
      </c>
      <c r="IH29">
        <f>Heildar!IN116</f>
        <v>0</v>
      </c>
      <c r="II29">
        <f>Heildar!IO116</f>
        <v>0</v>
      </c>
      <c r="IJ29">
        <f>Heildar!IP116</f>
        <v>0</v>
      </c>
      <c r="IK29">
        <f>Heildar!IQ116</f>
        <v>0</v>
      </c>
      <c r="IL29">
        <f>Heildar!IR116</f>
        <v>0</v>
      </c>
      <c r="IM29">
        <f>Heildar!IS116</f>
        <v>0</v>
      </c>
      <c r="IN29">
        <f>Heildar!IT116</f>
        <v>0</v>
      </c>
      <c r="IO29">
        <f>Heildar!IU116</f>
        <v>0</v>
      </c>
      <c r="IP29">
        <f>Heildar!IV116</f>
        <v>0</v>
      </c>
      <c r="IQ29" t="e">
        <f>Heildar!#REF!</f>
        <v>#REF!</v>
      </c>
      <c r="IR29" t="e">
        <f>Heildar!#REF!</f>
        <v>#REF!</v>
      </c>
      <c r="IS29" t="e">
        <f>Heildar!#REF!</f>
        <v>#REF!</v>
      </c>
      <c r="IT29" t="e">
        <f>Heildar!#REF!</f>
        <v>#REF!</v>
      </c>
      <c r="IU29" t="e">
        <f>Heildar!#REF!</f>
        <v>#REF!</v>
      </c>
      <c r="IV29" t="e">
        <f>Heildar!#REF!</f>
        <v>#REF!</v>
      </c>
    </row>
    <row r="30" spans="1:256" x14ac:dyDescent="0.2">
      <c r="A30" s="30" t="str">
        <f>Heildar!A90</f>
        <v>Blað- og runnfléttur</v>
      </c>
      <c r="B30" s="30">
        <f>Heildar!B90</f>
        <v>1.5</v>
      </c>
      <c r="C30" s="30">
        <f>Heildar!C90</f>
        <v>8</v>
      </c>
      <c r="D30" s="30">
        <f>Heildar!D90</f>
        <v>12</v>
      </c>
      <c r="E30" s="30">
        <f>Heildar!E90</f>
        <v>9.5</v>
      </c>
      <c r="F30" s="30">
        <f>Heildar!F90</f>
        <v>8.5</v>
      </c>
      <c r="G30" s="30">
        <f>Heildar!G90</f>
        <v>6.5</v>
      </c>
      <c r="H30" s="30">
        <f>Heildar!H90</f>
        <v>4</v>
      </c>
      <c r="I30" s="30">
        <f>Heildar!I90</f>
        <v>-2.5</v>
      </c>
      <c r="J30" s="30">
        <f>Heildar!J90</f>
        <v>-1</v>
      </c>
      <c r="K30" s="30">
        <f>Heildar!K90</f>
        <v>0</v>
      </c>
      <c r="L30" s="30">
        <f>Heildar!L90</f>
        <v>0</v>
      </c>
      <c r="M30" s="30">
        <f>Heildar!M90</f>
        <v>0</v>
      </c>
      <c r="N30" s="30">
        <f>Heildar!N90</f>
        <v>0</v>
      </c>
      <c r="O30" s="30">
        <f>Heildar!O90</f>
        <v>0</v>
      </c>
      <c r="P30" s="30">
        <f>Heildar!P90</f>
        <v>1.5</v>
      </c>
      <c r="Q30" s="30">
        <f>Heildar!Q90</f>
        <v>8</v>
      </c>
      <c r="R30" s="30">
        <f>Heildar!R90</f>
        <v>12</v>
      </c>
      <c r="S30" s="30">
        <f>Heildar!S90</f>
        <v>9.5</v>
      </c>
      <c r="T30" s="30">
        <f>Heildar!T90</f>
        <v>8.5</v>
      </c>
      <c r="U30" s="30">
        <f>Heildar!U90</f>
        <v>0</v>
      </c>
      <c r="V30" s="30">
        <f>Heildar!V90</f>
        <v>0</v>
      </c>
      <c r="W30" s="30">
        <f>Heildar!W90</f>
        <v>0</v>
      </c>
      <c r="X30" s="30">
        <f>Heildar!X90</f>
        <v>0</v>
      </c>
      <c r="Y30" s="30">
        <f>Heildar!Y90</f>
        <v>0</v>
      </c>
      <c r="Z30" s="30">
        <f>Heildar!Z90</f>
        <v>0</v>
      </c>
      <c r="AA30" s="30">
        <f>Heildar!AA90</f>
        <v>0</v>
      </c>
      <c r="AB30" s="30">
        <f>Heildar!AB90</f>
        <v>0</v>
      </c>
      <c r="AC30" s="30">
        <f>Heildar!AC90</f>
        <v>0</v>
      </c>
      <c r="AD30" s="30">
        <f>Heildar!AD90</f>
        <v>0</v>
      </c>
      <c r="AE30" s="30">
        <f>Heildar!AE90</f>
        <v>0</v>
      </c>
      <c r="AF30" s="30">
        <f>Heildar!AF90</f>
        <v>0</v>
      </c>
      <c r="AG30" s="30">
        <f>Heildar!AG90</f>
        <v>0</v>
      </c>
      <c r="AH30" s="30">
        <f>Heildar!AH90</f>
        <v>0</v>
      </c>
      <c r="AI30" s="30">
        <f>Heildar!AI90</f>
        <v>0</v>
      </c>
      <c r="AP30">
        <f>Heildar!AV117</f>
        <v>0</v>
      </c>
      <c r="AQ30">
        <f>Heildar!AW117</f>
        <v>0</v>
      </c>
      <c r="AR30">
        <f>Heildar!AX117</f>
        <v>0</v>
      </c>
      <c r="AS30">
        <f>Heildar!AY117</f>
        <v>0</v>
      </c>
      <c r="AT30">
        <f>Heildar!AZ117</f>
        <v>0</v>
      </c>
      <c r="AU30">
        <f>Heildar!BA117</f>
        <v>0</v>
      </c>
      <c r="AV30">
        <f>Heildar!BB117</f>
        <v>0</v>
      </c>
      <c r="AW30">
        <f>Heildar!BC117</f>
        <v>0</v>
      </c>
      <c r="AX30">
        <f>Heildar!BD117</f>
        <v>0</v>
      </c>
      <c r="AY30">
        <f>Heildar!BE117</f>
        <v>0</v>
      </c>
      <c r="AZ30">
        <f>Heildar!BF117</f>
        <v>0</v>
      </c>
      <c r="BA30">
        <f>Heildar!BG117</f>
        <v>0</v>
      </c>
      <c r="BB30">
        <f>Heildar!BH117</f>
        <v>0</v>
      </c>
      <c r="BC30">
        <f>Heildar!BI117</f>
        <v>0</v>
      </c>
      <c r="BD30">
        <f>Heildar!BJ117</f>
        <v>0</v>
      </c>
      <c r="BE30">
        <f>Heildar!BK117</f>
        <v>0</v>
      </c>
      <c r="BF30">
        <f>Heildar!BL117</f>
        <v>0</v>
      </c>
      <c r="BG30">
        <f>Heildar!BM117</f>
        <v>0</v>
      </c>
      <c r="BH30">
        <f>Heildar!BN117</f>
        <v>0</v>
      </c>
      <c r="BI30">
        <f>Heildar!BO117</f>
        <v>0</v>
      </c>
      <c r="BJ30">
        <f>Heildar!BP117</f>
        <v>0</v>
      </c>
      <c r="BK30">
        <f>Heildar!BQ117</f>
        <v>0</v>
      </c>
      <c r="BL30">
        <f>Heildar!BR117</f>
        <v>0</v>
      </c>
      <c r="BM30">
        <f>Heildar!BS117</f>
        <v>0</v>
      </c>
      <c r="BN30">
        <f>Heildar!BT117</f>
        <v>0</v>
      </c>
      <c r="BO30">
        <f>Heildar!BU117</f>
        <v>0</v>
      </c>
      <c r="BP30">
        <f>Heildar!BV117</f>
        <v>0</v>
      </c>
      <c r="BQ30">
        <f>Heildar!BW117</f>
        <v>0</v>
      </c>
      <c r="BR30">
        <f>Heildar!BX117</f>
        <v>0</v>
      </c>
      <c r="BS30">
        <f>Heildar!BY117</f>
        <v>0</v>
      </c>
      <c r="BT30">
        <f>Heildar!BZ117</f>
        <v>0</v>
      </c>
      <c r="BU30">
        <f>Heildar!CA117</f>
        <v>0</v>
      </c>
      <c r="BV30">
        <f>Heildar!CB117</f>
        <v>0</v>
      </c>
      <c r="BW30">
        <f>Heildar!CC117</f>
        <v>0</v>
      </c>
      <c r="BX30">
        <f>Heildar!CD117</f>
        <v>0</v>
      </c>
      <c r="BY30">
        <f>Heildar!CE117</f>
        <v>0</v>
      </c>
      <c r="BZ30">
        <f>Heildar!CF117</f>
        <v>0</v>
      </c>
      <c r="CA30">
        <f>Heildar!CG117</f>
        <v>0</v>
      </c>
      <c r="CB30">
        <f>Heildar!CH117</f>
        <v>0</v>
      </c>
      <c r="CC30">
        <f>Heildar!CI117</f>
        <v>0</v>
      </c>
      <c r="CD30">
        <f>Heildar!CJ117</f>
        <v>0</v>
      </c>
      <c r="CE30">
        <f>Heildar!CK117</f>
        <v>0</v>
      </c>
      <c r="CF30">
        <f>Heildar!CL117</f>
        <v>0</v>
      </c>
      <c r="CG30">
        <f>Heildar!CM117</f>
        <v>0</v>
      </c>
      <c r="CH30">
        <f>Heildar!CN117</f>
        <v>0</v>
      </c>
      <c r="CI30">
        <f>Heildar!CO117</f>
        <v>0</v>
      </c>
      <c r="CJ30">
        <f>Heildar!CP117</f>
        <v>0</v>
      </c>
      <c r="CK30">
        <f>Heildar!CQ117</f>
        <v>0</v>
      </c>
      <c r="CL30">
        <f>Heildar!CR117</f>
        <v>0</v>
      </c>
      <c r="CM30">
        <f>Heildar!CS117</f>
        <v>0</v>
      </c>
      <c r="CN30">
        <f>Heildar!CT117</f>
        <v>0</v>
      </c>
      <c r="CO30">
        <f>Heildar!CU117</f>
        <v>0</v>
      </c>
      <c r="CP30">
        <f>Heildar!CV117</f>
        <v>0</v>
      </c>
      <c r="CQ30">
        <f>Heildar!CW117</f>
        <v>0</v>
      </c>
      <c r="CR30">
        <f>Heildar!CX117</f>
        <v>0</v>
      </c>
      <c r="CS30">
        <f>Heildar!CY117</f>
        <v>0</v>
      </c>
      <c r="CT30">
        <f>Heildar!CZ117</f>
        <v>0</v>
      </c>
      <c r="CU30">
        <f>Heildar!DA117</f>
        <v>0</v>
      </c>
      <c r="CV30">
        <f>Heildar!DB117</f>
        <v>0</v>
      </c>
      <c r="CW30">
        <f>Heildar!DC117</f>
        <v>0</v>
      </c>
      <c r="CX30">
        <f>Heildar!DD117</f>
        <v>0</v>
      </c>
      <c r="CY30">
        <f>Heildar!DE117</f>
        <v>0</v>
      </c>
      <c r="CZ30">
        <f>Heildar!DF117</f>
        <v>0</v>
      </c>
      <c r="DA30">
        <f>Heildar!DG117</f>
        <v>0</v>
      </c>
      <c r="DB30">
        <f>Heildar!DH117</f>
        <v>0</v>
      </c>
      <c r="DC30">
        <f>Heildar!DI117</f>
        <v>0</v>
      </c>
      <c r="DD30">
        <f>Heildar!DJ117</f>
        <v>0</v>
      </c>
      <c r="DE30">
        <f>Heildar!DK117</f>
        <v>0</v>
      </c>
      <c r="DF30">
        <f>Heildar!DL117</f>
        <v>0</v>
      </c>
      <c r="DG30">
        <f>Heildar!DM117</f>
        <v>0</v>
      </c>
      <c r="DH30">
        <f>Heildar!DN117</f>
        <v>0</v>
      </c>
      <c r="DI30">
        <f>Heildar!DO117</f>
        <v>0</v>
      </c>
      <c r="DJ30">
        <f>Heildar!DP117</f>
        <v>0</v>
      </c>
      <c r="DK30">
        <f>Heildar!DQ117</f>
        <v>0</v>
      </c>
      <c r="DL30">
        <f>Heildar!DR117</f>
        <v>0</v>
      </c>
      <c r="DM30">
        <f>Heildar!DS117</f>
        <v>0</v>
      </c>
      <c r="DN30">
        <f>Heildar!DT117</f>
        <v>0</v>
      </c>
      <c r="DO30">
        <f>Heildar!DU117</f>
        <v>0</v>
      </c>
      <c r="DP30">
        <f>Heildar!DV117</f>
        <v>0</v>
      </c>
      <c r="DQ30">
        <f>Heildar!DW117</f>
        <v>0</v>
      </c>
      <c r="DR30">
        <f>Heildar!DX117</f>
        <v>0</v>
      </c>
      <c r="DS30">
        <f>Heildar!DY117</f>
        <v>0</v>
      </c>
      <c r="DT30">
        <f>Heildar!DZ117</f>
        <v>0</v>
      </c>
      <c r="DU30">
        <f>Heildar!EA117</f>
        <v>0</v>
      </c>
      <c r="DV30">
        <f>Heildar!EB117</f>
        <v>0</v>
      </c>
      <c r="DW30">
        <f>Heildar!EC117</f>
        <v>0</v>
      </c>
      <c r="DX30">
        <f>Heildar!ED117</f>
        <v>0</v>
      </c>
      <c r="DY30">
        <f>Heildar!EE117</f>
        <v>0</v>
      </c>
      <c r="DZ30">
        <f>Heildar!EF117</f>
        <v>0</v>
      </c>
      <c r="EA30">
        <f>Heildar!EG117</f>
        <v>0</v>
      </c>
      <c r="EB30">
        <f>Heildar!EH117</f>
        <v>0</v>
      </c>
      <c r="EC30">
        <f>Heildar!EI117</f>
        <v>0</v>
      </c>
      <c r="ED30">
        <f>Heildar!EJ117</f>
        <v>0</v>
      </c>
      <c r="EE30">
        <f>Heildar!EK117</f>
        <v>0</v>
      </c>
      <c r="EF30">
        <f>Heildar!EL117</f>
        <v>0</v>
      </c>
      <c r="EG30">
        <f>Heildar!EM117</f>
        <v>0</v>
      </c>
      <c r="EH30">
        <f>Heildar!EN117</f>
        <v>0</v>
      </c>
      <c r="EI30">
        <f>Heildar!EO117</f>
        <v>0</v>
      </c>
      <c r="EJ30">
        <f>Heildar!EP117</f>
        <v>0</v>
      </c>
      <c r="EK30">
        <f>Heildar!EQ117</f>
        <v>0</v>
      </c>
      <c r="EL30">
        <f>Heildar!ER117</f>
        <v>0</v>
      </c>
      <c r="EM30">
        <f>Heildar!ES117</f>
        <v>0</v>
      </c>
      <c r="EN30">
        <f>Heildar!ET117</f>
        <v>0</v>
      </c>
      <c r="EO30">
        <f>Heildar!EU117</f>
        <v>0</v>
      </c>
      <c r="EP30">
        <f>Heildar!EV117</f>
        <v>0</v>
      </c>
      <c r="EQ30">
        <f>Heildar!EW117</f>
        <v>0</v>
      </c>
      <c r="ER30">
        <f>Heildar!EX117</f>
        <v>0</v>
      </c>
      <c r="ES30">
        <f>Heildar!EY117</f>
        <v>0</v>
      </c>
      <c r="ET30">
        <f>Heildar!EZ117</f>
        <v>0</v>
      </c>
      <c r="EU30">
        <f>Heildar!FA117</f>
        <v>0</v>
      </c>
      <c r="EV30">
        <f>Heildar!FB117</f>
        <v>0</v>
      </c>
      <c r="EW30">
        <f>Heildar!FC117</f>
        <v>0</v>
      </c>
      <c r="EX30">
        <f>Heildar!FD117</f>
        <v>0</v>
      </c>
      <c r="EY30">
        <f>Heildar!FE117</f>
        <v>0</v>
      </c>
      <c r="EZ30">
        <f>Heildar!FF117</f>
        <v>0</v>
      </c>
      <c r="FA30">
        <f>Heildar!FG117</f>
        <v>0</v>
      </c>
      <c r="FB30">
        <f>Heildar!FH117</f>
        <v>0</v>
      </c>
      <c r="FC30">
        <f>Heildar!FI117</f>
        <v>0</v>
      </c>
      <c r="FD30">
        <f>Heildar!FJ117</f>
        <v>0</v>
      </c>
      <c r="FE30">
        <f>Heildar!FK117</f>
        <v>0</v>
      </c>
      <c r="FF30">
        <f>Heildar!FL117</f>
        <v>0</v>
      </c>
      <c r="FG30">
        <f>Heildar!FM117</f>
        <v>0</v>
      </c>
      <c r="FH30">
        <f>Heildar!FN117</f>
        <v>0</v>
      </c>
      <c r="FI30">
        <f>Heildar!FO117</f>
        <v>0</v>
      </c>
      <c r="FJ30">
        <f>Heildar!FP117</f>
        <v>0</v>
      </c>
      <c r="FK30">
        <f>Heildar!FQ117</f>
        <v>0</v>
      </c>
      <c r="FL30">
        <f>Heildar!FR117</f>
        <v>0</v>
      </c>
      <c r="FM30">
        <f>Heildar!FS117</f>
        <v>0</v>
      </c>
      <c r="FN30">
        <f>Heildar!FT117</f>
        <v>0</v>
      </c>
      <c r="FO30">
        <f>Heildar!FU117</f>
        <v>0</v>
      </c>
      <c r="FP30">
        <f>Heildar!FV117</f>
        <v>0</v>
      </c>
      <c r="FQ30">
        <f>Heildar!FW117</f>
        <v>0</v>
      </c>
      <c r="FR30">
        <f>Heildar!FX117</f>
        <v>0</v>
      </c>
      <c r="FS30">
        <f>Heildar!FY117</f>
        <v>0</v>
      </c>
      <c r="FT30">
        <f>Heildar!FZ117</f>
        <v>0</v>
      </c>
      <c r="FU30">
        <f>Heildar!GA117</f>
        <v>0</v>
      </c>
      <c r="FV30">
        <f>Heildar!GB117</f>
        <v>0</v>
      </c>
      <c r="FW30">
        <f>Heildar!GC117</f>
        <v>0</v>
      </c>
      <c r="FX30">
        <f>Heildar!GD117</f>
        <v>0</v>
      </c>
      <c r="FY30">
        <f>Heildar!GE117</f>
        <v>0</v>
      </c>
      <c r="FZ30">
        <f>Heildar!GF117</f>
        <v>0</v>
      </c>
      <c r="GA30">
        <f>Heildar!GG117</f>
        <v>0</v>
      </c>
      <c r="GB30">
        <f>Heildar!GH117</f>
        <v>0</v>
      </c>
      <c r="GC30">
        <f>Heildar!GI117</f>
        <v>0</v>
      </c>
      <c r="GD30">
        <f>Heildar!GJ117</f>
        <v>0</v>
      </c>
      <c r="GE30">
        <f>Heildar!GK117</f>
        <v>0</v>
      </c>
      <c r="GF30">
        <f>Heildar!GL117</f>
        <v>0</v>
      </c>
      <c r="GG30">
        <f>Heildar!GM117</f>
        <v>0</v>
      </c>
      <c r="GH30">
        <f>Heildar!GN117</f>
        <v>0</v>
      </c>
      <c r="GI30">
        <f>Heildar!GO117</f>
        <v>0</v>
      </c>
      <c r="GJ30">
        <f>Heildar!GP117</f>
        <v>0</v>
      </c>
      <c r="GK30">
        <f>Heildar!GQ117</f>
        <v>0</v>
      </c>
      <c r="GL30">
        <f>Heildar!GR117</f>
        <v>0</v>
      </c>
      <c r="GM30">
        <f>Heildar!GS117</f>
        <v>0</v>
      </c>
      <c r="GN30">
        <f>Heildar!GT117</f>
        <v>0</v>
      </c>
      <c r="GO30">
        <f>Heildar!GU117</f>
        <v>0</v>
      </c>
      <c r="GP30">
        <f>Heildar!GV117</f>
        <v>0</v>
      </c>
      <c r="GQ30">
        <f>Heildar!GW117</f>
        <v>0</v>
      </c>
      <c r="GR30">
        <f>Heildar!GX117</f>
        <v>0</v>
      </c>
      <c r="GS30">
        <f>Heildar!GY117</f>
        <v>0</v>
      </c>
      <c r="GT30">
        <f>Heildar!GZ117</f>
        <v>0</v>
      </c>
      <c r="GU30">
        <f>Heildar!HA117</f>
        <v>0</v>
      </c>
      <c r="GV30">
        <f>Heildar!HB117</f>
        <v>0</v>
      </c>
      <c r="GW30">
        <f>Heildar!HC117</f>
        <v>0</v>
      </c>
      <c r="GX30">
        <f>Heildar!HD117</f>
        <v>0</v>
      </c>
      <c r="GY30">
        <f>Heildar!HE117</f>
        <v>0</v>
      </c>
      <c r="GZ30">
        <f>Heildar!HF117</f>
        <v>0</v>
      </c>
      <c r="HA30">
        <f>Heildar!HG117</f>
        <v>0</v>
      </c>
      <c r="HB30">
        <f>Heildar!HH117</f>
        <v>0</v>
      </c>
      <c r="HC30">
        <f>Heildar!HI117</f>
        <v>0</v>
      </c>
      <c r="HD30">
        <f>Heildar!HJ117</f>
        <v>0</v>
      </c>
      <c r="HE30">
        <f>Heildar!HK117</f>
        <v>0</v>
      </c>
      <c r="HF30">
        <f>Heildar!HL117</f>
        <v>0</v>
      </c>
      <c r="HG30">
        <f>Heildar!HM117</f>
        <v>0</v>
      </c>
      <c r="HH30">
        <f>Heildar!HN117</f>
        <v>0</v>
      </c>
      <c r="HI30">
        <f>Heildar!HO117</f>
        <v>0</v>
      </c>
      <c r="HJ30">
        <f>Heildar!HP117</f>
        <v>0</v>
      </c>
      <c r="HK30">
        <f>Heildar!HQ117</f>
        <v>0</v>
      </c>
      <c r="HL30">
        <f>Heildar!HR117</f>
        <v>0</v>
      </c>
      <c r="HM30">
        <f>Heildar!HS117</f>
        <v>0</v>
      </c>
      <c r="HN30">
        <f>Heildar!HT117</f>
        <v>0</v>
      </c>
      <c r="HO30">
        <f>Heildar!HU117</f>
        <v>0</v>
      </c>
      <c r="HP30">
        <f>Heildar!HV117</f>
        <v>0</v>
      </c>
      <c r="HQ30">
        <f>Heildar!HW117</f>
        <v>0</v>
      </c>
      <c r="HR30">
        <f>Heildar!HX117</f>
        <v>0</v>
      </c>
      <c r="HS30">
        <f>Heildar!HY117</f>
        <v>0</v>
      </c>
      <c r="HT30">
        <f>Heildar!HZ117</f>
        <v>0</v>
      </c>
      <c r="HU30">
        <f>Heildar!IA117</f>
        <v>0</v>
      </c>
      <c r="HV30">
        <f>Heildar!IB117</f>
        <v>0</v>
      </c>
      <c r="HW30">
        <f>Heildar!IC117</f>
        <v>0</v>
      </c>
      <c r="HX30">
        <f>Heildar!ID117</f>
        <v>0</v>
      </c>
      <c r="HY30">
        <f>Heildar!IE117</f>
        <v>0</v>
      </c>
      <c r="HZ30">
        <f>Heildar!IF117</f>
        <v>0</v>
      </c>
      <c r="IA30">
        <f>Heildar!IG117</f>
        <v>0</v>
      </c>
      <c r="IB30">
        <f>Heildar!IH117</f>
        <v>0</v>
      </c>
      <c r="IC30">
        <f>Heildar!II117</f>
        <v>0</v>
      </c>
      <c r="ID30">
        <f>Heildar!IJ117</f>
        <v>0</v>
      </c>
      <c r="IE30">
        <f>Heildar!IK117</f>
        <v>0</v>
      </c>
      <c r="IF30">
        <f>Heildar!IL117</f>
        <v>0</v>
      </c>
      <c r="IG30">
        <f>Heildar!IM117</f>
        <v>0</v>
      </c>
      <c r="IH30">
        <f>Heildar!IN117</f>
        <v>0</v>
      </c>
      <c r="II30">
        <f>Heildar!IO117</f>
        <v>0</v>
      </c>
      <c r="IJ30">
        <f>Heildar!IP117</f>
        <v>0</v>
      </c>
      <c r="IK30">
        <f>Heildar!IQ117</f>
        <v>0</v>
      </c>
      <c r="IL30">
        <f>Heildar!IR117</f>
        <v>0</v>
      </c>
      <c r="IM30">
        <f>Heildar!IS117</f>
        <v>0</v>
      </c>
      <c r="IN30">
        <f>Heildar!IT117</f>
        <v>0</v>
      </c>
      <c r="IO30">
        <f>Heildar!IU117</f>
        <v>0</v>
      </c>
      <c r="IP30">
        <f>Heildar!IV117</f>
        <v>0</v>
      </c>
      <c r="IQ30" t="e">
        <f>Heildar!#REF!</f>
        <v>#REF!</v>
      </c>
      <c r="IR30" t="e">
        <f>Heildar!#REF!</f>
        <v>#REF!</v>
      </c>
      <c r="IS30" t="e">
        <f>Heildar!#REF!</f>
        <v>#REF!</v>
      </c>
      <c r="IT30" t="e">
        <f>Heildar!#REF!</f>
        <v>#REF!</v>
      </c>
      <c r="IU30" t="e">
        <f>Heildar!#REF!</f>
        <v>#REF!</v>
      </c>
      <c r="IV30" t="e">
        <f>Heildar!#REF!</f>
        <v>#REF!</v>
      </c>
    </row>
    <row r="31" spans="1:256" x14ac:dyDescent="0.2">
      <c r="A31" s="30" t="str">
        <f>Heildar!A91</f>
        <v>Hrúðurfléttur</v>
      </c>
      <c r="B31" s="30">
        <f>Heildar!B91</f>
        <v>18</v>
      </c>
      <c r="C31" s="30">
        <f>Heildar!C91</f>
        <v>34</v>
      </c>
      <c r="D31" s="30">
        <f>Heildar!D91</f>
        <v>43.5</v>
      </c>
      <c r="E31" s="30">
        <f>Heildar!E91</f>
        <v>41.5</v>
      </c>
      <c r="F31" s="30">
        <f>Heildar!F91</f>
        <v>62.5</v>
      </c>
      <c r="G31" s="30">
        <f>Heildar!G91</f>
        <v>16</v>
      </c>
      <c r="H31" s="30">
        <f>Heildar!H91</f>
        <v>9.5</v>
      </c>
      <c r="I31" s="30">
        <f>Heildar!I91</f>
        <v>-2</v>
      </c>
      <c r="J31" s="30">
        <f>Heildar!J91</f>
        <v>21</v>
      </c>
      <c r="K31" s="30">
        <f>Heildar!K91</f>
        <v>0</v>
      </c>
      <c r="L31" s="30">
        <f>Heildar!L91</f>
        <v>0</v>
      </c>
      <c r="M31" s="30">
        <f>Heildar!M91</f>
        <v>0</v>
      </c>
      <c r="N31" s="30">
        <f>Heildar!N91</f>
        <v>0</v>
      </c>
      <c r="O31" s="30">
        <f>Heildar!O91</f>
        <v>0</v>
      </c>
      <c r="P31" s="30">
        <f>Heildar!P91</f>
        <v>0</v>
      </c>
      <c r="Q31" s="30">
        <f>Heildar!Q91</f>
        <v>0</v>
      </c>
      <c r="R31" s="30">
        <f>Heildar!R91</f>
        <v>0</v>
      </c>
      <c r="S31" s="30">
        <f>Heildar!S91</f>
        <v>0</v>
      </c>
      <c r="T31" s="30">
        <f>Heildar!T91</f>
        <v>0</v>
      </c>
      <c r="U31" s="30">
        <f>Heildar!U91</f>
        <v>18</v>
      </c>
      <c r="V31" s="30">
        <f>Heildar!V91</f>
        <v>34</v>
      </c>
      <c r="W31" s="30">
        <f>Heildar!W91</f>
        <v>43.5</v>
      </c>
      <c r="X31" s="30">
        <f>Heildar!X91</f>
        <v>41.5</v>
      </c>
      <c r="Y31" s="30">
        <f>Heildar!Y91</f>
        <v>62.5</v>
      </c>
      <c r="Z31" s="30">
        <f>Heildar!Z91</f>
        <v>0</v>
      </c>
      <c r="AA31" s="30">
        <f>Heildar!AA91</f>
        <v>0</v>
      </c>
      <c r="AB31" s="30">
        <f>Heildar!AB91</f>
        <v>0</v>
      </c>
      <c r="AC31" s="30">
        <f>Heildar!AC91</f>
        <v>0</v>
      </c>
      <c r="AD31" s="30">
        <f>Heildar!AD91</f>
        <v>0</v>
      </c>
      <c r="AE31" s="30">
        <f>Heildar!AE91</f>
        <v>0</v>
      </c>
      <c r="AF31" s="30">
        <f>Heildar!AF91</f>
        <v>0</v>
      </c>
      <c r="AG31" s="30">
        <f>Heildar!AG91</f>
        <v>0</v>
      </c>
      <c r="AH31" s="30">
        <f>Heildar!AH91</f>
        <v>0</v>
      </c>
      <c r="AI31" s="30">
        <f>Heildar!AI91</f>
        <v>0</v>
      </c>
      <c r="AP31">
        <f>Heildar!AV118</f>
        <v>0</v>
      </c>
      <c r="AQ31">
        <f>Heildar!AW118</f>
        <v>0</v>
      </c>
      <c r="AR31">
        <f>Heildar!AX118</f>
        <v>0</v>
      </c>
      <c r="AS31">
        <f>Heildar!AY118</f>
        <v>0</v>
      </c>
      <c r="AT31">
        <f>Heildar!AZ118</f>
        <v>0</v>
      </c>
      <c r="AU31">
        <f>Heildar!BA118</f>
        <v>0</v>
      </c>
      <c r="AV31">
        <f>Heildar!BB118</f>
        <v>0</v>
      </c>
      <c r="AW31">
        <f>Heildar!BC118</f>
        <v>0</v>
      </c>
      <c r="AX31">
        <f>Heildar!BD118</f>
        <v>0</v>
      </c>
      <c r="AY31">
        <f>Heildar!BE118</f>
        <v>0</v>
      </c>
      <c r="AZ31">
        <f>Heildar!BF118</f>
        <v>0</v>
      </c>
      <c r="BA31">
        <f>Heildar!BG118</f>
        <v>0</v>
      </c>
      <c r="BB31">
        <f>Heildar!BH118</f>
        <v>0</v>
      </c>
      <c r="BC31">
        <f>Heildar!BI118</f>
        <v>0</v>
      </c>
      <c r="BD31">
        <f>Heildar!BJ118</f>
        <v>0</v>
      </c>
      <c r="BE31">
        <f>Heildar!BK118</f>
        <v>0</v>
      </c>
      <c r="BF31">
        <f>Heildar!BL118</f>
        <v>0</v>
      </c>
      <c r="BG31">
        <f>Heildar!BM118</f>
        <v>0</v>
      </c>
      <c r="BH31">
        <f>Heildar!BN118</f>
        <v>0</v>
      </c>
      <c r="BI31">
        <f>Heildar!BO118</f>
        <v>0</v>
      </c>
      <c r="BJ31">
        <f>Heildar!BP118</f>
        <v>0</v>
      </c>
      <c r="BK31">
        <f>Heildar!BQ118</f>
        <v>0</v>
      </c>
      <c r="BL31">
        <f>Heildar!BR118</f>
        <v>0</v>
      </c>
      <c r="BM31">
        <f>Heildar!BS118</f>
        <v>0</v>
      </c>
      <c r="BN31">
        <f>Heildar!BT118</f>
        <v>0</v>
      </c>
      <c r="BO31">
        <f>Heildar!BU118</f>
        <v>0</v>
      </c>
      <c r="BP31">
        <f>Heildar!BV118</f>
        <v>0</v>
      </c>
      <c r="BQ31">
        <f>Heildar!BW118</f>
        <v>0</v>
      </c>
      <c r="BR31">
        <f>Heildar!BX118</f>
        <v>0</v>
      </c>
      <c r="BS31">
        <f>Heildar!BY118</f>
        <v>0</v>
      </c>
      <c r="BT31">
        <f>Heildar!BZ118</f>
        <v>0</v>
      </c>
      <c r="BU31">
        <f>Heildar!CA118</f>
        <v>0</v>
      </c>
      <c r="BV31">
        <f>Heildar!CB118</f>
        <v>0</v>
      </c>
      <c r="BW31">
        <f>Heildar!CC118</f>
        <v>0</v>
      </c>
      <c r="BX31">
        <f>Heildar!CD118</f>
        <v>0</v>
      </c>
      <c r="BY31">
        <f>Heildar!CE118</f>
        <v>0</v>
      </c>
      <c r="BZ31">
        <f>Heildar!CF118</f>
        <v>0</v>
      </c>
      <c r="CA31">
        <f>Heildar!CG118</f>
        <v>0</v>
      </c>
      <c r="CB31">
        <f>Heildar!CH118</f>
        <v>0</v>
      </c>
      <c r="CC31">
        <f>Heildar!CI118</f>
        <v>0</v>
      </c>
      <c r="CD31">
        <f>Heildar!CJ118</f>
        <v>0</v>
      </c>
      <c r="CE31">
        <f>Heildar!CK118</f>
        <v>0</v>
      </c>
      <c r="CF31">
        <f>Heildar!CL118</f>
        <v>0</v>
      </c>
      <c r="CG31">
        <f>Heildar!CM118</f>
        <v>0</v>
      </c>
      <c r="CH31">
        <f>Heildar!CN118</f>
        <v>0</v>
      </c>
      <c r="CI31">
        <f>Heildar!CO118</f>
        <v>0</v>
      </c>
      <c r="CJ31">
        <f>Heildar!CP118</f>
        <v>0</v>
      </c>
      <c r="CK31">
        <f>Heildar!CQ118</f>
        <v>0</v>
      </c>
      <c r="CL31">
        <f>Heildar!CR118</f>
        <v>0</v>
      </c>
      <c r="CM31">
        <f>Heildar!CS118</f>
        <v>0</v>
      </c>
      <c r="CN31">
        <f>Heildar!CT118</f>
        <v>0</v>
      </c>
      <c r="CO31">
        <f>Heildar!CU118</f>
        <v>0</v>
      </c>
      <c r="CP31">
        <f>Heildar!CV118</f>
        <v>0</v>
      </c>
      <c r="CQ31">
        <f>Heildar!CW118</f>
        <v>0</v>
      </c>
      <c r="CR31">
        <f>Heildar!CX118</f>
        <v>0</v>
      </c>
      <c r="CS31">
        <f>Heildar!CY118</f>
        <v>0</v>
      </c>
      <c r="CT31">
        <f>Heildar!CZ118</f>
        <v>0</v>
      </c>
      <c r="CU31">
        <f>Heildar!DA118</f>
        <v>0</v>
      </c>
      <c r="CV31">
        <f>Heildar!DB118</f>
        <v>0</v>
      </c>
      <c r="CW31">
        <f>Heildar!DC118</f>
        <v>0</v>
      </c>
      <c r="CX31">
        <f>Heildar!DD118</f>
        <v>0</v>
      </c>
      <c r="CY31">
        <f>Heildar!DE118</f>
        <v>0</v>
      </c>
      <c r="CZ31">
        <f>Heildar!DF118</f>
        <v>0</v>
      </c>
      <c r="DA31">
        <f>Heildar!DG118</f>
        <v>0</v>
      </c>
      <c r="DB31">
        <f>Heildar!DH118</f>
        <v>0</v>
      </c>
      <c r="DC31">
        <f>Heildar!DI118</f>
        <v>0</v>
      </c>
      <c r="DD31">
        <f>Heildar!DJ118</f>
        <v>0</v>
      </c>
      <c r="DE31">
        <f>Heildar!DK118</f>
        <v>0</v>
      </c>
      <c r="DF31">
        <f>Heildar!DL118</f>
        <v>0</v>
      </c>
      <c r="DG31">
        <f>Heildar!DM118</f>
        <v>0</v>
      </c>
      <c r="DH31">
        <f>Heildar!DN118</f>
        <v>0</v>
      </c>
      <c r="DI31">
        <f>Heildar!DO118</f>
        <v>0</v>
      </c>
      <c r="DJ31">
        <f>Heildar!DP118</f>
        <v>0</v>
      </c>
      <c r="DK31">
        <f>Heildar!DQ118</f>
        <v>0</v>
      </c>
      <c r="DL31">
        <f>Heildar!DR118</f>
        <v>0</v>
      </c>
      <c r="DM31">
        <f>Heildar!DS118</f>
        <v>0</v>
      </c>
      <c r="DN31">
        <f>Heildar!DT118</f>
        <v>0</v>
      </c>
      <c r="DO31">
        <f>Heildar!DU118</f>
        <v>0</v>
      </c>
      <c r="DP31">
        <f>Heildar!DV118</f>
        <v>0</v>
      </c>
      <c r="DQ31">
        <f>Heildar!DW118</f>
        <v>0</v>
      </c>
      <c r="DR31">
        <f>Heildar!DX118</f>
        <v>0</v>
      </c>
      <c r="DS31">
        <f>Heildar!DY118</f>
        <v>0</v>
      </c>
      <c r="DT31">
        <f>Heildar!DZ118</f>
        <v>0</v>
      </c>
      <c r="DU31">
        <f>Heildar!EA118</f>
        <v>0</v>
      </c>
      <c r="DV31">
        <f>Heildar!EB118</f>
        <v>0</v>
      </c>
      <c r="DW31">
        <f>Heildar!EC118</f>
        <v>0</v>
      </c>
      <c r="DX31">
        <f>Heildar!ED118</f>
        <v>0</v>
      </c>
      <c r="DY31">
        <f>Heildar!EE118</f>
        <v>0</v>
      </c>
      <c r="DZ31">
        <f>Heildar!EF118</f>
        <v>0</v>
      </c>
      <c r="EA31">
        <f>Heildar!EG118</f>
        <v>0</v>
      </c>
      <c r="EB31">
        <f>Heildar!EH118</f>
        <v>0</v>
      </c>
      <c r="EC31">
        <f>Heildar!EI118</f>
        <v>0</v>
      </c>
      <c r="ED31">
        <f>Heildar!EJ118</f>
        <v>0</v>
      </c>
      <c r="EE31">
        <f>Heildar!EK118</f>
        <v>0</v>
      </c>
      <c r="EF31">
        <f>Heildar!EL118</f>
        <v>0</v>
      </c>
      <c r="EG31">
        <f>Heildar!EM118</f>
        <v>0</v>
      </c>
      <c r="EH31">
        <f>Heildar!EN118</f>
        <v>0</v>
      </c>
      <c r="EI31">
        <f>Heildar!EO118</f>
        <v>0</v>
      </c>
      <c r="EJ31">
        <f>Heildar!EP118</f>
        <v>0</v>
      </c>
      <c r="EK31">
        <f>Heildar!EQ118</f>
        <v>0</v>
      </c>
      <c r="EL31">
        <f>Heildar!ER118</f>
        <v>0</v>
      </c>
      <c r="EM31">
        <f>Heildar!ES118</f>
        <v>0</v>
      </c>
      <c r="EN31">
        <f>Heildar!ET118</f>
        <v>0</v>
      </c>
      <c r="EO31">
        <f>Heildar!EU118</f>
        <v>0</v>
      </c>
      <c r="EP31">
        <f>Heildar!EV118</f>
        <v>0</v>
      </c>
      <c r="EQ31">
        <f>Heildar!EW118</f>
        <v>0</v>
      </c>
      <c r="ER31">
        <f>Heildar!EX118</f>
        <v>0</v>
      </c>
      <c r="ES31">
        <f>Heildar!EY118</f>
        <v>0</v>
      </c>
      <c r="ET31">
        <f>Heildar!EZ118</f>
        <v>0</v>
      </c>
      <c r="EU31">
        <f>Heildar!FA118</f>
        <v>0</v>
      </c>
      <c r="EV31">
        <f>Heildar!FB118</f>
        <v>0</v>
      </c>
      <c r="EW31">
        <f>Heildar!FC118</f>
        <v>0</v>
      </c>
      <c r="EX31">
        <f>Heildar!FD118</f>
        <v>0</v>
      </c>
      <c r="EY31">
        <f>Heildar!FE118</f>
        <v>0</v>
      </c>
      <c r="EZ31">
        <f>Heildar!FF118</f>
        <v>0</v>
      </c>
      <c r="FA31">
        <f>Heildar!FG118</f>
        <v>0</v>
      </c>
      <c r="FB31">
        <f>Heildar!FH118</f>
        <v>0</v>
      </c>
      <c r="FC31">
        <f>Heildar!FI118</f>
        <v>0</v>
      </c>
      <c r="FD31">
        <f>Heildar!FJ118</f>
        <v>0</v>
      </c>
      <c r="FE31">
        <f>Heildar!FK118</f>
        <v>0</v>
      </c>
      <c r="FF31">
        <f>Heildar!FL118</f>
        <v>0</v>
      </c>
      <c r="FG31">
        <f>Heildar!FM118</f>
        <v>0</v>
      </c>
      <c r="FH31">
        <f>Heildar!FN118</f>
        <v>0</v>
      </c>
      <c r="FI31">
        <f>Heildar!FO118</f>
        <v>0</v>
      </c>
      <c r="FJ31">
        <f>Heildar!FP118</f>
        <v>0</v>
      </c>
      <c r="FK31">
        <f>Heildar!FQ118</f>
        <v>0</v>
      </c>
      <c r="FL31">
        <f>Heildar!FR118</f>
        <v>0</v>
      </c>
      <c r="FM31">
        <f>Heildar!FS118</f>
        <v>0</v>
      </c>
      <c r="FN31">
        <f>Heildar!FT118</f>
        <v>0</v>
      </c>
      <c r="FO31">
        <f>Heildar!FU118</f>
        <v>0</v>
      </c>
      <c r="FP31">
        <f>Heildar!FV118</f>
        <v>0</v>
      </c>
      <c r="FQ31">
        <f>Heildar!FW118</f>
        <v>0</v>
      </c>
      <c r="FR31">
        <f>Heildar!FX118</f>
        <v>0</v>
      </c>
      <c r="FS31">
        <f>Heildar!FY118</f>
        <v>0</v>
      </c>
      <c r="FT31">
        <f>Heildar!FZ118</f>
        <v>0</v>
      </c>
      <c r="FU31">
        <f>Heildar!GA118</f>
        <v>0</v>
      </c>
      <c r="FV31">
        <f>Heildar!GB118</f>
        <v>0</v>
      </c>
      <c r="FW31">
        <f>Heildar!GC118</f>
        <v>0</v>
      </c>
      <c r="FX31">
        <f>Heildar!GD118</f>
        <v>0</v>
      </c>
      <c r="FY31">
        <f>Heildar!GE118</f>
        <v>0</v>
      </c>
      <c r="FZ31">
        <f>Heildar!GF118</f>
        <v>0</v>
      </c>
      <c r="GA31">
        <f>Heildar!GG118</f>
        <v>0</v>
      </c>
      <c r="GB31">
        <f>Heildar!GH118</f>
        <v>0</v>
      </c>
      <c r="GC31">
        <f>Heildar!GI118</f>
        <v>0</v>
      </c>
      <c r="GD31">
        <f>Heildar!GJ118</f>
        <v>0</v>
      </c>
      <c r="GE31">
        <f>Heildar!GK118</f>
        <v>0</v>
      </c>
      <c r="GF31">
        <f>Heildar!GL118</f>
        <v>0</v>
      </c>
      <c r="GG31">
        <f>Heildar!GM118</f>
        <v>0</v>
      </c>
      <c r="GH31">
        <f>Heildar!GN118</f>
        <v>0</v>
      </c>
      <c r="GI31">
        <f>Heildar!GO118</f>
        <v>0</v>
      </c>
      <c r="GJ31">
        <f>Heildar!GP118</f>
        <v>0</v>
      </c>
      <c r="GK31">
        <f>Heildar!GQ118</f>
        <v>0</v>
      </c>
      <c r="GL31">
        <f>Heildar!GR118</f>
        <v>0</v>
      </c>
      <c r="GM31">
        <f>Heildar!GS118</f>
        <v>0</v>
      </c>
      <c r="GN31">
        <f>Heildar!GT118</f>
        <v>0</v>
      </c>
      <c r="GO31">
        <f>Heildar!GU118</f>
        <v>0</v>
      </c>
      <c r="GP31">
        <f>Heildar!GV118</f>
        <v>0</v>
      </c>
      <c r="GQ31">
        <f>Heildar!GW118</f>
        <v>0</v>
      </c>
      <c r="GR31">
        <f>Heildar!GX118</f>
        <v>0</v>
      </c>
      <c r="GS31">
        <f>Heildar!GY118</f>
        <v>0</v>
      </c>
      <c r="GT31">
        <f>Heildar!GZ118</f>
        <v>0</v>
      </c>
      <c r="GU31">
        <f>Heildar!HA118</f>
        <v>0</v>
      </c>
      <c r="GV31">
        <f>Heildar!HB118</f>
        <v>0</v>
      </c>
      <c r="GW31">
        <f>Heildar!HC118</f>
        <v>0</v>
      </c>
      <c r="GX31">
        <f>Heildar!HD118</f>
        <v>0</v>
      </c>
      <c r="GY31">
        <f>Heildar!HE118</f>
        <v>0</v>
      </c>
      <c r="GZ31">
        <f>Heildar!HF118</f>
        <v>0</v>
      </c>
      <c r="HA31">
        <f>Heildar!HG118</f>
        <v>0</v>
      </c>
      <c r="HB31">
        <f>Heildar!HH118</f>
        <v>0</v>
      </c>
      <c r="HC31">
        <f>Heildar!HI118</f>
        <v>0</v>
      </c>
      <c r="HD31">
        <f>Heildar!HJ118</f>
        <v>0</v>
      </c>
      <c r="HE31">
        <f>Heildar!HK118</f>
        <v>0</v>
      </c>
      <c r="HF31">
        <f>Heildar!HL118</f>
        <v>0</v>
      </c>
      <c r="HG31">
        <f>Heildar!HM118</f>
        <v>0</v>
      </c>
      <c r="HH31">
        <f>Heildar!HN118</f>
        <v>0</v>
      </c>
      <c r="HI31">
        <f>Heildar!HO118</f>
        <v>0</v>
      </c>
      <c r="HJ31">
        <f>Heildar!HP118</f>
        <v>0</v>
      </c>
      <c r="HK31">
        <f>Heildar!HQ118</f>
        <v>0</v>
      </c>
      <c r="HL31">
        <f>Heildar!HR118</f>
        <v>0</v>
      </c>
      <c r="HM31">
        <f>Heildar!HS118</f>
        <v>0</v>
      </c>
      <c r="HN31">
        <f>Heildar!HT118</f>
        <v>0</v>
      </c>
      <c r="HO31">
        <f>Heildar!HU118</f>
        <v>0</v>
      </c>
      <c r="HP31">
        <f>Heildar!HV118</f>
        <v>0</v>
      </c>
      <c r="HQ31">
        <f>Heildar!HW118</f>
        <v>0</v>
      </c>
      <c r="HR31">
        <f>Heildar!HX118</f>
        <v>0</v>
      </c>
      <c r="HS31">
        <f>Heildar!HY118</f>
        <v>0</v>
      </c>
      <c r="HT31">
        <f>Heildar!HZ118</f>
        <v>0</v>
      </c>
      <c r="HU31">
        <f>Heildar!IA118</f>
        <v>0</v>
      </c>
      <c r="HV31">
        <f>Heildar!IB118</f>
        <v>0</v>
      </c>
      <c r="HW31">
        <f>Heildar!IC118</f>
        <v>0</v>
      </c>
      <c r="HX31">
        <f>Heildar!ID118</f>
        <v>0</v>
      </c>
      <c r="HY31">
        <f>Heildar!IE118</f>
        <v>0</v>
      </c>
      <c r="HZ31">
        <f>Heildar!IF118</f>
        <v>0</v>
      </c>
      <c r="IA31">
        <f>Heildar!IG118</f>
        <v>0</v>
      </c>
      <c r="IB31">
        <f>Heildar!IH118</f>
        <v>0</v>
      </c>
      <c r="IC31">
        <f>Heildar!II118</f>
        <v>0</v>
      </c>
      <c r="ID31">
        <f>Heildar!IJ118</f>
        <v>0</v>
      </c>
      <c r="IE31">
        <f>Heildar!IK118</f>
        <v>0</v>
      </c>
      <c r="IF31">
        <f>Heildar!IL118</f>
        <v>0</v>
      </c>
      <c r="IG31">
        <f>Heildar!IM118</f>
        <v>0</v>
      </c>
      <c r="IH31">
        <f>Heildar!IN118</f>
        <v>0</v>
      </c>
      <c r="II31">
        <f>Heildar!IO118</f>
        <v>0</v>
      </c>
      <c r="IJ31">
        <f>Heildar!IP118</f>
        <v>0</v>
      </c>
      <c r="IK31">
        <f>Heildar!IQ118</f>
        <v>0</v>
      </c>
      <c r="IL31">
        <f>Heildar!IR118</f>
        <v>0</v>
      </c>
      <c r="IM31">
        <f>Heildar!IS118</f>
        <v>0</v>
      </c>
      <c r="IN31">
        <f>Heildar!IT118</f>
        <v>0</v>
      </c>
      <c r="IO31">
        <f>Heildar!IU118</f>
        <v>0</v>
      </c>
      <c r="IP31">
        <f>Heildar!IV118</f>
        <v>0</v>
      </c>
      <c r="IQ31" t="e">
        <f>Heildar!#REF!</f>
        <v>#REF!</v>
      </c>
      <c r="IR31" t="e">
        <f>Heildar!#REF!</f>
        <v>#REF!</v>
      </c>
      <c r="IS31" t="e">
        <f>Heildar!#REF!</f>
        <v>#REF!</v>
      </c>
      <c r="IT31" t="e">
        <f>Heildar!#REF!</f>
        <v>#REF!</v>
      </c>
      <c r="IU31" t="e">
        <f>Heildar!#REF!</f>
        <v>#REF!</v>
      </c>
      <c r="IV31" t="e">
        <f>Heildar!#REF!</f>
        <v>#REF!</v>
      </c>
    </row>
    <row r="32" spans="1:256" x14ac:dyDescent="0.2">
      <c r="A32" s="30" t="str">
        <f>Heildar!A92</f>
        <v>Heildarþekja</v>
      </c>
      <c r="B32" s="30">
        <f>Heildar!B92</f>
        <v>34</v>
      </c>
      <c r="C32" s="30">
        <f>Heildar!C92</f>
        <v>53.5</v>
      </c>
      <c r="D32" s="30">
        <f>Heildar!D92</f>
        <v>68</v>
      </c>
      <c r="E32" s="30">
        <f>Heildar!E92</f>
        <v>58</v>
      </c>
      <c r="F32" s="30">
        <f>Heildar!F92</f>
        <v>80</v>
      </c>
      <c r="G32" s="30">
        <f>Heildar!G92</f>
        <v>19.5</v>
      </c>
      <c r="H32" s="30">
        <f>Heildar!H92</f>
        <v>14.5</v>
      </c>
      <c r="I32" s="30">
        <f>Heildar!I92</f>
        <v>-10</v>
      </c>
      <c r="J32" s="30">
        <f>Heildar!J92</f>
        <v>22</v>
      </c>
      <c r="K32" s="30">
        <f>Heildar!K92</f>
        <v>0</v>
      </c>
      <c r="L32" s="30">
        <f>Heildar!L92</f>
        <v>0</v>
      </c>
      <c r="M32" s="30">
        <f>Heildar!M92</f>
        <v>0</v>
      </c>
      <c r="N32" s="30">
        <f>Heildar!N92</f>
        <v>0</v>
      </c>
      <c r="O32" s="30">
        <f>Heildar!O92</f>
        <v>0</v>
      </c>
      <c r="P32" s="30">
        <f>Heildar!P92</f>
        <v>0</v>
      </c>
      <c r="Q32" s="30">
        <f>Heildar!Q92</f>
        <v>0</v>
      </c>
      <c r="R32" s="30">
        <f>Heildar!R92</f>
        <v>0</v>
      </c>
      <c r="S32" s="30">
        <f>Heildar!S92</f>
        <v>0</v>
      </c>
      <c r="T32" s="30">
        <f>Heildar!T92</f>
        <v>0</v>
      </c>
      <c r="U32" s="30">
        <f>Heildar!U92</f>
        <v>0</v>
      </c>
      <c r="V32" s="30">
        <f>Heildar!V92</f>
        <v>0</v>
      </c>
      <c r="W32" s="30">
        <f>Heildar!W92</f>
        <v>0</v>
      </c>
      <c r="X32" s="30">
        <f>Heildar!X92</f>
        <v>0</v>
      </c>
      <c r="Y32" s="30">
        <f>Heildar!Y92</f>
        <v>0</v>
      </c>
      <c r="Z32" s="30">
        <f>Heildar!Z92</f>
        <v>34</v>
      </c>
      <c r="AA32" s="30">
        <f>Heildar!AA92</f>
        <v>53.5</v>
      </c>
      <c r="AB32" s="30">
        <f>Heildar!AB92</f>
        <v>68</v>
      </c>
      <c r="AC32" s="30">
        <f>Heildar!AC92</f>
        <v>58</v>
      </c>
      <c r="AD32" s="30">
        <f>Heildar!AD92</f>
        <v>80</v>
      </c>
      <c r="AE32" s="30">
        <f>Heildar!AE92</f>
        <v>0</v>
      </c>
      <c r="AF32" s="30">
        <f>Heildar!AF92</f>
        <v>0</v>
      </c>
      <c r="AG32" s="30">
        <f>Heildar!AG92</f>
        <v>0</v>
      </c>
      <c r="AH32" s="30">
        <f>Heildar!AH92</f>
        <v>0</v>
      </c>
      <c r="AI32" s="30">
        <f>Heildar!AI92</f>
        <v>0</v>
      </c>
      <c r="AP32">
        <f>Heildar!AV119</f>
        <v>0</v>
      </c>
      <c r="AQ32">
        <f>Heildar!AW119</f>
        <v>0</v>
      </c>
      <c r="AR32">
        <f>Heildar!AX119</f>
        <v>0</v>
      </c>
      <c r="AS32">
        <f>Heildar!AY119</f>
        <v>0</v>
      </c>
      <c r="AT32">
        <f>Heildar!AZ119</f>
        <v>0</v>
      </c>
      <c r="AU32">
        <f>Heildar!BA119</f>
        <v>0</v>
      </c>
      <c r="AV32">
        <f>Heildar!BB119</f>
        <v>0</v>
      </c>
      <c r="AW32">
        <f>Heildar!BC119</f>
        <v>0</v>
      </c>
      <c r="AX32">
        <f>Heildar!BD119</f>
        <v>0</v>
      </c>
      <c r="AY32">
        <f>Heildar!BE119</f>
        <v>0</v>
      </c>
      <c r="AZ32">
        <f>Heildar!BF119</f>
        <v>0</v>
      </c>
      <c r="BA32">
        <f>Heildar!BG119</f>
        <v>0</v>
      </c>
      <c r="BB32">
        <f>Heildar!BH119</f>
        <v>0</v>
      </c>
      <c r="BC32">
        <f>Heildar!BI119</f>
        <v>0</v>
      </c>
      <c r="BD32">
        <f>Heildar!BJ119</f>
        <v>0</v>
      </c>
      <c r="BE32">
        <f>Heildar!BK119</f>
        <v>0</v>
      </c>
      <c r="BF32">
        <f>Heildar!BL119</f>
        <v>0</v>
      </c>
      <c r="BG32">
        <f>Heildar!BM119</f>
        <v>0</v>
      </c>
      <c r="BH32">
        <f>Heildar!BN119</f>
        <v>0</v>
      </c>
      <c r="BI32">
        <f>Heildar!BO119</f>
        <v>0</v>
      </c>
      <c r="BJ32">
        <f>Heildar!BP119</f>
        <v>0</v>
      </c>
      <c r="BK32">
        <f>Heildar!BQ119</f>
        <v>0</v>
      </c>
      <c r="BL32">
        <f>Heildar!BR119</f>
        <v>0</v>
      </c>
      <c r="BM32">
        <f>Heildar!BS119</f>
        <v>0</v>
      </c>
      <c r="BN32">
        <f>Heildar!BT119</f>
        <v>0</v>
      </c>
      <c r="BO32">
        <f>Heildar!BU119</f>
        <v>0</v>
      </c>
      <c r="BP32">
        <f>Heildar!BV119</f>
        <v>0</v>
      </c>
      <c r="BQ32">
        <f>Heildar!BW119</f>
        <v>0</v>
      </c>
      <c r="BR32">
        <f>Heildar!BX119</f>
        <v>0</v>
      </c>
      <c r="BS32">
        <f>Heildar!BY119</f>
        <v>0</v>
      </c>
      <c r="BT32">
        <f>Heildar!BZ119</f>
        <v>0</v>
      </c>
      <c r="BU32">
        <f>Heildar!CA119</f>
        <v>0</v>
      </c>
      <c r="BV32">
        <f>Heildar!CB119</f>
        <v>0</v>
      </c>
      <c r="BW32">
        <f>Heildar!CC119</f>
        <v>0</v>
      </c>
      <c r="BX32">
        <f>Heildar!CD119</f>
        <v>0</v>
      </c>
      <c r="BY32">
        <f>Heildar!CE119</f>
        <v>0</v>
      </c>
      <c r="BZ32">
        <f>Heildar!CF119</f>
        <v>0</v>
      </c>
      <c r="CA32">
        <f>Heildar!CG119</f>
        <v>0</v>
      </c>
      <c r="CB32">
        <f>Heildar!CH119</f>
        <v>0</v>
      </c>
      <c r="CC32">
        <f>Heildar!CI119</f>
        <v>0</v>
      </c>
      <c r="CD32">
        <f>Heildar!CJ119</f>
        <v>0</v>
      </c>
      <c r="CE32">
        <f>Heildar!CK119</f>
        <v>0</v>
      </c>
      <c r="CF32">
        <f>Heildar!CL119</f>
        <v>0</v>
      </c>
      <c r="CG32">
        <f>Heildar!CM119</f>
        <v>0</v>
      </c>
      <c r="CH32">
        <f>Heildar!CN119</f>
        <v>0</v>
      </c>
      <c r="CI32">
        <f>Heildar!CO119</f>
        <v>0</v>
      </c>
      <c r="CJ32">
        <f>Heildar!CP119</f>
        <v>0</v>
      </c>
      <c r="CK32">
        <f>Heildar!CQ119</f>
        <v>0</v>
      </c>
      <c r="CL32">
        <f>Heildar!CR119</f>
        <v>0</v>
      </c>
      <c r="CM32">
        <f>Heildar!CS119</f>
        <v>0</v>
      </c>
      <c r="CN32">
        <f>Heildar!CT119</f>
        <v>0</v>
      </c>
      <c r="CO32">
        <f>Heildar!CU119</f>
        <v>0</v>
      </c>
      <c r="CP32">
        <f>Heildar!CV119</f>
        <v>0</v>
      </c>
      <c r="CQ32">
        <f>Heildar!CW119</f>
        <v>0</v>
      </c>
      <c r="CR32">
        <f>Heildar!CX119</f>
        <v>0</v>
      </c>
      <c r="CS32">
        <f>Heildar!CY119</f>
        <v>0</v>
      </c>
      <c r="CT32">
        <f>Heildar!CZ119</f>
        <v>0</v>
      </c>
      <c r="CU32">
        <f>Heildar!DA119</f>
        <v>0</v>
      </c>
      <c r="CV32">
        <f>Heildar!DB119</f>
        <v>0</v>
      </c>
      <c r="CW32">
        <f>Heildar!DC119</f>
        <v>0</v>
      </c>
      <c r="CX32">
        <f>Heildar!DD119</f>
        <v>0</v>
      </c>
      <c r="CY32">
        <f>Heildar!DE119</f>
        <v>0</v>
      </c>
      <c r="CZ32">
        <f>Heildar!DF119</f>
        <v>0</v>
      </c>
      <c r="DA32">
        <f>Heildar!DG119</f>
        <v>0</v>
      </c>
      <c r="DB32">
        <f>Heildar!DH119</f>
        <v>0</v>
      </c>
      <c r="DC32">
        <f>Heildar!DI119</f>
        <v>0</v>
      </c>
      <c r="DD32">
        <f>Heildar!DJ119</f>
        <v>0</v>
      </c>
      <c r="DE32">
        <f>Heildar!DK119</f>
        <v>0</v>
      </c>
      <c r="DF32">
        <f>Heildar!DL119</f>
        <v>0</v>
      </c>
      <c r="DG32">
        <f>Heildar!DM119</f>
        <v>0</v>
      </c>
      <c r="DH32">
        <f>Heildar!DN119</f>
        <v>0</v>
      </c>
      <c r="DI32">
        <f>Heildar!DO119</f>
        <v>0</v>
      </c>
      <c r="DJ32">
        <f>Heildar!DP119</f>
        <v>0</v>
      </c>
      <c r="DK32">
        <f>Heildar!DQ119</f>
        <v>0</v>
      </c>
      <c r="DL32">
        <f>Heildar!DR119</f>
        <v>0</v>
      </c>
      <c r="DM32">
        <f>Heildar!DS119</f>
        <v>0</v>
      </c>
      <c r="DN32">
        <f>Heildar!DT119</f>
        <v>0</v>
      </c>
      <c r="DO32">
        <f>Heildar!DU119</f>
        <v>0</v>
      </c>
      <c r="DP32">
        <f>Heildar!DV119</f>
        <v>0</v>
      </c>
      <c r="DQ32">
        <f>Heildar!DW119</f>
        <v>0</v>
      </c>
      <c r="DR32">
        <f>Heildar!DX119</f>
        <v>0</v>
      </c>
      <c r="DS32">
        <f>Heildar!DY119</f>
        <v>0</v>
      </c>
      <c r="DT32">
        <f>Heildar!DZ119</f>
        <v>0</v>
      </c>
      <c r="DU32">
        <f>Heildar!EA119</f>
        <v>0</v>
      </c>
      <c r="DV32">
        <f>Heildar!EB119</f>
        <v>0</v>
      </c>
      <c r="DW32">
        <f>Heildar!EC119</f>
        <v>0</v>
      </c>
      <c r="DX32">
        <f>Heildar!ED119</f>
        <v>0</v>
      </c>
      <c r="DY32">
        <f>Heildar!EE119</f>
        <v>0</v>
      </c>
      <c r="DZ32">
        <f>Heildar!EF119</f>
        <v>0</v>
      </c>
      <c r="EA32">
        <f>Heildar!EG119</f>
        <v>0</v>
      </c>
      <c r="EB32">
        <f>Heildar!EH119</f>
        <v>0</v>
      </c>
      <c r="EC32">
        <f>Heildar!EI119</f>
        <v>0</v>
      </c>
      <c r="ED32">
        <f>Heildar!EJ119</f>
        <v>0</v>
      </c>
      <c r="EE32">
        <f>Heildar!EK119</f>
        <v>0</v>
      </c>
      <c r="EF32">
        <f>Heildar!EL119</f>
        <v>0</v>
      </c>
      <c r="EG32">
        <f>Heildar!EM119</f>
        <v>0</v>
      </c>
      <c r="EH32">
        <f>Heildar!EN119</f>
        <v>0</v>
      </c>
      <c r="EI32">
        <f>Heildar!EO119</f>
        <v>0</v>
      </c>
      <c r="EJ32">
        <f>Heildar!EP119</f>
        <v>0</v>
      </c>
      <c r="EK32">
        <f>Heildar!EQ119</f>
        <v>0</v>
      </c>
      <c r="EL32">
        <f>Heildar!ER119</f>
        <v>0</v>
      </c>
      <c r="EM32">
        <f>Heildar!ES119</f>
        <v>0</v>
      </c>
      <c r="EN32">
        <f>Heildar!ET119</f>
        <v>0</v>
      </c>
      <c r="EO32">
        <f>Heildar!EU119</f>
        <v>0</v>
      </c>
      <c r="EP32">
        <f>Heildar!EV119</f>
        <v>0</v>
      </c>
      <c r="EQ32">
        <f>Heildar!EW119</f>
        <v>0</v>
      </c>
      <c r="ER32">
        <f>Heildar!EX119</f>
        <v>0</v>
      </c>
      <c r="ES32">
        <f>Heildar!EY119</f>
        <v>0</v>
      </c>
      <c r="ET32">
        <f>Heildar!EZ119</f>
        <v>0</v>
      </c>
      <c r="EU32">
        <f>Heildar!FA119</f>
        <v>0</v>
      </c>
      <c r="EV32">
        <f>Heildar!FB119</f>
        <v>0</v>
      </c>
      <c r="EW32">
        <f>Heildar!FC119</f>
        <v>0</v>
      </c>
      <c r="EX32">
        <f>Heildar!FD119</f>
        <v>0</v>
      </c>
      <c r="EY32">
        <f>Heildar!FE119</f>
        <v>0</v>
      </c>
      <c r="EZ32">
        <f>Heildar!FF119</f>
        <v>0</v>
      </c>
      <c r="FA32">
        <f>Heildar!FG119</f>
        <v>0</v>
      </c>
      <c r="FB32">
        <f>Heildar!FH119</f>
        <v>0</v>
      </c>
      <c r="FC32">
        <f>Heildar!FI119</f>
        <v>0</v>
      </c>
      <c r="FD32">
        <f>Heildar!FJ119</f>
        <v>0</v>
      </c>
      <c r="FE32">
        <f>Heildar!FK119</f>
        <v>0</v>
      </c>
      <c r="FF32">
        <f>Heildar!FL119</f>
        <v>0</v>
      </c>
      <c r="FG32">
        <f>Heildar!FM119</f>
        <v>0</v>
      </c>
      <c r="FH32">
        <f>Heildar!FN119</f>
        <v>0</v>
      </c>
      <c r="FI32">
        <f>Heildar!FO119</f>
        <v>0</v>
      </c>
      <c r="FJ32">
        <f>Heildar!FP119</f>
        <v>0</v>
      </c>
      <c r="FK32">
        <f>Heildar!FQ119</f>
        <v>0</v>
      </c>
      <c r="FL32">
        <f>Heildar!FR119</f>
        <v>0</v>
      </c>
      <c r="FM32">
        <f>Heildar!FS119</f>
        <v>0</v>
      </c>
      <c r="FN32">
        <f>Heildar!FT119</f>
        <v>0</v>
      </c>
      <c r="FO32">
        <f>Heildar!FU119</f>
        <v>0</v>
      </c>
      <c r="FP32">
        <f>Heildar!FV119</f>
        <v>0</v>
      </c>
      <c r="FQ32">
        <f>Heildar!FW119</f>
        <v>0</v>
      </c>
      <c r="FR32">
        <f>Heildar!FX119</f>
        <v>0</v>
      </c>
      <c r="FS32">
        <f>Heildar!FY119</f>
        <v>0</v>
      </c>
      <c r="FT32">
        <f>Heildar!FZ119</f>
        <v>0</v>
      </c>
      <c r="FU32">
        <f>Heildar!GA119</f>
        <v>0</v>
      </c>
      <c r="FV32">
        <f>Heildar!GB119</f>
        <v>0</v>
      </c>
      <c r="FW32">
        <f>Heildar!GC119</f>
        <v>0</v>
      </c>
      <c r="FX32">
        <f>Heildar!GD119</f>
        <v>0</v>
      </c>
      <c r="FY32">
        <f>Heildar!GE119</f>
        <v>0</v>
      </c>
      <c r="FZ32">
        <f>Heildar!GF119</f>
        <v>0</v>
      </c>
      <c r="GA32">
        <f>Heildar!GG119</f>
        <v>0</v>
      </c>
      <c r="GB32">
        <f>Heildar!GH119</f>
        <v>0</v>
      </c>
      <c r="GC32">
        <f>Heildar!GI119</f>
        <v>0</v>
      </c>
      <c r="GD32">
        <f>Heildar!GJ119</f>
        <v>0</v>
      </c>
      <c r="GE32">
        <f>Heildar!GK119</f>
        <v>0</v>
      </c>
      <c r="GF32">
        <f>Heildar!GL119</f>
        <v>0</v>
      </c>
      <c r="GG32">
        <f>Heildar!GM119</f>
        <v>0</v>
      </c>
      <c r="GH32">
        <f>Heildar!GN119</f>
        <v>0</v>
      </c>
      <c r="GI32">
        <f>Heildar!GO119</f>
        <v>0</v>
      </c>
      <c r="GJ32">
        <f>Heildar!GP119</f>
        <v>0</v>
      </c>
      <c r="GK32">
        <f>Heildar!GQ119</f>
        <v>0</v>
      </c>
      <c r="GL32">
        <f>Heildar!GR119</f>
        <v>0</v>
      </c>
      <c r="GM32">
        <f>Heildar!GS119</f>
        <v>0</v>
      </c>
      <c r="GN32">
        <f>Heildar!GT119</f>
        <v>0</v>
      </c>
      <c r="GO32">
        <f>Heildar!GU119</f>
        <v>0</v>
      </c>
      <c r="GP32">
        <f>Heildar!GV119</f>
        <v>0</v>
      </c>
      <c r="GQ32">
        <f>Heildar!GW119</f>
        <v>0</v>
      </c>
      <c r="GR32">
        <f>Heildar!GX119</f>
        <v>0</v>
      </c>
      <c r="GS32">
        <f>Heildar!GY119</f>
        <v>0</v>
      </c>
      <c r="GT32">
        <f>Heildar!GZ119</f>
        <v>0</v>
      </c>
      <c r="GU32">
        <f>Heildar!HA119</f>
        <v>0</v>
      </c>
      <c r="GV32">
        <f>Heildar!HB119</f>
        <v>0</v>
      </c>
      <c r="GW32">
        <f>Heildar!HC119</f>
        <v>0</v>
      </c>
      <c r="GX32">
        <f>Heildar!HD119</f>
        <v>0</v>
      </c>
      <c r="GY32">
        <f>Heildar!HE119</f>
        <v>0</v>
      </c>
      <c r="GZ32">
        <f>Heildar!HF119</f>
        <v>0</v>
      </c>
      <c r="HA32">
        <f>Heildar!HG119</f>
        <v>0</v>
      </c>
      <c r="HB32">
        <f>Heildar!HH119</f>
        <v>0</v>
      </c>
      <c r="HC32">
        <f>Heildar!HI119</f>
        <v>0</v>
      </c>
      <c r="HD32">
        <f>Heildar!HJ119</f>
        <v>0</v>
      </c>
      <c r="HE32">
        <f>Heildar!HK119</f>
        <v>0</v>
      </c>
      <c r="HF32">
        <f>Heildar!HL119</f>
        <v>0</v>
      </c>
      <c r="HG32">
        <f>Heildar!HM119</f>
        <v>0</v>
      </c>
      <c r="HH32">
        <f>Heildar!HN119</f>
        <v>0</v>
      </c>
      <c r="HI32">
        <f>Heildar!HO119</f>
        <v>0</v>
      </c>
      <c r="HJ32">
        <f>Heildar!HP119</f>
        <v>0</v>
      </c>
      <c r="HK32">
        <f>Heildar!HQ119</f>
        <v>0</v>
      </c>
      <c r="HL32">
        <f>Heildar!HR119</f>
        <v>0</v>
      </c>
      <c r="HM32">
        <f>Heildar!HS119</f>
        <v>0</v>
      </c>
      <c r="HN32">
        <f>Heildar!HT119</f>
        <v>0</v>
      </c>
      <c r="HO32">
        <f>Heildar!HU119</f>
        <v>0</v>
      </c>
      <c r="HP32">
        <f>Heildar!HV119</f>
        <v>0</v>
      </c>
      <c r="HQ32">
        <f>Heildar!HW119</f>
        <v>0</v>
      </c>
      <c r="HR32">
        <f>Heildar!HX119</f>
        <v>0</v>
      </c>
      <c r="HS32">
        <f>Heildar!HY119</f>
        <v>0</v>
      </c>
      <c r="HT32">
        <f>Heildar!HZ119</f>
        <v>0</v>
      </c>
      <c r="HU32">
        <f>Heildar!IA119</f>
        <v>0</v>
      </c>
      <c r="HV32">
        <f>Heildar!IB119</f>
        <v>0</v>
      </c>
      <c r="HW32">
        <f>Heildar!IC119</f>
        <v>0</v>
      </c>
      <c r="HX32">
        <f>Heildar!ID119</f>
        <v>0</v>
      </c>
      <c r="HY32">
        <f>Heildar!IE119</f>
        <v>0</v>
      </c>
      <c r="HZ32">
        <f>Heildar!IF119</f>
        <v>0</v>
      </c>
      <c r="IA32">
        <f>Heildar!IG119</f>
        <v>0</v>
      </c>
      <c r="IB32">
        <f>Heildar!IH119</f>
        <v>0</v>
      </c>
      <c r="IC32">
        <f>Heildar!II119</f>
        <v>0</v>
      </c>
      <c r="ID32">
        <f>Heildar!IJ119</f>
        <v>0</v>
      </c>
      <c r="IE32">
        <f>Heildar!IK119</f>
        <v>0</v>
      </c>
      <c r="IF32">
        <f>Heildar!IL119</f>
        <v>0</v>
      </c>
      <c r="IG32">
        <f>Heildar!IM119</f>
        <v>0</v>
      </c>
      <c r="IH32">
        <f>Heildar!IN119</f>
        <v>0</v>
      </c>
      <c r="II32">
        <f>Heildar!IO119</f>
        <v>0</v>
      </c>
      <c r="IJ32">
        <f>Heildar!IP119</f>
        <v>0</v>
      </c>
      <c r="IK32">
        <f>Heildar!IQ119</f>
        <v>0</v>
      </c>
      <c r="IL32">
        <f>Heildar!IR119</f>
        <v>0</v>
      </c>
      <c r="IM32">
        <f>Heildar!IS119</f>
        <v>0</v>
      </c>
      <c r="IN32">
        <f>Heildar!IT119</f>
        <v>0</v>
      </c>
      <c r="IO32">
        <f>Heildar!IU119</f>
        <v>0</v>
      </c>
      <c r="IP32">
        <f>Heildar!IV119</f>
        <v>0</v>
      </c>
      <c r="IQ32" t="e">
        <f>Heildar!#REF!</f>
        <v>#REF!</v>
      </c>
      <c r="IR32" t="e">
        <f>Heildar!#REF!</f>
        <v>#REF!</v>
      </c>
      <c r="IS32" t="e">
        <f>Heildar!#REF!</f>
        <v>#REF!</v>
      </c>
      <c r="IT32" t="e">
        <f>Heildar!#REF!</f>
        <v>#REF!</v>
      </c>
      <c r="IU32" t="e">
        <f>Heildar!#REF!</f>
        <v>#REF!</v>
      </c>
      <c r="IV32" t="e">
        <f>Heildar!#REF!</f>
        <v>#REF!</v>
      </c>
    </row>
    <row r="33" spans="1:256" x14ac:dyDescent="0.2">
      <c r="A33" s="30" t="str">
        <f>Heildar!A93</f>
        <v>Fjölbreytni</v>
      </c>
      <c r="B33" s="30">
        <f>Heildar!B93</f>
        <v>21</v>
      </c>
      <c r="C33" s="30">
        <f>Heildar!C93</f>
        <v>22</v>
      </c>
      <c r="D33" s="30">
        <f>Heildar!D93</f>
        <v>21</v>
      </c>
      <c r="E33" s="30">
        <f>Heildar!E93</f>
        <v>20</v>
      </c>
      <c r="F33" s="30">
        <f>Heildar!F93</f>
        <v>16</v>
      </c>
      <c r="G33" s="30">
        <f>Heildar!G93</f>
        <v>1</v>
      </c>
      <c r="H33" s="30">
        <f>Heildar!H93</f>
        <v>-1</v>
      </c>
      <c r="I33" s="30">
        <f>Heildar!I93</f>
        <v>-1</v>
      </c>
      <c r="J33" s="30">
        <f>Heildar!J93</f>
        <v>-4</v>
      </c>
      <c r="K33" s="30">
        <f>Heildar!K93</f>
        <v>0</v>
      </c>
      <c r="L33" s="30">
        <f>Heildar!L93</f>
        <v>0</v>
      </c>
      <c r="M33" s="30">
        <f>Heildar!M93</f>
        <v>0</v>
      </c>
      <c r="N33" s="30">
        <f>Heildar!N93</f>
        <v>0</v>
      </c>
      <c r="O33" s="30">
        <f>Heildar!O93</f>
        <v>0</v>
      </c>
      <c r="P33" s="30">
        <f>Heildar!P93</f>
        <v>0</v>
      </c>
      <c r="Q33" s="30">
        <f>Heildar!Q93</f>
        <v>0</v>
      </c>
      <c r="R33" s="30">
        <f>Heildar!R93</f>
        <v>0</v>
      </c>
      <c r="S33" s="30">
        <f>Heildar!S93</f>
        <v>0</v>
      </c>
      <c r="T33" s="30">
        <f>Heildar!T93</f>
        <v>0</v>
      </c>
      <c r="U33" s="30">
        <f>Heildar!U93</f>
        <v>0</v>
      </c>
      <c r="V33" s="30">
        <f>Heildar!V93</f>
        <v>0</v>
      </c>
      <c r="W33" s="30">
        <f>Heildar!W93</f>
        <v>0</v>
      </c>
      <c r="X33" s="30">
        <f>Heildar!X93</f>
        <v>0</v>
      </c>
      <c r="Y33" s="30">
        <f>Heildar!Y93</f>
        <v>0</v>
      </c>
      <c r="Z33" s="30">
        <f>Heildar!Z93</f>
        <v>0</v>
      </c>
      <c r="AA33" s="30">
        <f>Heildar!AA93</f>
        <v>0</v>
      </c>
      <c r="AB33" s="30">
        <f>Heildar!AB93</f>
        <v>0</v>
      </c>
      <c r="AC33" s="30">
        <f>Heildar!AC93</f>
        <v>0</v>
      </c>
      <c r="AD33" s="30">
        <f>Heildar!AD93</f>
        <v>0</v>
      </c>
      <c r="AE33" s="30">
        <f>Heildar!AE93</f>
        <v>21</v>
      </c>
      <c r="AF33" s="30">
        <f>Heildar!AF93</f>
        <v>22</v>
      </c>
      <c r="AG33" s="30">
        <f>Heildar!AG93</f>
        <v>21</v>
      </c>
      <c r="AH33" s="30">
        <f>Heildar!AH93</f>
        <v>20</v>
      </c>
      <c r="AI33" s="30">
        <f>Heildar!AI93</f>
        <v>16</v>
      </c>
      <c r="AP33">
        <f>Heildar!AV120</f>
        <v>0</v>
      </c>
      <c r="AQ33">
        <f>Heildar!AW120</f>
        <v>0</v>
      </c>
      <c r="AR33">
        <f>Heildar!AX120</f>
        <v>0</v>
      </c>
      <c r="AS33">
        <f>Heildar!AY120</f>
        <v>0</v>
      </c>
      <c r="AT33">
        <f>Heildar!AZ120</f>
        <v>0</v>
      </c>
      <c r="AU33">
        <f>Heildar!BA120</f>
        <v>0</v>
      </c>
      <c r="AV33">
        <f>Heildar!BB120</f>
        <v>0</v>
      </c>
      <c r="AW33">
        <f>Heildar!BC120</f>
        <v>0</v>
      </c>
      <c r="AX33">
        <f>Heildar!BD120</f>
        <v>0</v>
      </c>
      <c r="AY33">
        <f>Heildar!BE120</f>
        <v>0</v>
      </c>
      <c r="AZ33">
        <f>Heildar!BF120</f>
        <v>0</v>
      </c>
      <c r="BA33">
        <f>Heildar!BG120</f>
        <v>0</v>
      </c>
      <c r="BB33">
        <f>Heildar!BH120</f>
        <v>0</v>
      </c>
      <c r="BC33">
        <f>Heildar!BI120</f>
        <v>0</v>
      </c>
      <c r="BD33">
        <f>Heildar!BJ120</f>
        <v>0</v>
      </c>
      <c r="BE33">
        <f>Heildar!BK120</f>
        <v>0</v>
      </c>
      <c r="BF33">
        <f>Heildar!BL120</f>
        <v>0</v>
      </c>
      <c r="BG33">
        <f>Heildar!BM120</f>
        <v>0</v>
      </c>
      <c r="BH33">
        <f>Heildar!BN120</f>
        <v>0</v>
      </c>
      <c r="BI33">
        <f>Heildar!BO120</f>
        <v>0</v>
      </c>
      <c r="BJ33">
        <f>Heildar!BP120</f>
        <v>0</v>
      </c>
      <c r="BK33">
        <f>Heildar!BQ120</f>
        <v>0</v>
      </c>
      <c r="BL33">
        <f>Heildar!BR120</f>
        <v>0</v>
      </c>
      <c r="BM33">
        <f>Heildar!BS120</f>
        <v>0</v>
      </c>
      <c r="BN33">
        <f>Heildar!BT120</f>
        <v>0</v>
      </c>
      <c r="BO33">
        <f>Heildar!BU120</f>
        <v>0</v>
      </c>
      <c r="BP33">
        <f>Heildar!BV120</f>
        <v>0</v>
      </c>
      <c r="BQ33">
        <f>Heildar!BW120</f>
        <v>0</v>
      </c>
      <c r="BR33">
        <f>Heildar!BX120</f>
        <v>0</v>
      </c>
      <c r="BS33">
        <f>Heildar!BY120</f>
        <v>0</v>
      </c>
      <c r="BT33">
        <f>Heildar!BZ120</f>
        <v>0</v>
      </c>
      <c r="BU33">
        <f>Heildar!CA120</f>
        <v>0</v>
      </c>
      <c r="BV33">
        <f>Heildar!CB120</f>
        <v>0</v>
      </c>
      <c r="BW33">
        <f>Heildar!CC120</f>
        <v>0</v>
      </c>
      <c r="BX33">
        <f>Heildar!CD120</f>
        <v>0</v>
      </c>
      <c r="BY33">
        <f>Heildar!CE120</f>
        <v>0</v>
      </c>
      <c r="BZ33">
        <f>Heildar!CF120</f>
        <v>0</v>
      </c>
      <c r="CA33">
        <f>Heildar!CG120</f>
        <v>0</v>
      </c>
      <c r="CB33">
        <f>Heildar!CH120</f>
        <v>0</v>
      </c>
      <c r="CC33">
        <f>Heildar!CI120</f>
        <v>0</v>
      </c>
      <c r="CD33">
        <f>Heildar!CJ120</f>
        <v>0</v>
      </c>
      <c r="CE33">
        <f>Heildar!CK120</f>
        <v>0</v>
      </c>
      <c r="CF33">
        <f>Heildar!CL120</f>
        <v>0</v>
      </c>
      <c r="CG33">
        <f>Heildar!CM120</f>
        <v>0</v>
      </c>
      <c r="CH33">
        <f>Heildar!CN120</f>
        <v>0</v>
      </c>
      <c r="CI33">
        <f>Heildar!CO120</f>
        <v>0</v>
      </c>
      <c r="CJ33">
        <f>Heildar!CP120</f>
        <v>0</v>
      </c>
      <c r="CK33">
        <f>Heildar!CQ120</f>
        <v>0</v>
      </c>
      <c r="CL33">
        <f>Heildar!CR120</f>
        <v>0</v>
      </c>
      <c r="CM33">
        <f>Heildar!CS120</f>
        <v>0</v>
      </c>
      <c r="CN33">
        <f>Heildar!CT120</f>
        <v>0</v>
      </c>
      <c r="CO33">
        <f>Heildar!CU120</f>
        <v>0</v>
      </c>
      <c r="CP33">
        <f>Heildar!CV120</f>
        <v>0</v>
      </c>
      <c r="CQ33">
        <f>Heildar!CW120</f>
        <v>0</v>
      </c>
      <c r="CR33">
        <f>Heildar!CX120</f>
        <v>0</v>
      </c>
      <c r="CS33">
        <f>Heildar!CY120</f>
        <v>0</v>
      </c>
      <c r="CT33">
        <f>Heildar!CZ120</f>
        <v>0</v>
      </c>
      <c r="CU33">
        <f>Heildar!DA120</f>
        <v>0</v>
      </c>
      <c r="CV33">
        <f>Heildar!DB120</f>
        <v>0</v>
      </c>
      <c r="CW33">
        <f>Heildar!DC120</f>
        <v>0</v>
      </c>
      <c r="CX33">
        <f>Heildar!DD120</f>
        <v>0</v>
      </c>
      <c r="CY33">
        <f>Heildar!DE120</f>
        <v>0</v>
      </c>
      <c r="CZ33">
        <f>Heildar!DF120</f>
        <v>0</v>
      </c>
      <c r="DA33">
        <f>Heildar!DG120</f>
        <v>0</v>
      </c>
      <c r="DB33">
        <f>Heildar!DH120</f>
        <v>0</v>
      </c>
      <c r="DC33">
        <f>Heildar!DI120</f>
        <v>0</v>
      </c>
      <c r="DD33">
        <f>Heildar!DJ120</f>
        <v>0</v>
      </c>
      <c r="DE33">
        <f>Heildar!DK120</f>
        <v>0</v>
      </c>
      <c r="DF33">
        <f>Heildar!DL120</f>
        <v>0</v>
      </c>
      <c r="DG33">
        <f>Heildar!DM120</f>
        <v>0</v>
      </c>
      <c r="DH33">
        <f>Heildar!DN120</f>
        <v>0</v>
      </c>
      <c r="DI33">
        <f>Heildar!DO120</f>
        <v>0</v>
      </c>
      <c r="DJ33">
        <f>Heildar!DP120</f>
        <v>0</v>
      </c>
      <c r="DK33">
        <f>Heildar!DQ120</f>
        <v>0</v>
      </c>
      <c r="DL33">
        <f>Heildar!DR120</f>
        <v>0</v>
      </c>
      <c r="DM33">
        <f>Heildar!DS120</f>
        <v>0</v>
      </c>
      <c r="DN33">
        <f>Heildar!DT120</f>
        <v>0</v>
      </c>
      <c r="DO33">
        <f>Heildar!DU120</f>
        <v>0</v>
      </c>
      <c r="DP33">
        <f>Heildar!DV120</f>
        <v>0</v>
      </c>
      <c r="DQ33">
        <f>Heildar!DW120</f>
        <v>0</v>
      </c>
      <c r="DR33">
        <f>Heildar!DX120</f>
        <v>0</v>
      </c>
      <c r="DS33">
        <f>Heildar!DY120</f>
        <v>0</v>
      </c>
      <c r="DT33">
        <f>Heildar!DZ120</f>
        <v>0</v>
      </c>
      <c r="DU33">
        <f>Heildar!EA120</f>
        <v>0</v>
      </c>
      <c r="DV33">
        <f>Heildar!EB120</f>
        <v>0</v>
      </c>
      <c r="DW33">
        <f>Heildar!EC120</f>
        <v>0</v>
      </c>
      <c r="DX33">
        <f>Heildar!ED120</f>
        <v>0</v>
      </c>
      <c r="DY33">
        <f>Heildar!EE120</f>
        <v>0</v>
      </c>
      <c r="DZ33">
        <f>Heildar!EF120</f>
        <v>0</v>
      </c>
      <c r="EA33">
        <f>Heildar!EG120</f>
        <v>0</v>
      </c>
      <c r="EB33">
        <f>Heildar!EH120</f>
        <v>0</v>
      </c>
      <c r="EC33">
        <f>Heildar!EI120</f>
        <v>0</v>
      </c>
      <c r="ED33">
        <f>Heildar!EJ120</f>
        <v>0</v>
      </c>
      <c r="EE33">
        <f>Heildar!EK120</f>
        <v>0</v>
      </c>
      <c r="EF33">
        <f>Heildar!EL120</f>
        <v>0</v>
      </c>
      <c r="EG33">
        <f>Heildar!EM120</f>
        <v>0</v>
      </c>
      <c r="EH33">
        <f>Heildar!EN120</f>
        <v>0</v>
      </c>
      <c r="EI33">
        <f>Heildar!EO120</f>
        <v>0</v>
      </c>
      <c r="EJ33">
        <f>Heildar!EP120</f>
        <v>0</v>
      </c>
      <c r="EK33">
        <f>Heildar!EQ120</f>
        <v>0</v>
      </c>
      <c r="EL33">
        <f>Heildar!ER120</f>
        <v>0</v>
      </c>
      <c r="EM33">
        <f>Heildar!ES120</f>
        <v>0</v>
      </c>
      <c r="EN33">
        <f>Heildar!ET120</f>
        <v>0</v>
      </c>
      <c r="EO33">
        <f>Heildar!EU120</f>
        <v>0</v>
      </c>
      <c r="EP33">
        <f>Heildar!EV120</f>
        <v>0</v>
      </c>
      <c r="EQ33">
        <f>Heildar!EW120</f>
        <v>0</v>
      </c>
      <c r="ER33">
        <f>Heildar!EX120</f>
        <v>0</v>
      </c>
      <c r="ES33">
        <f>Heildar!EY120</f>
        <v>0</v>
      </c>
      <c r="ET33">
        <f>Heildar!EZ120</f>
        <v>0</v>
      </c>
      <c r="EU33">
        <f>Heildar!FA120</f>
        <v>0</v>
      </c>
      <c r="EV33">
        <f>Heildar!FB120</f>
        <v>0</v>
      </c>
      <c r="EW33">
        <f>Heildar!FC120</f>
        <v>0</v>
      </c>
      <c r="EX33">
        <f>Heildar!FD120</f>
        <v>0</v>
      </c>
      <c r="EY33">
        <f>Heildar!FE120</f>
        <v>0</v>
      </c>
      <c r="EZ33">
        <f>Heildar!FF120</f>
        <v>0</v>
      </c>
      <c r="FA33">
        <f>Heildar!FG120</f>
        <v>0</v>
      </c>
      <c r="FB33">
        <f>Heildar!FH120</f>
        <v>0</v>
      </c>
      <c r="FC33">
        <f>Heildar!FI120</f>
        <v>0</v>
      </c>
      <c r="FD33">
        <f>Heildar!FJ120</f>
        <v>0</v>
      </c>
      <c r="FE33">
        <f>Heildar!FK120</f>
        <v>0</v>
      </c>
      <c r="FF33">
        <f>Heildar!FL120</f>
        <v>0</v>
      </c>
      <c r="FG33">
        <f>Heildar!FM120</f>
        <v>0</v>
      </c>
      <c r="FH33">
        <f>Heildar!FN120</f>
        <v>0</v>
      </c>
      <c r="FI33">
        <f>Heildar!FO120</f>
        <v>0</v>
      </c>
      <c r="FJ33">
        <f>Heildar!FP120</f>
        <v>0</v>
      </c>
      <c r="FK33">
        <f>Heildar!FQ120</f>
        <v>0</v>
      </c>
      <c r="FL33">
        <f>Heildar!FR120</f>
        <v>0</v>
      </c>
      <c r="FM33">
        <f>Heildar!FS120</f>
        <v>0</v>
      </c>
      <c r="FN33">
        <f>Heildar!FT120</f>
        <v>0</v>
      </c>
      <c r="FO33">
        <f>Heildar!FU120</f>
        <v>0</v>
      </c>
      <c r="FP33">
        <f>Heildar!FV120</f>
        <v>0</v>
      </c>
      <c r="FQ33">
        <f>Heildar!FW120</f>
        <v>0</v>
      </c>
      <c r="FR33">
        <f>Heildar!FX120</f>
        <v>0</v>
      </c>
      <c r="FS33">
        <f>Heildar!FY120</f>
        <v>0</v>
      </c>
      <c r="FT33">
        <f>Heildar!FZ120</f>
        <v>0</v>
      </c>
      <c r="FU33">
        <f>Heildar!GA120</f>
        <v>0</v>
      </c>
      <c r="FV33">
        <f>Heildar!GB120</f>
        <v>0</v>
      </c>
      <c r="FW33">
        <f>Heildar!GC120</f>
        <v>0</v>
      </c>
      <c r="FX33">
        <f>Heildar!GD120</f>
        <v>0</v>
      </c>
      <c r="FY33">
        <f>Heildar!GE120</f>
        <v>0</v>
      </c>
      <c r="FZ33">
        <f>Heildar!GF120</f>
        <v>0</v>
      </c>
      <c r="GA33">
        <f>Heildar!GG120</f>
        <v>0</v>
      </c>
      <c r="GB33">
        <f>Heildar!GH120</f>
        <v>0</v>
      </c>
      <c r="GC33">
        <f>Heildar!GI120</f>
        <v>0</v>
      </c>
      <c r="GD33">
        <f>Heildar!GJ120</f>
        <v>0</v>
      </c>
      <c r="GE33">
        <f>Heildar!GK120</f>
        <v>0</v>
      </c>
      <c r="GF33">
        <f>Heildar!GL120</f>
        <v>0</v>
      </c>
      <c r="GG33">
        <f>Heildar!GM120</f>
        <v>0</v>
      </c>
      <c r="GH33">
        <f>Heildar!GN120</f>
        <v>0</v>
      </c>
      <c r="GI33">
        <f>Heildar!GO120</f>
        <v>0</v>
      </c>
      <c r="GJ33">
        <f>Heildar!GP120</f>
        <v>0</v>
      </c>
      <c r="GK33">
        <f>Heildar!GQ120</f>
        <v>0</v>
      </c>
      <c r="GL33">
        <f>Heildar!GR120</f>
        <v>0</v>
      </c>
      <c r="GM33">
        <f>Heildar!GS120</f>
        <v>0</v>
      </c>
      <c r="GN33">
        <f>Heildar!GT120</f>
        <v>0</v>
      </c>
      <c r="GO33">
        <f>Heildar!GU120</f>
        <v>0</v>
      </c>
      <c r="GP33">
        <f>Heildar!GV120</f>
        <v>0</v>
      </c>
      <c r="GQ33">
        <f>Heildar!GW120</f>
        <v>0</v>
      </c>
      <c r="GR33">
        <f>Heildar!GX120</f>
        <v>0</v>
      </c>
      <c r="GS33">
        <f>Heildar!GY120</f>
        <v>0</v>
      </c>
      <c r="GT33">
        <f>Heildar!GZ120</f>
        <v>0</v>
      </c>
      <c r="GU33">
        <f>Heildar!HA120</f>
        <v>0</v>
      </c>
      <c r="GV33">
        <f>Heildar!HB120</f>
        <v>0</v>
      </c>
      <c r="GW33">
        <f>Heildar!HC120</f>
        <v>0</v>
      </c>
      <c r="GX33">
        <f>Heildar!HD120</f>
        <v>0</v>
      </c>
      <c r="GY33">
        <f>Heildar!HE120</f>
        <v>0</v>
      </c>
      <c r="GZ33">
        <f>Heildar!HF120</f>
        <v>0</v>
      </c>
      <c r="HA33">
        <f>Heildar!HG120</f>
        <v>0</v>
      </c>
      <c r="HB33">
        <f>Heildar!HH120</f>
        <v>0</v>
      </c>
      <c r="HC33">
        <f>Heildar!HI120</f>
        <v>0</v>
      </c>
      <c r="HD33">
        <f>Heildar!HJ120</f>
        <v>0</v>
      </c>
      <c r="HE33">
        <f>Heildar!HK120</f>
        <v>0</v>
      </c>
      <c r="HF33">
        <f>Heildar!HL120</f>
        <v>0</v>
      </c>
      <c r="HG33">
        <f>Heildar!HM120</f>
        <v>0</v>
      </c>
      <c r="HH33">
        <f>Heildar!HN120</f>
        <v>0</v>
      </c>
      <c r="HI33">
        <f>Heildar!HO120</f>
        <v>0</v>
      </c>
      <c r="HJ33">
        <f>Heildar!HP120</f>
        <v>0</v>
      </c>
      <c r="HK33">
        <f>Heildar!HQ120</f>
        <v>0</v>
      </c>
      <c r="HL33">
        <f>Heildar!HR120</f>
        <v>0</v>
      </c>
      <c r="HM33">
        <f>Heildar!HS120</f>
        <v>0</v>
      </c>
      <c r="HN33">
        <f>Heildar!HT120</f>
        <v>0</v>
      </c>
      <c r="HO33">
        <f>Heildar!HU120</f>
        <v>0</v>
      </c>
      <c r="HP33">
        <f>Heildar!HV120</f>
        <v>0</v>
      </c>
      <c r="HQ33">
        <f>Heildar!HW120</f>
        <v>0</v>
      </c>
      <c r="HR33">
        <f>Heildar!HX120</f>
        <v>0</v>
      </c>
      <c r="HS33">
        <f>Heildar!HY120</f>
        <v>0</v>
      </c>
      <c r="HT33">
        <f>Heildar!HZ120</f>
        <v>0</v>
      </c>
      <c r="HU33">
        <f>Heildar!IA120</f>
        <v>0</v>
      </c>
      <c r="HV33">
        <f>Heildar!IB120</f>
        <v>0</v>
      </c>
      <c r="HW33">
        <f>Heildar!IC120</f>
        <v>0</v>
      </c>
      <c r="HX33">
        <f>Heildar!ID120</f>
        <v>0</v>
      </c>
      <c r="HY33">
        <f>Heildar!IE120</f>
        <v>0</v>
      </c>
      <c r="HZ33">
        <f>Heildar!IF120</f>
        <v>0</v>
      </c>
      <c r="IA33">
        <f>Heildar!IG120</f>
        <v>0</v>
      </c>
      <c r="IB33">
        <f>Heildar!IH120</f>
        <v>0</v>
      </c>
      <c r="IC33">
        <f>Heildar!II120</f>
        <v>0</v>
      </c>
      <c r="ID33">
        <f>Heildar!IJ120</f>
        <v>0</v>
      </c>
      <c r="IE33">
        <f>Heildar!IK120</f>
        <v>0</v>
      </c>
      <c r="IF33">
        <f>Heildar!IL120</f>
        <v>0</v>
      </c>
      <c r="IG33">
        <f>Heildar!IM120</f>
        <v>0</v>
      </c>
      <c r="IH33">
        <f>Heildar!IN120</f>
        <v>0</v>
      </c>
      <c r="II33">
        <f>Heildar!IO120</f>
        <v>0</v>
      </c>
      <c r="IJ33">
        <f>Heildar!IP120</f>
        <v>0</v>
      </c>
      <c r="IK33">
        <f>Heildar!IQ120</f>
        <v>0</v>
      </c>
      <c r="IL33">
        <f>Heildar!IR120</f>
        <v>0</v>
      </c>
      <c r="IM33">
        <f>Heildar!IS120</f>
        <v>0</v>
      </c>
      <c r="IN33">
        <f>Heildar!IT120</f>
        <v>0</v>
      </c>
      <c r="IO33">
        <f>Heildar!IU120</f>
        <v>0</v>
      </c>
      <c r="IP33">
        <f>Heildar!IV120</f>
        <v>0</v>
      </c>
      <c r="IQ33" t="e">
        <f>Heildar!#REF!</f>
        <v>#REF!</v>
      </c>
      <c r="IR33" t="e">
        <f>Heildar!#REF!</f>
        <v>#REF!</v>
      </c>
      <c r="IS33" t="e">
        <f>Heildar!#REF!</f>
        <v>#REF!</v>
      </c>
      <c r="IT33" t="e">
        <f>Heildar!#REF!</f>
        <v>#REF!</v>
      </c>
      <c r="IU33" t="e">
        <f>Heildar!#REF!</f>
        <v>#REF!</v>
      </c>
      <c r="IV33" t="e">
        <f>Heildar!#REF!</f>
        <v>#REF!</v>
      </c>
    </row>
    <row r="34" spans="1:256" x14ac:dyDescent="0.2">
      <c r="A34" s="2" t="str">
        <f>Heildar!A94</f>
        <v>R17</v>
      </c>
      <c r="B34" s="2">
        <f>Heildar!B94</f>
        <v>0</v>
      </c>
      <c r="C34" s="2">
        <f>Heildar!C94</f>
        <v>0</v>
      </c>
      <c r="D34" s="2">
        <f>Heildar!D94</f>
        <v>0</v>
      </c>
      <c r="E34" s="2">
        <f>Heildar!E94</f>
        <v>0</v>
      </c>
      <c r="F34" s="2">
        <f>Heildar!F94</f>
        <v>0</v>
      </c>
      <c r="G34" s="2">
        <f>Heildar!G94</f>
        <v>0</v>
      </c>
      <c r="H34" s="2">
        <f>Heildar!H94</f>
        <v>0</v>
      </c>
      <c r="I34" s="2">
        <f>Heildar!I94</f>
        <v>0</v>
      </c>
      <c r="J34" s="2">
        <f>Heildar!J94</f>
        <v>0</v>
      </c>
      <c r="K34" s="2">
        <f>Heildar!K94</f>
        <v>0</v>
      </c>
      <c r="L34" s="2">
        <f>Heildar!L94</f>
        <v>0</v>
      </c>
      <c r="M34" s="2">
        <f>Heildar!M94</f>
        <v>0</v>
      </c>
      <c r="N34" s="2">
        <f>Heildar!N94</f>
        <v>0</v>
      </c>
      <c r="O34" s="2">
        <f>Heildar!O94</f>
        <v>0</v>
      </c>
      <c r="P34" s="2">
        <f>Heildar!P94</f>
        <v>0</v>
      </c>
      <c r="Q34" s="2">
        <f>Heildar!Q94</f>
        <v>0</v>
      </c>
      <c r="R34" s="2">
        <f>Heildar!R94</f>
        <v>0</v>
      </c>
      <c r="S34" s="2">
        <f>Heildar!S94</f>
        <v>0</v>
      </c>
      <c r="T34" s="2">
        <f>Heildar!T94</f>
        <v>0</v>
      </c>
      <c r="U34" s="2">
        <f>Heildar!U94</f>
        <v>0</v>
      </c>
      <c r="V34" s="2">
        <f>Heildar!V94</f>
        <v>0</v>
      </c>
      <c r="W34" s="2">
        <f>Heildar!W94</f>
        <v>0</v>
      </c>
      <c r="X34" s="2">
        <f>Heildar!X94</f>
        <v>0</v>
      </c>
      <c r="Y34" s="2">
        <f>Heildar!Y94</f>
        <v>0</v>
      </c>
      <c r="Z34" s="2">
        <f>Heildar!Z94</f>
        <v>0</v>
      </c>
      <c r="AA34" s="2">
        <f>Heildar!AA94</f>
        <v>0</v>
      </c>
      <c r="AB34" s="2">
        <f>Heildar!AB94</f>
        <v>0</v>
      </c>
      <c r="AC34" s="2">
        <f>Heildar!AC94</f>
        <v>0</v>
      </c>
      <c r="AD34" s="2">
        <f>Heildar!AD94</f>
        <v>0</v>
      </c>
      <c r="AE34" s="2">
        <f>Heildar!AE94</f>
        <v>0</v>
      </c>
      <c r="AF34" s="2">
        <f>Heildar!AF94</f>
        <v>0</v>
      </c>
      <c r="AG34" s="2">
        <f>Heildar!AG94</f>
        <v>0</v>
      </c>
      <c r="AH34" s="2">
        <f>Heildar!AH94</f>
        <v>0</v>
      </c>
      <c r="AI34" s="2">
        <f>Heildar!AI94</f>
        <v>0</v>
      </c>
      <c r="AP34">
        <f>Heildar!AV121</f>
        <v>0</v>
      </c>
      <c r="AQ34">
        <f>Heildar!AW121</f>
        <v>0</v>
      </c>
      <c r="AR34">
        <f>Heildar!AX121</f>
        <v>0</v>
      </c>
      <c r="AS34">
        <f>Heildar!AY121</f>
        <v>0</v>
      </c>
      <c r="AT34">
        <f>Heildar!AZ121</f>
        <v>0</v>
      </c>
      <c r="AU34">
        <f>Heildar!BA121</f>
        <v>0</v>
      </c>
      <c r="AV34">
        <f>Heildar!BB121</f>
        <v>0</v>
      </c>
      <c r="AW34">
        <f>Heildar!BC121</f>
        <v>0</v>
      </c>
      <c r="AX34">
        <f>Heildar!BD121</f>
        <v>0</v>
      </c>
      <c r="AY34">
        <f>Heildar!BE121</f>
        <v>0</v>
      </c>
      <c r="AZ34">
        <f>Heildar!BF121</f>
        <v>0</v>
      </c>
      <c r="BA34">
        <f>Heildar!BG121</f>
        <v>0</v>
      </c>
      <c r="BB34">
        <f>Heildar!BH121</f>
        <v>0</v>
      </c>
      <c r="BC34">
        <f>Heildar!BI121</f>
        <v>0</v>
      </c>
      <c r="BD34">
        <f>Heildar!BJ121</f>
        <v>0</v>
      </c>
      <c r="BE34">
        <f>Heildar!BK121</f>
        <v>0</v>
      </c>
      <c r="BF34">
        <f>Heildar!BL121</f>
        <v>0</v>
      </c>
      <c r="BG34">
        <f>Heildar!BM121</f>
        <v>0</v>
      </c>
      <c r="BH34">
        <f>Heildar!BN121</f>
        <v>0</v>
      </c>
      <c r="BI34">
        <f>Heildar!BO121</f>
        <v>0</v>
      </c>
      <c r="BJ34">
        <f>Heildar!BP121</f>
        <v>0</v>
      </c>
      <c r="BK34">
        <f>Heildar!BQ121</f>
        <v>0</v>
      </c>
      <c r="BL34">
        <f>Heildar!BR121</f>
        <v>0</v>
      </c>
      <c r="BM34">
        <f>Heildar!BS121</f>
        <v>0</v>
      </c>
      <c r="BN34">
        <f>Heildar!BT121</f>
        <v>0</v>
      </c>
      <c r="BO34">
        <f>Heildar!BU121</f>
        <v>0</v>
      </c>
      <c r="BP34">
        <f>Heildar!BV121</f>
        <v>0</v>
      </c>
      <c r="BQ34">
        <f>Heildar!BW121</f>
        <v>0</v>
      </c>
      <c r="BR34">
        <f>Heildar!BX121</f>
        <v>0</v>
      </c>
      <c r="BS34">
        <f>Heildar!BY121</f>
        <v>0</v>
      </c>
      <c r="BT34">
        <f>Heildar!BZ121</f>
        <v>0</v>
      </c>
      <c r="BU34">
        <f>Heildar!CA121</f>
        <v>0</v>
      </c>
      <c r="BV34">
        <f>Heildar!CB121</f>
        <v>0</v>
      </c>
      <c r="BW34">
        <f>Heildar!CC121</f>
        <v>0</v>
      </c>
      <c r="BX34">
        <f>Heildar!CD121</f>
        <v>0</v>
      </c>
      <c r="BY34">
        <f>Heildar!CE121</f>
        <v>0</v>
      </c>
      <c r="BZ34">
        <f>Heildar!CF121</f>
        <v>0</v>
      </c>
      <c r="CA34">
        <f>Heildar!CG121</f>
        <v>0</v>
      </c>
      <c r="CB34">
        <f>Heildar!CH121</f>
        <v>0</v>
      </c>
      <c r="CC34">
        <f>Heildar!CI121</f>
        <v>0</v>
      </c>
      <c r="CD34">
        <f>Heildar!CJ121</f>
        <v>0</v>
      </c>
      <c r="CE34">
        <f>Heildar!CK121</f>
        <v>0</v>
      </c>
      <c r="CF34">
        <f>Heildar!CL121</f>
        <v>0</v>
      </c>
      <c r="CG34">
        <f>Heildar!CM121</f>
        <v>0</v>
      </c>
      <c r="CH34">
        <f>Heildar!CN121</f>
        <v>0</v>
      </c>
      <c r="CI34">
        <f>Heildar!CO121</f>
        <v>0</v>
      </c>
      <c r="CJ34">
        <f>Heildar!CP121</f>
        <v>0</v>
      </c>
      <c r="CK34">
        <f>Heildar!CQ121</f>
        <v>0</v>
      </c>
      <c r="CL34">
        <f>Heildar!CR121</f>
        <v>0</v>
      </c>
      <c r="CM34">
        <f>Heildar!CS121</f>
        <v>0</v>
      </c>
      <c r="CN34">
        <f>Heildar!CT121</f>
        <v>0</v>
      </c>
      <c r="CO34">
        <f>Heildar!CU121</f>
        <v>0</v>
      </c>
      <c r="CP34">
        <f>Heildar!CV121</f>
        <v>0</v>
      </c>
      <c r="CQ34">
        <f>Heildar!CW121</f>
        <v>0</v>
      </c>
      <c r="CR34">
        <f>Heildar!CX121</f>
        <v>0</v>
      </c>
      <c r="CS34">
        <f>Heildar!CY121</f>
        <v>0</v>
      </c>
      <c r="CT34">
        <f>Heildar!CZ121</f>
        <v>0</v>
      </c>
      <c r="CU34">
        <f>Heildar!DA121</f>
        <v>0</v>
      </c>
      <c r="CV34">
        <f>Heildar!DB121</f>
        <v>0</v>
      </c>
      <c r="CW34">
        <f>Heildar!DC121</f>
        <v>0</v>
      </c>
      <c r="CX34">
        <f>Heildar!DD121</f>
        <v>0</v>
      </c>
      <c r="CY34">
        <f>Heildar!DE121</f>
        <v>0</v>
      </c>
      <c r="CZ34">
        <f>Heildar!DF121</f>
        <v>0</v>
      </c>
      <c r="DA34">
        <f>Heildar!DG121</f>
        <v>0</v>
      </c>
      <c r="DB34">
        <f>Heildar!DH121</f>
        <v>0</v>
      </c>
      <c r="DC34">
        <f>Heildar!DI121</f>
        <v>0</v>
      </c>
      <c r="DD34">
        <f>Heildar!DJ121</f>
        <v>0</v>
      </c>
      <c r="DE34">
        <f>Heildar!DK121</f>
        <v>0</v>
      </c>
      <c r="DF34">
        <f>Heildar!DL121</f>
        <v>0</v>
      </c>
      <c r="DG34">
        <f>Heildar!DM121</f>
        <v>0</v>
      </c>
      <c r="DH34">
        <f>Heildar!DN121</f>
        <v>0</v>
      </c>
      <c r="DI34">
        <f>Heildar!DO121</f>
        <v>0</v>
      </c>
      <c r="DJ34">
        <f>Heildar!DP121</f>
        <v>0</v>
      </c>
      <c r="DK34">
        <f>Heildar!DQ121</f>
        <v>0</v>
      </c>
      <c r="DL34">
        <f>Heildar!DR121</f>
        <v>0</v>
      </c>
      <c r="DM34">
        <f>Heildar!DS121</f>
        <v>0</v>
      </c>
      <c r="DN34">
        <f>Heildar!DT121</f>
        <v>0</v>
      </c>
      <c r="DO34">
        <f>Heildar!DU121</f>
        <v>0</v>
      </c>
      <c r="DP34">
        <f>Heildar!DV121</f>
        <v>0</v>
      </c>
      <c r="DQ34">
        <f>Heildar!DW121</f>
        <v>0</v>
      </c>
      <c r="DR34">
        <f>Heildar!DX121</f>
        <v>0</v>
      </c>
      <c r="DS34">
        <f>Heildar!DY121</f>
        <v>0</v>
      </c>
      <c r="DT34">
        <f>Heildar!DZ121</f>
        <v>0</v>
      </c>
      <c r="DU34">
        <f>Heildar!EA121</f>
        <v>0</v>
      </c>
      <c r="DV34">
        <f>Heildar!EB121</f>
        <v>0</v>
      </c>
      <c r="DW34">
        <f>Heildar!EC121</f>
        <v>0</v>
      </c>
      <c r="DX34">
        <f>Heildar!ED121</f>
        <v>0</v>
      </c>
      <c r="DY34">
        <f>Heildar!EE121</f>
        <v>0</v>
      </c>
      <c r="DZ34">
        <f>Heildar!EF121</f>
        <v>0</v>
      </c>
      <c r="EA34">
        <f>Heildar!EG121</f>
        <v>0</v>
      </c>
      <c r="EB34">
        <f>Heildar!EH121</f>
        <v>0</v>
      </c>
      <c r="EC34">
        <f>Heildar!EI121</f>
        <v>0</v>
      </c>
      <c r="ED34">
        <f>Heildar!EJ121</f>
        <v>0</v>
      </c>
      <c r="EE34">
        <f>Heildar!EK121</f>
        <v>0</v>
      </c>
      <c r="EF34">
        <f>Heildar!EL121</f>
        <v>0</v>
      </c>
      <c r="EG34">
        <f>Heildar!EM121</f>
        <v>0</v>
      </c>
      <c r="EH34">
        <f>Heildar!EN121</f>
        <v>0</v>
      </c>
      <c r="EI34">
        <f>Heildar!EO121</f>
        <v>0</v>
      </c>
      <c r="EJ34">
        <f>Heildar!EP121</f>
        <v>0</v>
      </c>
      <c r="EK34">
        <f>Heildar!EQ121</f>
        <v>0</v>
      </c>
      <c r="EL34">
        <f>Heildar!ER121</f>
        <v>0</v>
      </c>
      <c r="EM34">
        <f>Heildar!ES121</f>
        <v>0</v>
      </c>
      <c r="EN34">
        <f>Heildar!ET121</f>
        <v>0</v>
      </c>
      <c r="EO34">
        <f>Heildar!EU121</f>
        <v>0</v>
      </c>
      <c r="EP34">
        <f>Heildar!EV121</f>
        <v>0</v>
      </c>
      <c r="EQ34">
        <f>Heildar!EW121</f>
        <v>0</v>
      </c>
      <c r="ER34">
        <f>Heildar!EX121</f>
        <v>0</v>
      </c>
      <c r="ES34">
        <f>Heildar!EY121</f>
        <v>0</v>
      </c>
      <c r="ET34">
        <f>Heildar!EZ121</f>
        <v>0</v>
      </c>
      <c r="EU34">
        <f>Heildar!FA121</f>
        <v>0</v>
      </c>
      <c r="EV34">
        <f>Heildar!FB121</f>
        <v>0</v>
      </c>
      <c r="EW34">
        <f>Heildar!FC121</f>
        <v>0</v>
      </c>
      <c r="EX34">
        <f>Heildar!FD121</f>
        <v>0</v>
      </c>
      <c r="EY34">
        <f>Heildar!FE121</f>
        <v>0</v>
      </c>
      <c r="EZ34">
        <f>Heildar!FF121</f>
        <v>0</v>
      </c>
      <c r="FA34">
        <f>Heildar!FG121</f>
        <v>0</v>
      </c>
      <c r="FB34">
        <f>Heildar!FH121</f>
        <v>0</v>
      </c>
      <c r="FC34">
        <f>Heildar!FI121</f>
        <v>0</v>
      </c>
      <c r="FD34">
        <f>Heildar!FJ121</f>
        <v>0</v>
      </c>
      <c r="FE34">
        <f>Heildar!FK121</f>
        <v>0</v>
      </c>
      <c r="FF34">
        <f>Heildar!FL121</f>
        <v>0</v>
      </c>
      <c r="FG34">
        <f>Heildar!FM121</f>
        <v>0</v>
      </c>
      <c r="FH34">
        <f>Heildar!FN121</f>
        <v>0</v>
      </c>
      <c r="FI34">
        <f>Heildar!FO121</f>
        <v>0</v>
      </c>
      <c r="FJ34">
        <f>Heildar!FP121</f>
        <v>0</v>
      </c>
      <c r="FK34">
        <f>Heildar!FQ121</f>
        <v>0</v>
      </c>
      <c r="FL34">
        <f>Heildar!FR121</f>
        <v>0</v>
      </c>
      <c r="FM34">
        <f>Heildar!FS121</f>
        <v>0</v>
      </c>
      <c r="FN34">
        <f>Heildar!FT121</f>
        <v>0</v>
      </c>
      <c r="FO34">
        <f>Heildar!FU121</f>
        <v>0</v>
      </c>
      <c r="FP34">
        <f>Heildar!FV121</f>
        <v>0</v>
      </c>
      <c r="FQ34">
        <f>Heildar!FW121</f>
        <v>0</v>
      </c>
      <c r="FR34">
        <f>Heildar!FX121</f>
        <v>0</v>
      </c>
      <c r="FS34">
        <f>Heildar!FY121</f>
        <v>0</v>
      </c>
      <c r="FT34">
        <f>Heildar!FZ121</f>
        <v>0</v>
      </c>
      <c r="FU34">
        <f>Heildar!GA121</f>
        <v>0</v>
      </c>
      <c r="FV34">
        <f>Heildar!GB121</f>
        <v>0</v>
      </c>
      <c r="FW34">
        <f>Heildar!GC121</f>
        <v>0</v>
      </c>
      <c r="FX34">
        <f>Heildar!GD121</f>
        <v>0</v>
      </c>
      <c r="FY34">
        <f>Heildar!GE121</f>
        <v>0</v>
      </c>
      <c r="FZ34">
        <f>Heildar!GF121</f>
        <v>0</v>
      </c>
      <c r="GA34">
        <f>Heildar!GG121</f>
        <v>0</v>
      </c>
      <c r="GB34">
        <f>Heildar!GH121</f>
        <v>0</v>
      </c>
      <c r="GC34">
        <f>Heildar!GI121</f>
        <v>0</v>
      </c>
      <c r="GD34">
        <f>Heildar!GJ121</f>
        <v>0</v>
      </c>
      <c r="GE34">
        <f>Heildar!GK121</f>
        <v>0</v>
      </c>
      <c r="GF34">
        <f>Heildar!GL121</f>
        <v>0</v>
      </c>
      <c r="GG34">
        <f>Heildar!GM121</f>
        <v>0</v>
      </c>
      <c r="GH34">
        <f>Heildar!GN121</f>
        <v>0</v>
      </c>
      <c r="GI34">
        <f>Heildar!GO121</f>
        <v>0</v>
      </c>
      <c r="GJ34">
        <f>Heildar!GP121</f>
        <v>0</v>
      </c>
      <c r="GK34">
        <f>Heildar!GQ121</f>
        <v>0</v>
      </c>
      <c r="GL34">
        <f>Heildar!GR121</f>
        <v>0</v>
      </c>
      <c r="GM34">
        <f>Heildar!GS121</f>
        <v>0</v>
      </c>
      <c r="GN34">
        <f>Heildar!GT121</f>
        <v>0</v>
      </c>
      <c r="GO34">
        <f>Heildar!GU121</f>
        <v>0</v>
      </c>
      <c r="GP34">
        <f>Heildar!GV121</f>
        <v>0</v>
      </c>
      <c r="GQ34">
        <f>Heildar!GW121</f>
        <v>0</v>
      </c>
      <c r="GR34">
        <f>Heildar!GX121</f>
        <v>0</v>
      </c>
      <c r="GS34">
        <f>Heildar!GY121</f>
        <v>0</v>
      </c>
      <c r="GT34">
        <f>Heildar!GZ121</f>
        <v>0</v>
      </c>
      <c r="GU34">
        <f>Heildar!HA121</f>
        <v>0</v>
      </c>
      <c r="GV34">
        <f>Heildar!HB121</f>
        <v>0</v>
      </c>
      <c r="GW34">
        <f>Heildar!HC121</f>
        <v>0</v>
      </c>
      <c r="GX34">
        <f>Heildar!HD121</f>
        <v>0</v>
      </c>
      <c r="GY34">
        <f>Heildar!HE121</f>
        <v>0</v>
      </c>
      <c r="GZ34">
        <f>Heildar!HF121</f>
        <v>0</v>
      </c>
      <c r="HA34">
        <f>Heildar!HG121</f>
        <v>0</v>
      </c>
      <c r="HB34">
        <f>Heildar!HH121</f>
        <v>0</v>
      </c>
      <c r="HC34">
        <f>Heildar!HI121</f>
        <v>0</v>
      </c>
      <c r="HD34">
        <f>Heildar!HJ121</f>
        <v>0</v>
      </c>
      <c r="HE34">
        <f>Heildar!HK121</f>
        <v>0</v>
      </c>
      <c r="HF34">
        <f>Heildar!HL121</f>
        <v>0</v>
      </c>
      <c r="HG34">
        <f>Heildar!HM121</f>
        <v>0</v>
      </c>
      <c r="HH34">
        <f>Heildar!HN121</f>
        <v>0</v>
      </c>
      <c r="HI34">
        <f>Heildar!HO121</f>
        <v>0</v>
      </c>
      <c r="HJ34">
        <f>Heildar!HP121</f>
        <v>0</v>
      </c>
      <c r="HK34">
        <f>Heildar!HQ121</f>
        <v>0</v>
      </c>
      <c r="HL34">
        <f>Heildar!HR121</f>
        <v>0</v>
      </c>
      <c r="HM34">
        <f>Heildar!HS121</f>
        <v>0</v>
      </c>
      <c r="HN34">
        <f>Heildar!HT121</f>
        <v>0</v>
      </c>
      <c r="HO34">
        <f>Heildar!HU121</f>
        <v>0</v>
      </c>
      <c r="HP34">
        <f>Heildar!HV121</f>
        <v>0</v>
      </c>
      <c r="HQ34">
        <f>Heildar!HW121</f>
        <v>0</v>
      </c>
      <c r="HR34">
        <f>Heildar!HX121</f>
        <v>0</v>
      </c>
      <c r="HS34">
        <f>Heildar!HY121</f>
        <v>0</v>
      </c>
      <c r="HT34">
        <f>Heildar!HZ121</f>
        <v>0</v>
      </c>
      <c r="HU34">
        <f>Heildar!IA121</f>
        <v>0</v>
      </c>
      <c r="HV34">
        <f>Heildar!IB121</f>
        <v>0</v>
      </c>
      <c r="HW34">
        <f>Heildar!IC121</f>
        <v>0</v>
      </c>
      <c r="HX34">
        <f>Heildar!ID121</f>
        <v>0</v>
      </c>
      <c r="HY34">
        <f>Heildar!IE121</f>
        <v>0</v>
      </c>
      <c r="HZ34">
        <f>Heildar!IF121</f>
        <v>0</v>
      </c>
      <c r="IA34">
        <f>Heildar!IG121</f>
        <v>0</v>
      </c>
      <c r="IB34">
        <f>Heildar!IH121</f>
        <v>0</v>
      </c>
      <c r="IC34">
        <f>Heildar!II121</f>
        <v>0</v>
      </c>
      <c r="ID34">
        <f>Heildar!IJ121</f>
        <v>0</v>
      </c>
      <c r="IE34">
        <f>Heildar!IK121</f>
        <v>0</v>
      </c>
      <c r="IF34">
        <f>Heildar!IL121</f>
        <v>0</v>
      </c>
      <c r="IG34">
        <f>Heildar!IM121</f>
        <v>0</v>
      </c>
      <c r="IH34">
        <f>Heildar!IN121</f>
        <v>0</v>
      </c>
      <c r="II34">
        <f>Heildar!IO121</f>
        <v>0</v>
      </c>
      <c r="IJ34">
        <f>Heildar!IP121</f>
        <v>0</v>
      </c>
      <c r="IK34">
        <f>Heildar!IQ121</f>
        <v>0</v>
      </c>
      <c r="IL34">
        <f>Heildar!IR121</f>
        <v>0</v>
      </c>
      <c r="IM34">
        <f>Heildar!IS121</f>
        <v>0</v>
      </c>
      <c r="IN34">
        <f>Heildar!IT121</f>
        <v>0</v>
      </c>
      <c r="IO34">
        <f>Heildar!IU121</f>
        <v>0</v>
      </c>
      <c r="IP34">
        <f>Heildar!IV121</f>
        <v>0</v>
      </c>
      <c r="IQ34" t="e">
        <f>Heildar!#REF!</f>
        <v>#REF!</v>
      </c>
      <c r="IR34" t="e">
        <f>Heildar!#REF!</f>
        <v>#REF!</v>
      </c>
      <c r="IS34" t="e">
        <f>Heildar!#REF!</f>
        <v>#REF!</v>
      </c>
      <c r="IT34" t="e">
        <f>Heildar!#REF!</f>
        <v>#REF!</v>
      </c>
      <c r="IU34" t="e">
        <f>Heildar!#REF!</f>
        <v>#REF!</v>
      </c>
      <c r="IV34" t="e">
        <f>Heildar!#REF!</f>
        <v>#REF!</v>
      </c>
    </row>
    <row r="35" spans="1:256" x14ac:dyDescent="0.2">
      <c r="A35" s="30" t="str">
        <f>Heildar!A95</f>
        <v>Háplöntur</v>
      </c>
      <c r="B35" s="30">
        <f>Heildar!B95</f>
        <v>1</v>
      </c>
      <c r="C35" s="30">
        <f>Heildar!C95</f>
        <v>1</v>
      </c>
      <c r="D35" s="30">
        <f>Heildar!D95</f>
        <v>0.5</v>
      </c>
      <c r="E35" s="30">
        <f>Heildar!E95</f>
        <v>1</v>
      </c>
      <c r="F35" s="30">
        <f>Heildar!F95</f>
        <v>0.5</v>
      </c>
      <c r="G35" s="30">
        <f>Heildar!G95</f>
        <v>0</v>
      </c>
      <c r="H35" s="30">
        <f>Heildar!H95</f>
        <v>-0.5</v>
      </c>
      <c r="I35" s="30">
        <f>Heildar!I95</f>
        <v>0.5</v>
      </c>
      <c r="J35" s="30">
        <f>Heildar!J95</f>
        <v>-0.5</v>
      </c>
      <c r="K35" s="30">
        <f>Heildar!K95</f>
        <v>0</v>
      </c>
      <c r="L35" s="30">
        <f>Heildar!L95</f>
        <v>0</v>
      </c>
      <c r="M35" s="30">
        <f>Heildar!M95</f>
        <v>0</v>
      </c>
      <c r="N35" s="30">
        <f>Heildar!N95</f>
        <v>0</v>
      </c>
      <c r="O35" s="30">
        <f>Heildar!O95</f>
        <v>0</v>
      </c>
      <c r="P35" s="30">
        <f>Heildar!P95</f>
        <v>0</v>
      </c>
      <c r="Q35" s="30">
        <f>Heildar!Q95</f>
        <v>0</v>
      </c>
      <c r="R35" s="30">
        <f>Heildar!R95</f>
        <v>0</v>
      </c>
      <c r="S35" s="30">
        <f>Heildar!S95</f>
        <v>0</v>
      </c>
      <c r="T35" s="30">
        <f>Heildar!T95</f>
        <v>0</v>
      </c>
      <c r="U35" s="30">
        <f>Heildar!U95</f>
        <v>0</v>
      </c>
      <c r="V35" s="30">
        <f>Heildar!V95</f>
        <v>0</v>
      </c>
      <c r="W35" s="30">
        <f>Heildar!W95</f>
        <v>0</v>
      </c>
      <c r="X35" s="30">
        <f>Heildar!X95</f>
        <v>0</v>
      </c>
      <c r="Y35" s="30">
        <f>Heildar!Y95</f>
        <v>0</v>
      </c>
      <c r="Z35" s="30">
        <f>Heildar!Z95</f>
        <v>0</v>
      </c>
      <c r="AA35" s="30">
        <f>Heildar!AA95</f>
        <v>0</v>
      </c>
      <c r="AB35" s="30">
        <f>Heildar!AB95</f>
        <v>0</v>
      </c>
      <c r="AC35" s="30">
        <f>Heildar!AC95</f>
        <v>0</v>
      </c>
      <c r="AD35" s="30">
        <f>Heildar!AD95</f>
        <v>0</v>
      </c>
      <c r="AE35" s="30">
        <f>Heildar!AE95</f>
        <v>0</v>
      </c>
      <c r="AF35" s="30">
        <f>Heildar!AF95</f>
        <v>0</v>
      </c>
      <c r="AG35" s="30">
        <f>Heildar!AG95</f>
        <v>0</v>
      </c>
      <c r="AH35" s="30">
        <f>Heildar!AH95</f>
        <v>0</v>
      </c>
      <c r="AI35" s="30">
        <f>Heildar!AI95</f>
        <v>0</v>
      </c>
      <c r="AP35">
        <f>Heildar!AV122</f>
        <v>0</v>
      </c>
      <c r="AQ35">
        <f>Heildar!AW122</f>
        <v>0</v>
      </c>
      <c r="AR35">
        <f>Heildar!AX122</f>
        <v>0</v>
      </c>
      <c r="AS35">
        <f>Heildar!AY122</f>
        <v>0</v>
      </c>
      <c r="AT35">
        <f>Heildar!AZ122</f>
        <v>0</v>
      </c>
      <c r="AU35">
        <f>Heildar!BA122</f>
        <v>0</v>
      </c>
      <c r="AV35">
        <f>Heildar!BB122</f>
        <v>0</v>
      </c>
      <c r="AW35">
        <f>Heildar!BC122</f>
        <v>0</v>
      </c>
      <c r="AX35">
        <f>Heildar!BD122</f>
        <v>0</v>
      </c>
      <c r="AY35">
        <f>Heildar!BE122</f>
        <v>0</v>
      </c>
      <c r="AZ35">
        <f>Heildar!BF122</f>
        <v>0</v>
      </c>
      <c r="BA35">
        <f>Heildar!BG122</f>
        <v>0</v>
      </c>
      <c r="BB35">
        <f>Heildar!BH122</f>
        <v>0</v>
      </c>
      <c r="BC35">
        <f>Heildar!BI122</f>
        <v>0</v>
      </c>
      <c r="BD35">
        <f>Heildar!BJ122</f>
        <v>0</v>
      </c>
      <c r="BE35">
        <f>Heildar!BK122</f>
        <v>0</v>
      </c>
      <c r="BF35">
        <f>Heildar!BL122</f>
        <v>0</v>
      </c>
      <c r="BG35">
        <f>Heildar!BM122</f>
        <v>0</v>
      </c>
      <c r="BH35">
        <f>Heildar!BN122</f>
        <v>0</v>
      </c>
      <c r="BI35">
        <f>Heildar!BO122</f>
        <v>0</v>
      </c>
      <c r="BJ35">
        <f>Heildar!BP122</f>
        <v>0</v>
      </c>
      <c r="BK35">
        <f>Heildar!BQ122</f>
        <v>0</v>
      </c>
      <c r="BL35">
        <f>Heildar!BR122</f>
        <v>0</v>
      </c>
      <c r="BM35">
        <f>Heildar!BS122</f>
        <v>0</v>
      </c>
      <c r="BN35">
        <f>Heildar!BT122</f>
        <v>0</v>
      </c>
      <c r="BO35">
        <f>Heildar!BU122</f>
        <v>0</v>
      </c>
      <c r="BP35">
        <f>Heildar!BV122</f>
        <v>0</v>
      </c>
      <c r="BQ35">
        <f>Heildar!BW122</f>
        <v>0</v>
      </c>
      <c r="BR35">
        <f>Heildar!BX122</f>
        <v>0</v>
      </c>
      <c r="BS35">
        <f>Heildar!BY122</f>
        <v>0</v>
      </c>
      <c r="BT35">
        <f>Heildar!BZ122</f>
        <v>0</v>
      </c>
      <c r="BU35">
        <f>Heildar!CA122</f>
        <v>0</v>
      </c>
      <c r="BV35">
        <f>Heildar!CB122</f>
        <v>0</v>
      </c>
      <c r="BW35">
        <f>Heildar!CC122</f>
        <v>0</v>
      </c>
      <c r="BX35">
        <f>Heildar!CD122</f>
        <v>0</v>
      </c>
      <c r="BY35">
        <f>Heildar!CE122</f>
        <v>0</v>
      </c>
      <c r="BZ35">
        <f>Heildar!CF122</f>
        <v>0</v>
      </c>
      <c r="CA35">
        <f>Heildar!CG122</f>
        <v>0</v>
      </c>
      <c r="CB35">
        <f>Heildar!CH122</f>
        <v>0</v>
      </c>
      <c r="CC35">
        <f>Heildar!CI122</f>
        <v>0</v>
      </c>
      <c r="CD35">
        <f>Heildar!CJ122</f>
        <v>0</v>
      </c>
      <c r="CE35">
        <f>Heildar!CK122</f>
        <v>0</v>
      </c>
      <c r="CF35">
        <f>Heildar!CL122</f>
        <v>0</v>
      </c>
      <c r="CG35">
        <f>Heildar!CM122</f>
        <v>0</v>
      </c>
      <c r="CH35">
        <f>Heildar!CN122</f>
        <v>0</v>
      </c>
      <c r="CI35">
        <f>Heildar!CO122</f>
        <v>0</v>
      </c>
      <c r="CJ35">
        <f>Heildar!CP122</f>
        <v>0</v>
      </c>
      <c r="CK35">
        <f>Heildar!CQ122</f>
        <v>0</v>
      </c>
      <c r="CL35">
        <f>Heildar!CR122</f>
        <v>0</v>
      </c>
      <c r="CM35">
        <f>Heildar!CS122</f>
        <v>0</v>
      </c>
      <c r="CN35">
        <f>Heildar!CT122</f>
        <v>0</v>
      </c>
      <c r="CO35">
        <f>Heildar!CU122</f>
        <v>0</v>
      </c>
      <c r="CP35">
        <f>Heildar!CV122</f>
        <v>0</v>
      </c>
      <c r="CQ35">
        <f>Heildar!CW122</f>
        <v>0</v>
      </c>
      <c r="CR35">
        <f>Heildar!CX122</f>
        <v>0</v>
      </c>
      <c r="CS35">
        <f>Heildar!CY122</f>
        <v>0</v>
      </c>
      <c r="CT35">
        <f>Heildar!CZ122</f>
        <v>0</v>
      </c>
      <c r="CU35">
        <f>Heildar!DA122</f>
        <v>0</v>
      </c>
      <c r="CV35">
        <f>Heildar!DB122</f>
        <v>0</v>
      </c>
      <c r="CW35">
        <f>Heildar!DC122</f>
        <v>0</v>
      </c>
      <c r="CX35">
        <f>Heildar!DD122</f>
        <v>0</v>
      </c>
      <c r="CY35">
        <f>Heildar!DE122</f>
        <v>0</v>
      </c>
      <c r="CZ35">
        <f>Heildar!DF122</f>
        <v>0</v>
      </c>
      <c r="DA35">
        <f>Heildar!DG122</f>
        <v>0</v>
      </c>
      <c r="DB35">
        <f>Heildar!DH122</f>
        <v>0</v>
      </c>
      <c r="DC35">
        <f>Heildar!DI122</f>
        <v>0</v>
      </c>
      <c r="DD35">
        <f>Heildar!DJ122</f>
        <v>0</v>
      </c>
      <c r="DE35">
        <f>Heildar!DK122</f>
        <v>0</v>
      </c>
      <c r="DF35">
        <f>Heildar!DL122</f>
        <v>0</v>
      </c>
      <c r="DG35">
        <f>Heildar!DM122</f>
        <v>0</v>
      </c>
      <c r="DH35">
        <f>Heildar!DN122</f>
        <v>0</v>
      </c>
      <c r="DI35">
        <f>Heildar!DO122</f>
        <v>0</v>
      </c>
      <c r="DJ35">
        <f>Heildar!DP122</f>
        <v>0</v>
      </c>
      <c r="DK35">
        <f>Heildar!DQ122</f>
        <v>0</v>
      </c>
      <c r="DL35">
        <f>Heildar!DR122</f>
        <v>0</v>
      </c>
      <c r="DM35">
        <f>Heildar!DS122</f>
        <v>0</v>
      </c>
      <c r="DN35">
        <f>Heildar!DT122</f>
        <v>0</v>
      </c>
      <c r="DO35">
        <f>Heildar!DU122</f>
        <v>0</v>
      </c>
      <c r="DP35">
        <f>Heildar!DV122</f>
        <v>0</v>
      </c>
      <c r="DQ35">
        <f>Heildar!DW122</f>
        <v>0</v>
      </c>
      <c r="DR35">
        <f>Heildar!DX122</f>
        <v>0</v>
      </c>
      <c r="DS35">
        <f>Heildar!DY122</f>
        <v>0</v>
      </c>
      <c r="DT35">
        <f>Heildar!DZ122</f>
        <v>0</v>
      </c>
      <c r="DU35">
        <f>Heildar!EA122</f>
        <v>0</v>
      </c>
      <c r="DV35">
        <f>Heildar!EB122</f>
        <v>0</v>
      </c>
      <c r="DW35">
        <f>Heildar!EC122</f>
        <v>0</v>
      </c>
      <c r="DX35">
        <f>Heildar!ED122</f>
        <v>0</v>
      </c>
      <c r="DY35">
        <f>Heildar!EE122</f>
        <v>0</v>
      </c>
      <c r="DZ35">
        <f>Heildar!EF122</f>
        <v>0</v>
      </c>
      <c r="EA35">
        <f>Heildar!EG122</f>
        <v>0</v>
      </c>
      <c r="EB35">
        <f>Heildar!EH122</f>
        <v>0</v>
      </c>
      <c r="EC35">
        <f>Heildar!EI122</f>
        <v>0</v>
      </c>
      <c r="ED35">
        <f>Heildar!EJ122</f>
        <v>0</v>
      </c>
      <c r="EE35">
        <f>Heildar!EK122</f>
        <v>0</v>
      </c>
      <c r="EF35">
        <f>Heildar!EL122</f>
        <v>0</v>
      </c>
      <c r="EG35">
        <f>Heildar!EM122</f>
        <v>0</v>
      </c>
      <c r="EH35">
        <f>Heildar!EN122</f>
        <v>0</v>
      </c>
      <c r="EI35">
        <f>Heildar!EO122</f>
        <v>0</v>
      </c>
      <c r="EJ35">
        <f>Heildar!EP122</f>
        <v>0</v>
      </c>
      <c r="EK35">
        <f>Heildar!EQ122</f>
        <v>0</v>
      </c>
      <c r="EL35">
        <f>Heildar!ER122</f>
        <v>0</v>
      </c>
      <c r="EM35">
        <f>Heildar!ES122</f>
        <v>0</v>
      </c>
      <c r="EN35">
        <f>Heildar!ET122</f>
        <v>0</v>
      </c>
      <c r="EO35">
        <f>Heildar!EU122</f>
        <v>0</v>
      </c>
      <c r="EP35">
        <f>Heildar!EV122</f>
        <v>0</v>
      </c>
      <c r="EQ35">
        <f>Heildar!EW122</f>
        <v>0</v>
      </c>
      <c r="ER35">
        <f>Heildar!EX122</f>
        <v>0</v>
      </c>
      <c r="ES35">
        <f>Heildar!EY122</f>
        <v>0</v>
      </c>
      <c r="ET35">
        <f>Heildar!EZ122</f>
        <v>0</v>
      </c>
      <c r="EU35">
        <f>Heildar!FA122</f>
        <v>0</v>
      </c>
      <c r="EV35">
        <f>Heildar!FB122</f>
        <v>0</v>
      </c>
      <c r="EW35">
        <f>Heildar!FC122</f>
        <v>0</v>
      </c>
      <c r="EX35">
        <f>Heildar!FD122</f>
        <v>0</v>
      </c>
      <c r="EY35">
        <f>Heildar!FE122</f>
        <v>0</v>
      </c>
      <c r="EZ35">
        <f>Heildar!FF122</f>
        <v>0</v>
      </c>
      <c r="FA35">
        <f>Heildar!FG122</f>
        <v>0</v>
      </c>
      <c r="FB35">
        <f>Heildar!FH122</f>
        <v>0</v>
      </c>
      <c r="FC35">
        <f>Heildar!FI122</f>
        <v>0</v>
      </c>
      <c r="FD35">
        <f>Heildar!FJ122</f>
        <v>0</v>
      </c>
      <c r="FE35">
        <f>Heildar!FK122</f>
        <v>0</v>
      </c>
      <c r="FF35">
        <f>Heildar!FL122</f>
        <v>0</v>
      </c>
      <c r="FG35">
        <f>Heildar!FM122</f>
        <v>0</v>
      </c>
      <c r="FH35">
        <f>Heildar!FN122</f>
        <v>0</v>
      </c>
      <c r="FI35">
        <f>Heildar!FO122</f>
        <v>0</v>
      </c>
      <c r="FJ35">
        <f>Heildar!FP122</f>
        <v>0</v>
      </c>
      <c r="FK35">
        <f>Heildar!FQ122</f>
        <v>0</v>
      </c>
      <c r="FL35">
        <f>Heildar!FR122</f>
        <v>0</v>
      </c>
      <c r="FM35">
        <f>Heildar!FS122</f>
        <v>0</v>
      </c>
      <c r="FN35">
        <f>Heildar!FT122</f>
        <v>0</v>
      </c>
      <c r="FO35">
        <f>Heildar!FU122</f>
        <v>0</v>
      </c>
      <c r="FP35">
        <f>Heildar!FV122</f>
        <v>0</v>
      </c>
      <c r="FQ35">
        <f>Heildar!FW122</f>
        <v>0</v>
      </c>
      <c r="FR35">
        <f>Heildar!FX122</f>
        <v>0</v>
      </c>
      <c r="FS35">
        <f>Heildar!FY122</f>
        <v>0</v>
      </c>
      <c r="FT35">
        <f>Heildar!FZ122</f>
        <v>0</v>
      </c>
      <c r="FU35">
        <f>Heildar!GA122</f>
        <v>0</v>
      </c>
      <c r="FV35">
        <f>Heildar!GB122</f>
        <v>0</v>
      </c>
      <c r="FW35">
        <f>Heildar!GC122</f>
        <v>0</v>
      </c>
      <c r="FX35">
        <f>Heildar!GD122</f>
        <v>0</v>
      </c>
      <c r="FY35">
        <f>Heildar!GE122</f>
        <v>0</v>
      </c>
      <c r="FZ35">
        <f>Heildar!GF122</f>
        <v>0</v>
      </c>
      <c r="GA35">
        <f>Heildar!GG122</f>
        <v>0</v>
      </c>
      <c r="GB35">
        <f>Heildar!GH122</f>
        <v>0</v>
      </c>
      <c r="GC35">
        <f>Heildar!GI122</f>
        <v>0</v>
      </c>
      <c r="GD35">
        <f>Heildar!GJ122</f>
        <v>0</v>
      </c>
      <c r="GE35">
        <f>Heildar!GK122</f>
        <v>0</v>
      </c>
      <c r="GF35">
        <f>Heildar!GL122</f>
        <v>0</v>
      </c>
      <c r="GG35">
        <f>Heildar!GM122</f>
        <v>0</v>
      </c>
      <c r="GH35">
        <f>Heildar!GN122</f>
        <v>0</v>
      </c>
      <c r="GI35">
        <f>Heildar!GO122</f>
        <v>0</v>
      </c>
      <c r="GJ35">
        <f>Heildar!GP122</f>
        <v>0</v>
      </c>
      <c r="GK35">
        <f>Heildar!GQ122</f>
        <v>0</v>
      </c>
      <c r="GL35">
        <f>Heildar!GR122</f>
        <v>0</v>
      </c>
      <c r="GM35">
        <f>Heildar!GS122</f>
        <v>0</v>
      </c>
      <c r="GN35">
        <f>Heildar!GT122</f>
        <v>0</v>
      </c>
      <c r="GO35">
        <f>Heildar!GU122</f>
        <v>0</v>
      </c>
      <c r="GP35">
        <f>Heildar!GV122</f>
        <v>0</v>
      </c>
      <c r="GQ35">
        <f>Heildar!GW122</f>
        <v>0</v>
      </c>
      <c r="GR35">
        <f>Heildar!GX122</f>
        <v>0</v>
      </c>
      <c r="GS35">
        <f>Heildar!GY122</f>
        <v>0</v>
      </c>
      <c r="GT35">
        <f>Heildar!GZ122</f>
        <v>0</v>
      </c>
      <c r="GU35">
        <f>Heildar!HA122</f>
        <v>0</v>
      </c>
      <c r="GV35">
        <f>Heildar!HB122</f>
        <v>0</v>
      </c>
      <c r="GW35">
        <f>Heildar!HC122</f>
        <v>0</v>
      </c>
      <c r="GX35">
        <f>Heildar!HD122</f>
        <v>0</v>
      </c>
      <c r="GY35">
        <f>Heildar!HE122</f>
        <v>0</v>
      </c>
      <c r="GZ35">
        <f>Heildar!HF122</f>
        <v>0</v>
      </c>
      <c r="HA35">
        <f>Heildar!HG122</f>
        <v>0</v>
      </c>
      <c r="HB35">
        <f>Heildar!HH122</f>
        <v>0</v>
      </c>
      <c r="HC35">
        <f>Heildar!HI122</f>
        <v>0</v>
      </c>
      <c r="HD35">
        <f>Heildar!HJ122</f>
        <v>0</v>
      </c>
      <c r="HE35">
        <f>Heildar!HK122</f>
        <v>0</v>
      </c>
      <c r="HF35">
        <f>Heildar!HL122</f>
        <v>0</v>
      </c>
      <c r="HG35">
        <f>Heildar!HM122</f>
        <v>0</v>
      </c>
      <c r="HH35">
        <f>Heildar!HN122</f>
        <v>0</v>
      </c>
      <c r="HI35">
        <f>Heildar!HO122</f>
        <v>0</v>
      </c>
      <c r="HJ35">
        <f>Heildar!HP122</f>
        <v>0</v>
      </c>
      <c r="HK35">
        <f>Heildar!HQ122</f>
        <v>0</v>
      </c>
      <c r="HL35">
        <f>Heildar!HR122</f>
        <v>0</v>
      </c>
      <c r="HM35">
        <f>Heildar!HS122</f>
        <v>0</v>
      </c>
      <c r="HN35">
        <f>Heildar!HT122</f>
        <v>0</v>
      </c>
      <c r="HO35">
        <f>Heildar!HU122</f>
        <v>0</v>
      </c>
      <c r="HP35">
        <f>Heildar!HV122</f>
        <v>0</v>
      </c>
      <c r="HQ35">
        <f>Heildar!HW122</f>
        <v>0</v>
      </c>
      <c r="HR35">
        <f>Heildar!HX122</f>
        <v>0</v>
      </c>
      <c r="HS35">
        <f>Heildar!HY122</f>
        <v>0</v>
      </c>
      <c r="HT35">
        <f>Heildar!HZ122</f>
        <v>0</v>
      </c>
      <c r="HU35">
        <f>Heildar!IA122</f>
        <v>0</v>
      </c>
      <c r="HV35">
        <f>Heildar!IB122</f>
        <v>0</v>
      </c>
      <c r="HW35">
        <f>Heildar!IC122</f>
        <v>0</v>
      </c>
      <c r="HX35">
        <f>Heildar!ID122</f>
        <v>0</v>
      </c>
      <c r="HY35">
        <f>Heildar!IE122</f>
        <v>0</v>
      </c>
      <c r="HZ35">
        <f>Heildar!IF122</f>
        <v>0</v>
      </c>
      <c r="IA35">
        <f>Heildar!IG122</f>
        <v>0</v>
      </c>
      <c r="IB35">
        <f>Heildar!IH122</f>
        <v>0</v>
      </c>
      <c r="IC35">
        <f>Heildar!II122</f>
        <v>0</v>
      </c>
      <c r="ID35">
        <f>Heildar!IJ122</f>
        <v>0</v>
      </c>
      <c r="IE35">
        <f>Heildar!IK122</f>
        <v>0</v>
      </c>
      <c r="IF35">
        <f>Heildar!IL122</f>
        <v>0</v>
      </c>
      <c r="IG35">
        <f>Heildar!IM122</f>
        <v>0</v>
      </c>
      <c r="IH35">
        <f>Heildar!IN122</f>
        <v>0</v>
      </c>
      <c r="II35">
        <f>Heildar!IO122</f>
        <v>0</v>
      </c>
      <c r="IJ35">
        <f>Heildar!IP122</f>
        <v>0</v>
      </c>
      <c r="IK35">
        <f>Heildar!IQ122</f>
        <v>0</v>
      </c>
      <c r="IL35">
        <f>Heildar!IR122</f>
        <v>0</v>
      </c>
      <c r="IM35">
        <f>Heildar!IS122</f>
        <v>0</v>
      </c>
      <c r="IN35">
        <f>Heildar!IT122</f>
        <v>0</v>
      </c>
      <c r="IO35">
        <f>Heildar!IU122</f>
        <v>0</v>
      </c>
      <c r="IP35">
        <f>Heildar!IV122</f>
        <v>0</v>
      </c>
      <c r="IQ35" t="e">
        <f>Heildar!#REF!</f>
        <v>#REF!</v>
      </c>
      <c r="IR35" t="e">
        <f>Heildar!#REF!</f>
        <v>#REF!</v>
      </c>
      <c r="IS35" t="e">
        <f>Heildar!#REF!</f>
        <v>#REF!</v>
      </c>
      <c r="IT35" t="e">
        <f>Heildar!#REF!</f>
        <v>#REF!</v>
      </c>
      <c r="IU35" t="e">
        <f>Heildar!#REF!</f>
        <v>#REF!</v>
      </c>
      <c r="IV35" t="e">
        <f>Heildar!#REF!</f>
        <v>#REF!</v>
      </c>
    </row>
    <row r="36" spans="1:256" x14ac:dyDescent="0.2">
      <c r="A36" s="30" t="str">
        <f>Heildar!A96</f>
        <v>Mosar</v>
      </c>
      <c r="B36" s="30">
        <f>Heildar!B96</f>
        <v>11</v>
      </c>
      <c r="C36" s="30">
        <f>Heildar!C96</f>
        <v>19</v>
      </c>
      <c r="D36" s="30">
        <f>Heildar!D96</f>
        <v>6.5</v>
      </c>
      <c r="E36" s="30">
        <f>Heildar!E96</f>
        <v>5</v>
      </c>
      <c r="F36" s="30">
        <f>Heildar!F96</f>
        <v>5.5</v>
      </c>
      <c r="G36" s="30">
        <f>Heildar!G96</f>
        <v>8</v>
      </c>
      <c r="H36" s="30">
        <f>Heildar!H96</f>
        <v>-12.5</v>
      </c>
      <c r="I36" s="30">
        <f>Heildar!I96</f>
        <v>-1.5</v>
      </c>
      <c r="J36" s="30">
        <f>Heildar!J96</f>
        <v>0.5</v>
      </c>
      <c r="K36" s="30">
        <f>Heildar!K96</f>
        <v>11</v>
      </c>
      <c r="L36" s="30">
        <f>Heildar!L96</f>
        <v>19</v>
      </c>
      <c r="M36" s="30">
        <f>Heildar!M96</f>
        <v>6.5</v>
      </c>
      <c r="N36" s="30">
        <f>Heildar!N96</f>
        <v>5</v>
      </c>
      <c r="O36" s="30">
        <f>Heildar!O96</f>
        <v>5.5</v>
      </c>
      <c r="P36" s="30">
        <f>Heildar!P96</f>
        <v>0</v>
      </c>
      <c r="Q36" s="30">
        <f>Heildar!Q96</f>
        <v>0</v>
      </c>
      <c r="R36" s="30">
        <f>Heildar!R96</f>
        <v>0</v>
      </c>
      <c r="S36" s="30">
        <f>Heildar!S96</f>
        <v>0</v>
      </c>
      <c r="T36" s="30">
        <f>Heildar!T96</f>
        <v>0</v>
      </c>
      <c r="U36" s="30">
        <f>Heildar!U96</f>
        <v>0</v>
      </c>
      <c r="V36" s="30">
        <f>Heildar!V96</f>
        <v>0</v>
      </c>
      <c r="W36" s="30">
        <f>Heildar!W96</f>
        <v>0</v>
      </c>
      <c r="X36" s="30">
        <f>Heildar!X96</f>
        <v>0</v>
      </c>
      <c r="Y36" s="30">
        <f>Heildar!Y96</f>
        <v>0</v>
      </c>
      <c r="Z36" s="30">
        <f>Heildar!Z96</f>
        <v>0</v>
      </c>
      <c r="AA36" s="30">
        <f>Heildar!AA96</f>
        <v>0</v>
      </c>
      <c r="AB36" s="30">
        <f>Heildar!AB96</f>
        <v>0</v>
      </c>
      <c r="AC36" s="30">
        <f>Heildar!AC96</f>
        <v>0</v>
      </c>
      <c r="AD36" s="30">
        <f>Heildar!AD96</f>
        <v>0</v>
      </c>
      <c r="AE36" s="30">
        <f>Heildar!AE96</f>
        <v>0</v>
      </c>
      <c r="AF36" s="30">
        <f>Heildar!AF96</f>
        <v>0</v>
      </c>
      <c r="AG36" s="30">
        <f>Heildar!AG96</f>
        <v>0</v>
      </c>
      <c r="AH36" s="30">
        <f>Heildar!AH96</f>
        <v>0</v>
      </c>
      <c r="AI36" s="30">
        <f>Heildar!AI96</f>
        <v>0</v>
      </c>
      <c r="AP36">
        <f>Heildar!AV123</f>
        <v>0</v>
      </c>
      <c r="AQ36">
        <f>Heildar!AW123</f>
        <v>0</v>
      </c>
      <c r="AR36">
        <f>Heildar!AX123</f>
        <v>0</v>
      </c>
      <c r="AS36">
        <f>Heildar!AY123</f>
        <v>0</v>
      </c>
      <c r="AT36">
        <f>Heildar!AZ123</f>
        <v>0</v>
      </c>
      <c r="AU36">
        <f>Heildar!BA123</f>
        <v>0</v>
      </c>
      <c r="AV36">
        <f>Heildar!BB123</f>
        <v>0</v>
      </c>
      <c r="AW36">
        <f>Heildar!BC123</f>
        <v>0</v>
      </c>
      <c r="AX36">
        <f>Heildar!BD123</f>
        <v>0</v>
      </c>
      <c r="AY36">
        <f>Heildar!BE123</f>
        <v>0</v>
      </c>
      <c r="AZ36">
        <f>Heildar!BF123</f>
        <v>0</v>
      </c>
      <c r="BA36">
        <f>Heildar!BG123</f>
        <v>0</v>
      </c>
      <c r="BB36">
        <f>Heildar!BH123</f>
        <v>0</v>
      </c>
      <c r="BC36">
        <f>Heildar!BI123</f>
        <v>0</v>
      </c>
      <c r="BD36">
        <f>Heildar!BJ123</f>
        <v>0</v>
      </c>
      <c r="BE36">
        <f>Heildar!BK123</f>
        <v>0</v>
      </c>
      <c r="BF36">
        <f>Heildar!BL123</f>
        <v>0</v>
      </c>
      <c r="BG36">
        <f>Heildar!BM123</f>
        <v>0</v>
      </c>
      <c r="BH36">
        <f>Heildar!BN123</f>
        <v>0</v>
      </c>
      <c r="BI36">
        <f>Heildar!BO123</f>
        <v>0</v>
      </c>
      <c r="BJ36">
        <f>Heildar!BP123</f>
        <v>0</v>
      </c>
      <c r="BK36">
        <f>Heildar!BQ123</f>
        <v>0</v>
      </c>
      <c r="BL36">
        <f>Heildar!BR123</f>
        <v>0</v>
      </c>
      <c r="BM36">
        <f>Heildar!BS123</f>
        <v>0</v>
      </c>
      <c r="BN36">
        <f>Heildar!BT123</f>
        <v>0</v>
      </c>
      <c r="BO36">
        <f>Heildar!BU123</f>
        <v>0</v>
      </c>
      <c r="BP36">
        <f>Heildar!BV123</f>
        <v>0</v>
      </c>
      <c r="BQ36">
        <f>Heildar!BW123</f>
        <v>0</v>
      </c>
      <c r="BR36">
        <f>Heildar!BX123</f>
        <v>0</v>
      </c>
      <c r="BS36">
        <f>Heildar!BY123</f>
        <v>0</v>
      </c>
      <c r="BT36">
        <f>Heildar!BZ123</f>
        <v>0</v>
      </c>
      <c r="BU36">
        <f>Heildar!CA123</f>
        <v>0</v>
      </c>
      <c r="BV36">
        <f>Heildar!CB123</f>
        <v>0</v>
      </c>
      <c r="BW36">
        <f>Heildar!CC123</f>
        <v>0</v>
      </c>
      <c r="BX36">
        <f>Heildar!CD123</f>
        <v>0</v>
      </c>
      <c r="BY36">
        <f>Heildar!CE123</f>
        <v>0</v>
      </c>
      <c r="BZ36">
        <f>Heildar!CF123</f>
        <v>0</v>
      </c>
      <c r="CA36">
        <f>Heildar!CG123</f>
        <v>0</v>
      </c>
      <c r="CB36">
        <f>Heildar!CH123</f>
        <v>0</v>
      </c>
      <c r="CC36">
        <f>Heildar!CI123</f>
        <v>0</v>
      </c>
      <c r="CD36">
        <f>Heildar!CJ123</f>
        <v>0</v>
      </c>
      <c r="CE36">
        <f>Heildar!CK123</f>
        <v>0</v>
      </c>
      <c r="CF36">
        <f>Heildar!CL123</f>
        <v>0</v>
      </c>
      <c r="CG36">
        <f>Heildar!CM123</f>
        <v>0</v>
      </c>
      <c r="CH36">
        <f>Heildar!CN123</f>
        <v>0</v>
      </c>
      <c r="CI36">
        <f>Heildar!CO123</f>
        <v>0</v>
      </c>
      <c r="CJ36">
        <f>Heildar!CP123</f>
        <v>0</v>
      </c>
      <c r="CK36">
        <f>Heildar!CQ123</f>
        <v>0</v>
      </c>
      <c r="CL36">
        <f>Heildar!CR123</f>
        <v>0</v>
      </c>
      <c r="CM36">
        <f>Heildar!CS123</f>
        <v>0</v>
      </c>
      <c r="CN36">
        <f>Heildar!CT123</f>
        <v>0</v>
      </c>
      <c r="CO36">
        <f>Heildar!CU123</f>
        <v>0</v>
      </c>
      <c r="CP36">
        <f>Heildar!CV123</f>
        <v>0</v>
      </c>
      <c r="CQ36">
        <f>Heildar!CW123</f>
        <v>0</v>
      </c>
      <c r="CR36">
        <f>Heildar!CX123</f>
        <v>0</v>
      </c>
      <c r="CS36">
        <f>Heildar!CY123</f>
        <v>0</v>
      </c>
      <c r="CT36">
        <f>Heildar!CZ123</f>
        <v>0</v>
      </c>
      <c r="CU36">
        <f>Heildar!DA123</f>
        <v>0</v>
      </c>
      <c r="CV36">
        <f>Heildar!DB123</f>
        <v>0</v>
      </c>
      <c r="CW36">
        <f>Heildar!DC123</f>
        <v>0</v>
      </c>
      <c r="CX36">
        <f>Heildar!DD123</f>
        <v>0</v>
      </c>
      <c r="CY36">
        <f>Heildar!DE123</f>
        <v>0</v>
      </c>
      <c r="CZ36">
        <f>Heildar!DF123</f>
        <v>0</v>
      </c>
      <c r="DA36">
        <f>Heildar!DG123</f>
        <v>0</v>
      </c>
      <c r="DB36">
        <f>Heildar!DH123</f>
        <v>0</v>
      </c>
      <c r="DC36">
        <f>Heildar!DI123</f>
        <v>0</v>
      </c>
      <c r="DD36">
        <f>Heildar!DJ123</f>
        <v>0</v>
      </c>
      <c r="DE36">
        <f>Heildar!DK123</f>
        <v>0</v>
      </c>
      <c r="DF36">
        <f>Heildar!DL123</f>
        <v>0</v>
      </c>
      <c r="DG36">
        <f>Heildar!DM123</f>
        <v>0</v>
      </c>
      <c r="DH36">
        <f>Heildar!DN123</f>
        <v>0</v>
      </c>
      <c r="DI36">
        <f>Heildar!DO123</f>
        <v>0</v>
      </c>
      <c r="DJ36">
        <f>Heildar!DP123</f>
        <v>0</v>
      </c>
      <c r="DK36">
        <f>Heildar!DQ123</f>
        <v>0</v>
      </c>
      <c r="DL36">
        <f>Heildar!DR123</f>
        <v>0</v>
      </c>
      <c r="DM36">
        <f>Heildar!DS123</f>
        <v>0</v>
      </c>
      <c r="DN36">
        <f>Heildar!DT123</f>
        <v>0</v>
      </c>
      <c r="DO36">
        <f>Heildar!DU123</f>
        <v>0</v>
      </c>
      <c r="DP36">
        <f>Heildar!DV123</f>
        <v>0</v>
      </c>
      <c r="DQ36">
        <f>Heildar!DW123</f>
        <v>0</v>
      </c>
      <c r="DR36">
        <f>Heildar!DX123</f>
        <v>0</v>
      </c>
      <c r="DS36">
        <f>Heildar!DY123</f>
        <v>0</v>
      </c>
      <c r="DT36">
        <f>Heildar!DZ123</f>
        <v>0</v>
      </c>
      <c r="DU36">
        <f>Heildar!EA123</f>
        <v>0</v>
      </c>
      <c r="DV36">
        <f>Heildar!EB123</f>
        <v>0</v>
      </c>
      <c r="DW36">
        <f>Heildar!EC123</f>
        <v>0</v>
      </c>
      <c r="DX36">
        <f>Heildar!ED123</f>
        <v>0</v>
      </c>
      <c r="DY36">
        <f>Heildar!EE123</f>
        <v>0</v>
      </c>
      <c r="DZ36">
        <f>Heildar!EF123</f>
        <v>0</v>
      </c>
      <c r="EA36">
        <f>Heildar!EG123</f>
        <v>0</v>
      </c>
      <c r="EB36">
        <f>Heildar!EH123</f>
        <v>0</v>
      </c>
      <c r="EC36">
        <f>Heildar!EI123</f>
        <v>0</v>
      </c>
      <c r="ED36">
        <f>Heildar!EJ123</f>
        <v>0</v>
      </c>
      <c r="EE36">
        <f>Heildar!EK123</f>
        <v>0</v>
      </c>
      <c r="EF36">
        <f>Heildar!EL123</f>
        <v>0</v>
      </c>
      <c r="EG36">
        <f>Heildar!EM123</f>
        <v>0</v>
      </c>
      <c r="EH36">
        <f>Heildar!EN123</f>
        <v>0</v>
      </c>
      <c r="EI36">
        <f>Heildar!EO123</f>
        <v>0</v>
      </c>
      <c r="EJ36">
        <f>Heildar!EP123</f>
        <v>0</v>
      </c>
      <c r="EK36">
        <f>Heildar!EQ123</f>
        <v>0</v>
      </c>
      <c r="EL36">
        <f>Heildar!ER123</f>
        <v>0</v>
      </c>
      <c r="EM36">
        <f>Heildar!ES123</f>
        <v>0</v>
      </c>
      <c r="EN36">
        <f>Heildar!ET123</f>
        <v>0</v>
      </c>
      <c r="EO36">
        <f>Heildar!EU123</f>
        <v>0</v>
      </c>
      <c r="EP36">
        <f>Heildar!EV123</f>
        <v>0</v>
      </c>
      <c r="EQ36">
        <f>Heildar!EW123</f>
        <v>0</v>
      </c>
      <c r="ER36">
        <f>Heildar!EX123</f>
        <v>0</v>
      </c>
      <c r="ES36">
        <f>Heildar!EY123</f>
        <v>0</v>
      </c>
      <c r="ET36">
        <f>Heildar!EZ123</f>
        <v>0</v>
      </c>
      <c r="EU36">
        <f>Heildar!FA123</f>
        <v>0</v>
      </c>
      <c r="EV36">
        <f>Heildar!FB123</f>
        <v>0</v>
      </c>
      <c r="EW36">
        <f>Heildar!FC123</f>
        <v>0</v>
      </c>
      <c r="EX36">
        <f>Heildar!FD123</f>
        <v>0</v>
      </c>
      <c r="EY36">
        <f>Heildar!FE123</f>
        <v>0</v>
      </c>
      <c r="EZ36">
        <f>Heildar!FF123</f>
        <v>0</v>
      </c>
      <c r="FA36">
        <f>Heildar!FG123</f>
        <v>0</v>
      </c>
      <c r="FB36">
        <f>Heildar!FH123</f>
        <v>0</v>
      </c>
      <c r="FC36">
        <f>Heildar!FI123</f>
        <v>0</v>
      </c>
      <c r="FD36">
        <f>Heildar!FJ123</f>
        <v>0</v>
      </c>
      <c r="FE36">
        <f>Heildar!FK123</f>
        <v>0</v>
      </c>
      <c r="FF36">
        <f>Heildar!FL123</f>
        <v>0</v>
      </c>
      <c r="FG36">
        <f>Heildar!FM123</f>
        <v>0</v>
      </c>
      <c r="FH36">
        <f>Heildar!FN123</f>
        <v>0</v>
      </c>
      <c r="FI36">
        <f>Heildar!FO123</f>
        <v>0</v>
      </c>
      <c r="FJ36">
        <f>Heildar!FP123</f>
        <v>0</v>
      </c>
      <c r="FK36">
        <f>Heildar!FQ123</f>
        <v>0</v>
      </c>
      <c r="FL36">
        <f>Heildar!FR123</f>
        <v>0</v>
      </c>
      <c r="FM36">
        <f>Heildar!FS123</f>
        <v>0</v>
      </c>
      <c r="FN36">
        <f>Heildar!FT123</f>
        <v>0</v>
      </c>
      <c r="FO36">
        <f>Heildar!FU123</f>
        <v>0</v>
      </c>
      <c r="FP36">
        <f>Heildar!FV123</f>
        <v>0</v>
      </c>
      <c r="FQ36">
        <f>Heildar!FW123</f>
        <v>0</v>
      </c>
      <c r="FR36">
        <f>Heildar!FX123</f>
        <v>0</v>
      </c>
      <c r="FS36">
        <f>Heildar!FY123</f>
        <v>0</v>
      </c>
      <c r="FT36">
        <f>Heildar!FZ123</f>
        <v>0</v>
      </c>
      <c r="FU36">
        <f>Heildar!GA123</f>
        <v>0</v>
      </c>
      <c r="FV36">
        <f>Heildar!GB123</f>
        <v>0</v>
      </c>
      <c r="FW36">
        <f>Heildar!GC123</f>
        <v>0</v>
      </c>
      <c r="FX36">
        <f>Heildar!GD123</f>
        <v>0</v>
      </c>
      <c r="FY36">
        <f>Heildar!GE123</f>
        <v>0</v>
      </c>
      <c r="FZ36">
        <f>Heildar!GF123</f>
        <v>0</v>
      </c>
      <c r="GA36">
        <f>Heildar!GG123</f>
        <v>0</v>
      </c>
      <c r="GB36">
        <f>Heildar!GH123</f>
        <v>0</v>
      </c>
      <c r="GC36">
        <f>Heildar!GI123</f>
        <v>0</v>
      </c>
      <c r="GD36">
        <f>Heildar!GJ123</f>
        <v>0</v>
      </c>
      <c r="GE36">
        <f>Heildar!GK123</f>
        <v>0</v>
      </c>
      <c r="GF36">
        <f>Heildar!GL123</f>
        <v>0</v>
      </c>
      <c r="GG36">
        <f>Heildar!GM123</f>
        <v>0</v>
      </c>
      <c r="GH36">
        <f>Heildar!GN123</f>
        <v>0</v>
      </c>
      <c r="GI36">
        <f>Heildar!GO123</f>
        <v>0</v>
      </c>
      <c r="GJ36">
        <f>Heildar!GP123</f>
        <v>0</v>
      </c>
      <c r="GK36">
        <f>Heildar!GQ123</f>
        <v>0</v>
      </c>
      <c r="GL36">
        <f>Heildar!GR123</f>
        <v>0</v>
      </c>
      <c r="GM36">
        <f>Heildar!GS123</f>
        <v>0</v>
      </c>
      <c r="GN36">
        <f>Heildar!GT123</f>
        <v>0</v>
      </c>
      <c r="GO36">
        <f>Heildar!GU123</f>
        <v>0</v>
      </c>
      <c r="GP36">
        <f>Heildar!GV123</f>
        <v>0</v>
      </c>
      <c r="GQ36">
        <f>Heildar!GW123</f>
        <v>0</v>
      </c>
      <c r="GR36">
        <f>Heildar!GX123</f>
        <v>0</v>
      </c>
      <c r="GS36">
        <f>Heildar!GY123</f>
        <v>0</v>
      </c>
      <c r="GT36">
        <f>Heildar!GZ123</f>
        <v>0</v>
      </c>
      <c r="GU36">
        <f>Heildar!HA123</f>
        <v>0</v>
      </c>
      <c r="GV36">
        <f>Heildar!HB123</f>
        <v>0</v>
      </c>
      <c r="GW36">
        <f>Heildar!HC123</f>
        <v>0</v>
      </c>
      <c r="GX36">
        <f>Heildar!HD123</f>
        <v>0</v>
      </c>
      <c r="GY36">
        <f>Heildar!HE123</f>
        <v>0</v>
      </c>
      <c r="GZ36">
        <f>Heildar!HF123</f>
        <v>0</v>
      </c>
      <c r="HA36">
        <f>Heildar!HG123</f>
        <v>0</v>
      </c>
      <c r="HB36">
        <f>Heildar!HH123</f>
        <v>0</v>
      </c>
      <c r="HC36">
        <f>Heildar!HI123</f>
        <v>0</v>
      </c>
      <c r="HD36">
        <f>Heildar!HJ123</f>
        <v>0</v>
      </c>
      <c r="HE36">
        <f>Heildar!HK123</f>
        <v>0</v>
      </c>
      <c r="HF36">
        <f>Heildar!HL123</f>
        <v>0</v>
      </c>
      <c r="HG36">
        <f>Heildar!HM123</f>
        <v>0</v>
      </c>
      <c r="HH36">
        <f>Heildar!HN123</f>
        <v>0</v>
      </c>
      <c r="HI36">
        <f>Heildar!HO123</f>
        <v>0</v>
      </c>
      <c r="HJ36">
        <f>Heildar!HP123</f>
        <v>0</v>
      </c>
      <c r="HK36">
        <f>Heildar!HQ123</f>
        <v>0</v>
      </c>
      <c r="HL36">
        <f>Heildar!HR123</f>
        <v>0</v>
      </c>
      <c r="HM36">
        <f>Heildar!HS123</f>
        <v>0</v>
      </c>
      <c r="HN36">
        <f>Heildar!HT123</f>
        <v>0</v>
      </c>
      <c r="HO36">
        <f>Heildar!HU123</f>
        <v>0</v>
      </c>
      <c r="HP36">
        <f>Heildar!HV123</f>
        <v>0</v>
      </c>
      <c r="HQ36">
        <f>Heildar!HW123</f>
        <v>0</v>
      </c>
      <c r="HR36">
        <f>Heildar!HX123</f>
        <v>0</v>
      </c>
      <c r="HS36">
        <f>Heildar!HY123</f>
        <v>0</v>
      </c>
      <c r="HT36">
        <f>Heildar!HZ123</f>
        <v>0</v>
      </c>
      <c r="HU36">
        <f>Heildar!IA123</f>
        <v>0</v>
      </c>
      <c r="HV36">
        <f>Heildar!IB123</f>
        <v>0</v>
      </c>
      <c r="HW36">
        <f>Heildar!IC123</f>
        <v>0</v>
      </c>
      <c r="HX36">
        <f>Heildar!ID123</f>
        <v>0</v>
      </c>
      <c r="HY36">
        <f>Heildar!IE123</f>
        <v>0</v>
      </c>
      <c r="HZ36">
        <f>Heildar!IF123</f>
        <v>0</v>
      </c>
      <c r="IA36">
        <f>Heildar!IG123</f>
        <v>0</v>
      </c>
      <c r="IB36">
        <f>Heildar!IH123</f>
        <v>0</v>
      </c>
      <c r="IC36">
        <f>Heildar!II123</f>
        <v>0</v>
      </c>
      <c r="ID36">
        <f>Heildar!IJ123</f>
        <v>0</v>
      </c>
      <c r="IE36">
        <f>Heildar!IK123</f>
        <v>0</v>
      </c>
      <c r="IF36">
        <f>Heildar!IL123</f>
        <v>0</v>
      </c>
      <c r="IG36">
        <f>Heildar!IM123</f>
        <v>0</v>
      </c>
      <c r="IH36">
        <f>Heildar!IN123</f>
        <v>0</v>
      </c>
      <c r="II36">
        <f>Heildar!IO123</f>
        <v>0</v>
      </c>
      <c r="IJ36">
        <f>Heildar!IP123</f>
        <v>0</v>
      </c>
      <c r="IK36">
        <f>Heildar!IQ123</f>
        <v>0</v>
      </c>
      <c r="IL36">
        <f>Heildar!IR123</f>
        <v>0</v>
      </c>
      <c r="IM36">
        <f>Heildar!IS123</f>
        <v>0</v>
      </c>
      <c r="IN36">
        <f>Heildar!IT123</f>
        <v>0</v>
      </c>
      <c r="IO36">
        <f>Heildar!IU123</f>
        <v>0</v>
      </c>
      <c r="IP36">
        <f>Heildar!IV123</f>
        <v>0</v>
      </c>
      <c r="IQ36" t="e">
        <f>Heildar!#REF!</f>
        <v>#REF!</v>
      </c>
      <c r="IR36" t="e">
        <f>Heildar!#REF!</f>
        <v>#REF!</v>
      </c>
      <c r="IS36" t="e">
        <f>Heildar!#REF!</f>
        <v>#REF!</v>
      </c>
      <c r="IT36" t="e">
        <f>Heildar!#REF!</f>
        <v>#REF!</v>
      </c>
      <c r="IU36" t="e">
        <f>Heildar!#REF!</f>
        <v>#REF!</v>
      </c>
      <c r="IV36" t="e">
        <f>Heildar!#REF!</f>
        <v>#REF!</v>
      </c>
    </row>
    <row r="37" spans="1:256" x14ac:dyDescent="0.2">
      <c r="A37" s="30" t="str">
        <f>Heildar!A97</f>
        <v>Blað- og runnfléttur</v>
      </c>
      <c r="B37" s="30">
        <f>Heildar!B97</f>
        <v>37.5</v>
      </c>
      <c r="C37" s="30">
        <f>Heildar!C97</f>
        <v>38</v>
      </c>
      <c r="D37" s="30">
        <f>Heildar!D97</f>
        <v>43.05</v>
      </c>
      <c r="E37" s="30">
        <f>Heildar!E97</f>
        <v>63</v>
      </c>
      <c r="F37" s="30">
        <f>Heildar!F97</f>
        <v>54</v>
      </c>
      <c r="G37" s="30">
        <f>Heildar!G97</f>
        <v>0.5</v>
      </c>
      <c r="H37" s="30">
        <f>Heildar!H97</f>
        <v>5.0499999999999972</v>
      </c>
      <c r="I37" s="30">
        <f>Heildar!I97</f>
        <v>19.950000000000003</v>
      </c>
      <c r="J37" s="30">
        <f>Heildar!J97</f>
        <v>-9</v>
      </c>
      <c r="K37" s="30">
        <f>Heildar!K97</f>
        <v>0</v>
      </c>
      <c r="L37" s="30">
        <f>Heildar!L97</f>
        <v>0</v>
      </c>
      <c r="M37" s="30">
        <f>Heildar!M97</f>
        <v>0</v>
      </c>
      <c r="N37" s="30">
        <f>Heildar!N97</f>
        <v>0</v>
      </c>
      <c r="O37" s="30">
        <f>Heildar!O97</f>
        <v>0</v>
      </c>
      <c r="P37" s="30">
        <f>Heildar!P97</f>
        <v>37.5</v>
      </c>
      <c r="Q37" s="30">
        <f>Heildar!Q97</f>
        <v>38</v>
      </c>
      <c r="R37" s="30">
        <f>Heildar!R97</f>
        <v>43.05</v>
      </c>
      <c r="S37" s="30">
        <f>Heildar!S97</f>
        <v>63</v>
      </c>
      <c r="T37" s="30">
        <f>Heildar!T97</f>
        <v>54</v>
      </c>
      <c r="U37" s="30">
        <f>Heildar!U97</f>
        <v>0</v>
      </c>
      <c r="V37" s="30">
        <f>Heildar!V97</f>
        <v>0</v>
      </c>
      <c r="W37" s="30">
        <f>Heildar!W97</f>
        <v>0</v>
      </c>
      <c r="X37" s="30">
        <f>Heildar!X97</f>
        <v>0</v>
      </c>
      <c r="Y37" s="30">
        <f>Heildar!Y97</f>
        <v>0</v>
      </c>
      <c r="Z37" s="30">
        <f>Heildar!Z97</f>
        <v>0</v>
      </c>
      <c r="AA37" s="30">
        <f>Heildar!AA97</f>
        <v>0</v>
      </c>
      <c r="AB37" s="30">
        <f>Heildar!AB97</f>
        <v>0</v>
      </c>
      <c r="AC37" s="30">
        <f>Heildar!AC97</f>
        <v>0</v>
      </c>
      <c r="AD37" s="30">
        <f>Heildar!AD97</f>
        <v>0</v>
      </c>
      <c r="AE37" s="30">
        <f>Heildar!AE97</f>
        <v>0</v>
      </c>
      <c r="AF37" s="30">
        <f>Heildar!AF97</f>
        <v>0</v>
      </c>
      <c r="AG37" s="30">
        <f>Heildar!AG97</f>
        <v>0</v>
      </c>
      <c r="AH37" s="30">
        <f>Heildar!AH97</f>
        <v>0</v>
      </c>
      <c r="AI37" s="30">
        <f>Heildar!AI97</f>
        <v>0</v>
      </c>
      <c r="AP37">
        <f>Heildar!AV124</f>
        <v>0</v>
      </c>
      <c r="AQ37">
        <f>Heildar!AW124</f>
        <v>0</v>
      </c>
      <c r="AR37">
        <f>Heildar!AX124</f>
        <v>0</v>
      </c>
      <c r="AS37">
        <f>Heildar!AY124</f>
        <v>0</v>
      </c>
      <c r="AT37">
        <f>Heildar!AZ124</f>
        <v>0</v>
      </c>
      <c r="AU37">
        <f>Heildar!BA124</f>
        <v>0</v>
      </c>
      <c r="AV37">
        <f>Heildar!BB124</f>
        <v>0</v>
      </c>
      <c r="AW37">
        <f>Heildar!BC124</f>
        <v>0</v>
      </c>
      <c r="AX37">
        <f>Heildar!BD124</f>
        <v>0</v>
      </c>
      <c r="AY37">
        <f>Heildar!BE124</f>
        <v>0</v>
      </c>
      <c r="AZ37">
        <f>Heildar!BF124</f>
        <v>0</v>
      </c>
      <c r="BA37">
        <f>Heildar!BG124</f>
        <v>0</v>
      </c>
      <c r="BB37">
        <f>Heildar!BH124</f>
        <v>0</v>
      </c>
      <c r="BC37">
        <f>Heildar!BI124</f>
        <v>0</v>
      </c>
      <c r="BD37">
        <f>Heildar!BJ124</f>
        <v>0</v>
      </c>
      <c r="BE37">
        <f>Heildar!BK124</f>
        <v>0</v>
      </c>
      <c r="BF37">
        <f>Heildar!BL124</f>
        <v>0</v>
      </c>
      <c r="BG37">
        <f>Heildar!BM124</f>
        <v>0</v>
      </c>
      <c r="BH37">
        <f>Heildar!BN124</f>
        <v>0</v>
      </c>
      <c r="BI37">
        <f>Heildar!BO124</f>
        <v>0</v>
      </c>
      <c r="BJ37">
        <f>Heildar!BP124</f>
        <v>0</v>
      </c>
      <c r="BK37">
        <f>Heildar!BQ124</f>
        <v>0</v>
      </c>
      <c r="BL37">
        <f>Heildar!BR124</f>
        <v>0</v>
      </c>
      <c r="BM37">
        <f>Heildar!BS124</f>
        <v>0</v>
      </c>
      <c r="BN37">
        <f>Heildar!BT124</f>
        <v>0</v>
      </c>
      <c r="BO37">
        <f>Heildar!BU124</f>
        <v>0</v>
      </c>
      <c r="BP37">
        <f>Heildar!BV124</f>
        <v>0</v>
      </c>
      <c r="BQ37">
        <f>Heildar!BW124</f>
        <v>0</v>
      </c>
      <c r="BR37">
        <f>Heildar!BX124</f>
        <v>0</v>
      </c>
      <c r="BS37">
        <f>Heildar!BY124</f>
        <v>0</v>
      </c>
      <c r="BT37">
        <f>Heildar!BZ124</f>
        <v>0</v>
      </c>
      <c r="BU37">
        <f>Heildar!CA124</f>
        <v>0</v>
      </c>
      <c r="BV37">
        <f>Heildar!CB124</f>
        <v>0</v>
      </c>
      <c r="BW37">
        <f>Heildar!CC124</f>
        <v>0</v>
      </c>
      <c r="BX37">
        <f>Heildar!CD124</f>
        <v>0</v>
      </c>
      <c r="BY37">
        <f>Heildar!CE124</f>
        <v>0</v>
      </c>
      <c r="BZ37">
        <f>Heildar!CF124</f>
        <v>0</v>
      </c>
      <c r="CA37">
        <f>Heildar!CG124</f>
        <v>0</v>
      </c>
      <c r="CB37">
        <f>Heildar!CH124</f>
        <v>0</v>
      </c>
      <c r="CC37">
        <f>Heildar!CI124</f>
        <v>0</v>
      </c>
      <c r="CD37">
        <f>Heildar!CJ124</f>
        <v>0</v>
      </c>
      <c r="CE37">
        <f>Heildar!CK124</f>
        <v>0</v>
      </c>
      <c r="CF37">
        <f>Heildar!CL124</f>
        <v>0</v>
      </c>
      <c r="CG37">
        <f>Heildar!CM124</f>
        <v>0</v>
      </c>
      <c r="CH37">
        <f>Heildar!CN124</f>
        <v>0</v>
      </c>
      <c r="CI37">
        <f>Heildar!CO124</f>
        <v>0</v>
      </c>
      <c r="CJ37">
        <f>Heildar!CP124</f>
        <v>0</v>
      </c>
      <c r="CK37">
        <f>Heildar!CQ124</f>
        <v>0</v>
      </c>
      <c r="CL37">
        <f>Heildar!CR124</f>
        <v>0</v>
      </c>
      <c r="CM37">
        <f>Heildar!CS124</f>
        <v>0</v>
      </c>
      <c r="CN37">
        <f>Heildar!CT124</f>
        <v>0</v>
      </c>
      <c r="CO37">
        <f>Heildar!CU124</f>
        <v>0</v>
      </c>
      <c r="CP37">
        <f>Heildar!CV124</f>
        <v>0</v>
      </c>
      <c r="CQ37">
        <f>Heildar!CW124</f>
        <v>0</v>
      </c>
      <c r="CR37">
        <f>Heildar!CX124</f>
        <v>0</v>
      </c>
      <c r="CS37">
        <f>Heildar!CY124</f>
        <v>0</v>
      </c>
      <c r="CT37">
        <f>Heildar!CZ124</f>
        <v>0</v>
      </c>
      <c r="CU37">
        <f>Heildar!DA124</f>
        <v>0</v>
      </c>
      <c r="CV37">
        <f>Heildar!DB124</f>
        <v>0</v>
      </c>
      <c r="CW37">
        <f>Heildar!DC124</f>
        <v>0</v>
      </c>
      <c r="CX37">
        <f>Heildar!DD124</f>
        <v>0</v>
      </c>
      <c r="CY37">
        <f>Heildar!DE124</f>
        <v>0</v>
      </c>
      <c r="CZ37">
        <f>Heildar!DF124</f>
        <v>0</v>
      </c>
      <c r="DA37">
        <f>Heildar!DG124</f>
        <v>0</v>
      </c>
      <c r="DB37">
        <f>Heildar!DH124</f>
        <v>0</v>
      </c>
      <c r="DC37">
        <f>Heildar!DI124</f>
        <v>0</v>
      </c>
      <c r="DD37">
        <f>Heildar!DJ124</f>
        <v>0</v>
      </c>
      <c r="DE37">
        <f>Heildar!DK124</f>
        <v>0</v>
      </c>
      <c r="DF37">
        <f>Heildar!DL124</f>
        <v>0</v>
      </c>
      <c r="DG37">
        <f>Heildar!DM124</f>
        <v>0</v>
      </c>
      <c r="DH37">
        <f>Heildar!DN124</f>
        <v>0</v>
      </c>
      <c r="DI37">
        <f>Heildar!DO124</f>
        <v>0</v>
      </c>
      <c r="DJ37">
        <f>Heildar!DP124</f>
        <v>0</v>
      </c>
      <c r="DK37">
        <f>Heildar!DQ124</f>
        <v>0</v>
      </c>
      <c r="DL37">
        <f>Heildar!DR124</f>
        <v>0</v>
      </c>
      <c r="DM37">
        <f>Heildar!DS124</f>
        <v>0</v>
      </c>
      <c r="DN37">
        <f>Heildar!DT124</f>
        <v>0</v>
      </c>
      <c r="DO37">
        <f>Heildar!DU124</f>
        <v>0</v>
      </c>
      <c r="DP37">
        <f>Heildar!DV124</f>
        <v>0</v>
      </c>
      <c r="DQ37">
        <f>Heildar!DW124</f>
        <v>0</v>
      </c>
      <c r="DR37">
        <f>Heildar!DX124</f>
        <v>0</v>
      </c>
      <c r="DS37">
        <f>Heildar!DY124</f>
        <v>0</v>
      </c>
      <c r="DT37">
        <f>Heildar!DZ124</f>
        <v>0</v>
      </c>
      <c r="DU37">
        <f>Heildar!EA124</f>
        <v>0</v>
      </c>
      <c r="DV37">
        <f>Heildar!EB124</f>
        <v>0</v>
      </c>
      <c r="DW37">
        <f>Heildar!EC124</f>
        <v>0</v>
      </c>
      <c r="DX37">
        <f>Heildar!ED124</f>
        <v>0</v>
      </c>
      <c r="DY37">
        <f>Heildar!EE124</f>
        <v>0</v>
      </c>
      <c r="DZ37">
        <f>Heildar!EF124</f>
        <v>0</v>
      </c>
      <c r="EA37">
        <f>Heildar!EG124</f>
        <v>0</v>
      </c>
      <c r="EB37">
        <f>Heildar!EH124</f>
        <v>0</v>
      </c>
      <c r="EC37">
        <f>Heildar!EI124</f>
        <v>0</v>
      </c>
      <c r="ED37">
        <f>Heildar!EJ124</f>
        <v>0</v>
      </c>
      <c r="EE37">
        <f>Heildar!EK124</f>
        <v>0</v>
      </c>
      <c r="EF37">
        <f>Heildar!EL124</f>
        <v>0</v>
      </c>
      <c r="EG37">
        <f>Heildar!EM124</f>
        <v>0</v>
      </c>
      <c r="EH37">
        <f>Heildar!EN124</f>
        <v>0</v>
      </c>
      <c r="EI37">
        <f>Heildar!EO124</f>
        <v>0</v>
      </c>
      <c r="EJ37">
        <f>Heildar!EP124</f>
        <v>0</v>
      </c>
      <c r="EK37">
        <f>Heildar!EQ124</f>
        <v>0</v>
      </c>
      <c r="EL37">
        <f>Heildar!ER124</f>
        <v>0</v>
      </c>
      <c r="EM37">
        <f>Heildar!ES124</f>
        <v>0</v>
      </c>
      <c r="EN37">
        <f>Heildar!ET124</f>
        <v>0</v>
      </c>
      <c r="EO37">
        <f>Heildar!EU124</f>
        <v>0</v>
      </c>
      <c r="EP37">
        <f>Heildar!EV124</f>
        <v>0</v>
      </c>
      <c r="EQ37">
        <f>Heildar!EW124</f>
        <v>0</v>
      </c>
      <c r="ER37">
        <f>Heildar!EX124</f>
        <v>0</v>
      </c>
      <c r="ES37">
        <f>Heildar!EY124</f>
        <v>0</v>
      </c>
      <c r="ET37">
        <f>Heildar!EZ124</f>
        <v>0</v>
      </c>
      <c r="EU37">
        <f>Heildar!FA124</f>
        <v>0</v>
      </c>
      <c r="EV37">
        <f>Heildar!FB124</f>
        <v>0</v>
      </c>
      <c r="EW37">
        <f>Heildar!FC124</f>
        <v>0</v>
      </c>
      <c r="EX37">
        <f>Heildar!FD124</f>
        <v>0</v>
      </c>
      <c r="EY37">
        <f>Heildar!FE124</f>
        <v>0</v>
      </c>
      <c r="EZ37">
        <f>Heildar!FF124</f>
        <v>0</v>
      </c>
      <c r="FA37">
        <f>Heildar!FG124</f>
        <v>0</v>
      </c>
      <c r="FB37">
        <f>Heildar!FH124</f>
        <v>0</v>
      </c>
      <c r="FC37">
        <f>Heildar!FI124</f>
        <v>0</v>
      </c>
      <c r="FD37">
        <f>Heildar!FJ124</f>
        <v>0</v>
      </c>
      <c r="FE37">
        <f>Heildar!FK124</f>
        <v>0</v>
      </c>
      <c r="FF37">
        <f>Heildar!FL124</f>
        <v>0</v>
      </c>
      <c r="FG37">
        <f>Heildar!FM124</f>
        <v>0</v>
      </c>
      <c r="FH37">
        <f>Heildar!FN124</f>
        <v>0</v>
      </c>
      <c r="FI37">
        <f>Heildar!FO124</f>
        <v>0</v>
      </c>
      <c r="FJ37">
        <f>Heildar!FP124</f>
        <v>0</v>
      </c>
      <c r="FK37">
        <f>Heildar!FQ124</f>
        <v>0</v>
      </c>
      <c r="FL37">
        <f>Heildar!FR124</f>
        <v>0</v>
      </c>
      <c r="FM37">
        <f>Heildar!FS124</f>
        <v>0</v>
      </c>
      <c r="FN37">
        <f>Heildar!FT124</f>
        <v>0</v>
      </c>
      <c r="FO37">
        <f>Heildar!FU124</f>
        <v>0</v>
      </c>
      <c r="FP37">
        <f>Heildar!FV124</f>
        <v>0</v>
      </c>
      <c r="FQ37">
        <f>Heildar!FW124</f>
        <v>0</v>
      </c>
      <c r="FR37">
        <f>Heildar!FX124</f>
        <v>0</v>
      </c>
      <c r="FS37">
        <f>Heildar!FY124</f>
        <v>0</v>
      </c>
      <c r="FT37">
        <f>Heildar!FZ124</f>
        <v>0</v>
      </c>
      <c r="FU37">
        <f>Heildar!GA124</f>
        <v>0</v>
      </c>
      <c r="FV37">
        <f>Heildar!GB124</f>
        <v>0</v>
      </c>
      <c r="FW37">
        <f>Heildar!GC124</f>
        <v>0</v>
      </c>
      <c r="FX37">
        <f>Heildar!GD124</f>
        <v>0</v>
      </c>
      <c r="FY37">
        <f>Heildar!GE124</f>
        <v>0</v>
      </c>
      <c r="FZ37">
        <f>Heildar!GF124</f>
        <v>0</v>
      </c>
      <c r="GA37">
        <f>Heildar!GG124</f>
        <v>0</v>
      </c>
      <c r="GB37">
        <f>Heildar!GH124</f>
        <v>0</v>
      </c>
      <c r="GC37">
        <f>Heildar!GI124</f>
        <v>0</v>
      </c>
      <c r="GD37">
        <f>Heildar!GJ124</f>
        <v>0</v>
      </c>
      <c r="GE37">
        <f>Heildar!GK124</f>
        <v>0</v>
      </c>
      <c r="GF37">
        <f>Heildar!GL124</f>
        <v>0</v>
      </c>
      <c r="GG37">
        <f>Heildar!GM124</f>
        <v>0</v>
      </c>
      <c r="GH37">
        <f>Heildar!GN124</f>
        <v>0</v>
      </c>
      <c r="GI37">
        <f>Heildar!GO124</f>
        <v>0</v>
      </c>
      <c r="GJ37">
        <f>Heildar!GP124</f>
        <v>0</v>
      </c>
      <c r="GK37">
        <f>Heildar!GQ124</f>
        <v>0</v>
      </c>
      <c r="GL37">
        <f>Heildar!GR124</f>
        <v>0</v>
      </c>
      <c r="GM37">
        <f>Heildar!GS124</f>
        <v>0</v>
      </c>
      <c r="GN37">
        <f>Heildar!GT124</f>
        <v>0</v>
      </c>
      <c r="GO37">
        <f>Heildar!GU124</f>
        <v>0</v>
      </c>
      <c r="GP37">
        <f>Heildar!GV124</f>
        <v>0</v>
      </c>
      <c r="GQ37">
        <f>Heildar!GW124</f>
        <v>0</v>
      </c>
      <c r="GR37">
        <f>Heildar!GX124</f>
        <v>0</v>
      </c>
      <c r="GS37">
        <f>Heildar!GY124</f>
        <v>0</v>
      </c>
      <c r="GT37">
        <f>Heildar!GZ124</f>
        <v>0</v>
      </c>
      <c r="GU37">
        <f>Heildar!HA124</f>
        <v>0</v>
      </c>
      <c r="GV37">
        <f>Heildar!HB124</f>
        <v>0</v>
      </c>
      <c r="GW37">
        <f>Heildar!HC124</f>
        <v>0</v>
      </c>
      <c r="GX37">
        <f>Heildar!HD124</f>
        <v>0</v>
      </c>
      <c r="GY37">
        <f>Heildar!HE124</f>
        <v>0</v>
      </c>
      <c r="GZ37">
        <f>Heildar!HF124</f>
        <v>0</v>
      </c>
      <c r="HA37">
        <f>Heildar!HG124</f>
        <v>0</v>
      </c>
      <c r="HB37">
        <f>Heildar!HH124</f>
        <v>0</v>
      </c>
      <c r="HC37">
        <f>Heildar!HI124</f>
        <v>0</v>
      </c>
      <c r="HD37">
        <f>Heildar!HJ124</f>
        <v>0</v>
      </c>
      <c r="HE37">
        <f>Heildar!HK124</f>
        <v>0</v>
      </c>
      <c r="HF37">
        <f>Heildar!HL124</f>
        <v>0</v>
      </c>
      <c r="HG37">
        <f>Heildar!HM124</f>
        <v>0</v>
      </c>
      <c r="HH37">
        <f>Heildar!HN124</f>
        <v>0</v>
      </c>
      <c r="HI37">
        <f>Heildar!HO124</f>
        <v>0</v>
      </c>
      <c r="HJ37">
        <f>Heildar!HP124</f>
        <v>0</v>
      </c>
      <c r="HK37">
        <f>Heildar!HQ124</f>
        <v>0</v>
      </c>
      <c r="HL37">
        <f>Heildar!HR124</f>
        <v>0</v>
      </c>
      <c r="HM37">
        <f>Heildar!HS124</f>
        <v>0</v>
      </c>
      <c r="HN37">
        <f>Heildar!HT124</f>
        <v>0</v>
      </c>
      <c r="HO37">
        <f>Heildar!HU124</f>
        <v>0</v>
      </c>
      <c r="HP37">
        <f>Heildar!HV124</f>
        <v>0</v>
      </c>
      <c r="HQ37">
        <f>Heildar!HW124</f>
        <v>0</v>
      </c>
      <c r="HR37">
        <f>Heildar!HX124</f>
        <v>0</v>
      </c>
      <c r="HS37">
        <f>Heildar!HY124</f>
        <v>0</v>
      </c>
      <c r="HT37">
        <f>Heildar!HZ124</f>
        <v>0</v>
      </c>
      <c r="HU37">
        <f>Heildar!IA124</f>
        <v>0</v>
      </c>
      <c r="HV37">
        <f>Heildar!IB124</f>
        <v>0</v>
      </c>
      <c r="HW37">
        <f>Heildar!IC124</f>
        <v>0</v>
      </c>
      <c r="HX37">
        <f>Heildar!ID124</f>
        <v>0</v>
      </c>
      <c r="HY37">
        <f>Heildar!IE124</f>
        <v>0</v>
      </c>
      <c r="HZ37">
        <f>Heildar!IF124</f>
        <v>0</v>
      </c>
      <c r="IA37">
        <f>Heildar!IG124</f>
        <v>0</v>
      </c>
      <c r="IB37">
        <f>Heildar!IH124</f>
        <v>0</v>
      </c>
      <c r="IC37">
        <f>Heildar!II124</f>
        <v>0</v>
      </c>
      <c r="ID37">
        <f>Heildar!IJ124</f>
        <v>0</v>
      </c>
      <c r="IE37">
        <f>Heildar!IK124</f>
        <v>0</v>
      </c>
      <c r="IF37">
        <f>Heildar!IL124</f>
        <v>0</v>
      </c>
      <c r="IG37">
        <f>Heildar!IM124</f>
        <v>0</v>
      </c>
      <c r="IH37">
        <f>Heildar!IN124</f>
        <v>0</v>
      </c>
      <c r="II37">
        <f>Heildar!IO124</f>
        <v>0</v>
      </c>
      <c r="IJ37">
        <f>Heildar!IP124</f>
        <v>0</v>
      </c>
      <c r="IK37">
        <f>Heildar!IQ124</f>
        <v>0</v>
      </c>
      <c r="IL37">
        <f>Heildar!IR124</f>
        <v>0</v>
      </c>
      <c r="IM37">
        <f>Heildar!IS124</f>
        <v>0</v>
      </c>
      <c r="IN37">
        <f>Heildar!IT124</f>
        <v>0</v>
      </c>
      <c r="IO37">
        <f>Heildar!IU124</f>
        <v>0</v>
      </c>
      <c r="IP37">
        <f>Heildar!IV124</f>
        <v>0</v>
      </c>
      <c r="IQ37" t="e">
        <f>Heildar!#REF!</f>
        <v>#REF!</v>
      </c>
      <c r="IR37" t="e">
        <f>Heildar!#REF!</f>
        <v>#REF!</v>
      </c>
      <c r="IS37" t="e">
        <f>Heildar!#REF!</f>
        <v>#REF!</v>
      </c>
      <c r="IT37" t="e">
        <f>Heildar!#REF!</f>
        <v>#REF!</v>
      </c>
      <c r="IU37" t="e">
        <f>Heildar!#REF!</f>
        <v>#REF!</v>
      </c>
      <c r="IV37" t="e">
        <f>Heildar!#REF!</f>
        <v>#REF!</v>
      </c>
    </row>
    <row r="38" spans="1:256" x14ac:dyDescent="0.2">
      <c r="A38" s="30" t="str">
        <f>Heildar!A98</f>
        <v>Hrúðurfléttur</v>
      </c>
      <c r="B38" s="30">
        <f>Heildar!B98</f>
        <v>18</v>
      </c>
      <c r="C38" s="30">
        <f>Heildar!C98</f>
        <v>31.5</v>
      </c>
      <c r="D38" s="30">
        <f>Heildar!D98</f>
        <v>29.05</v>
      </c>
      <c r="E38" s="30">
        <f>Heildar!E98</f>
        <v>10</v>
      </c>
      <c r="F38" s="30">
        <f>Heildar!F98</f>
        <v>14.5</v>
      </c>
      <c r="G38" s="30">
        <f>Heildar!G98</f>
        <v>13.5</v>
      </c>
      <c r="H38" s="30">
        <f>Heildar!H98</f>
        <v>-2.4499999999999993</v>
      </c>
      <c r="I38" s="30">
        <f>Heildar!I98</f>
        <v>-19.05</v>
      </c>
      <c r="J38" s="30">
        <f>Heildar!J98</f>
        <v>4.5</v>
      </c>
      <c r="K38" s="30">
        <f>Heildar!K98</f>
        <v>0</v>
      </c>
      <c r="L38" s="30">
        <f>Heildar!L98</f>
        <v>0</v>
      </c>
      <c r="M38" s="30">
        <f>Heildar!M98</f>
        <v>0</v>
      </c>
      <c r="N38" s="30">
        <f>Heildar!N98</f>
        <v>0</v>
      </c>
      <c r="O38" s="30">
        <f>Heildar!O98</f>
        <v>0</v>
      </c>
      <c r="P38" s="30">
        <f>Heildar!P98</f>
        <v>0</v>
      </c>
      <c r="Q38" s="30">
        <f>Heildar!Q98</f>
        <v>0</v>
      </c>
      <c r="R38" s="30">
        <f>Heildar!R98</f>
        <v>0</v>
      </c>
      <c r="S38" s="30">
        <f>Heildar!S98</f>
        <v>0</v>
      </c>
      <c r="T38" s="30">
        <f>Heildar!T98</f>
        <v>0</v>
      </c>
      <c r="U38" s="30">
        <f>Heildar!U98</f>
        <v>18</v>
      </c>
      <c r="V38" s="30">
        <f>Heildar!V98</f>
        <v>31.5</v>
      </c>
      <c r="W38" s="30">
        <f>Heildar!W98</f>
        <v>29.05</v>
      </c>
      <c r="X38" s="30">
        <f>Heildar!X98</f>
        <v>10</v>
      </c>
      <c r="Y38" s="30">
        <f>Heildar!Y98</f>
        <v>14.5</v>
      </c>
      <c r="Z38" s="30">
        <f>Heildar!Z98</f>
        <v>0</v>
      </c>
      <c r="AA38" s="30">
        <f>Heildar!AA98</f>
        <v>0</v>
      </c>
      <c r="AB38" s="30">
        <f>Heildar!AB98</f>
        <v>0</v>
      </c>
      <c r="AC38" s="30">
        <f>Heildar!AC98</f>
        <v>0</v>
      </c>
      <c r="AD38" s="30">
        <f>Heildar!AD98</f>
        <v>0</v>
      </c>
      <c r="AE38" s="30">
        <f>Heildar!AE98</f>
        <v>0</v>
      </c>
      <c r="AF38" s="30">
        <f>Heildar!AF98</f>
        <v>0</v>
      </c>
      <c r="AG38" s="30">
        <f>Heildar!AG98</f>
        <v>0</v>
      </c>
      <c r="AH38" s="30">
        <f>Heildar!AH98</f>
        <v>0</v>
      </c>
      <c r="AI38" s="30">
        <f>Heildar!AI98</f>
        <v>0</v>
      </c>
      <c r="AP38">
        <f>Heildar!AV125</f>
        <v>0</v>
      </c>
      <c r="AQ38">
        <f>Heildar!AW125</f>
        <v>0</v>
      </c>
      <c r="AR38">
        <f>Heildar!AX125</f>
        <v>0</v>
      </c>
      <c r="AS38">
        <f>Heildar!AY125</f>
        <v>0</v>
      </c>
      <c r="AT38">
        <f>Heildar!AZ125</f>
        <v>0</v>
      </c>
      <c r="AU38">
        <f>Heildar!BA125</f>
        <v>0</v>
      </c>
      <c r="AV38">
        <f>Heildar!BB125</f>
        <v>0</v>
      </c>
      <c r="AW38">
        <f>Heildar!BC125</f>
        <v>0</v>
      </c>
      <c r="AX38">
        <f>Heildar!BD125</f>
        <v>0</v>
      </c>
      <c r="AY38">
        <f>Heildar!BE125</f>
        <v>0</v>
      </c>
      <c r="AZ38">
        <f>Heildar!BF125</f>
        <v>0</v>
      </c>
      <c r="BA38">
        <f>Heildar!BG125</f>
        <v>0</v>
      </c>
      <c r="BB38">
        <f>Heildar!BH125</f>
        <v>0</v>
      </c>
      <c r="BC38">
        <f>Heildar!BI125</f>
        <v>0</v>
      </c>
      <c r="BD38">
        <f>Heildar!BJ125</f>
        <v>0</v>
      </c>
      <c r="BE38">
        <f>Heildar!BK125</f>
        <v>0</v>
      </c>
      <c r="BF38">
        <f>Heildar!BL125</f>
        <v>0</v>
      </c>
      <c r="BG38">
        <f>Heildar!BM125</f>
        <v>0</v>
      </c>
      <c r="BH38">
        <f>Heildar!BN125</f>
        <v>0</v>
      </c>
      <c r="BI38">
        <f>Heildar!BO125</f>
        <v>0</v>
      </c>
      <c r="BJ38">
        <f>Heildar!BP125</f>
        <v>0</v>
      </c>
      <c r="BK38">
        <f>Heildar!BQ125</f>
        <v>0</v>
      </c>
      <c r="BL38">
        <f>Heildar!BR125</f>
        <v>0</v>
      </c>
      <c r="BM38">
        <f>Heildar!BS125</f>
        <v>0</v>
      </c>
      <c r="BN38">
        <f>Heildar!BT125</f>
        <v>0</v>
      </c>
      <c r="BO38">
        <f>Heildar!BU125</f>
        <v>0</v>
      </c>
      <c r="BP38">
        <f>Heildar!BV125</f>
        <v>0</v>
      </c>
      <c r="BQ38">
        <f>Heildar!BW125</f>
        <v>0</v>
      </c>
      <c r="BR38">
        <f>Heildar!BX125</f>
        <v>0</v>
      </c>
      <c r="BS38">
        <f>Heildar!BY125</f>
        <v>0</v>
      </c>
      <c r="BT38">
        <f>Heildar!BZ125</f>
        <v>0</v>
      </c>
      <c r="BU38">
        <f>Heildar!CA125</f>
        <v>0</v>
      </c>
      <c r="BV38">
        <f>Heildar!CB125</f>
        <v>0</v>
      </c>
      <c r="BW38">
        <f>Heildar!CC125</f>
        <v>0</v>
      </c>
      <c r="BX38">
        <f>Heildar!CD125</f>
        <v>0</v>
      </c>
      <c r="BY38">
        <f>Heildar!CE125</f>
        <v>0</v>
      </c>
      <c r="BZ38">
        <f>Heildar!CF125</f>
        <v>0</v>
      </c>
      <c r="CA38">
        <f>Heildar!CG125</f>
        <v>0</v>
      </c>
      <c r="CB38">
        <f>Heildar!CH125</f>
        <v>0</v>
      </c>
      <c r="CC38">
        <f>Heildar!CI125</f>
        <v>0</v>
      </c>
      <c r="CD38">
        <f>Heildar!CJ125</f>
        <v>0</v>
      </c>
      <c r="CE38">
        <f>Heildar!CK125</f>
        <v>0</v>
      </c>
      <c r="CF38">
        <f>Heildar!CL125</f>
        <v>0</v>
      </c>
      <c r="CG38">
        <f>Heildar!CM125</f>
        <v>0</v>
      </c>
      <c r="CH38">
        <f>Heildar!CN125</f>
        <v>0</v>
      </c>
      <c r="CI38">
        <f>Heildar!CO125</f>
        <v>0</v>
      </c>
      <c r="CJ38">
        <f>Heildar!CP125</f>
        <v>0</v>
      </c>
      <c r="CK38">
        <f>Heildar!CQ125</f>
        <v>0</v>
      </c>
      <c r="CL38">
        <f>Heildar!CR125</f>
        <v>0</v>
      </c>
      <c r="CM38">
        <f>Heildar!CS125</f>
        <v>0</v>
      </c>
      <c r="CN38">
        <f>Heildar!CT125</f>
        <v>0</v>
      </c>
      <c r="CO38">
        <f>Heildar!CU125</f>
        <v>0</v>
      </c>
      <c r="CP38">
        <f>Heildar!CV125</f>
        <v>0</v>
      </c>
      <c r="CQ38">
        <f>Heildar!CW125</f>
        <v>0</v>
      </c>
      <c r="CR38">
        <f>Heildar!CX125</f>
        <v>0</v>
      </c>
      <c r="CS38">
        <f>Heildar!CY125</f>
        <v>0</v>
      </c>
      <c r="CT38">
        <f>Heildar!CZ125</f>
        <v>0</v>
      </c>
      <c r="CU38">
        <f>Heildar!DA125</f>
        <v>0</v>
      </c>
      <c r="CV38">
        <f>Heildar!DB125</f>
        <v>0</v>
      </c>
      <c r="CW38">
        <f>Heildar!DC125</f>
        <v>0</v>
      </c>
      <c r="CX38">
        <f>Heildar!DD125</f>
        <v>0</v>
      </c>
      <c r="CY38">
        <f>Heildar!DE125</f>
        <v>0</v>
      </c>
      <c r="CZ38">
        <f>Heildar!DF125</f>
        <v>0</v>
      </c>
      <c r="DA38">
        <f>Heildar!DG125</f>
        <v>0</v>
      </c>
      <c r="DB38">
        <f>Heildar!DH125</f>
        <v>0</v>
      </c>
      <c r="DC38">
        <f>Heildar!DI125</f>
        <v>0</v>
      </c>
      <c r="DD38">
        <f>Heildar!DJ125</f>
        <v>0</v>
      </c>
      <c r="DE38">
        <f>Heildar!DK125</f>
        <v>0</v>
      </c>
      <c r="DF38">
        <f>Heildar!DL125</f>
        <v>0</v>
      </c>
      <c r="DG38">
        <f>Heildar!DM125</f>
        <v>0</v>
      </c>
      <c r="DH38">
        <f>Heildar!DN125</f>
        <v>0</v>
      </c>
      <c r="DI38">
        <f>Heildar!DO125</f>
        <v>0</v>
      </c>
      <c r="DJ38">
        <f>Heildar!DP125</f>
        <v>0</v>
      </c>
      <c r="DK38">
        <f>Heildar!DQ125</f>
        <v>0</v>
      </c>
      <c r="DL38">
        <f>Heildar!DR125</f>
        <v>0</v>
      </c>
      <c r="DM38">
        <f>Heildar!DS125</f>
        <v>0</v>
      </c>
      <c r="DN38">
        <f>Heildar!DT125</f>
        <v>0</v>
      </c>
      <c r="DO38">
        <f>Heildar!DU125</f>
        <v>0</v>
      </c>
      <c r="DP38">
        <f>Heildar!DV125</f>
        <v>0</v>
      </c>
      <c r="DQ38">
        <f>Heildar!DW125</f>
        <v>0</v>
      </c>
      <c r="DR38">
        <f>Heildar!DX125</f>
        <v>0</v>
      </c>
      <c r="DS38">
        <f>Heildar!DY125</f>
        <v>0</v>
      </c>
      <c r="DT38">
        <f>Heildar!DZ125</f>
        <v>0</v>
      </c>
      <c r="DU38">
        <f>Heildar!EA125</f>
        <v>0</v>
      </c>
      <c r="DV38">
        <f>Heildar!EB125</f>
        <v>0</v>
      </c>
      <c r="DW38">
        <f>Heildar!EC125</f>
        <v>0</v>
      </c>
      <c r="DX38">
        <f>Heildar!ED125</f>
        <v>0</v>
      </c>
      <c r="DY38">
        <f>Heildar!EE125</f>
        <v>0</v>
      </c>
      <c r="DZ38">
        <f>Heildar!EF125</f>
        <v>0</v>
      </c>
      <c r="EA38">
        <f>Heildar!EG125</f>
        <v>0</v>
      </c>
      <c r="EB38">
        <f>Heildar!EH125</f>
        <v>0</v>
      </c>
      <c r="EC38">
        <f>Heildar!EI125</f>
        <v>0</v>
      </c>
      <c r="ED38">
        <f>Heildar!EJ125</f>
        <v>0</v>
      </c>
      <c r="EE38">
        <f>Heildar!EK125</f>
        <v>0</v>
      </c>
      <c r="EF38">
        <f>Heildar!EL125</f>
        <v>0</v>
      </c>
      <c r="EG38">
        <f>Heildar!EM125</f>
        <v>0</v>
      </c>
      <c r="EH38">
        <f>Heildar!EN125</f>
        <v>0</v>
      </c>
      <c r="EI38">
        <f>Heildar!EO125</f>
        <v>0</v>
      </c>
      <c r="EJ38">
        <f>Heildar!EP125</f>
        <v>0</v>
      </c>
      <c r="EK38">
        <f>Heildar!EQ125</f>
        <v>0</v>
      </c>
      <c r="EL38">
        <f>Heildar!ER125</f>
        <v>0</v>
      </c>
      <c r="EM38">
        <f>Heildar!ES125</f>
        <v>0</v>
      </c>
      <c r="EN38">
        <f>Heildar!ET125</f>
        <v>0</v>
      </c>
      <c r="EO38">
        <f>Heildar!EU125</f>
        <v>0</v>
      </c>
      <c r="EP38">
        <f>Heildar!EV125</f>
        <v>0</v>
      </c>
      <c r="EQ38">
        <f>Heildar!EW125</f>
        <v>0</v>
      </c>
      <c r="ER38">
        <f>Heildar!EX125</f>
        <v>0</v>
      </c>
      <c r="ES38">
        <f>Heildar!EY125</f>
        <v>0</v>
      </c>
      <c r="ET38">
        <f>Heildar!EZ125</f>
        <v>0</v>
      </c>
      <c r="EU38">
        <f>Heildar!FA125</f>
        <v>0</v>
      </c>
      <c r="EV38">
        <f>Heildar!FB125</f>
        <v>0</v>
      </c>
      <c r="EW38">
        <f>Heildar!FC125</f>
        <v>0</v>
      </c>
      <c r="EX38">
        <f>Heildar!FD125</f>
        <v>0</v>
      </c>
      <c r="EY38">
        <f>Heildar!FE125</f>
        <v>0</v>
      </c>
      <c r="EZ38">
        <f>Heildar!FF125</f>
        <v>0</v>
      </c>
      <c r="FA38">
        <f>Heildar!FG125</f>
        <v>0</v>
      </c>
      <c r="FB38">
        <f>Heildar!FH125</f>
        <v>0</v>
      </c>
      <c r="FC38">
        <f>Heildar!FI125</f>
        <v>0</v>
      </c>
      <c r="FD38">
        <f>Heildar!FJ125</f>
        <v>0</v>
      </c>
      <c r="FE38">
        <f>Heildar!FK125</f>
        <v>0</v>
      </c>
      <c r="FF38">
        <f>Heildar!FL125</f>
        <v>0</v>
      </c>
      <c r="FG38">
        <f>Heildar!FM125</f>
        <v>0</v>
      </c>
      <c r="FH38">
        <f>Heildar!FN125</f>
        <v>0</v>
      </c>
      <c r="FI38">
        <f>Heildar!FO125</f>
        <v>0</v>
      </c>
      <c r="FJ38">
        <f>Heildar!FP125</f>
        <v>0</v>
      </c>
      <c r="FK38">
        <f>Heildar!FQ125</f>
        <v>0</v>
      </c>
      <c r="FL38">
        <f>Heildar!FR125</f>
        <v>0</v>
      </c>
      <c r="FM38">
        <f>Heildar!FS125</f>
        <v>0</v>
      </c>
      <c r="FN38">
        <f>Heildar!FT125</f>
        <v>0</v>
      </c>
      <c r="FO38">
        <f>Heildar!FU125</f>
        <v>0</v>
      </c>
      <c r="FP38">
        <f>Heildar!FV125</f>
        <v>0</v>
      </c>
      <c r="FQ38">
        <f>Heildar!FW125</f>
        <v>0</v>
      </c>
      <c r="FR38">
        <f>Heildar!FX125</f>
        <v>0</v>
      </c>
      <c r="FS38">
        <f>Heildar!FY125</f>
        <v>0</v>
      </c>
      <c r="FT38">
        <f>Heildar!FZ125</f>
        <v>0</v>
      </c>
      <c r="FU38">
        <f>Heildar!GA125</f>
        <v>0</v>
      </c>
      <c r="FV38">
        <f>Heildar!GB125</f>
        <v>0</v>
      </c>
      <c r="FW38">
        <f>Heildar!GC125</f>
        <v>0</v>
      </c>
      <c r="FX38">
        <f>Heildar!GD125</f>
        <v>0</v>
      </c>
      <c r="FY38">
        <f>Heildar!GE125</f>
        <v>0</v>
      </c>
      <c r="FZ38">
        <f>Heildar!GF125</f>
        <v>0</v>
      </c>
      <c r="GA38">
        <f>Heildar!GG125</f>
        <v>0</v>
      </c>
      <c r="GB38">
        <f>Heildar!GH125</f>
        <v>0</v>
      </c>
      <c r="GC38">
        <f>Heildar!GI125</f>
        <v>0</v>
      </c>
      <c r="GD38">
        <f>Heildar!GJ125</f>
        <v>0</v>
      </c>
      <c r="GE38">
        <f>Heildar!GK125</f>
        <v>0</v>
      </c>
      <c r="GF38">
        <f>Heildar!GL125</f>
        <v>0</v>
      </c>
      <c r="GG38">
        <f>Heildar!GM125</f>
        <v>0</v>
      </c>
      <c r="GH38">
        <f>Heildar!GN125</f>
        <v>0</v>
      </c>
      <c r="GI38">
        <f>Heildar!GO125</f>
        <v>0</v>
      </c>
      <c r="GJ38">
        <f>Heildar!GP125</f>
        <v>0</v>
      </c>
      <c r="GK38">
        <f>Heildar!GQ125</f>
        <v>0</v>
      </c>
      <c r="GL38">
        <f>Heildar!GR125</f>
        <v>0</v>
      </c>
      <c r="GM38">
        <f>Heildar!GS125</f>
        <v>0</v>
      </c>
      <c r="GN38">
        <f>Heildar!GT125</f>
        <v>0</v>
      </c>
      <c r="GO38">
        <f>Heildar!GU125</f>
        <v>0</v>
      </c>
      <c r="GP38">
        <f>Heildar!GV125</f>
        <v>0</v>
      </c>
      <c r="GQ38">
        <f>Heildar!GW125</f>
        <v>0</v>
      </c>
      <c r="GR38">
        <f>Heildar!GX125</f>
        <v>0</v>
      </c>
      <c r="GS38">
        <f>Heildar!GY125</f>
        <v>0</v>
      </c>
      <c r="GT38">
        <f>Heildar!GZ125</f>
        <v>0</v>
      </c>
      <c r="GU38">
        <f>Heildar!HA125</f>
        <v>0</v>
      </c>
      <c r="GV38">
        <f>Heildar!HB125</f>
        <v>0</v>
      </c>
      <c r="GW38">
        <f>Heildar!HC125</f>
        <v>0</v>
      </c>
      <c r="GX38">
        <f>Heildar!HD125</f>
        <v>0</v>
      </c>
      <c r="GY38">
        <f>Heildar!HE125</f>
        <v>0</v>
      </c>
      <c r="GZ38">
        <f>Heildar!HF125</f>
        <v>0</v>
      </c>
      <c r="HA38">
        <f>Heildar!HG125</f>
        <v>0</v>
      </c>
      <c r="HB38">
        <f>Heildar!HH125</f>
        <v>0</v>
      </c>
      <c r="HC38">
        <f>Heildar!HI125</f>
        <v>0</v>
      </c>
      <c r="HD38">
        <f>Heildar!HJ125</f>
        <v>0</v>
      </c>
      <c r="HE38">
        <f>Heildar!HK125</f>
        <v>0</v>
      </c>
      <c r="HF38">
        <f>Heildar!HL125</f>
        <v>0</v>
      </c>
      <c r="HG38">
        <f>Heildar!HM125</f>
        <v>0</v>
      </c>
      <c r="HH38">
        <f>Heildar!HN125</f>
        <v>0</v>
      </c>
      <c r="HI38">
        <f>Heildar!HO125</f>
        <v>0</v>
      </c>
      <c r="HJ38">
        <f>Heildar!HP125</f>
        <v>0</v>
      </c>
      <c r="HK38">
        <f>Heildar!HQ125</f>
        <v>0</v>
      </c>
      <c r="HL38">
        <f>Heildar!HR125</f>
        <v>0</v>
      </c>
      <c r="HM38">
        <f>Heildar!HS125</f>
        <v>0</v>
      </c>
      <c r="HN38">
        <f>Heildar!HT125</f>
        <v>0</v>
      </c>
      <c r="HO38">
        <f>Heildar!HU125</f>
        <v>0</v>
      </c>
      <c r="HP38">
        <f>Heildar!HV125</f>
        <v>0</v>
      </c>
      <c r="HQ38">
        <f>Heildar!HW125</f>
        <v>0</v>
      </c>
      <c r="HR38">
        <f>Heildar!HX125</f>
        <v>0</v>
      </c>
      <c r="HS38">
        <f>Heildar!HY125</f>
        <v>0</v>
      </c>
      <c r="HT38">
        <f>Heildar!HZ125</f>
        <v>0</v>
      </c>
      <c r="HU38">
        <f>Heildar!IA125</f>
        <v>0</v>
      </c>
      <c r="HV38">
        <f>Heildar!IB125</f>
        <v>0</v>
      </c>
      <c r="HW38">
        <f>Heildar!IC125</f>
        <v>0</v>
      </c>
      <c r="HX38">
        <f>Heildar!ID125</f>
        <v>0</v>
      </c>
      <c r="HY38">
        <f>Heildar!IE125</f>
        <v>0</v>
      </c>
      <c r="HZ38">
        <f>Heildar!IF125</f>
        <v>0</v>
      </c>
      <c r="IA38">
        <f>Heildar!IG125</f>
        <v>0</v>
      </c>
      <c r="IB38">
        <f>Heildar!IH125</f>
        <v>0</v>
      </c>
      <c r="IC38">
        <f>Heildar!II125</f>
        <v>0</v>
      </c>
      <c r="ID38">
        <f>Heildar!IJ125</f>
        <v>0</v>
      </c>
      <c r="IE38">
        <f>Heildar!IK125</f>
        <v>0</v>
      </c>
      <c r="IF38">
        <f>Heildar!IL125</f>
        <v>0</v>
      </c>
      <c r="IG38">
        <f>Heildar!IM125</f>
        <v>0</v>
      </c>
      <c r="IH38">
        <f>Heildar!IN125</f>
        <v>0</v>
      </c>
      <c r="II38">
        <f>Heildar!IO125</f>
        <v>0</v>
      </c>
      <c r="IJ38">
        <f>Heildar!IP125</f>
        <v>0</v>
      </c>
      <c r="IK38">
        <f>Heildar!IQ125</f>
        <v>0</v>
      </c>
      <c r="IL38">
        <f>Heildar!IR125</f>
        <v>0</v>
      </c>
      <c r="IM38">
        <f>Heildar!IS125</f>
        <v>0</v>
      </c>
      <c r="IN38">
        <f>Heildar!IT125</f>
        <v>0</v>
      </c>
      <c r="IO38">
        <f>Heildar!IU125</f>
        <v>0</v>
      </c>
      <c r="IP38">
        <f>Heildar!IV125</f>
        <v>0</v>
      </c>
      <c r="IQ38" t="e">
        <f>Heildar!#REF!</f>
        <v>#REF!</v>
      </c>
      <c r="IR38" t="e">
        <f>Heildar!#REF!</f>
        <v>#REF!</v>
      </c>
      <c r="IS38" t="e">
        <f>Heildar!#REF!</f>
        <v>#REF!</v>
      </c>
      <c r="IT38" t="e">
        <f>Heildar!#REF!</f>
        <v>#REF!</v>
      </c>
      <c r="IU38" t="e">
        <f>Heildar!#REF!</f>
        <v>#REF!</v>
      </c>
      <c r="IV38" t="e">
        <f>Heildar!#REF!</f>
        <v>#REF!</v>
      </c>
    </row>
    <row r="39" spans="1:256" x14ac:dyDescent="0.2">
      <c r="A39" s="30" t="str">
        <f>Heildar!A99</f>
        <v>Heildarþekja</v>
      </c>
      <c r="B39" s="30">
        <f>Heildar!B99</f>
        <v>67.5</v>
      </c>
      <c r="C39" s="30">
        <f>Heildar!C99</f>
        <v>89.5</v>
      </c>
      <c r="D39" s="30">
        <f>Heildar!D99</f>
        <v>79.099999999999994</v>
      </c>
      <c r="E39" s="30">
        <f>Heildar!E99</f>
        <v>79</v>
      </c>
      <c r="F39" s="30">
        <f>Heildar!F99</f>
        <v>74.5</v>
      </c>
      <c r="G39" s="30">
        <f>Heildar!G99</f>
        <v>22</v>
      </c>
      <c r="H39" s="30">
        <f>Heildar!H99</f>
        <v>-10.400000000000006</v>
      </c>
      <c r="I39" s="30">
        <f>Heildar!I99</f>
        <v>-9.9999999999994316E-2</v>
      </c>
      <c r="J39" s="30">
        <f>Heildar!J99</f>
        <v>-4.5</v>
      </c>
      <c r="K39" s="30">
        <f>Heildar!K99</f>
        <v>0</v>
      </c>
      <c r="L39" s="30">
        <f>Heildar!L99</f>
        <v>0</v>
      </c>
      <c r="M39" s="30">
        <f>Heildar!M99</f>
        <v>0</v>
      </c>
      <c r="N39" s="30">
        <f>Heildar!N99</f>
        <v>0</v>
      </c>
      <c r="O39" s="30">
        <f>Heildar!O99</f>
        <v>0</v>
      </c>
      <c r="P39" s="30">
        <f>Heildar!P99</f>
        <v>0</v>
      </c>
      <c r="Q39" s="30">
        <f>Heildar!Q99</f>
        <v>0</v>
      </c>
      <c r="R39" s="30">
        <f>Heildar!R99</f>
        <v>0</v>
      </c>
      <c r="S39" s="30">
        <f>Heildar!S99</f>
        <v>0</v>
      </c>
      <c r="T39" s="30">
        <f>Heildar!T99</f>
        <v>0</v>
      </c>
      <c r="U39" s="30">
        <f>Heildar!U99</f>
        <v>0</v>
      </c>
      <c r="V39" s="30">
        <f>Heildar!V99</f>
        <v>0</v>
      </c>
      <c r="W39" s="30">
        <f>Heildar!W99</f>
        <v>0</v>
      </c>
      <c r="X39" s="30">
        <f>Heildar!X99</f>
        <v>0</v>
      </c>
      <c r="Y39" s="30">
        <f>Heildar!Y99</f>
        <v>0</v>
      </c>
      <c r="Z39" s="30">
        <f>Heildar!Z99</f>
        <v>67.5</v>
      </c>
      <c r="AA39" s="30">
        <f>Heildar!AA99</f>
        <v>89.5</v>
      </c>
      <c r="AB39" s="30">
        <f>Heildar!AB99</f>
        <v>79.099999999999994</v>
      </c>
      <c r="AC39" s="30">
        <f>Heildar!AC99</f>
        <v>79</v>
      </c>
      <c r="AD39" s="30">
        <f>Heildar!AD99</f>
        <v>74.5</v>
      </c>
      <c r="AE39" s="30">
        <f>Heildar!AE99</f>
        <v>0</v>
      </c>
      <c r="AF39" s="30">
        <f>Heildar!AF99</f>
        <v>0</v>
      </c>
      <c r="AG39" s="30">
        <f>Heildar!AG99</f>
        <v>0</v>
      </c>
      <c r="AH39" s="30">
        <f>Heildar!AH99</f>
        <v>0</v>
      </c>
      <c r="AI39" s="30">
        <f>Heildar!AI99</f>
        <v>0</v>
      </c>
      <c r="AP39">
        <f>Heildar!AV126</f>
        <v>0</v>
      </c>
      <c r="AQ39">
        <f>Heildar!AW126</f>
        <v>0</v>
      </c>
      <c r="AR39">
        <f>Heildar!AX126</f>
        <v>0</v>
      </c>
      <c r="AS39">
        <f>Heildar!AY126</f>
        <v>0</v>
      </c>
      <c r="AT39">
        <f>Heildar!AZ126</f>
        <v>0</v>
      </c>
      <c r="AU39">
        <f>Heildar!BA126</f>
        <v>0</v>
      </c>
      <c r="AV39">
        <f>Heildar!BB126</f>
        <v>0</v>
      </c>
      <c r="AW39">
        <f>Heildar!BC126</f>
        <v>0</v>
      </c>
      <c r="AX39">
        <f>Heildar!BD126</f>
        <v>0</v>
      </c>
      <c r="AY39">
        <f>Heildar!BE126</f>
        <v>0</v>
      </c>
      <c r="AZ39">
        <f>Heildar!BF126</f>
        <v>0</v>
      </c>
      <c r="BA39">
        <f>Heildar!BG126</f>
        <v>0</v>
      </c>
      <c r="BB39">
        <f>Heildar!BH126</f>
        <v>0</v>
      </c>
      <c r="BC39">
        <f>Heildar!BI126</f>
        <v>0</v>
      </c>
      <c r="BD39">
        <f>Heildar!BJ126</f>
        <v>0</v>
      </c>
      <c r="BE39">
        <f>Heildar!BK126</f>
        <v>0</v>
      </c>
      <c r="BF39">
        <f>Heildar!BL126</f>
        <v>0</v>
      </c>
      <c r="BG39">
        <f>Heildar!BM126</f>
        <v>0</v>
      </c>
      <c r="BH39">
        <f>Heildar!BN126</f>
        <v>0</v>
      </c>
      <c r="BI39">
        <f>Heildar!BO126</f>
        <v>0</v>
      </c>
      <c r="BJ39">
        <f>Heildar!BP126</f>
        <v>0</v>
      </c>
      <c r="BK39">
        <f>Heildar!BQ126</f>
        <v>0</v>
      </c>
      <c r="BL39">
        <f>Heildar!BR126</f>
        <v>0</v>
      </c>
      <c r="BM39">
        <f>Heildar!BS126</f>
        <v>0</v>
      </c>
      <c r="BN39">
        <f>Heildar!BT126</f>
        <v>0</v>
      </c>
      <c r="BO39">
        <f>Heildar!BU126</f>
        <v>0</v>
      </c>
      <c r="BP39">
        <f>Heildar!BV126</f>
        <v>0</v>
      </c>
      <c r="BQ39">
        <f>Heildar!BW126</f>
        <v>0</v>
      </c>
      <c r="BR39">
        <f>Heildar!BX126</f>
        <v>0</v>
      </c>
      <c r="BS39">
        <f>Heildar!BY126</f>
        <v>0</v>
      </c>
      <c r="BT39">
        <f>Heildar!BZ126</f>
        <v>0</v>
      </c>
      <c r="BU39">
        <f>Heildar!CA126</f>
        <v>0</v>
      </c>
      <c r="BV39">
        <f>Heildar!CB126</f>
        <v>0</v>
      </c>
      <c r="BW39">
        <f>Heildar!CC126</f>
        <v>0</v>
      </c>
      <c r="BX39">
        <f>Heildar!CD126</f>
        <v>0</v>
      </c>
      <c r="BY39">
        <f>Heildar!CE126</f>
        <v>0</v>
      </c>
      <c r="BZ39">
        <f>Heildar!CF126</f>
        <v>0</v>
      </c>
      <c r="CA39">
        <f>Heildar!CG126</f>
        <v>0</v>
      </c>
      <c r="CB39">
        <f>Heildar!CH126</f>
        <v>0</v>
      </c>
      <c r="CC39">
        <f>Heildar!CI126</f>
        <v>0</v>
      </c>
      <c r="CD39">
        <f>Heildar!CJ126</f>
        <v>0</v>
      </c>
      <c r="CE39">
        <f>Heildar!CK126</f>
        <v>0</v>
      </c>
      <c r="CF39">
        <f>Heildar!CL126</f>
        <v>0</v>
      </c>
      <c r="CG39">
        <f>Heildar!CM126</f>
        <v>0</v>
      </c>
      <c r="CH39">
        <f>Heildar!CN126</f>
        <v>0</v>
      </c>
      <c r="CI39">
        <f>Heildar!CO126</f>
        <v>0</v>
      </c>
      <c r="CJ39">
        <f>Heildar!CP126</f>
        <v>0</v>
      </c>
      <c r="CK39">
        <f>Heildar!CQ126</f>
        <v>0</v>
      </c>
      <c r="CL39">
        <f>Heildar!CR126</f>
        <v>0</v>
      </c>
      <c r="CM39">
        <f>Heildar!CS126</f>
        <v>0</v>
      </c>
      <c r="CN39">
        <f>Heildar!CT126</f>
        <v>0</v>
      </c>
      <c r="CO39">
        <f>Heildar!CU126</f>
        <v>0</v>
      </c>
      <c r="CP39">
        <f>Heildar!CV126</f>
        <v>0</v>
      </c>
      <c r="CQ39">
        <f>Heildar!CW126</f>
        <v>0</v>
      </c>
      <c r="CR39">
        <f>Heildar!CX126</f>
        <v>0</v>
      </c>
      <c r="CS39">
        <f>Heildar!CY126</f>
        <v>0</v>
      </c>
      <c r="CT39">
        <f>Heildar!CZ126</f>
        <v>0</v>
      </c>
      <c r="CU39">
        <f>Heildar!DA126</f>
        <v>0</v>
      </c>
      <c r="CV39">
        <f>Heildar!DB126</f>
        <v>0</v>
      </c>
      <c r="CW39">
        <f>Heildar!DC126</f>
        <v>0</v>
      </c>
      <c r="CX39">
        <f>Heildar!DD126</f>
        <v>0</v>
      </c>
      <c r="CY39">
        <f>Heildar!DE126</f>
        <v>0</v>
      </c>
      <c r="CZ39">
        <f>Heildar!DF126</f>
        <v>0</v>
      </c>
      <c r="DA39">
        <f>Heildar!DG126</f>
        <v>0</v>
      </c>
      <c r="DB39">
        <f>Heildar!DH126</f>
        <v>0</v>
      </c>
      <c r="DC39">
        <f>Heildar!DI126</f>
        <v>0</v>
      </c>
      <c r="DD39">
        <f>Heildar!DJ126</f>
        <v>0</v>
      </c>
      <c r="DE39">
        <f>Heildar!DK126</f>
        <v>0</v>
      </c>
      <c r="DF39">
        <f>Heildar!DL126</f>
        <v>0</v>
      </c>
      <c r="DG39">
        <f>Heildar!DM126</f>
        <v>0</v>
      </c>
      <c r="DH39">
        <f>Heildar!DN126</f>
        <v>0</v>
      </c>
      <c r="DI39">
        <f>Heildar!DO126</f>
        <v>0</v>
      </c>
      <c r="DJ39">
        <f>Heildar!DP126</f>
        <v>0</v>
      </c>
      <c r="DK39">
        <f>Heildar!DQ126</f>
        <v>0</v>
      </c>
      <c r="DL39">
        <f>Heildar!DR126</f>
        <v>0</v>
      </c>
      <c r="DM39">
        <f>Heildar!DS126</f>
        <v>0</v>
      </c>
      <c r="DN39">
        <f>Heildar!DT126</f>
        <v>0</v>
      </c>
      <c r="DO39">
        <f>Heildar!DU126</f>
        <v>0</v>
      </c>
      <c r="DP39">
        <f>Heildar!DV126</f>
        <v>0</v>
      </c>
      <c r="DQ39">
        <f>Heildar!DW126</f>
        <v>0</v>
      </c>
      <c r="DR39">
        <f>Heildar!DX126</f>
        <v>0</v>
      </c>
      <c r="DS39">
        <f>Heildar!DY126</f>
        <v>0</v>
      </c>
      <c r="DT39">
        <f>Heildar!DZ126</f>
        <v>0</v>
      </c>
      <c r="DU39">
        <f>Heildar!EA126</f>
        <v>0</v>
      </c>
      <c r="DV39">
        <f>Heildar!EB126</f>
        <v>0</v>
      </c>
      <c r="DW39">
        <f>Heildar!EC126</f>
        <v>0</v>
      </c>
      <c r="DX39">
        <f>Heildar!ED126</f>
        <v>0</v>
      </c>
      <c r="DY39">
        <f>Heildar!EE126</f>
        <v>0</v>
      </c>
      <c r="DZ39">
        <f>Heildar!EF126</f>
        <v>0</v>
      </c>
      <c r="EA39">
        <f>Heildar!EG126</f>
        <v>0</v>
      </c>
      <c r="EB39">
        <f>Heildar!EH126</f>
        <v>0</v>
      </c>
      <c r="EC39">
        <f>Heildar!EI126</f>
        <v>0</v>
      </c>
      <c r="ED39">
        <f>Heildar!EJ126</f>
        <v>0</v>
      </c>
      <c r="EE39">
        <f>Heildar!EK126</f>
        <v>0</v>
      </c>
      <c r="EF39">
        <f>Heildar!EL126</f>
        <v>0</v>
      </c>
      <c r="EG39">
        <f>Heildar!EM126</f>
        <v>0</v>
      </c>
      <c r="EH39">
        <f>Heildar!EN126</f>
        <v>0</v>
      </c>
      <c r="EI39">
        <f>Heildar!EO126</f>
        <v>0</v>
      </c>
      <c r="EJ39">
        <f>Heildar!EP126</f>
        <v>0</v>
      </c>
      <c r="EK39">
        <f>Heildar!EQ126</f>
        <v>0</v>
      </c>
      <c r="EL39">
        <f>Heildar!ER126</f>
        <v>0</v>
      </c>
      <c r="EM39">
        <f>Heildar!ES126</f>
        <v>0</v>
      </c>
      <c r="EN39">
        <f>Heildar!ET126</f>
        <v>0</v>
      </c>
      <c r="EO39">
        <f>Heildar!EU126</f>
        <v>0</v>
      </c>
      <c r="EP39">
        <f>Heildar!EV126</f>
        <v>0</v>
      </c>
      <c r="EQ39">
        <f>Heildar!EW126</f>
        <v>0</v>
      </c>
      <c r="ER39">
        <f>Heildar!EX126</f>
        <v>0</v>
      </c>
      <c r="ES39">
        <f>Heildar!EY126</f>
        <v>0</v>
      </c>
      <c r="ET39">
        <f>Heildar!EZ126</f>
        <v>0</v>
      </c>
      <c r="EU39">
        <f>Heildar!FA126</f>
        <v>0</v>
      </c>
      <c r="EV39">
        <f>Heildar!FB126</f>
        <v>0</v>
      </c>
      <c r="EW39">
        <f>Heildar!FC126</f>
        <v>0</v>
      </c>
      <c r="EX39">
        <f>Heildar!FD126</f>
        <v>0</v>
      </c>
      <c r="EY39">
        <f>Heildar!FE126</f>
        <v>0</v>
      </c>
      <c r="EZ39">
        <f>Heildar!FF126</f>
        <v>0</v>
      </c>
      <c r="FA39">
        <f>Heildar!FG126</f>
        <v>0</v>
      </c>
      <c r="FB39">
        <f>Heildar!FH126</f>
        <v>0</v>
      </c>
      <c r="FC39">
        <f>Heildar!FI126</f>
        <v>0</v>
      </c>
      <c r="FD39">
        <f>Heildar!FJ126</f>
        <v>0</v>
      </c>
      <c r="FE39">
        <f>Heildar!FK126</f>
        <v>0</v>
      </c>
      <c r="FF39">
        <f>Heildar!FL126</f>
        <v>0</v>
      </c>
      <c r="FG39">
        <f>Heildar!FM126</f>
        <v>0</v>
      </c>
      <c r="FH39">
        <f>Heildar!FN126</f>
        <v>0</v>
      </c>
      <c r="FI39">
        <f>Heildar!FO126</f>
        <v>0</v>
      </c>
      <c r="FJ39">
        <f>Heildar!FP126</f>
        <v>0</v>
      </c>
      <c r="FK39">
        <f>Heildar!FQ126</f>
        <v>0</v>
      </c>
      <c r="FL39">
        <f>Heildar!FR126</f>
        <v>0</v>
      </c>
      <c r="FM39">
        <f>Heildar!FS126</f>
        <v>0</v>
      </c>
      <c r="FN39">
        <f>Heildar!FT126</f>
        <v>0</v>
      </c>
      <c r="FO39">
        <f>Heildar!FU126</f>
        <v>0</v>
      </c>
      <c r="FP39">
        <f>Heildar!FV126</f>
        <v>0</v>
      </c>
      <c r="FQ39">
        <f>Heildar!FW126</f>
        <v>0</v>
      </c>
      <c r="FR39">
        <f>Heildar!FX126</f>
        <v>0</v>
      </c>
      <c r="FS39">
        <f>Heildar!FY126</f>
        <v>0</v>
      </c>
      <c r="FT39">
        <f>Heildar!FZ126</f>
        <v>0</v>
      </c>
      <c r="FU39">
        <f>Heildar!GA126</f>
        <v>0</v>
      </c>
      <c r="FV39">
        <f>Heildar!GB126</f>
        <v>0</v>
      </c>
      <c r="FW39">
        <f>Heildar!GC126</f>
        <v>0</v>
      </c>
      <c r="FX39">
        <f>Heildar!GD126</f>
        <v>0</v>
      </c>
      <c r="FY39">
        <f>Heildar!GE126</f>
        <v>0</v>
      </c>
      <c r="FZ39">
        <f>Heildar!GF126</f>
        <v>0</v>
      </c>
      <c r="GA39">
        <f>Heildar!GG126</f>
        <v>0</v>
      </c>
      <c r="GB39">
        <f>Heildar!GH126</f>
        <v>0</v>
      </c>
      <c r="GC39">
        <f>Heildar!GI126</f>
        <v>0</v>
      </c>
      <c r="GD39">
        <f>Heildar!GJ126</f>
        <v>0</v>
      </c>
      <c r="GE39">
        <f>Heildar!GK126</f>
        <v>0</v>
      </c>
      <c r="GF39">
        <f>Heildar!GL126</f>
        <v>0</v>
      </c>
      <c r="GG39">
        <f>Heildar!GM126</f>
        <v>0</v>
      </c>
      <c r="GH39">
        <f>Heildar!GN126</f>
        <v>0</v>
      </c>
      <c r="GI39">
        <f>Heildar!GO126</f>
        <v>0</v>
      </c>
      <c r="GJ39">
        <f>Heildar!GP126</f>
        <v>0</v>
      </c>
      <c r="GK39">
        <f>Heildar!GQ126</f>
        <v>0</v>
      </c>
      <c r="GL39">
        <f>Heildar!GR126</f>
        <v>0</v>
      </c>
      <c r="GM39">
        <f>Heildar!GS126</f>
        <v>0</v>
      </c>
      <c r="GN39">
        <f>Heildar!GT126</f>
        <v>0</v>
      </c>
      <c r="GO39">
        <f>Heildar!GU126</f>
        <v>0</v>
      </c>
      <c r="GP39">
        <f>Heildar!GV126</f>
        <v>0</v>
      </c>
      <c r="GQ39">
        <f>Heildar!GW126</f>
        <v>0</v>
      </c>
      <c r="GR39">
        <f>Heildar!GX126</f>
        <v>0</v>
      </c>
      <c r="GS39">
        <f>Heildar!GY126</f>
        <v>0</v>
      </c>
      <c r="GT39">
        <f>Heildar!GZ126</f>
        <v>0</v>
      </c>
      <c r="GU39">
        <f>Heildar!HA126</f>
        <v>0</v>
      </c>
      <c r="GV39">
        <f>Heildar!HB126</f>
        <v>0</v>
      </c>
      <c r="GW39">
        <f>Heildar!HC126</f>
        <v>0</v>
      </c>
      <c r="GX39">
        <f>Heildar!HD126</f>
        <v>0</v>
      </c>
      <c r="GY39">
        <f>Heildar!HE126</f>
        <v>0</v>
      </c>
      <c r="GZ39">
        <f>Heildar!HF126</f>
        <v>0</v>
      </c>
      <c r="HA39">
        <f>Heildar!HG126</f>
        <v>0</v>
      </c>
      <c r="HB39">
        <f>Heildar!HH126</f>
        <v>0</v>
      </c>
      <c r="HC39">
        <f>Heildar!HI126</f>
        <v>0</v>
      </c>
      <c r="HD39">
        <f>Heildar!HJ126</f>
        <v>0</v>
      </c>
      <c r="HE39">
        <f>Heildar!HK126</f>
        <v>0</v>
      </c>
      <c r="HF39">
        <f>Heildar!HL126</f>
        <v>0</v>
      </c>
      <c r="HG39">
        <f>Heildar!HM126</f>
        <v>0</v>
      </c>
      <c r="HH39">
        <f>Heildar!HN126</f>
        <v>0</v>
      </c>
      <c r="HI39">
        <f>Heildar!HO126</f>
        <v>0</v>
      </c>
      <c r="HJ39">
        <f>Heildar!HP126</f>
        <v>0</v>
      </c>
      <c r="HK39">
        <f>Heildar!HQ126</f>
        <v>0</v>
      </c>
      <c r="HL39">
        <f>Heildar!HR126</f>
        <v>0</v>
      </c>
      <c r="HM39">
        <f>Heildar!HS126</f>
        <v>0</v>
      </c>
      <c r="HN39">
        <f>Heildar!HT126</f>
        <v>0</v>
      </c>
      <c r="HO39">
        <f>Heildar!HU126</f>
        <v>0</v>
      </c>
      <c r="HP39">
        <f>Heildar!HV126</f>
        <v>0</v>
      </c>
      <c r="HQ39">
        <f>Heildar!HW126</f>
        <v>0</v>
      </c>
      <c r="HR39">
        <f>Heildar!HX126</f>
        <v>0</v>
      </c>
      <c r="HS39">
        <f>Heildar!HY126</f>
        <v>0</v>
      </c>
      <c r="HT39">
        <f>Heildar!HZ126</f>
        <v>0</v>
      </c>
      <c r="HU39">
        <f>Heildar!IA126</f>
        <v>0</v>
      </c>
      <c r="HV39">
        <f>Heildar!IB126</f>
        <v>0</v>
      </c>
      <c r="HW39">
        <f>Heildar!IC126</f>
        <v>0</v>
      </c>
      <c r="HX39">
        <f>Heildar!ID126</f>
        <v>0</v>
      </c>
      <c r="HY39">
        <f>Heildar!IE126</f>
        <v>0</v>
      </c>
      <c r="HZ39">
        <f>Heildar!IF126</f>
        <v>0</v>
      </c>
      <c r="IA39">
        <f>Heildar!IG126</f>
        <v>0</v>
      </c>
      <c r="IB39">
        <f>Heildar!IH126</f>
        <v>0</v>
      </c>
      <c r="IC39">
        <f>Heildar!II126</f>
        <v>0</v>
      </c>
      <c r="ID39">
        <f>Heildar!IJ126</f>
        <v>0</v>
      </c>
      <c r="IE39">
        <f>Heildar!IK126</f>
        <v>0</v>
      </c>
      <c r="IF39">
        <f>Heildar!IL126</f>
        <v>0</v>
      </c>
      <c r="IG39">
        <f>Heildar!IM126</f>
        <v>0</v>
      </c>
      <c r="IH39">
        <f>Heildar!IN126</f>
        <v>0</v>
      </c>
      <c r="II39">
        <f>Heildar!IO126</f>
        <v>0</v>
      </c>
      <c r="IJ39">
        <f>Heildar!IP126</f>
        <v>0</v>
      </c>
      <c r="IK39">
        <f>Heildar!IQ126</f>
        <v>0</v>
      </c>
      <c r="IL39">
        <f>Heildar!IR126</f>
        <v>0</v>
      </c>
      <c r="IM39">
        <f>Heildar!IS126</f>
        <v>0</v>
      </c>
      <c r="IN39">
        <f>Heildar!IT126</f>
        <v>0</v>
      </c>
      <c r="IO39">
        <f>Heildar!IU126</f>
        <v>0</v>
      </c>
      <c r="IP39">
        <f>Heildar!IV126</f>
        <v>0</v>
      </c>
      <c r="IQ39" t="e">
        <f>Heildar!#REF!</f>
        <v>#REF!</v>
      </c>
      <c r="IR39" t="e">
        <f>Heildar!#REF!</f>
        <v>#REF!</v>
      </c>
      <c r="IS39" t="e">
        <f>Heildar!#REF!</f>
        <v>#REF!</v>
      </c>
      <c r="IT39" t="e">
        <f>Heildar!#REF!</f>
        <v>#REF!</v>
      </c>
      <c r="IU39" t="e">
        <f>Heildar!#REF!</f>
        <v>#REF!</v>
      </c>
      <c r="IV39" t="e">
        <f>Heildar!#REF!</f>
        <v>#REF!</v>
      </c>
    </row>
    <row r="40" spans="1:256" x14ac:dyDescent="0.2">
      <c r="A40" s="30" t="str">
        <f>Heildar!A100</f>
        <v>Fjölbreytni</v>
      </c>
      <c r="B40" s="30">
        <f>Heildar!B100</f>
        <v>15</v>
      </c>
      <c r="C40" s="30">
        <f>Heildar!C100</f>
        <v>21</v>
      </c>
      <c r="D40" s="30">
        <f>Heildar!D100</f>
        <v>21</v>
      </c>
      <c r="E40" s="30">
        <f>Heildar!E100</f>
        <v>15</v>
      </c>
      <c r="F40" s="30">
        <f>Heildar!F100</f>
        <v>19</v>
      </c>
      <c r="G40" s="30">
        <f>Heildar!G100</f>
        <v>6</v>
      </c>
      <c r="H40" s="30">
        <f>Heildar!H100</f>
        <v>0</v>
      </c>
      <c r="I40" s="30">
        <f>Heildar!I100</f>
        <v>-6</v>
      </c>
      <c r="J40" s="30">
        <f>Heildar!J100</f>
        <v>4</v>
      </c>
      <c r="K40" s="30">
        <f>Heildar!K100</f>
        <v>0</v>
      </c>
      <c r="L40" s="30">
        <f>Heildar!L100</f>
        <v>0</v>
      </c>
      <c r="M40" s="30">
        <f>Heildar!M100</f>
        <v>0</v>
      </c>
      <c r="N40" s="30">
        <f>Heildar!N100</f>
        <v>0</v>
      </c>
      <c r="O40" s="30">
        <f>Heildar!O100</f>
        <v>0</v>
      </c>
      <c r="P40" s="30">
        <f>Heildar!P100</f>
        <v>0</v>
      </c>
      <c r="Q40" s="30">
        <f>Heildar!Q100</f>
        <v>0</v>
      </c>
      <c r="R40" s="30">
        <f>Heildar!R100</f>
        <v>0</v>
      </c>
      <c r="S40" s="30">
        <f>Heildar!S100</f>
        <v>0</v>
      </c>
      <c r="T40" s="30">
        <f>Heildar!T100</f>
        <v>0</v>
      </c>
      <c r="U40" s="30">
        <f>Heildar!U100</f>
        <v>0</v>
      </c>
      <c r="V40" s="30">
        <f>Heildar!V100</f>
        <v>0</v>
      </c>
      <c r="W40" s="30">
        <f>Heildar!W100</f>
        <v>0</v>
      </c>
      <c r="X40" s="30">
        <f>Heildar!X100</f>
        <v>0</v>
      </c>
      <c r="Y40" s="30">
        <f>Heildar!Y100</f>
        <v>0</v>
      </c>
      <c r="Z40" s="30">
        <f>Heildar!Z100</f>
        <v>0</v>
      </c>
      <c r="AA40" s="30">
        <f>Heildar!AA100</f>
        <v>0</v>
      </c>
      <c r="AB40" s="30">
        <f>Heildar!AB100</f>
        <v>0</v>
      </c>
      <c r="AC40" s="30">
        <f>Heildar!AC100</f>
        <v>0</v>
      </c>
      <c r="AD40" s="30">
        <f>Heildar!AD100</f>
        <v>0</v>
      </c>
      <c r="AE40" s="30">
        <f>Heildar!AE100</f>
        <v>15</v>
      </c>
      <c r="AF40" s="30">
        <f>Heildar!AF100</f>
        <v>21</v>
      </c>
      <c r="AG40" s="30">
        <f>Heildar!AG100</f>
        <v>21</v>
      </c>
      <c r="AH40" s="30">
        <f>Heildar!AH100</f>
        <v>15</v>
      </c>
      <c r="AI40" s="30">
        <f>Heildar!AI100</f>
        <v>19</v>
      </c>
      <c r="AP40">
        <f>Heildar!AV127</f>
        <v>0</v>
      </c>
      <c r="AQ40">
        <f>Heildar!AW127</f>
        <v>0</v>
      </c>
      <c r="AR40">
        <f>Heildar!AX127</f>
        <v>0</v>
      </c>
      <c r="AS40">
        <f>Heildar!AY127</f>
        <v>0</v>
      </c>
      <c r="AT40">
        <f>Heildar!AZ127</f>
        <v>0</v>
      </c>
      <c r="AU40">
        <f>Heildar!BA127</f>
        <v>0</v>
      </c>
      <c r="AV40">
        <f>Heildar!BB127</f>
        <v>0</v>
      </c>
      <c r="AW40">
        <f>Heildar!BC127</f>
        <v>0</v>
      </c>
      <c r="AX40">
        <f>Heildar!BD127</f>
        <v>0</v>
      </c>
      <c r="AY40">
        <f>Heildar!BE127</f>
        <v>0</v>
      </c>
      <c r="AZ40">
        <f>Heildar!BF127</f>
        <v>0</v>
      </c>
      <c r="BA40">
        <f>Heildar!BG127</f>
        <v>0</v>
      </c>
      <c r="BB40">
        <f>Heildar!BH127</f>
        <v>0</v>
      </c>
      <c r="BC40">
        <f>Heildar!BI127</f>
        <v>0</v>
      </c>
      <c r="BD40">
        <f>Heildar!BJ127</f>
        <v>0</v>
      </c>
      <c r="BE40">
        <f>Heildar!BK127</f>
        <v>0</v>
      </c>
      <c r="BF40">
        <f>Heildar!BL127</f>
        <v>0</v>
      </c>
      <c r="BG40">
        <f>Heildar!BM127</f>
        <v>0</v>
      </c>
      <c r="BH40">
        <f>Heildar!BN127</f>
        <v>0</v>
      </c>
      <c r="BI40">
        <f>Heildar!BO127</f>
        <v>0</v>
      </c>
      <c r="BJ40">
        <f>Heildar!BP127</f>
        <v>0</v>
      </c>
      <c r="BK40">
        <f>Heildar!BQ127</f>
        <v>0</v>
      </c>
      <c r="BL40">
        <f>Heildar!BR127</f>
        <v>0</v>
      </c>
      <c r="BM40">
        <f>Heildar!BS127</f>
        <v>0</v>
      </c>
      <c r="BN40">
        <f>Heildar!BT127</f>
        <v>0</v>
      </c>
      <c r="BO40">
        <f>Heildar!BU127</f>
        <v>0</v>
      </c>
      <c r="BP40">
        <f>Heildar!BV127</f>
        <v>0</v>
      </c>
      <c r="BQ40">
        <f>Heildar!BW127</f>
        <v>0</v>
      </c>
      <c r="BR40">
        <f>Heildar!BX127</f>
        <v>0</v>
      </c>
      <c r="BS40">
        <f>Heildar!BY127</f>
        <v>0</v>
      </c>
      <c r="BT40">
        <f>Heildar!BZ127</f>
        <v>0</v>
      </c>
      <c r="BU40">
        <f>Heildar!CA127</f>
        <v>0</v>
      </c>
      <c r="BV40">
        <f>Heildar!CB127</f>
        <v>0</v>
      </c>
      <c r="BW40">
        <f>Heildar!CC127</f>
        <v>0</v>
      </c>
      <c r="BX40">
        <f>Heildar!CD127</f>
        <v>0</v>
      </c>
      <c r="BY40">
        <f>Heildar!CE127</f>
        <v>0</v>
      </c>
      <c r="BZ40">
        <f>Heildar!CF127</f>
        <v>0</v>
      </c>
      <c r="CA40">
        <f>Heildar!CG127</f>
        <v>0</v>
      </c>
      <c r="CB40">
        <f>Heildar!CH127</f>
        <v>0</v>
      </c>
      <c r="CC40">
        <f>Heildar!CI127</f>
        <v>0</v>
      </c>
      <c r="CD40">
        <f>Heildar!CJ127</f>
        <v>0</v>
      </c>
      <c r="CE40">
        <f>Heildar!CK127</f>
        <v>0</v>
      </c>
      <c r="CF40">
        <f>Heildar!CL127</f>
        <v>0</v>
      </c>
      <c r="CG40">
        <f>Heildar!CM127</f>
        <v>0</v>
      </c>
      <c r="CH40">
        <f>Heildar!CN127</f>
        <v>0</v>
      </c>
      <c r="CI40">
        <f>Heildar!CO127</f>
        <v>0</v>
      </c>
      <c r="CJ40">
        <f>Heildar!CP127</f>
        <v>0</v>
      </c>
      <c r="CK40">
        <f>Heildar!CQ127</f>
        <v>0</v>
      </c>
      <c r="CL40">
        <f>Heildar!CR127</f>
        <v>0</v>
      </c>
      <c r="CM40">
        <f>Heildar!CS127</f>
        <v>0</v>
      </c>
      <c r="CN40">
        <f>Heildar!CT127</f>
        <v>0</v>
      </c>
      <c r="CO40">
        <f>Heildar!CU127</f>
        <v>0</v>
      </c>
      <c r="CP40">
        <f>Heildar!CV127</f>
        <v>0</v>
      </c>
      <c r="CQ40">
        <f>Heildar!CW127</f>
        <v>0</v>
      </c>
      <c r="CR40">
        <f>Heildar!CX127</f>
        <v>0</v>
      </c>
      <c r="CS40">
        <f>Heildar!CY127</f>
        <v>0</v>
      </c>
      <c r="CT40">
        <f>Heildar!CZ127</f>
        <v>0</v>
      </c>
      <c r="CU40">
        <f>Heildar!DA127</f>
        <v>0</v>
      </c>
      <c r="CV40">
        <f>Heildar!DB127</f>
        <v>0</v>
      </c>
      <c r="CW40">
        <f>Heildar!DC127</f>
        <v>0</v>
      </c>
      <c r="CX40">
        <f>Heildar!DD127</f>
        <v>0</v>
      </c>
      <c r="CY40">
        <f>Heildar!DE127</f>
        <v>0</v>
      </c>
      <c r="CZ40">
        <f>Heildar!DF127</f>
        <v>0</v>
      </c>
      <c r="DA40">
        <f>Heildar!DG127</f>
        <v>0</v>
      </c>
      <c r="DB40">
        <f>Heildar!DH127</f>
        <v>0</v>
      </c>
      <c r="DC40">
        <f>Heildar!DI127</f>
        <v>0</v>
      </c>
      <c r="DD40">
        <f>Heildar!DJ127</f>
        <v>0</v>
      </c>
      <c r="DE40">
        <f>Heildar!DK127</f>
        <v>0</v>
      </c>
      <c r="DF40">
        <f>Heildar!DL127</f>
        <v>0</v>
      </c>
      <c r="DG40">
        <f>Heildar!DM127</f>
        <v>0</v>
      </c>
      <c r="DH40">
        <f>Heildar!DN127</f>
        <v>0</v>
      </c>
      <c r="DI40">
        <f>Heildar!DO127</f>
        <v>0</v>
      </c>
      <c r="DJ40">
        <f>Heildar!DP127</f>
        <v>0</v>
      </c>
      <c r="DK40">
        <f>Heildar!DQ127</f>
        <v>0</v>
      </c>
      <c r="DL40">
        <f>Heildar!DR127</f>
        <v>0</v>
      </c>
      <c r="DM40">
        <f>Heildar!DS127</f>
        <v>0</v>
      </c>
      <c r="DN40">
        <f>Heildar!DT127</f>
        <v>0</v>
      </c>
      <c r="DO40">
        <f>Heildar!DU127</f>
        <v>0</v>
      </c>
      <c r="DP40">
        <f>Heildar!DV127</f>
        <v>0</v>
      </c>
      <c r="DQ40">
        <f>Heildar!DW127</f>
        <v>0</v>
      </c>
      <c r="DR40">
        <f>Heildar!DX127</f>
        <v>0</v>
      </c>
      <c r="DS40">
        <f>Heildar!DY127</f>
        <v>0</v>
      </c>
      <c r="DT40">
        <f>Heildar!DZ127</f>
        <v>0</v>
      </c>
      <c r="DU40">
        <f>Heildar!EA127</f>
        <v>0</v>
      </c>
      <c r="DV40">
        <f>Heildar!EB127</f>
        <v>0</v>
      </c>
      <c r="DW40">
        <f>Heildar!EC127</f>
        <v>0</v>
      </c>
      <c r="DX40">
        <f>Heildar!ED127</f>
        <v>0</v>
      </c>
      <c r="DY40">
        <f>Heildar!EE127</f>
        <v>0</v>
      </c>
      <c r="DZ40">
        <f>Heildar!EF127</f>
        <v>0</v>
      </c>
      <c r="EA40">
        <f>Heildar!EG127</f>
        <v>0</v>
      </c>
      <c r="EB40">
        <f>Heildar!EH127</f>
        <v>0</v>
      </c>
      <c r="EC40">
        <f>Heildar!EI127</f>
        <v>0</v>
      </c>
      <c r="ED40">
        <f>Heildar!EJ127</f>
        <v>0</v>
      </c>
      <c r="EE40">
        <f>Heildar!EK127</f>
        <v>0</v>
      </c>
      <c r="EF40">
        <f>Heildar!EL127</f>
        <v>0</v>
      </c>
      <c r="EG40">
        <f>Heildar!EM127</f>
        <v>0</v>
      </c>
      <c r="EH40">
        <f>Heildar!EN127</f>
        <v>0</v>
      </c>
      <c r="EI40">
        <f>Heildar!EO127</f>
        <v>0</v>
      </c>
      <c r="EJ40">
        <f>Heildar!EP127</f>
        <v>0</v>
      </c>
      <c r="EK40">
        <f>Heildar!EQ127</f>
        <v>0</v>
      </c>
      <c r="EL40">
        <f>Heildar!ER127</f>
        <v>0</v>
      </c>
      <c r="EM40">
        <f>Heildar!ES127</f>
        <v>0</v>
      </c>
      <c r="EN40">
        <f>Heildar!ET127</f>
        <v>0</v>
      </c>
      <c r="EO40">
        <f>Heildar!EU127</f>
        <v>0</v>
      </c>
      <c r="EP40">
        <f>Heildar!EV127</f>
        <v>0</v>
      </c>
      <c r="EQ40">
        <f>Heildar!EW127</f>
        <v>0</v>
      </c>
      <c r="ER40">
        <f>Heildar!EX127</f>
        <v>0</v>
      </c>
      <c r="ES40">
        <f>Heildar!EY127</f>
        <v>0</v>
      </c>
      <c r="ET40">
        <f>Heildar!EZ127</f>
        <v>0</v>
      </c>
      <c r="EU40">
        <f>Heildar!FA127</f>
        <v>0</v>
      </c>
      <c r="EV40">
        <f>Heildar!FB127</f>
        <v>0</v>
      </c>
      <c r="EW40">
        <f>Heildar!FC127</f>
        <v>0</v>
      </c>
      <c r="EX40">
        <f>Heildar!FD127</f>
        <v>0</v>
      </c>
      <c r="EY40">
        <f>Heildar!FE127</f>
        <v>0</v>
      </c>
      <c r="EZ40">
        <f>Heildar!FF127</f>
        <v>0</v>
      </c>
      <c r="FA40">
        <f>Heildar!FG127</f>
        <v>0</v>
      </c>
      <c r="FB40">
        <f>Heildar!FH127</f>
        <v>0</v>
      </c>
      <c r="FC40">
        <f>Heildar!FI127</f>
        <v>0</v>
      </c>
      <c r="FD40">
        <f>Heildar!FJ127</f>
        <v>0</v>
      </c>
      <c r="FE40">
        <f>Heildar!FK127</f>
        <v>0</v>
      </c>
      <c r="FF40">
        <f>Heildar!FL127</f>
        <v>0</v>
      </c>
      <c r="FG40">
        <f>Heildar!FM127</f>
        <v>0</v>
      </c>
      <c r="FH40">
        <f>Heildar!FN127</f>
        <v>0</v>
      </c>
      <c r="FI40">
        <f>Heildar!FO127</f>
        <v>0</v>
      </c>
      <c r="FJ40">
        <f>Heildar!FP127</f>
        <v>0</v>
      </c>
      <c r="FK40">
        <f>Heildar!FQ127</f>
        <v>0</v>
      </c>
      <c r="FL40">
        <f>Heildar!FR127</f>
        <v>0</v>
      </c>
      <c r="FM40">
        <f>Heildar!FS127</f>
        <v>0</v>
      </c>
      <c r="FN40">
        <f>Heildar!FT127</f>
        <v>0</v>
      </c>
      <c r="FO40">
        <f>Heildar!FU127</f>
        <v>0</v>
      </c>
      <c r="FP40">
        <f>Heildar!FV127</f>
        <v>0</v>
      </c>
      <c r="FQ40">
        <f>Heildar!FW127</f>
        <v>0</v>
      </c>
      <c r="FR40">
        <f>Heildar!FX127</f>
        <v>0</v>
      </c>
      <c r="FS40">
        <f>Heildar!FY127</f>
        <v>0</v>
      </c>
      <c r="FT40">
        <f>Heildar!FZ127</f>
        <v>0</v>
      </c>
      <c r="FU40">
        <f>Heildar!GA127</f>
        <v>0</v>
      </c>
      <c r="FV40">
        <f>Heildar!GB127</f>
        <v>0</v>
      </c>
      <c r="FW40">
        <f>Heildar!GC127</f>
        <v>0</v>
      </c>
      <c r="FX40">
        <f>Heildar!GD127</f>
        <v>0</v>
      </c>
      <c r="FY40">
        <f>Heildar!GE127</f>
        <v>0</v>
      </c>
      <c r="FZ40">
        <f>Heildar!GF127</f>
        <v>0</v>
      </c>
      <c r="GA40">
        <f>Heildar!GG127</f>
        <v>0</v>
      </c>
      <c r="GB40">
        <f>Heildar!GH127</f>
        <v>0</v>
      </c>
      <c r="GC40">
        <f>Heildar!GI127</f>
        <v>0</v>
      </c>
      <c r="GD40">
        <f>Heildar!GJ127</f>
        <v>0</v>
      </c>
      <c r="GE40">
        <f>Heildar!GK127</f>
        <v>0</v>
      </c>
      <c r="GF40">
        <f>Heildar!GL127</f>
        <v>0</v>
      </c>
      <c r="GG40">
        <f>Heildar!GM127</f>
        <v>0</v>
      </c>
      <c r="GH40">
        <f>Heildar!GN127</f>
        <v>0</v>
      </c>
      <c r="GI40">
        <f>Heildar!GO127</f>
        <v>0</v>
      </c>
      <c r="GJ40">
        <f>Heildar!GP127</f>
        <v>0</v>
      </c>
      <c r="GK40">
        <f>Heildar!GQ127</f>
        <v>0</v>
      </c>
      <c r="GL40">
        <f>Heildar!GR127</f>
        <v>0</v>
      </c>
      <c r="GM40">
        <f>Heildar!GS127</f>
        <v>0</v>
      </c>
      <c r="GN40">
        <f>Heildar!GT127</f>
        <v>0</v>
      </c>
      <c r="GO40">
        <f>Heildar!GU127</f>
        <v>0</v>
      </c>
      <c r="GP40">
        <f>Heildar!GV127</f>
        <v>0</v>
      </c>
      <c r="GQ40">
        <f>Heildar!GW127</f>
        <v>0</v>
      </c>
      <c r="GR40">
        <f>Heildar!GX127</f>
        <v>0</v>
      </c>
      <c r="GS40">
        <f>Heildar!GY127</f>
        <v>0</v>
      </c>
      <c r="GT40">
        <f>Heildar!GZ127</f>
        <v>0</v>
      </c>
      <c r="GU40">
        <f>Heildar!HA127</f>
        <v>0</v>
      </c>
      <c r="GV40">
        <f>Heildar!HB127</f>
        <v>0</v>
      </c>
      <c r="GW40">
        <f>Heildar!HC127</f>
        <v>0</v>
      </c>
      <c r="GX40">
        <f>Heildar!HD127</f>
        <v>0</v>
      </c>
      <c r="GY40">
        <f>Heildar!HE127</f>
        <v>0</v>
      </c>
      <c r="GZ40">
        <f>Heildar!HF127</f>
        <v>0</v>
      </c>
      <c r="HA40">
        <f>Heildar!HG127</f>
        <v>0</v>
      </c>
      <c r="HB40">
        <f>Heildar!HH127</f>
        <v>0</v>
      </c>
      <c r="HC40">
        <f>Heildar!HI127</f>
        <v>0</v>
      </c>
      <c r="HD40">
        <f>Heildar!HJ127</f>
        <v>0</v>
      </c>
      <c r="HE40">
        <f>Heildar!HK127</f>
        <v>0</v>
      </c>
      <c r="HF40">
        <f>Heildar!HL127</f>
        <v>0</v>
      </c>
      <c r="HG40">
        <f>Heildar!HM127</f>
        <v>0</v>
      </c>
      <c r="HH40">
        <f>Heildar!HN127</f>
        <v>0</v>
      </c>
      <c r="HI40">
        <f>Heildar!HO127</f>
        <v>0</v>
      </c>
      <c r="HJ40">
        <f>Heildar!HP127</f>
        <v>0</v>
      </c>
      <c r="HK40">
        <f>Heildar!HQ127</f>
        <v>0</v>
      </c>
      <c r="HL40">
        <f>Heildar!HR127</f>
        <v>0</v>
      </c>
      <c r="HM40">
        <f>Heildar!HS127</f>
        <v>0</v>
      </c>
      <c r="HN40">
        <f>Heildar!HT127</f>
        <v>0</v>
      </c>
      <c r="HO40">
        <f>Heildar!HU127</f>
        <v>0</v>
      </c>
      <c r="HP40">
        <f>Heildar!HV127</f>
        <v>0</v>
      </c>
      <c r="HQ40">
        <f>Heildar!HW127</f>
        <v>0</v>
      </c>
      <c r="HR40">
        <f>Heildar!HX127</f>
        <v>0</v>
      </c>
      <c r="HS40">
        <f>Heildar!HY127</f>
        <v>0</v>
      </c>
      <c r="HT40">
        <f>Heildar!HZ127</f>
        <v>0</v>
      </c>
      <c r="HU40">
        <f>Heildar!IA127</f>
        <v>0</v>
      </c>
      <c r="HV40">
        <f>Heildar!IB127</f>
        <v>0</v>
      </c>
      <c r="HW40">
        <f>Heildar!IC127</f>
        <v>0</v>
      </c>
      <c r="HX40">
        <f>Heildar!ID127</f>
        <v>0</v>
      </c>
      <c r="HY40">
        <f>Heildar!IE127</f>
        <v>0</v>
      </c>
      <c r="HZ40">
        <f>Heildar!IF127</f>
        <v>0</v>
      </c>
      <c r="IA40">
        <f>Heildar!IG127</f>
        <v>0</v>
      </c>
      <c r="IB40">
        <f>Heildar!IH127</f>
        <v>0</v>
      </c>
      <c r="IC40">
        <f>Heildar!II127</f>
        <v>0</v>
      </c>
      <c r="ID40">
        <f>Heildar!IJ127</f>
        <v>0</v>
      </c>
      <c r="IE40">
        <f>Heildar!IK127</f>
        <v>0</v>
      </c>
      <c r="IF40">
        <f>Heildar!IL127</f>
        <v>0</v>
      </c>
      <c r="IG40">
        <f>Heildar!IM127</f>
        <v>0</v>
      </c>
      <c r="IH40">
        <f>Heildar!IN127</f>
        <v>0</v>
      </c>
      <c r="II40">
        <f>Heildar!IO127</f>
        <v>0</v>
      </c>
      <c r="IJ40">
        <f>Heildar!IP127</f>
        <v>0</v>
      </c>
      <c r="IK40">
        <f>Heildar!IQ127</f>
        <v>0</v>
      </c>
      <c r="IL40">
        <f>Heildar!IR127</f>
        <v>0</v>
      </c>
      <c r="IM40">
        <f>Heildar!IS127</f>
        <v>0</v>
      </c>
      <c r="IN40">
        <f>Heildar!IT127</f>
        <v>0</v>
      </c>
      <c r="IO40">
        <f>Heildar!IU127</f>
        <v>0</v>
      </c>
      <c r="IP40">
        <f>Heildar!IV127</f>
        <v>0</v>
      </c>
      <c r="IQ40" t="e">
        <f>Heildar!#REF!</f>
        <v>#REF!</v>
      </c>
      <c r="IR40" t="e">
        <f>Heildar!#REF!</f>
        <v>#REF!</v>
      </c>
      <c r="IS40" t="e">
        <f>Heildar!#REF!</f>
        <v>#REF!</v>
      </c>
      <c r="IT40" t="e">
        <f>Heildar!#REF!</f>
        <v>#REF!</v>
      </c>
      <c r="IU40" t="e">
        <f>Heildar!#REF!</f>
        <v>#REF!</v>
      </c>
      <c r="IV40" t="e">
        <f>Heildar!#REF!</f>
        <v>#REF!</v>
      </c>
    </row>
    <row r="41" spans="1:256" x14ac:dyDescent="0.2">
      <c r="A41" s="2" t="str">
        <f>Heildar!A101</f>
        <v>R18</v>
      </c>
      <c r="B41" s="2">
        <f>Heildar!B101</f>
        <v>0</v>
      </c>
      <c r="C41" s="2">
        <f>Heildar!C101</f>
        <v>0</v>
      </c>
      <c r="D41" s="2">
        <f>Heildar!D101</f>
        <v>0</v>
      </c>
      <c r="E41" s="2">
        <f>Heildar!E101</f>
        <v>0</v>
      </c>
      <c r="F41" s="2">
        <f>Heildar!F101</f>
        <v>0</v>
      </c>
      <c r="G41" s="2">
        <f>Heildar!G101</f>
        <v>0</v>
      </c>
      <c r="H41" s="2">
        <f>Heildar!H101</f>
        <v>0</v>
      </c>
      <c r="I41" s="2">
        <f>Heildar!I101</f>
        <v>0</v>
      </c>
      <c r="J41" s="2">
        <f>Heildar!J101</f>
        <v>0</v>
      </c>
      <c r="K41" s="2">
        <f>Heildar!K101</f>
        <v>0</v>
      </c>
      <c r="L41" s="2">
        <f>Heildar!L101</f>
        <v>0</v>
      </c>
      <c r="M41" s="2">
        <f>Heildar!M101</f>
        <v>0</v>
      </c>
      <c r="N41" s="2">
        <f>Heildar!N101</f>
        <v>0</v>
      </c>
      <c r="O41" s="2">
        <f>Heildar!O101</f>
        <v>0</v>
      </c>
      <c r="P41" s="2">
        <f>Heildar!P101</f>
        <v>0</v>
      </c>
      <c r="Q41" s="2">
        <f>Heildar!Q101</f>
        <v>0</v>
      </c>
      <c r="R41" s="2">
        <f>Heildar!R101</f>
        <v>0</v>
      </c>
      <c r="S41" s="2">
        <f>Heildar!S101</f>
        <v>0</v>
      </c>
      <c r="T41" s="2">
        <f>Heildar!T101</f>
        <v>0</v>
      </c>
      <c r="U41" s="2">
        <f>Heildar!U101</f>
        <v>0</v>
      </c>
      <c r="V41" s="2">
        <f>Heildar!V101</f>
        <v>0</v>
      </c>
      <c r="W41" s="2">
        <f>Heildar!W101</f>
        <v>0</v>
      </c>
      <c r="X41" s="2">
        <f>Heildar!X101</f>
        <v>0</v>
      </c>
      <c r="Y41" s="2">
        <f>Heildar!Y101</f>
        <v>0</v>
      </c>
      <c r="Z41" s="2">
        <f>Heildar!Z101</f>
        <v>0</v>
      </c>
      <c r="AA41" s="2">
        <f>Heildar!AA101</f>
        <v>0</v>
      </c>
      <c r="AB41" s="2">
        <f>Heildar!AB101</f>
        <v>0</v>
      </c>
      <c r="AC41" s="2">
        <f>Heildar!AC101</f>
        <v>0</v>
      </c>
      <c r="AD41" s="2">
        <f>Heildar!AD101</f>
        <v>0</v>
      </c>
      <c r="AE41" s="2">
        <f>Heildar!AE101</f>
        <v>0</v>
      </c>
      <c r="AF41" s="2">
        <f>Heildar!AF101</f>
        <v>0</v>
      </c>
      <c r="AG41" s="2">
        <f>Heildar!AG101</f>
        <v>0</v>
      </c>
      <c r="AH41" s="2">
        <f>Heildar!AH101</f>
        <v>0</v>
      </c>
      <c r="AI41" s="2">
        <f>Heildar!AI101</f>
        <v>0</v>
      </c>
      <c r="AP41">
        <f>Heildar!AV128</f>
        <v>0</v>
      </c>
      <c r="AQ41">
        <f>Heildar!AW128</f>
        <v>0</v>
      </c>
      <c r="AR41">
        <f>Heildar!AX128</f>
        <v>0</v>
      </c>
      <c r="AS41">
        <f>Heildar!AY128</f>
        <v>0</v>
      </c>
      <c r="AT41">
        <f>Heildar!AZ128</f>
        <v>0</v>
      </c>
      <c r="AU41">
        <f>Heildar!BA128</f>
        <v>0</v>
      </c>
      <c r="AV41">
        <f>Heildar!BB128</f>
        <v>0</v>
      </c>
      <c r="AW41">
        <f>Heildar!BC128</f>
        <v>0</v>
      </c>
      <c r="AX41">
        <f>Heildar!BD128</f>
        <v>0</v>
      </c>
      <c r="AY41">
        <f>Heildar!BE128</f>
        <v>0</v>
      </c>
      <c r="AZ41">
        <f>Heildar!BF128</f>
        <v>0</v>
      </c>
      <c r="BA41">
        <f>Heildar!BG128</f>
        <v>0</v>
      </c>
      <c r="BB41">
        <f>Heildar!BH128</f>
        <v>0</v>
      </c>
      <c r="BC41">
        <f>Heildar!BI128</f>
        <v>0</v>
      </c>
      <c r="BD41">
        <f>Heildar!BJ128</f>
        <v>0</v>
      </c>
      <c r="BE41">
        <f>Heildar!BK128</f>
        <v>0</v>
      </c>
      <c r="BF41">
        <f>Heildar!BL128</f>
        <v>0</v>
      </c>
      <c r="BG41">
        <f>Heildar!BM128</f>
        <v>0</v>
      </c>
      <c r="BH41">
        <f>Heildar!BN128</f>
        <v>0</v>
      </c>
      <c r="BI41">
        <f>Heildar!BO128</f>
        <v>0</v>
      </c>
      <c r="BJ41">
        <f>Heildar!BP128</f>
        <v>0</v>
      </c>
      <c r="BK41">
        <f>Heildar!BQ128</f>
        <v>0</v>
      </c>
      <c r="BL41">
        <f>Heildar!BR128</f>
        <v>0</v>
      </c>
      <c r="BM41">
        <f>Heildar!BS128</f>
        <v>0</v>
      </c>
      <c r="BN41">
        <f>Heildar!BT128</f>
        <v>0</v>
      </c>
      <c r="BO41">
        <f>Heildar!BU128</f>
        <v>0</v>
      </c>
      <c r="BP41">
        <f>Heildar!BV128</f>
        <v>0</v>
      </c>
      <c r="BQ41">
        <f>Heildar!BW128</f>
        <v>0</v>
      </c>
      <c r="BR41">
        <f>Heildar!BX128</f>
        <v>0</v>
      </c>
      <c r="BS41">
        <f>Heildar!BY128</f>
        <v>0</v>
      </c>
      <c r="BT41">
        <f>Heildar!BZ128</f>
        <v>0</v>
      </c>
      <c r="BU41">
        <f>Heildar!CA128</f>
        <v>0</v>
      </c>
      <c r="BV41">
        <f>Heildar!CB128</f>
        <v>0</v>
      </c>
      <c r="BW41">
        <f>Heildar!CC128</f>
        <v>0</v>
      </c>
      <c r="BX41">
        <f>Heildar!CD128</f>
        <v>0</v>
      </c>
      <c r="BY41">
        <f>Heildar!CE128</f>
        <v>0</v>
      </c>
      <c r="BZ41">
        <f>Heildar!CF128</f>
        <v>0</v>
      </c>
      <c r="CA41">
        <f>Heildar!CG128</f>
        <v>0</v>
      </c>
      <c r="CB41">
        <f>Heildar!CH128</f>
        <v>0</v>
      </c>
      <c r="CC41">
        <f>Heildar!CI128</f>
        <v>0</v>
      </c>
      <c r="CD41">
        <f>Heildar!CJ128</f>
        <v>0</v>
      </c>
      <c r="CE41">
        <f>Heildar!CK128</f>
        <v>0</v>
      </c>
      <c r="CF41">
        <f>Heildar!CL128</f>
        <v>0</v>
      </c>
      <c r="CG41">
        <f>Heildar!CM128</f>
        <v>0</v>
      </c>
      <c r="CH41">
        <f>Heildar!CN128</f>
        <v>0</v>
      </c>
      <c r="CI41">
        <f>Heildar!CO128</f>
        <v>0</v>
      </c>
      <c r="CJ41">
        <f>Heildar!CP128</f>
        <v>0</v>
      </c>
      <c r="CK41">
        <f>Heildar!CQ128</f>
        <v>0</v>
      </c>
      <c r="CL41">
        <f>Heildar!CR128</f>
        <v>0</v>
      </c>
      <c r="CM41">
        <f>Heildar!CS128</f>
        <v>0</v>
      </c>
      <c r="CN41">
        <f>Heildar!CT128</f>
        <v>0</v>
      </c>
      <c r="CO41">
        <f>Heildar!CU128</f>
        <v>0</v>
      </c>
      <c r="CP41">
        <f>Heildar!CV128</f>
        <v>0</v>
      </c>
      <c r="CQ41">
        <f>Heildar!CW128</f>
        <v>0</v>
      </c>
      <c r="CR41">
        <f>Heildar!CX128</f>
        <v>0</v>
      </c>
      <c r="CS41">
        <f>Heildar!CY128</f>
        <v>0</v>
      </c>
      <c r="CT41">
        <f>Heildar!CZ128</f>
        <v>0</v>
      </c>
      <c r="CU41">
        <f>Heildar!DA128</f>
        <v>0</v>
      </c>
      <c r="CV41">
        <f>Heildar!DB128</f>
        <v>0</v>
      </c>
      <c r="CW41">
        <f>Heildar!DC128</f>
        <v>0</v>
      </c>
      <c r="CX41">
        <f>Heildar!DD128</f>
        <v>0</v>
      </c>
      <c r="CY41">
        <f>Heildar!DE128</f>
        <v>0</v>
      </c>
      <c r="CZ41">
        <f>Heildar!DF128</f>
        <v>0</v>
      </c>
      <c r="DA41">
        <f>Heildar!DG128</f>
        <v>0</v>
      </c>
      <c r="DB41">
        <f>Heildar!DH128</f>
        <v>0</v>
      </c>
      <c r="DC41">
        <f>Heildar!DI128</f>
        <v>0</v>
      </c>
      <c r="DD41">
        <f>Heildar!DJ128</f>
        <v>0</v>
      </c>
      <c r="DE41">
        <f>Heildar!DK128</f>
        <v>0</v>
      </c>
      <c r="DF41">
        <f>Heildar!DL128</f>
        <v>0</v>
      </c>
      <c r="DG41">
        <f>Heildar!DM128</f>
        <v>0</v>
      </c>
      <c r="DH41">
        <f>Heildar!DN128</f>
        <v>0</v>
      </c>
      <c r="DI41">
        <f>Heildar!DO128</f>
        <v>0</v>
      </c>
      <c r="DJ41">
        <f>Heildar!DP128</f>
        <v>0</v>
      </c>
      <c r="DK41">
        <f>Heildar!DQ128</f>
        <v>0</v>
      </c>
      <c r="DL41">
        <f>Heildar!DR128</f>
        <v>0</v>
      </c>
      <c r="DM41">
        <f>Heildar!DS128</f>
        <v>0</v>
      </c>
      <c r="DN41">
        <f>Heildar!DT128</f>
        <v>0</v>
      </c>
      <c r="DO41">
        <f>Heildar!DU128</f>
        <v>0</v>
      </c>
      <c r="DP41">
        <f>Heildar!DV128</f>
        <v>0</v>
      </c>
      <c r="DQ41">
        <f>Heildar!DW128</f>
        <v>0</v>
      </c>
      <c r="DR41">
        <f>Heildar!DX128</f>
        <v>0</v>
      </c>
      <c r="DS41">
        <f>Heildar!DY128</f>
        <v>0</v>
      </c>
      <c r="DT41">
        <f>Heildar!DZ128</f>
        <v>0</v>
      </c>
      <c r="DU41">
        <f>Heildar!EA128</f>
        <v>0</v>
      </c>
      <c r="DV41">
        <f>Heildar!EB128</f>
        <v>0</v>
      </c>
      <c r="DW41">
        <f>Heildar!EC128</f>
        <v>0</v>
      </c>
      <c r="DX41">
        <f>Heildar!ED128</f>
        <v>0</v>
      </c>
      <c r="DY41">
        <f>Heildar!EE128</f>
        <v>0</v>
      </c>
      <c r="DZ41">
        <f>Heildar!EF128</f>
        <v>0</v>
      </c>
      <c r="EA41">
        <f>Heildar!EG128</f>
        <v>0</v>
      </c>
      <c r="EB41">
        <f>Heildar!EH128</f>
        <v>0</v>
      </c>
      <c r="EC41">
        <f>Heildar!EI128</f>
        <v>0</v>
      </c>
      <c r="ED41">
        <f>Heildar!EJ128</f>
        <v>0</v>
      </c>
      <c r="EE41">
        <f>Heildar!EK128</f>
        <v>0</v>
      </c>
      <c r="EF41">
        <f>Heildar!EL128</f>
        <v>0</v>
      </c>
      <c r="EG41">
        <f>Heildar!EM128</f>
        <v>0</v>
      </c>
      <c r="EH41">
        <f>Heildar!EN128</f>
        <v>0</v>
      </c>
      <c r="EI41">
        <f>Heildar!EO128</f>
        <v>0</v>
      </c>
      <c r="EJ41">
        <f>Heildar!EP128</f>
        <v>0</v>
      </c>
      <c r="EK41">
        <f>Heildar!EQ128</f>
        <v>0</v>
      </c>
      <c r="EL41">
        <f>Heildar!ER128</f>
        <v>0</v>
      </c>
      <c r="EM41">
        <f>Heildar!ES128</f>
        <v>0</v>
      </c>
      <c r="EN41">
        <f>Heildar!ET128</f>
        <v>0</v>
      </c>
      <c r="EO41">
        <f>Heildar!EU128</f>
        <v>0</v>
      </c>
      <c r="EP41">
        <f>Heildar!EV128</f>
        <v>0</v>
      </c>
      <c r="EQ41">
        <f>Heildar!EW128</f>
        <v>0</v>
      </c>
      <c r="ER41">
        <f>Heildar!EX128</f>
        <v>0</v>
      </c>
      <c r="ES41">
        <f>Heildar!EY128</f>
        <v>0</v>
      </c>
      <c r="ET41">
        <f>Heildar!EZ128</f>
        <v>0</v>
      </c>
      <c r="EU41">
        <f>Heildar!FA128</f>
        <v>0</v>
      </c>
      <c r="EV41">
        <f>Heildar!FB128</f>
        <v>0</v>
      </c>
      <c r="EW41">
        <f>Heildar!FC128</f>
        <v>0</v>
      </c>
      <c r="EX41">
        <f>Heildar!FD128</f>
        <v>0</v>
      </c>
      <c r="EY41">
        <f>Heildar!FE128</f>
        <v>0</v>
      </c>
      <c r="EZ41">
        <f>Heildar!FF128</f>
        <v>0</v>
      </c>
      <c r="FA41">
        <f>Heildar!FG128</f>
        <v>0</v>
      </c>
      <c r="FB41">
        <f>Heildar!FH128</f>
        <v>0</v>
      </c>
      <c r="FC41">
        <f>Heildar!FI128</f>
        <v>0</v>
      </c>
      <c r="FD41">
        <f>Heildar!FJ128</f>
        <v>0</v>
      </c>
      <c r="FE41">
        <f>Heildar!FK128</f>
        <v>0</v>
      </c>
      <c r="FF41">
        <f>Heildar!FL128</f>
        <v>0</v>
      </c>
      <c r="FG41">
        <f>Heildar!FM128</f>
        <v>0</v>
      </c>
      <c r="FH41">
        <f>Heildar!FN128</f>
        <v>0</v>
      </c>
      <c r="FI41">
        <f>Heildar!FO128</f>
        <v>0</v>
      </c>
      <c r="FJ41">
        <f>Heildar!FP128</f>
        <v>0</v>
      </c>
      <c r="FK41">
        <f>Heildar!FQ128</f>
        <v>0</v>
      </c>
      <c r="FL41">
        <f>Heildar!FR128</f>
        <v>0</v>
      </c>
      <c r="FM41">
        <f>Heildar!FS128</f>
        <v>0</v>
      </c>
      <c r="FN41">
        <f>Heildar!FT128</f>
        <v>0</v>
      </c>
      <c r="FO41">
        <f>Heildar!FU128</f>
        <v>0</v>
      </c>
      <c r="FP41">
        <f>Heildar!FV128</f>
        <v>0</v>
      </c>
      <c r="FQ41">
        <f>Heildar!FW128</f>
        <v>0</v>
      </c>
      <c r="FR41">
        <f>Heildar!FX128</f>
        <v>0</v>
      </c>
      <c r="FS41">
        <f>Heildar!FY128</f>
        <v>0</v>
      </c>
      <c r="FT41">
        <f>Heildar!FZ128</f>
        <v>0</v>
      </c>
      <c r="FU41">
        <f>Heildar!GA128</f>
        <v>0</v>
      </c>
      <c r="FV41">
        <f>Heildar!GB128</f>
        <v>0</v>
      </c>
      <c r="FW41">
        <f>Heildar!GC128</f>
        <v>0</v>
      </c>
      <c r="FX41">
        <f>Heildar!GD128</f>
        <v>0</v>
      </c>
      <c r="FY41">
        <f>Heildar!GE128</f>
        <v>0</v>
      </c>
      <c r="FZ41">
        <f>Heildar!GF128</f>
        <v>0</v>
      </c>
      <c r="GA41">
        <f>Heildar!GG128</f>
        <v>0</v>
      </c>
      <c r="GB41">
        <f>Heildar!GH128</f>
        <v>0</v>
      </c>
      <c r="GC41">
        <f>Heildar!GI128</f>
        <v>0</v>
      </c>
      <c r="GD41">
        <f>Heildar!GJ128</f>
        <v>0</v>
      </c>
      <c r="GE41">
        <f>Heildar!GK128</f>
        <v>0</v>
      </c>
      <c r="GF41">
        <f>Heildar!GL128</f>
        <v>0</v>
      </c>
      <c r="GG41">
        <f>Heildar!GM128</f>
        <v>0</v>
      </c>
      <c r="GH41">
        <f>Heildar!GN128</f>
        <v>0</v>
      </c>
      <c r="GI41">
        <f>Heildar!GO128</f>
        <v>0</v>
      </c>
      <c r="GJ41">
        <f>Heildar!GP128</f>
        <v>0</v>
      </c>
      <c r="GK41">
        <f>Heildar!GQ128</f>
        <v>0</v>
      </c>
      <c r="GL41">
        <f>Heildar!GR128</f>
        <v>0</v>
      </c>
      <c r="GM41">
        <f>Heildar!GS128</f>
        <v>0</v>
      </c>
      <c r="GN41">
        <f>Heildar!GT128</f>
        <v>0</v>
      </c>
      <c r="GO41">
        <f>Heildar!GU128</f>
        <v>0</v>
      </c>
      <c r="GP41">
        <f>Heildar!GV128</f>
        <v>0</v>
      </c>
      <c r="GQ41">
        <f>Heildar!GW128</f>
        <v>0</v>
      </c>
      <c r="GR41">
        <f>Heildar!GX128</f>
        <v>0</v>
      </c>
      <c r="GS41">
        <f>Heildar!GY128</f>
        <v>0</v>
      </c>
      <c r="GT41">
        <f>Heildar!GZ128</f>
        <v>0</v>
      </c>
      <c r="GU41">
        <f>Heildar!HA128</f>
        <v>0</v>
      </c>
      <c r="GV41">
        <f>Heildar!HB128</f>
        <v>0</v>
      </c>
      <c r="GW41">
        <f>Heildar!HC128</f>
        <v>0</v>
      </c>
      <c r="GX41">
        <f>Heildar!HD128</f>
        <v>0</v>
      </c>
      <c r="GY41">
        <f>Heildar!HE128</f>
        <v>0</v>
      </c>
      <c r="GZ41">
        <f>Heildar!HF128</f>
        <v>0</v>
      </c>
      <c r="HA41">
        <f>Heildar!HG128</f>
        <v>0</v>
      </c>
      <c r="HB41">
        <f>Heildar!HH128</f>
        <v>0</v>
      </c>
      <c r="HC41">
        <f>Heildar!HI128</f>
        <v>0</v>
      </c>
      <c r="HD41">
        <f>Heildar!HJ128</f>
        <v>0</v>
      </c>
      <c r="HE41">
        <f>Heildar!HK128</f>
        <v>0</v>
      </c>
      <c r="HF41">
        <f>Heildar!HL128</f>
        <v>0</v>
      </c>
      <c r="HG41">
        <f>Heildar!HM128</f>
        <v>0</v>
      </c>
      <c r="HH41">
        <f>Heildar!HN128</f>
        <v>0</v>
      </c>
      <c r="HI41">
        <f>Heildar!HO128</f>
        <v>0</v>
      </c>
      <c r="HJ41">
        <f>Heildar!HP128</f>
        <v>0</v>
      </c>
      <c r="HK41">
        <f>Heildar!HQ128</f>
        <v>0</v>
      </c>
      <c r="HL41">
        <f>Heildar!HR128</f>
        <v>0</v>
      </c>
      <c r="HM41">
        <f>Heildar!HS128</f>
        <v>0</v>
      </c>
      <c r="HN41">
        <f>Heildar!HT128</f>
        <v>0</v>
      </c>
      <c r="HO41">
        <f>Heildar!HU128</f>
        <v>0</v>
      </c>
      <c r="HP41">
        <f>Heildar!HV128</f>
        <v>0</v>
      </c>
      <c r="HQ41">
        <f>Heildar!HW128</f>
        <v>0</v>
      </c>
      <c r="HR41">
        <f>Heildar!HX128</f>
        <v>0</v>
      </c>
      <c r="HS41">
        <f>Heildar!HY128</f>
        <v>0</v>
      </c>
      <c r="HT41">
        <f>Heildar!HZ128</f>
        <v>0</v>
      </c>
      <c r="HU41">
        <f>Heildar!IA128</f>
        <v>0</v>
      </c>
      <c r="HV41">
        <f>Heildar!IB128</f>
        <v>0</v>
      </c>
      <c r="HW41">
        <f>Heildar!IC128</f>
        <v>0</v>
      </c>
      <c r="HX41">
        <f>Heildar!ID128</f>
        <v>0</v>
      </c>
      <c r="HY41">
        <f>Heildar!IE128</f>
        <v>0</v>
      </c>
      <c r="HZ41">
        <f>Heildar!IF128</f>
        <v>0</v>
      </c>
      <c r="IA41">
        <f>Heildar!IG128</f>
        <v>0</v>
      </c>
      <c r="IB41">
        <f>Heildar!IH128</f>
        <v>0</v>
      </c>
      <c r="IC41">
        <f>Heildar!II128</f>
        <v>0</v>
      </c>
      <c r="ID41">
        <f>Heildar!IJ128</f>
        <v>0</v>
      </c>
      <c r="IE41">
        <f>Heildar!IK128</f>
        <v>0</v>
      </c>
      <c r="IF41">
        <f>Heildar!IL128</f>
        <v>0</v>
      </c>
      <c r="IG41">
        <f>Heildar!IM128</f>
        <v>0</v>
      </c>
      <c r="IH41">
        <f>Heildar!IN128</f>
        <v>0</v>
      </c>
      <c r="II41">
        <f>Heildar!IO128</f>
        <v>0</v>
      </c>
      <c r="IJ41">
        <f>Heildar!IP128</f>
        <v>0</v>
      </c>
      <c r="IK41">
        <f>Heildar!IQ128</f>
        <v>0</v>
      </c>
      <c r="IL41">
        <f>Heildar!IR128</f>
        <v>0</v>
      </c>
      <c r="IM41">
        <f>Heildar!IS128</f>
        <v>0</v>
      </c>
      <c r="IN41">
        <f>Heildar!IT128</f>
        <v>0</v>
      </c>
      <c r="IO41">
        <f>Heildar!IU128</f>
        <v>0</v>
      </c>
      <c r="IP41">
        <f>Heildar!IV128</f>
        <v>0</v>
      </c>
      <c r="IQ41" t="e">
        <f>Heildar!#REF!</f>
        <v>#REF!</v>
      </c>
      <c r="IR41" t="e">
        <f>Heildar!#REF!</f>
        <v>#REF!</v>
      </c>
      <c r="IS41" t="e">
        <f>Heildar!#REF!</f>
        <v>#REF!</v>
      </c>
      <c r="IT41" t="e">
        <f>Heildar!#REF!</f>
        <v>#REF!</v>
      </c>
      <c r="IU41" t="e">
        <f>Heildar!#REF!</f>
        <v>#REF!</v>
      </c>
      <c r="IV41" t="e">
        <f>Heildar!#REF!</f>
        <v>#REF!</v>
      </c>
    </row>
    <row r="42" spans="1:256" x14ac:dyDescent="0.2">
      <c r="A42" s="30" t="str">
        <f>Heildar!A102</f>
        <v>Háplöntur</v>
      </c>
      <c r="B42" s="30">
        <f>Heildar!B102</f>
        <v>6</v>
      </c>
      <c r="C42" s="30">
        <f>Heildar!C102</f>
        <v>5</v>
      </c>
      <c r="D42" s="30">
        <f>Heildar!D102</f>
        <v>4.5</v>
      </c>
      <c r="E42" s="30">
        <f>Heildar!E102</f>
        <v>5</v>
      </c>
      <c r="F42" s="30">
        <f>Heildar!F102</f>
        <v>5.5</v>
      </c>
      <c r="G42" s="30">
        <f>Heildar!G102</f>
        <v>-1</v>
      </c>
      <c r="H42" s="30">
        <f>Heildar!H102</f>
        <v>-0.5</v>
      </c>
      <c r="I42" s="30">
        <f>Heildar!I102</f>
        <v>0.5</v>
      </c>
      <c r="J42" s="30">
        <f>Heildar!J102</f>
        <v>0.5</v>
      </c>
      <c r="K42" s="30">
        <f>Heildar!K102</f>
        <v>0</v>
      </c>
      <c r="L42" s="30">
        <f>Heildar!L102</f>
        <v>0</v>
      </c>
      <c r="M42" s="30">
        <f>Heildar!M102</f>
        <v>0</v>
      </c>
      <c r="N42" s="30">
        <f>Heildar!N102</f>
        <v>0</v>
      </c>
      <c r="O42" s="30">
        <f>Heildar!O102</f>
        <v>0</v>
      </c>
      <c r="P42" s="30">
        <f>Heildar!P102</f>
        <v>0</v>
      </c>
      <c r="Q42" s="30">
        <f>Heildar!Q102</f>
        <v>0</v>
      </c>
      <c r="R42" s="30">
        <f>Heildar!R102</f>
        <v>0</v>
      </c>
      <c r="S42" s="30">
        <f>Heildar!S102</f>
        <v>0</v>
      </c>
      <c r="T42" s="30">
        <f>Heildar!T102</f>
        <v>0</v>
      </c>
      <c r="U42" s="30">
        <f>Heildar!U102</f>
        <v>0</v>
      </c>
      <c r="V42" s="30">
        <f>Heildar!V102</f>
        <v>0</v>
      </c>
      <c r="W42" s="30">
        <f>Heildar!W102</f>
        <v>0</v>
      </c>
      <c r="X42" s="30">
        <f>Heildar!X102</f>
        <v>0</v>
      </c>
      <c r="Y42" s="30">
        <f>Heildar!Y102</f>
        <v>0</v>
      </c>
      <c r="Z42" s="30">
        <f>Heildar!Z102</f>
        <v>0</v>
      </c>
      <c r="AA42" s="30">
        <f>Heildar!AA102</f>
        <v>0</v>
      </c>
      <c r="AB42" s="30">
        <f>Heildar!AB102</f>
        <v>0</v>
      </c>
      <c r="AC42" s="30">
        <f>Heildar!AC102</f>
        <v>0</v>
      </c>
      <c r="AD42" s="30">
        <f>Heildar!AD102</f>
        <v>0</v>
      </c>
      <c r="AE42" s="30">
        <f>Heildar!AE102</f>
        <v>0</v>
      </c>
      <c r="AF42" s="30">
        <f>Heildar!AF102</f>
        <v>0</v>
      </c>
      <c r="AG42" s="30">
        <f>Heildar!AG102</f>
        <v>0</v>
      </c>
      <c r="AH42" s="30">
        <f>Heildar!AH102</f>
        <v>0</v>
      </c>
      <c r="AI42" s="30">
        <f>Heildar!AI102</f>
        <v>0</v>
      </c>
      <c r="AP42">
        <f>Heildar!AV129</f>
        <v>0</v>
      </c>
      <c r="AQ42">
        <f>Heildar!AW129</f>
        <v>0</v>
      </c>
      <c r="AR42">
        <f>Heildar!AX129</f>
        <v>0</v>
      </c>
      <c r="AS42">
        <f>Heildar!AY129</f>
        <v>0</v>
      </c>
      <c r="AT42">
        <f>Heildar!AZ129</f>
        <v>0</v>
      </c>
      <c r="AU42">
        <f>Heildar!BA129</f>
        <v>0</v>
      </c>
      <c r="AV42">
        <f>Heildar!BB129</f>
        <v>0</v>
      </c>
      <c r="AW42">
        <f>Heildar!BC129</f>
        <v>0</v>
      </c>
      <c r="AX42">
        <f>Heildar!BD129</f>
        <v>0</v>
      </c>
      <c r="AY42">
        <f>Heildar!BE129</f>
        <v>0</v>
      </c>
      <c r="AZ42">
        <f>Heildar!BF129</f>
        <v>0</v>
      </c>
      <c r="BA42">
        <f>Heildar!BG129</f>
        <v>0</v>
      </c>
      <c r="BB42">
        <f>Heildar!BH129</f>
        <v>0</v>
      </c>
      <c r="BC42">
        <f>Heildar!BI129</f>
        <v>0</v>
      </c>
      <c r="BD42">
        <f>Heildar!BJ129</f>
        <v>0</v>
      </c>
      <c r="BE42">
        <f>Heildar!BK129</f>
        <v>0</v>
      </c>
      <c r="BF42">
        <f>Heildar!BL129</f>
        <v>0</v>
      </c>
      <c r="BG42">
        <f>Heildar!BM129</f>
        <v>0</v>
      </c>
      <c r="BH42">
        <f>Heildar!BN129</f>
        <v>0</v>
      </c>
      <c r="BI42">
        <f>Heildar!BO129</f>
        <v>0</v>
      </c>
      <c r="BJ42">
        <f>Heildar!BP129</f>
        <v>0</v>
      </c>
      <c r="BK42">
        <f>Heildar!BQ129</f>
        <v>0</v>
      </c>
      <c r="BL42">
        <f>Heildar!BR129</f>
        <v>0</v>
      </c>
      <c r="BM42">
        <f>Heildar!BS129</f>
        <v>0</v>
      </c>
      <c r="BN42">
        <f>Heildar!BT129</f>
        <v>0</v>
      </c>
      <c r="BO42">
        <f>Heildar!BU129</f>
        <v>0</v>
      </c>
      <c r="BP42">
        <f>Heildar!BV129</f>
        <v>0</v>
      </c>
      <c r="BQ42">
        <f>Heildar!BW129</f>
        <v>0</v>
      </c>
      <c r="BR42">
        <f>Heildar!BX129</f>
        <v>0</v>
      </c>
      <c r="BS42">
        <f>Heildar!BY129</f>
        <v>0</v>
      </c>
      <c r="BT42">
        <f>Heildar!BZ129</f>
        <v>0</v>
      </c>
      <c r="BU42">
        <f>Heildar!CA129</f>
        <v>0</v>
      </c>
      <c r="BV42">
        <f>Heildar!CB129</f>
        <v>0</v>
      </c>
      <c r="BW42">
        <f>Heildar!CC129</f>
        <v>0</v>
      </c>
      <c r="BX42">
        <f>Heildar!CD129</f>
        <v>0</v>
      </c>
      <c r="BY42">
        <f>Heildar!CE129</f>
        <v>0</v>
      </c>
      <c r="BZ42">
        <f>Heildar!CF129</f>
        <v>0</v>
      </c>
      <c r="CA42">
        <f>Heildar!CG129</f>
        <v>0</v>
      </c>
      <c r="CB42">
        <f>Heildar!CH129</f>
        <v>0</v>
      </c>
      <c r="CC42">
        <f>Heildar!CI129</f>
        <v>0</v>
      </c>
      <c r="CD42">
        <f>Heildar!CJ129</f>
        <v>0</v>
      </c>
      <c r="CE42">
        <f>Heildar!CK129</f>
        <v>0</v>
      </c>
      <c r="CF42">
        <f>Heildar!CL129</f>
        <v>0</v>
      </c>
      <c r="CG42">
        <f>Heildar!CM129</f>
        <v>0</v>
      </c>
      <c r="CH42">
        <f>Heildar!CN129</f>
        <v>0</v>
      </c>
      <c r="CI42">
        <f>Heildar!CO129</f>
        <v>0</v>
      </c>
      <c r="CJ42">
        <f>Heildar!CP129</f>
        <v>0</v>
      </c>
      <c r="CK42">
        <f>Heildar!CQ129</f>
        <v>0</v>
      </c>
      <c r="CL42">
        <f>Heildar!CR129</f>
        <v>0</v>
      </c>
      <c r="CM42">
        <f>Heildar!CS129</f>
        <v>0</v>
      </c>
      <c r="CN42">
        <f>Heildar!CT129</f>
        <v>0</v>
      </c>
      <c r="CO42">
        <f>Heildar!CU129</f>
        <v>0</v>
      </c>
      <c r="CP42">
        <f>Heildar!CV129</f>
        <v>0</v>
      </c>
      <c r="CQ42">
        <f>Heildar!CW129</f>
        <v>0</v>
      </c>
      <c r="CR42">
        <f>Heildar!CX129</f>
        <v>0</v>
      </c>
      <c r="CS42">
        <f>Heildar!CY129</f>
        <v>0</v>
      </c>
      <c r="CT42">
        <f>Heildar!CZ129</f>
        <v>0</v>
      </c>
      <c r="CU42">
        <f>Heildar!DA129</f>
        <v>0</v>
      </c>
      <c r="CV42">
        <f>Heildar!DB129</f>
        <v>0</v>
      </c>
      <c r="CW42">
        <f>Heildar!DC129</f>
        <v>0</v>
      </c>
      <c r="CX42">
        <f>Heildar!DD129</f>
        <v>0</v>
      </c>
      <c r="CY42">
        <f>Heildar!DE129</f>
        <v>0</v>
      </c>
      <c r="CZ42">
        <f>Heildar!DF129</f>
        <v>0</v>
      </c>
      <c r="DA42">
        <f>Heildar!DG129</f>
        <v>0</v>
      </c>
      <c r="DB42">
        <f>Heildar!DH129</f>
        <v>0</v>
      </c>
      <c r="DC42">
        <f>Heildar!DI129</f>
        <v>0</v>
      </c>
      <c r="DD42">
        <f>Heildar!DJ129</f>
        <v>0</v>
      </c>
      <c r="DE42">
        <f>Heildar!DK129</f>
        <v>0</v>
      </c>
      <c r="DF42">
        <f>Heildar!DL129</f>
        <v>0</v>
      </c>
      <c r="DG42">
        <f>Heildar!DM129</f>
        <v>0</v>
      </c>
      <c r="DH42">
        <f>Heildar!DN129</f>
        <v>0</v>
      </c>
      <c r="DI42">
        <f>Heildar!DO129</f>
        <v>0</v>
      </c>
      <c r="DJ42">
        <f>Heildar!DP129</f>
        <v>0</v>
      </c>
      <c r="DK42">
        <f>Heildar!DQ129</f>
        <v>0</v>
      </c>
      <c r="DL42">
        <f>Heildar!DR129</f>
        <v>0</v>
      </c>
      <c r="DM42">
        <f>Heildar!DS129</f>
        <v>0</v>
      </c>
      <c r="DN42">
        <f>Heildar!DT129</f>
        <v>0</v>
      </c>
      <c r="DO42">
        <f>Heildar!DU129</f>
        <v>0</v>
      </c>
      <c r="DP42">
        <f>Heildar!DV129</f>
        <v>0</v>
      </c>
      <c r="DQ42">
        <f>Heildar!DW129</f>
        <v>0</v>
      </c>
      <c r="DR42">
        <f>Heildar!DX129</f>
        <v>0</v>
      </c>
      <c r="DS42">
        <f>Heildar!DY129</f>
        <v>0</v>
      </c>
      <c r="DT42">
        <f>Heildar!DZ129</f>
        <v>0</v>
      </c>
      <c r="DU42">
        <f>Heildar!EA129</f>
        <v>0</v>
      </c>
      <c r="DV42">
        <f>Heildar!EB129</f>
        <v>0</v>
      </c>
      <c r="DW42">
        <f>Heildar!EC129</f>
        <v>0</v>
      </c>
      <c r="DX42">
        <f>Heildar!ED129</f>
        <v>0</v>
      </c>
      <c r="DY42">
        <f>Heildar!EE129</f>
        <v>0</v>
      </c>
      <c r="DZ42">
        <f>Heildar!EF129</f>
        <v>0</v>
      </c>
      <c r="EA42">
        <f>Heildar!EG129</f>
        <v>0</v>
      </c>
      <c r="EB42">
        <f>Heildar!EH129</f>
        <v>0</v>
      </c>
      <c r="EC42">
        <f>Heildar!EI129</f>
        <v>0</v>
      </c>
      <c r="ED42">
        <f>Heildar!EJ129</f>
        <v>0</v>
      </c>
      <c r="EE42">
        <f>Heildar!EK129</f>
        <v>0</v>
      </c>
      <c r="EF42">
        <f>Heildar!EL129</f>
        <v>0</v>
      </c>
      <c r="EG42">
        <f>Heildar!EM129</f>
        <v>0</v>
      </c>
      <c r="EH42">
        <f>Heildar!EN129</f>
        <v>0</v>
      </c>
      <c r="EI42">
        <f>Heildar!EO129</f>
        <v>0</v>
      </c>
      <c r="EJ42">
        <f>Heildar!EP129</f>
        <v>0</v>
      </c>
      <c r="EK42">
        <f>Heildar!EQ129</f>
        <v>0</v>
      </c>
      <c r="EL42">
        <f>Heildar!ER129</f>
        <v>0</v>
      </c>
      <c r="EM42">
        <f>Heildar!ES129</f>
        <v>0</v>
      </c>
      <c r="EN42">
        <f>Heildar!ET129</f>
        <v>0</v>
      </c>
      <c r="EO42">
        <f>Heildar!EU129</f>
        <v>0</v>
      </c>
      <c r="EP42">
        <f>Heildar!EV129</f>
        <v>0</v>
      </c>
      <c r="EQ42">
        <f>Heildar!EW129</f>
        <v>0</v>
      </c>
      <c r="ER42">
        <f>Heildar!EX129</f>
        <v>0</v>
      </c>
      <c r="ES42">
        <f>Heildar!EY129</f>
        <v>0</v>
      </c>
      <c r="ET42">
        <f>Heildar!EZ129</f>
        <v>0</v>
      </c>
      <c r="EU42">
        <f>Heildar!FA129</f>
        <v>0</v>
      </c>
      <c r="EV42">
        <f>Heildar!FB129</f>
        <v>0</v>
      </c>
      <c r="EW42">
        <f>Heildar!FC129</f>
        <v>0</v>
      </c>
      <c r="EX42">
        <f>Heildar!FD129</f>
        <v>0</v>
      </c>
      <c r="EY42">
        <f>Heildar!FE129</f>
        <v>0</v>
      </c>
      <c r="EZ42">
        <f>Heildar!FF129</f>
        <v>0</v>
      </c>
      <c r="FA42">
        <f>Heildar!FG129</f>
        <v>0</v>
      </c>
      <c r="FB42">
        <f>Heildar!FH129</f>
        <v>0</v>
      </c>
      <c r="FC42">
        <f>Heildar!FI129</f>
        <v>0</v>
      </c>
      <c r="FD42">
        <f>Heildar!FJ129</f>
        <v>0</v>
      </c>
      <c r="FE42">
        <f>Heildar!FK129</f>
        <v>0</v>
      </c>
      <c r="FF42">
        <f>Heildar!FL129</f>
        <v>0</v>
      </c>
      <c r="FG42">
        <f>Heildar!FM129</f>
        <v>0</v>
      </c>
      <c r="FH42">
        <f>Heildar!FN129</f>
        <v>0</v>
      </c>
      <c r="FI42">
        <f>Heildar!FO129</f>
        <v>0</v>
      </c>
      <c r="FJ42">
        <f>Heildar!FP129</f>
        <v>0</v>
      </c>
      <c r="FK42">
        <f>Heildar!FQ129</f>
        <v>0</v>
      </c>
      <c r="FL42">
        <f>Heildar!FR129</f>
        <v>0</v>
      </c>
      <c r="FM42">
        <f>Heildar!FS129</f>
        <v>0</v>
      </c>
      <c r="FN42">
        <f>Heildar!FT129</f>
        <v>0</v>
      </c>
      <c r="FO42">
        <f>Heildar!FU129</f>
        <v>0</v>
      </c>
      <c r="FP42">
        <f>Heildar!FV129</f>
        <v>0</v>
      </c>
      <c r="FQ42">
        <f>Heildar!FW129</f>
        <v>0</v>
      </c>
      <c r="FR42">
        <f>Heildar!FX129</f>
        <v>0</v>
      </c>
      <c r="FS42">
        <f>Heildar!FY129</f>
        <v>0</v>
      </c>
      <c r="FT42">
        <f>Heildar!FZ129</f>
        <v>0</v>
      </c>
      <c r="FU42">
        <f>Heildar!GA129</f>
        <v>0</v>
      </c>
      <c r="FV42">
        <f>Heildar!GB129</f>
        <v>0</v>
      </c>
      <c r="FW42">
        <f>Heildar!GC129</f>
        <v>0</v>
      </c>
      <c r="FX42">
        <f>Heildar!GD129</f>
        <v>0</v>
      </c>
      <c r="FY42">
        <f>Heildar!GE129</f>
        <v>0</v>
      </c>
      <c r="FZ42">
        <f>Heildar!GF129</f>
        <v>0</v>
      </c>
      <c r="GA42">
        <f>Heildar!GG129</f>
        <v>0</v>
      </c>
      <c r="GB42">
        <f>Heildar!GH129</f>
        <v>0</v>
      </c>
      <c r="GC42">
        <f>Heildar!GI129</f>
        <v>0</v>
      </c>
      <c r="GD42">
        <f>Heildar!GJ129</f>
        <v>0</v>
      </c>
      <c r="GE42">
        <f>Heildar!GK129</f>
        <v>0</v>
      </c>
      <c r="GF42">
        <f>Heildar!GL129</f>
        <v>0</v>
      </c>
      <c r="GG42">
        <f>Heildar!GM129</f>
        <v>0</v>
      </c>
      <c r="GH42">
        <f>Heildar!GN129</f>
        <v>0</v>
      </c>
      <c r="GI42">
        <f>Heildar!GO129</f>
        <v>0</v>
      </c>
      <c r="GJ42">
        <f>Heildar!GP129</f>
        <v>0</v>
      </c>
      <c r="GK42">
        <f>Heildar!GQ129</f>
        <v>0</v>
      </c>
      <c r="GL42">
        <f>Heildar!GR129</f>
        <v>0</v>
      </c>
      <c r="GM42">
        <f>Heildar!GS129</f>
        <v>0</v>
      </c>
      <c r="GN42">
        <f>Heildar!GT129</f>
        <v>0</v>
      </c>
      <c r="GO42">
        <f>Heildar!GU129</f>
        <v>0</v>
      </c>
      <c r="GP42">
        <f>Heildar!GV129</f>
        <v>0</v>
      </c>
      <c r="GQ42">
        <f>Heildar!GW129</f>
        <v>0</v>
      </c>
      <c r="GR42">
        <f>Heildar!GX129</f>
        <v>0</v>
      </c>
      <c r="GS42">
        <f>Heildar!GY129</f>
        <v>0</v>
      </c>
      <c r="GT42">
        <f>Heildar!GZ129</f>
        <v>0</v>
      </c>
      <c r="GU42">
        <f>Heildar!HA129</f>
        <v>0</v>
      </c>
      <c r="GV42">
        <f>Heildar!HB129</f>
        <v>0</v>
      </c>
      <c r="GW42">
        <f>Heildar!HC129</f>
        <v>0</v>
      </c>
      <c r="GX42">
        <f>Heildar!HD129</f>
        <v>0</v>
      </c>
      <c r="GY42">
        <f>Heildar!HE129</f>
        <v>0</v>
      </c>
      <c r="GZ42">
        <f>Heildar!HF129</f>
        <v>0</v>
      </c>
      <c r="HA42">
        <f>Heildar!HG129</f>
        <v>0</v>
      </c>
      <c r="HB42">
        <f>Heildar!HH129</f>
        <v>0</v>
      </c>
      <c r="HC42">
        <f>Heildar!HI129</f>
        <v>0</v>
      </c>
      <c r="HD42">
        <f>Heildar!HJ129</f>
        <v>0</v>
      </c>
      <c r="HE42">
        <f>Heildar!HK129</f>
        <v>0</v>
      </c>
      <c r="HF42">
        <f>Heildar!HL129</f>
        <v>0</v>
      </c>
      <c r="HG42">
        <f>Heildar!HM129</f>
        <v>0</v>
      </c>
      <c r="HH42">
        <f>Heildar!HN129</f>
        <v>0</v>
      </c>
      <c r="HI42">
        <f>Heildar!HO129</f>
        <v>0</v>
      </c>
      <c r="HJ42">
        <f>Heildar!HP129</f>
        <v>0</v>
      </c>
      <c r="HK42">
        <f>Heildar!HQ129</f>
        <v>0</v>
      </c>
      <c r="HL42">
        <f>Heildar!HR129</f>
        <v>0</v>
      </c>
      <c r="HM42">
        <f>Heildar!HS129</f>
        <v>0</v>
      </c>
      <c r="HN42">
        <f>Heildar!HT129</f>
        <v>0</v>
      </c>
      <c r="HO42">
        <f>Heildar!HU129</f>
        <v>0</v>
      </c>
      <c r="HP42">
        <f>Heildar!HV129</f>
        <v>0</v>
      </c>
      <c r="HQ42">
        <f>Heildar!HW129</f>
        <v>0</v>
      </c>
      <c r="HR42">
        <f>Heildar!HX129</f>
        <v>0</v>
      </c>
      <c r="HS42">
        <f>Heildar!HY129</f>
        <v>0</v>
      </c>
      <c r="HT42">
        <f>Heildar!HZ129</f>
        <v>0</v>
      </c>
      <c r="HU42">
        <f>Heildar!IA129</f>
        <v>0</v>
      </c>
      <c r="HV42">
        <f>Heildar!IB129</f>
        <v>0</v>
      </c>
      <c r="HW42">
        <f>Heildar!IC129</f>
        <v>0</v>
      </c>
      <c r="HX42">
        <f>Heildar!ID129</f>
        <v>0</v>
      </c>
      <c r="HY42">
        <f>Heildar!IE129</f>
        <v>0</v>
      </c>
      <c r="HZ42">
        <f>Heildar!IF129</f>
        <v>0</v>
      </c>
      <c r="IA42">
        <f>Heildar!IG129</f>
        <v>0</v>
      </c>
      <c r="IB42">
        <f>Heildar!IH129</f>
        <v>0</v>
      </c>
      <c r="IC42">
        <f>Heildar!II129</f>
        <v>0</v>
      </c>
      <c r="ID42">
        <f>Heildar!IJ129</f>
        <v>0</v>
      </c>
      <c r="IE42">
        <f>Heildar!IK129</f>
        <v>0</v>
      </c>
      <c r="IF42">
        <f>Heildar!IL129</f>
        <v>0</v>
      </c>
      <c r="IG42">
        <f>Heildar!IM129</f>
        <v>0</v>
      </c>
      <c r="IH42">
        <f>Heildar!IN129</f>
        <v>0</v>
      </c>
      <c r="II42">
        <f>Heildar!IO129</f>
        <v>0</v>
      </c>
      <c r="IJ42">
        <f>Heildar!IP129</f>
        <v>0</v>
      </c>
      <c r="IK42">
        <f>Heildar!IQ129</f>
        <v>0</v>
      </c>
      <c r="IL42">
        <f>Heildar!IR129</f>
        <v>0</v>
      </c>
      <c r="IM42">
        <f>Heildar!IS129</f>
        <v>0</v>
      </c>
      <c r="IN42">
        <f>Heildar!IT129</f>
        <v>0</v>
      </c>
      <c r="IO42">
        <f>Heildar!IU129</f>
        <v>0</v>
      </c>
      <c r="IP42">
        <f>Heildar!IV129</f>
        <v>0</v>
      </c>
      <c r="IQ42" t="e">
        <f>Heildar!#REF!</f>
        <v>#REF!</v>
      </c>
      <c r="IR42" t="e">
        <f>Heildar!#REF!</f>
        <v>#REF!</v>
      </c>
      <c r="IS42" t="e">
        <f>Heildar!#REF!</f>
        <v>#REF!</v>
      </c>
      <c r="IT42" t="e">
        <f>Heildar!#REF!</f>
        <v>#REF!</v>
      </c>
      <c r="IU42" t="e">
        <f>Heildar!#REF!</f>
        <v>#REF!</v>
      </c>
      <c r="IV42" t="e">
        <f>Heildar!#REF!</f>
        <v>#REF!</v>
      </c>
    </row>
    <row r="43" spans="1:256" x14ac:dyDescent="0.2">
      <c r="A43" s="30" t="str">
        <f>Heildar!A103</f>
        <v>Mosar</v>
      </c>
      <c r="B43" s="30">
        <f>Heildar!B103</f>
        <v>15</v>
      </c>
      <c r="C43" s="30">
        <f>Heildar!C103</f>
        <v>19</v>
      </c>
      <c r="D43" s="30">
        <f>Heildar!D103</f>
        <v>25</v>
      </c>
      <c r="E43" s="30">
        <f>Heildar!E103</f>
        <v>23</v>
      </c>
      <c r="F43" s="30">
        <f>Heildar!F103</f>
        <v>20.5</v>
      </c>
      <c r="G43" s="30">
        <f>Heildar!G103</f>
        <v>4</v>
      </c>
      <c r="H43" s="30">
        <f>Heildar!H103</f>
        <v>6</v>
      </c>
      <c r="I43" s="30">
        <f>Heildar!I103</f>
        <v>-2</v>
      </c>
      <c r="J43" s="30">
        <f>Heildar!J103</f>
        <v>-2.5</v>
      </c>
      <c r="K43" s="30">
        <f>Heildar!K103</f>
        <v>15</v>
      </c>
      <c r="L43" s="30">
        <f>Heildar!L103</f>
        <v>19</v>
      </c>
      <c r="M43" s="30">
        <f>Heildar!M103</f>
        <v>25</v>
      </c>
      <c r="N43" s="30">
        <f>Heildar!N103</f>
        <v>23</v>
      </c>
      <c r="O43" s="30">
        <f>Heildar!O103</f>
        <v>20.5</v>
      </c>
      <c r="P43" s="30">
        <f>Heildar!P103</f>
        <v>0</v>
      </c>
      <c r="Q43" s="30">
        <f>Heildar!Q103</f>
        <v>0</v>
      </c>
      <c r="R43" s="30">
        <f>Heildar!R103</f>
        <v>0</v>
      </c>
      <c r="S43" s="30">
        <f>Heildar!S103</f>
        <v>0</v>
      </c>
      <c r="T43" s="30">
        <f>Heildar!T103</f>
        <v>0</v>
      </c>
      <c r="U43" s="30">
        <f>Heildar!U103</f>
        <v>0</v>
      </c>
      <c r="V43" s="30">
        <f>Heildar!V103</f>
        <v>0</v>
      </c>
      <c r="W43" s="30">
        <f>Heildar!W103</f>
        <v>0</v>
      </c>
      <c r="X43" s="30">
        <f>Heildar!X103</f>
        <v>0</v>
      </c>
      <c r="Y43" s="30">
        <f>Heildar!Y103</f>
        <v>0</v>
      </c>
      <c r="Z43" s="30">
        <f>Heildar!Z103</f>
        <v>0</v>
      </c>
      <c r="AA43" s="30">
        <f>Heildar!AA103</f>
        <v>0</v>
      </c>
      <c r="AB43" s="30">
        <f>Heildar!AB103</f>
        <v>0</v>
      </c>
      <c r="AC43" s="30">
        <f>Heildar!AC103</f>
        <v>0</v>
      </c>
      <c r="AD43" s="30">
        <f>Heildar!AD103</f>
        <v>0</v>
      </c>
      <c r="AE43" s="30">
        <f>Heildar!AE103</f>
        <v>0</v>
      </c>
      <c r="AF43" s="30">
        <f>Heildar!AF103</f>
        <v>0</v>
      </c>
      <c r="AG43" s="30">
        <f>Heildar!AG103</f>
        <v>0</v>
      </c>
      <c r="AH43" s="30">
        <f>Heildar!AH103</f>
        <v>0</v>
      </c>
      <c r="AI43" s="30">
        <f>Heildar!AI103</f>
        <v>0</v>
      </c>
      <c r="AP43">
        <f>Heildar!AV130</f>
        <v>0</v>
      </c>
      <c r="AQ43">
        <f>Heildar!AW130</f>
        <v>0</v>
      </c>
      <c r="AR43">
        <f>Heildar!AX130</f>
        <v>0</v>
      </c>
      <c r="AS43">
        <f>Heildar!AY130</f>
        <v>0</v>
      </c>
      <c r="AT43">
        <f>Heildar!AZ130</f>
        <v>0</v>
      </c>
      <c r="AU43">
        <f>Heildar!BA130</f>
        <v>0</v>
      </c>
      <c r="AV43">
        <f>Heildar!BB130</f>
        <v>0</v>
      </c>
      <c r="AW43">
        <f>Heildar!BC130</f>
        <v>0</v>
      </c>
      <c r="AX43">
        <f>Heildar!BD130</f>
        <v>0</v>
      </c>
      <c r="AY43">
        <f>Heildar!BE130</f>
        <v>0</v>
      </c>
      <c r="AZ43">
        <f>Heildar!BF130</f>
        <v>0</v>
      </c>
      <c r="BA43">
        <f>Heildar!BG130</f>
        <v>0</v>
      </c>
      <c r="BB43">
        <f>Heildar!BH130</f>
        <v>0</v>
      </c>
      <c r="BC43">
        <f>Heildar!BI130</f>
        <v>0</v>
      </c>
      <c r="BD43">
        <f>Heildar!BJ130</f>
        <v>0</v>
      </c>
      <c r="BE43">
        <f>Heildar!BK130</f>
        <v>0</v>
      </c>
      <c r="BF43">
        <f>Heildar!BL130</f>
        <v>0</v>
      </c>
      <c r="BG43">
        <f>Heildar!BM130</f>
        <v>0</v>
      </c>
      <c r="BH43">
        <f>Heildar!BN130</f>
        <v>0</v>
      </c>
      <c r="BI43">
        <f>Heildar!BO130</f>
        <v>0</v>
      </c>
      <c r="BJ43">
        <f>Heildar!BP130</f>
        <v>0</v>
      </c>
      <c r="BK43">
        <f>Heildar!BQ130</f>
        <v>0</v>
      </c>
      <c r="BL43">
        <f>Heildar!BR130</f>
        <v>0</v>
      </c>
      <c r="BM43">
        <f>Heildar!BS130</f>
        <v>0</v>
      </c>
      <c r="BN43">
        <f>Heildar!BT130</f>
        <v>0</v>
      </c>
      <c r="BO43">
        <f>Heildar!BU130</f>
        <v>0</v>
      </c>
      <c r="BP43">
        <f>Heildar!BV130</f>
        <v>0</v>
      </c>
      <c r="BQ43">
        <f>Heildar!BW130</f>
        <v>0</v>
      </c>
      <c r="BR43">
        <f>Heildar!BX130</f>
        <v>0</v>
      </c>
      <c r="BS43">
        <f>Heildar!BY130</f>
        <v>0</v>
      </c>
      <c r="BT43">
        <f>Heildar!BZ130</f>
        <v>0</v>
      </c>
      <c r="BU43">
        <f>Heildar!CA130</f>
        <v>0</v>
      </c>
      <c r="BV43">
        <f>Heildar!CB130</f>
        <v>0</v>
      </c>
      <c r="BW43">
        <f>Heildar!CC130</f>
        <v>0</v>
      </c>
      <c r="BX43">
        <f>Heildar!CD130</f>
        <v>0</v>
      </c>
      <c r="BY43">
        <f>Heildar!CE130</f>
        <v>0</v>
      </c>
      <c r="BZ43">
        <f>Heildar!CF130</f>
        <v>0</v>
      </c>
      <c r="CA43">
        <f>Heildar!CG130</f>
        <v>0</v>
      </c>
      <c r="CB43">
        <f>Heildar!CH130</f>
        <v>0</v>
      </c>
      <c r="CC43">
        <f>Heildar!CI130</f>
        <v>0</v>
      </c>
      <c r="CD43">
        <f>Heildar!CJ130</f>
        <v>0</v>
      </c>
      <c r="CE43">
        <f>Heildar!CK130</f>
        <v>0</v>
      </c>
      <c r="CF43">
        <f>Heildar!CL130</f>
        <v>0</v>
      </c>
      <c r="CG43">
        <f>Heildar!CM130</f>
        <v>0</v>
      </c>
      <c r="CH43">
        <f>Heildar!CN130</f>
        <v>0</v>
      </c>
      <c r="CI43">
        <f>Heildar!CO130</f>
        <v>0</v>
      </c>
      <c r="CJ43">
        <f>Heildar!CP130</f>
        <v>0</v>
      </c>
      <c r="CK43">
        <f>Heildar!CQ130</f>
        <v>0</v>
      </c>
      <c r="CL43">
        <f>Heildar!CR130</f>
        <v>0</v>
      </c>
      <c r="CM43">
        <f>Heildar!CS130</f>
        <v>0</v>
      </c>
      <c r="CN43">
        <f>Heildar!CT130</f>
        <v>0</v>
      </c>
      <c r="CO43">
        <f>Heildar!CU130</f>
        <v>0</v>
      </c>
      <c r="CP43">
        <f>Heildar!CV130</f>
        <v>0</v>
      </c>
      <c r="CQ43">
        <f>Heildar!CW130</f>
        <v>0</v>
      </c>
      <c r="CR43">
        <f>Heildar!CX130</f>
        <v>0</v>
      </c>
      <c r="CS43">
        <f>Heildar!CY130</f>
        <v>0</v>
      </c>
      <c r="CT43">
        <f>Heildar!CZ130</f>
        <v>0</v>
      </c>
      <c r="CU43">
        <f>Heildar!DA130</f>
        <v>0</v>
      </c>
      <c r="CV43">
        <f>Heildar!DB130</f>
        <v>0</v>
      </c>
      <c r="CW43">
        <f>Heildar!DC130</f>
        <v>0</v>
      </c>
      <c r="CX43">
        <f>Heildar!DD130</f>
        <v>0</v>
      </c>
      <c r="CY43">
        <f>Heildar!DE130</f>
        <v>0</v>
      </c>
      <c r="CZ43">
        <f>Heildar!DF130</f>
        <v>0</v>
      </c>
      <c r="DA43">
        <f>Heildar!DG130</f>
        <v>0</v>
      </c>
      <c r="DB43">
        <f>Heildar!DH130</f>
        <v>0</v>
      </c>
      <c r="DC43">
        <f>Heildar!DI130</f>
        <v>0</v>
      </c>
      <c r="DD43">
        <f>Heildar!DJ130</f>
        <v>0</v>
      </c>
      <c r="DE43">
        <f>Heildar!DK130</f>
        <v>0</v>
      </c>
      <c r="DF43">
        <f>Heildar!DL130</f>
        <v>0</v>
      </c>
      <c r="DG43">
        <f>Heildar!DM130</f>
        <v>0</v>
      </c>
      <c r="DH43">
        <f>Heildar!DN130</f>
        <v>0</v>
      </c>
      <c r="DI43">
        <f>Heildar!DO130</f>
        <v>0</v>
      </c>
      <c r="DJ43">
        <f>Heildar!DP130</f>
        <v>0</v>
      </c>
      <c r="DK43">
        <f>Heildar!DQ130</f>
        <v>0</v>
      </c>
      <c r="DL43">
        <f>Heildar!DR130</f>
        <v>0</v>
      </c>
      <c r="DM43">
        <f>Heildar!DS130</f>
        <v>0</v>
      </c>
      <c r="DN43">
        <f>Heildar!DT130</f>
        <v>0</v>
      </c>
      <c r="DO43">
        <f>Heildar!DU130</f>
        <v>0</v>
      </c>
      <c r="DP43">
        <f>Heildar!DV130</f>
        <v>0</v>
      </c>
      <c r="DQ43">
        <f>Heildar!DW130</f>
        <v>0</v>
      </c>
      <c r="DR43">
        <f>Heildar!DX130</f>
        <v>0</v>
      </c>
      <c r="DS43">
        <f>Heildar!DY130</f>
        <v>0</v>
      </c>
      <c r="DT43">
        <f>Heildar!DZ130</f>
        <v>0</v>
      </c>
      <c r="DU43">
        <f>Heildar!EA130</f>
        <v>0</v>
      </c>
      <c r="DV43">
        <f>Heildar!EB130</f>
        <v>0</v>
      </c>
      <c r="DW43">
        <f>Heildar!EC130</f>
        <v>0</v>
      </c>
      <c r="DX43">
        <f>Heildar!ED130</f>
        <v>0</v>
      </c>
      <c r="DY43">
        <f>Heildar!EE130</f>
        <v>0</v>
      </c>
      <c r="DZ43">
        <f>Heildar!EF130</f>
        <v>0</v>
      </c>
      <c r="EA43">
        <f>Heildar!EG130</f>
        <v>0</v>
      </c>
      <c r="EB43">
        <f>Heildar!EH130</f>
        <v>0</v>
      </c>
      <c r="EC43">
        <f>Heildar!EI130</f>
        <v>0</v>
      </c>
      <c r="ED43">
        <f>Heildar!EJ130</f>
        <v>0</v>
      </c>
      <c r="EE43">
        <f>Heildar!EK130</f>
        <v>0</v>
      </c>
      <c r="EF43">
        <f>Heildar!EL130</f>
        <v>0</v>
      </c>
      <c r="EG43">
        <f>Heildar!EM130</f>
        <v>0</v>
      </c>
      <c r="EH43">
        <f>Heildar!EN130</f>
        <v>0</v>
      </c>
      <c r="EI43">
        <f>Heildar!EO130</f>
        <v>0</v>
      </c>
      <c r="EJ43">
        <f>Heildar!EP130</f>
        <v>0</v>
      </c>
      <c r="EK43">
        <f>Heildar!EQ130</f>
        <v>0</v>
      </c>
      <c r="EL43">
        <f>Heildar!ER130</f>
        <v>0</v>
      </c>
      <c r="EM43">
        <f>Heildar!ES130</f>
        <v>0</v>
      </c>
      <c r="EN43">
        <f>Heildar!ET130</f>
        <v>0</v>
      </c>
      <c r="EO43">
        <f>Heildar!EU130</f>
        <v>0</v>
      </c>
      <c r="EP43">
        <f>Heildar!EV130</f>
        <v>0</v>
      </c>
      <c r="EQ43">
        <f>Heildar!EW130</f>
        <v>0</v>
      </c>
      <c r="ER43">
        <f>Heildar!EX130</f>
        <v>0</v>
      </c>
      <c r="ES43">
        <f>Heildar!EY130</f>
        <v>0</v>
      </c>
      <c r="ET43">
        <f>Heildar!EZ130</f>
        <v>0</v>
      </c>
      <c r="EU43">
        <f>Heildar!FA130</f>
        <v>0</v>
      </c>
      <c r="EV43">
        <f>Heildar!FB130</f>
        <v>0</v>
      </c>
      <c r="EW43">
        <f>Heildar!FC130</f>
        <v>0</v>
      </c>
      <c r="EX43">
        <f>Heildar!FD130</f>
        <v>0</v>
      </c>
      <c r="EY43">
        <f>Heildar!FE130</f>
        <v>0</v>
      </c>
      <c r="EZ43">
        <f>Heildar!FF130</f>
        <v>0</v>
      </c>
      <c r="FA43">
        <f>Heildar!FG130</f>
        <v>0</v>
      </c>
      <c r="FB43">
        <f>Heildar!FH130</f>
        <v>0</v>
      </c>
      <c r="FC43">
        <f>Heildar!FI130</f>
        <v>0</v>
      </c>
      <c r="FD43">
        <f>Heildar!FJ130</f>
        <v>0</v>
      </c>
      <c r="FE43">
        <f>Heildar!FK130</f>
        <v>0</v>
      </c>
      <c r="FF43">
        <f>Heildar!FL130</f>
        <v>0</v>
      </c>
      <c r="FG43">
        <f>Heildar!FM130</f>
        <v>0</v>
      </c>
      <c r="FH43">
        <f>Heildar!FN130</f>
        <v>0</v>
      </c>
      <c r="FI43">
        <f>Heildar!FO130</f>
        <v>0</v>
      </c>
      <c r="FJ43">
        <f>Heildar!FP130</f>
        <v>0</v>
      </c>
      <c r="FK43">
        <f>Heildar!FQ130</f>
        <v>0</v>
      </c>
      <c r="FL43">
        <f>Heildar!FR130</f>
        <v>0</v>
      </c>
      <c r="FM43">
        <f>Heildar!FS130</f>
        <v>0</v>
      </c>
      <c r="FN43">
        <f>Heildar!FT130</f>
        <v>0</v>
      </c>
      <c r="FO43">
        <f>Heildar!FU130</f>
        <v>0</v>
      </c>
      <c r="FP43">
        <f>Heildar!FV130</f>
        <v>0</v>
      </c>
      <c r="FQ43">
        <f>Heildar!FW130</f>
        <v>0</v>
      </c>
      <c r="FR43">
        <f>Heildar!FX130</f>
        <v>0</v>
      </c>
      <c r="FS43">
        <f>Heildar!FY130</f>
        <v>0</v>
      </c>
      <c r="FT43">
        <f>Heildar!FZ130</f>
        <v>0</v>
      </c>
      <c r="FU43">
        <f>Heildar!GA130</f>
        <v>0</v>
      </c>
      <c r="FV43">
        <f>Heildar!GB130</f>
        <v>0</v>
      </c>
      <c r="FW43">
        <f>Heildar!GC130</f>
        <v>0</v>
      </c>
      <c r="FX43">
        <f>Heildar!GD130</f>
        <v>0</v>
      </c>
      <c r="FY43">
        <f>Heildar!GE130</f>
        <v>0</v>
      </c>
      <c r="FZ43">
        <f>Heildar!GF130</f>
        <v>0</v>
      </c>
      <c r="GA43">
        <f>Heildar!GG130</f>
        <v>0</v>
      </c>
      <c r="GB43">
        <f>Heildar!GH130</f>
        <v>0</v>
      </c>
      <c r="GC43">
        <f>Heildar!GI130</f>
        <v>0</v>
      </c>
      <c r="GD43">
        <f>Heildar!GJ130</f>
        <v>0</v>
      </c>
      <c r="GE43">
        <f>Heildar!GK130</f>
        <v>0</v>
      </c>
      <c r="GF43">
        <f>Heildar!GL130</f>
        <v>0</v>
      </c>
      <c r="GG43">
        <f>Heildar!GM130</f>
        <v>0</v>
      </c>
      <c r="GH43">
        <f>Heildar!GN130</f>
        <v>0</v>
      </c>
      <c r="GI43">
        <f>Heildar!GO130</f>
        <v>0</v>
      </c>
      <c r="GJ43">
        <f>Heildar!GP130</f>
        <v>0</v>
      </c>
      <c r="GK43">
        <f>Heildar!GQ130</f>
        <v>0</v>
      </c>
      <c r="GL43">
        <f>Heildar!GR130</f>
        <v>0</v>
      </c>
      <c r="GM43">
        <f>Heildar!GS130</f>
        <v>0</v>
      </c>
      <c r="GN43">
        <f>Heildar!GT130</f>
        <v>0</v>
      </c>
      <c r="GO43">
        <f>Heildar!GU130</f>
        <v>0</v>
      </c>
      <c r="GP43">
        <f>Heildar!GV130</f>
        <v>0</v>
      </c>
      <c r="GQ43">
        <f>Heildar!GW130</f>
        <v>0</v>
      </c>
      <c r="GR43">
        <f>Heildar!GX130</f>
        <v>0</v>
      </c>
      <c r="GS43">
        <f>Heildar!GY130</f>
        <v>0</v>
      </c>
      <c r="GT43">
        <f>Heildar!GZ130</f>
        <v>0</v>
      </c>
      <c r="GU43">
        <f>Heildar!HA130</f>
        <v>0</v>
      </c>
      <c r="GV43">
        <f>Heildar!HB130</f>
        <v>0</v>
      </c>
      <c r="GW43">
        <f>Heildar!HC130</f>
        <v>0</v>
      </c>
      <c r="GX43">
        <f>Heildar!HD130</f>
        <v>0</v>
      </c>
      <c r="GY43">
        <f>Heildar!HE130</f>
        <v>0</v>
      </c>
      <c r="GZ43">
        <f>Heildar!HF130</f>
        <v>0</v>
      </c>
      <c r="HA43">
        <f>Heildar!HG130</f>
        <v>0</v>
      </c>
      <c r="HB43">
        <f>Heildar!HH130</f>
        <v>0</v>
      </c>
      <c r="HC43">
        <f>Heildar!HI130</f>
        <v>0</v>
      </c>
      <c r="HD43">
        <f>Heildar!HJ130</f>
        <v>0</v>
      </c>
      <c r="HE43">
        <f>Heildar!HK130</f>
        <v>0</v>
      </c>
      <c r="HF43">
        <f>Heildar!HL130</f>
        <v>0</v>
      </c>
      <c r="HG43">
        <f>Heildar!HM130</f>
        <v>0</v>
      </c>
      <c r="HH43">
        <f>Heildar!HN130</f>
        <v>0</v>
      </c>
      <c r="HI43">
        <f>Heildar!HO130</f>
        <v>0</v>
      </c>
      <c r="HJ43">
        <f>Heildar!HP130</f>
        <v>0</v>
      </c>
      <c r="HK43">
        <f>Heildar!HQ130</f>
        <v>0</v>
      </c>
      <c r="HL43">
        <f>Heildar!HR130</f>
        <v>0</v>
      </c>
      <c r="HM43">
        <f>Heildar!HS130</f>
        <v>0</v>
      </c>
      <c r="HN43">
        <f>Heildar!HT130</f>
        <v>0</v>
      </c>
      <c r="HO43">
        <f>Heildar!HU130</f>
        <v>0</v>
      </c>
      <c r="HP43">
        <f>Heildar!HV130</f>
        <v>0</v>
      </c>
      <c r="HQ43">
        <f>Heildar!HW130</f>
        <v>0</v>
      </c>
      <c r="HR43">
        <f>Heildar!HX130</f>
        <v>0</v>
      </c>
      <c r="HS43">
        <f>Heildar!HY130</f>
        <v>0</v>
      </c>
      <c r="HT43">
        <f>Heildar!HZ130</f>
        <v>0</v>
      </c>
      <c r="HU43">
        <f>Heildar!IA130</f>
        <v>0</v>
      </c>
      <c r="HV43">
        <f>Heildar!IB130</f>
        <v>0</v>
      </c>
      <c r="HW43">
        <f>Heildar!IC130</f>
        <v>0</v>
      </c>
      <c r="HX43">
        <f>Heildar!ID130</f>
        <v>0</v>
      </c>
      <c r="HY43">
        <f>Heildar!IE130</f>
        <v>0</v>
      </c>
      <c r="HZ43">
        <f>Heildar!IF130</f>
        <v>0</v>
      </c>
      <c r="IA43">
        <f>Heildar!IG130</f>
        <v>0</v>
      </c>
      <c r="IB43">
        <f>Heildar!IH130</f>
        <v>0</v>
      </c>
      <c r="IC43">
        <f>Heildar!II130</f>
        <v>0</v>
      </c>
      <c r="ID43">
        <f>Heildar!IJ130</f>
        <v>0</v>
      </c>
      <c r="IE43">
        <f>Heildar!IK130</f>
        <v>0</v>
      </c>
      <c r="IF43">
        <f>Heildar!IL130</f>
        <v>0</v>
      </c>
      <c r="IG43">
        <f>Heildar!IM130</f>
        <v>0</v>
      </c>
      <c r="IH43">
        <f>Heildar!IN130</f>
        <v>0</v>
      </c>
      <c r="II43">
        <f>Heildar!IO130</f>
        <v>0</v>
      </c>
      <c r="IJ43">
        <f>Heildar!IP130</f>
        <v>0</v>
      </c>
      <c r="IK43">
        <f>Heildar!IQ130</f>
        <v>0</v>
      </c>
      <c r="IL43">
        <f>Heildar!IR130</f>
        <v>0</v>
      </c>
      <c r="IM43">
        <f>Heildar!IS130</f>
        <v>0</v>
      </c>
      <c r="IN43">
        <f>Heildar!IT130</f>
        <v>0</v>
      </c>
      <c r="IO43">
        <f>Heildar!IU130</f>
        <v>0</v>
      </c>
      <c r="IP43">
        <f>Heildar!IV130</f>
        <v>0</v>
      </c>
      <c r="IQ43" t="e">
        <f>Heildar!#REF!</f>
        <v>#REF!</v>
      </c>
      <c r="IR43" t="e">
        <f>Heildar!#REF!</f>
        <v>#REF!</v>
      </c>
      <c r="IS43" t="e">
        <f>Heildar!#REF!</f>
        <v>#REF!</v>
      </c>
      <c r="IT43" t="e">
        <f>Heildar!#REF!</f>
        <v>#REF!</v>
      </c>
      <c r="IU43" t="e">
        <f>Heildar!#REF!</f>
        <v>#REF!</v>
      </c>
      <c r="IV43" t="e">
        <f>Heildar!#REF!</f>
        <v>#REF!</v>
      </c>
    </row>
    <row r="44" spans="1:256" x14ac:dyDescent="0.2">
      <c r="A44" s="30" t="str">
        <f>Heildar!A104</f>
        <v>Blað- og runnfléttur</v>
      </c>
      <c r="B44" s="30">
        <f>Heildar!B104</f>
        <v>3.5</v>
      </c>
      <c r="C44" s="30">
        <f>Heildar!C104</f>
        <v>10.5</v>
      </c>
      <c r="D44" s="30">
        <f>Heildar!D104</f>
        <v>9</v>
      </c>
      <c r="E44" s="30">
        <f>Heildar!E104</f>
        <v>12</v>
      </c>
      <c r="F44" s="30">
        <f>Heildar!F104</f>
        <v>12</v>
      </c>
      <c r="G44" s="30">
        <f>Heildar!G104</f>
        <v>7</v>
      </c>
      <c r="H44" s="30">
        <f>Heildar!H104</f>
        <v>-1.5</v>
      </c>
      <c r="I44" s="30">
        <f>Heildar!I104</f>
        <v>3</v>
      </c>
      <c r="J44" s="30">
        <f>Heildar!J104</f>
        <v>0</v>
      </c>
      <c r="K44" s="30">
        <f>Heildar!K104</f>
        <v>0</v>
      </c>
      <c r="L44" s="30">
        <f>Heildar!L104</f>
        <v>0</v>
      </c>
      <c r="M44" s="30">
        <f>Heildar!M104</f>
        <v>0</v>
      </c>
      <c r="N44" s="30">
        <f>Heildar!N104</f>
        <v>0</v>
      </c>
      <c r="O44" s="30">
        <f>Heildar!O104</f>
        <v>0</v>
      </c>
      <c r="P44" s="30">
        <f>Heildar!P104</f>
        <v>3.5</v>
      </c>
      <c r="Q44" s="30">
        <f>Heildar!Q104</f>
        <v>10.5</v>
      </c>
      <c r="R44" s="30">
        <f>Heildar!R104</f>
        <v>9</v>
      </c>
      <c r="S44" s="30">
        <f>Heildar!S104</f>
        <v>12</v>
      </c>
      <c r="T44" s="30">
        <f>Heildar!T104</f>
        <v>12</v>
      </c>
      <c r="U44" s="30">
        <f>Heildar!U104</f>
        <v>0</v>
      </c>
      <c r="V44" s="30">
        <f>Heildar!V104</f>
        <v>0</v>
      </c>
      <c r="W44" s="30">
        <f>Heildar!W104</f>
        <v>0</v>
      </c>
      <c r="X44" s="30">
        <f>Heildar!X104</f>
        <v>0</v>
      </c>
      <c r="Y44" s="30">
        <f>Heildar!Y104</f>
        <v>0</v>
      </c>
      <c r="Z44" s="30">
        <f>Heildar!Z104</f>
        <v>0</v>
      </c>
      <c r="AA44" s="30">
        <f>Heildar!AA104</f>
        <v>0</v>
      </c>
      <c r="AB44" s="30">
        <f>Heildar!AB104</f>
        <v>0</v>
      </c>
      <c r="AC44" s="30">
        <f>Heildar!AC104</f>
        <v>0</v>
      </c>
      <c r="AD44" s="30">
        <f>Heildar!AD104</f>
        <v>0</v>
      </c>
      <c r="AE44" s="30">
        <f>Heildar!AE104</f>
        <v>0</v>
      </c>
      <c r="AF44" s="30">
        <f>Heildar!AF104</f>
        <v>0</v>
      </c>
      <c r="AG44" s="30">
        <f>Heildar!AG104</f>
        <v>0</v>
      </c>
      <c r="AH44" s="30">
        <f>Heildar!AH104</f>
        <v>0</v>
      </c>
      <c r="AI44" s="30">
        <f>Heildar!AI104</f>
        <v>0</v>
      </c>
      <c r="AP44">
        <f>Heildar!AV131</f>
        <v>0</v>
      </c>
      <c r="AQ44">
        <f>Heildar!AW131</f>
        <v>0</v>
      </c>
      <c r="AR44">
        <f>Heildar!AX131</f>
        <v>0</v>
      </c>
      <c r="AS44">
        <f>Heildar!AY131</f>
        <v>0</v>
      </c>
      <c r="AT44">
        <f>Heildar!AZ131</f>
        <v>0</v>
      </c>
      <c r="AU44">
        <f>Heildar!BA131</f>
        <v>0</v>
      </c>
      <c r="AV44">
        <f>Heildar!BB131</f>
        <v>0</v>
      </c>
      <c r="AW44">
        <f>Heildar!BC131</f>
        <v>0</v>
      </c>
      <c r="AX44">
        <f>Heildar!BD131</f>
        <v>0</v>
      </c>
      <c r="AY44">
        <f>Heildar!BE131</f>
        <v>0</v>
      </c>
      <c r="AZ44">
        <f>Heildar!BF131</f>
        <v>0</v>
      </c>
      <c r="BA44">
        <f>Heildar!BG131</f>
        <v>0</v>
      </c>
      <c r="BB44">
        <f>Heildar!BH131</f>
        <v>0</v>
      </c>
      <c r="BC44">
        <f>Heildar!BI131</f>
        <v>0</v>
      </c>
      <c r="BD44">
        <f>Heildar!BJ131</f>
        <v>0</v>
      </c>
      <c r="BE44">
        <f>Heildar!BK131</f>
        <v>0</v>
      </c>
      <c r="BF44">
        <f>Heildar!BL131</f>
        <v>0</v>
      </c>
      <c r="BG44">
        <f>Heildar!BM131</f>
        <v>0</v>
      </c>
      <c r="BH44">
        <f>Heildar!BN131</f>
        <v>0</v>
      </c>
      <c r="BI44">
        <f>Heildar!BO131</f>
        <v>0</v>
      </c>
      <c r="BJ44">
        <f>Heildar!BP131</f>
        <v>0</v>
      </c>
      <c r="BK44">
        <f>Heildar!BQ131</f>
        <v>0</v>
      </c>
      <c r="BL44">
        <f>Heildar!BR131</f>
        <v>0</v>
      </c>
      <c r="BM44">
        <f>Heildar!BS131</f>
        <v>0</v>
      </c>
      <c r="BN44">
        <f>Heildar!BT131</f>
        <v>0</v>
      </c>
      <c r="BO44">
        <f>Heildar!BU131</f>
        <v>0</v>
      </c>
      <c r="BP44">
        <f>Heildar!BV131</f>
        <v>0</v>
      </c>
      <c r="BQ44">
        <f>Heildar!BW131</f>
        <v>0</v>
      </c>
      <c r="BR44">
        <f>Heildar!BX131</f>
        <v>0</v>
      </c>
      <c r="BS44">
        <f>Heildar!BY131</f>
        <v>0</v>
      </c>
      <c r="BT44">
        <f>Heildar!BZ131</f>
        <v>0</v>
      </c>
      <c r="BU44">
        <f>Heildar!CA131</f>
        <v>0</v>
      </c>
      <c r="BV44">
        <f>Heildar!CB131</f>
        <v>0</v>
      </c>
      <c r="BW44">
        <f>Heildar!CC131</f>
        <v>0</v>
      </c>
      <c r="BX44">
        <f>Heildar!CD131</f>
        <v>0</v>
      </c>
      <c r="BY44">
        <f>Heildar!CE131</f>
        <v>0</v>
      </c>
      <c r="BZ44">
        <f>Heildar!CF131</f>
        <v>0</v>
      </c>
      <c r="CA44">
        <f>Heildar!CG131</f>
        <v>0</v>
      </c>
      <c r="CB44">
        <f>Heildar!CH131</f>
        <v>0</v>
      </c>
      <c r="CC44">
        <f>Heildar!CI131</f>
        <v>0</v>
      </c>
      <c r="CD44">
        <f>Heildar!CJ131</f>
        <v>0</v>
      </c>
      <c r="CE44">
        <f>Heildar!CK131</f>
        <v>0</v>
      </c>
      <c r="CF44">
        <f>Heildar!CL131</f>
        <v>0</v>
      </c>
      <c r="CG44">
        <f>Heildar!CM131</f>
        <v>0</v>
      </c>
      <c r="CH44">
        <f>Heildar!CN131</f>
        <v>0</v>
      </c>
      <c r="CI44">
        <f>Heildar!CO131</f>
        <v>0</v>
      </c>
      <c r="CJ44">
        <f>Heildar!CP131</f>
        <v>0</v>
      </c>
      <c r="CK44">
        <f>Heildar!CQ131</f>
        <v>0</v>
      </c>
      <c r="CL44">
        <f>Heildar!CR131</f>
        <v>0</v>
      </c>
      <c r="CM44">
        <f>Heildar!CS131</f>
        <v>0</v>
      </c>
      <c r="CN44">
        <f>Heildar!CT131</f>
        <v>0</v>
      </c>
      <c r="CO44">
        <f>Heildar!CU131</f>
        <v>0</v>
      </c>
      <c r="CP44">
        <f>Heildar!CV131</f>
        <v>0</v>
      </c>
      <c r="CQ44">
        <f>Heildar!CW131</f>
        <v>0</v>
      </c>
      <c r="CR44">
        <f>Heildar!CX131</f>
        <v>0</v>
      </c>
      <c r="CS44">
        <f>Heildar!CY131</f>
        <v>0</v>
      </c>
      <c r="CT44">
        <f>Heildar!CZ131</f>
        <v>0</v>
      </c>
      <c r="CU44">
        <f>Heildar!DA131</f>
        <v>0</v>
      </c>
      <c r="CV44">
        <f>Heildar!DB131</f>
        <v>0</v>
      </c>
      <c r="CW44">
        <f>Heildar!DC131</f>
        <v>0</v>
      </c>
      <c r="CX44">
        <f>Heildar!DD131</f>
        <v>0</v>
      </c>
      <c r="CY44">
        <f>Heildar!DE131</f>
        <v>0</v>
      </c>
      <c r="CZ44">
        <f>Heildar!DF131</f>
        <v>0</v>
      </c>
      <c r="DA44">
        <f>Heildar!DG131</f>
        <v>0</v>
      </c>
      <c r="DB44">
        <f>Heildar!DH131</f>
        <v>0</v>
      </c>
      <c r="DC44">
        <f>Heildar!DI131</f>
        <v>0</v>
      </c>
      <c r="DD44">
        <f>Heildar!DJ131</f>
        <v>0</v>
      </c>
      <c r="DE44">
        <f>Heildar!DK131</f>
        <v>0</v>
      </c>
      <c r="DF44">
        <f>Heildar!DL131</f>
        <v>0</v>
      </c>
      <c r="DG44">
        <f>Heildar!DM131</f>
        <v>0</v>
      </c>
      <c r="DH44">
        <f>Heildar!DN131</f>
        <v>0</v>
      </c>
      <c r="DI44">
        <f>Heildar!DO131</f>
        <v>0</v>
      </c>
      <c r="DJ44">
        <f>Heildar!DP131</f>
        <v>0</v>
      </c>
      <c r="DK44">
        <f>Heildar!DQ131</f>
        <v>0</v>
      </c>
      <c r="DL44">
        <f>Heildar!DR131</f>
        <v>0</v>
      </c>
      <c r="DM44">
        <f>Heildar!DS131</f>
        <v>0</v>
      </c>
      <c r="DN44">
        <f>Heildar!DT131</f>
        <v>0</v>
      </c>
      <c r="DO44">
        <f>Heildar!DU131</f>
        <v>0</v>
      </c>
      <c r="DP44">
        <f>Heildar!DV131</f>
        <v>0</v>
      </c>
      <c r="DQ44">
        <f>Heildar!DW131</f>
        <v>0</v>
      </c>
      <c r="DR44">
        <f>Heildar!DX131</f>
        <v>0</v>
      </c>
      <c r="DS44">
        <f>Heildar!DY131</f>
        <v>0</v>
      </c>
      <c r="DT44">
        <f>Heildar!DZ131</f>
        <v>0</v>
      </c>
      <c r="DU44">
        <f>Heildar!EA131</f>
        <v>0</v>
      </c>
      <c r="DV44">
        <f>Heildar!EB131</f>
        <v>0</v>
      </c>
      <c r="DW44">
        <f>Heildar!EC131</f>
        <v>0</v>
      </c>
      <c r="DX44">
        <f>Heildar!ED131</f>
        <v>0</v>
      </c>
      <c r="DY44">
        <f>Heildar!EE131</f>
        <v>0</v>
      </c>
      <c r="DZ44">
        <f>Heildar!EF131</f>
        <v>0</v>
      </c>
      <c r="EA44">
        <f>Heildar!EG131</f>
        <v>0</v>
      </c>
      <c r="EB44">
        <f>Heildar!EH131</f>
        <v>0</v>
      </c>
      <c r="EC44">
        <f>Heildar!EI131</f>
        <v>0</v>
      </c>
      <c r="ED44">
        <f>Heildar!EJ131</f>
        <v>0</v>
      </c>
      <c r="EE44">
        <f>Heildar!EK131</f>
        <v>0</v>
      </c>
      <c r="EF44">
        <f>Heildar!EL131</f>
        <v>0</v>
      </c>
      <c r="EG44">
        <f>Heildar!EM131</f>
        <v>0</v>
      </c>
      <c r="EH44">
        <f>Heildar!EN131</f>
        <v>0</v>
      </c>
      <c r="EI44">
        <f>Heildar!EO131</f>
        <v>0</v>
      </c>
      <c r="EJ44">
        <f>Heildar!EP131</f>
        <v>0</v>
      </c>
      <c r="EK44">
        <f>Heildar!EQ131</f>
        <v>0</v>
      </c>
      <c r="EL44">
        <f>Heildar!ER131</f>
        <v>0</v>
      </c>
      <c r="EM44">
        <f>Heildar!ES131</f>
        <v>0</v>
      </c>
      <c r="EN44">
        <f>Heildar!ET131</f>
        <v>0</v>
      </c>
      <c r="EO44">
        <f>Heildar!EU131</f>
        <v>0</v>
      </c>
      <c r="EP44">
        <f>Heildar!EV131</f>
        <v>0</v>
      </c>
      <c r="EQ44">
        <f>Heildar!EW131</f>
        <v>0</v>
      </c>
      <c r="ER44">
        <f>Heildar!EX131</f>
        <v>0</v>
      </c>
      <c r="ES44">
        <f>Heildar!EY131</f>
        <v>0</v>
      </c>
      <c r="ET44">
        <f>Heildar!EZ131</f>
        <v>0</v>
      </c>
      <c r="EU44">
        <f>Heildar!FA131</f>
        <v>0</v>
      </c>
      <c r="EV44">
        <f>Heildar!FB131</f>
        <v>0</v>
      </c>
      <c r="EW44">
        <f>Heildar!FC131</f>
        <v>0</v>
      </c>
      <c r="EX44">
        <f>Heildar!FD131</f>
        <v>0</v>
      </c>
      <c r="EY44">
        <f>Heildar!FE131</f>
        <v>0</v>
      </c>
      <c r="EZ44">
        <f>Heildar!FF131</f>
        <v>0</v>
      </c>
      <c r="FA44">
        <f>Heildar!FG131</f>
        <v>0</v>
      </c>
      <c r="FB44">
        <f>Heildar!FH131</f>
        <v>0</v>
      </c>
      <c r="FC44">
        <f>Heildar!FI131</f>
        <v>0</v>
      </c>
      <c r="FD44">
        <f>Heildar!FJ131</f>
        <v>0</v>
      </c>
      <c r="FE44">
        <f>Heildar!FK131</f>
        <v>0</v>
      </c>
      <c r="FF44">
        <f>Heildar!FL131</f>
        <v>0</v>
      </c>
      <c r="FG44">
        <f>Heildar!FM131</f>
        <v>0</v>
      </c>
      <c r="FH44">
        <f>Heildar!FN131</f>
        <v>0</v>
      </c>
      <c r="FI44">
        <f>Heildar!FO131</f>
        <v>0</v>
      </c>
      <c r="FJ44">
        <f>Heildar!FP131</f>
        <v>0</v>
      </c>
      <c r="FK44">
        <f>Heildar!FQ131</f>
        <v>0</v>
      </c>
      <c r="FL44">
        <f>Heildar!FR131</f>
        <v>0</v>
      </c>
      <c r="FM44">
        <f>Heildar!FS131</f>
        <v>0</v>
      </c>
      <c r="FN44">
        <f>Heildar!FT131</f>
        <v>0</v>
      </c>
      <c r="FO44">
        <f>Heildar!FU131</f>
        <v>0</v>
      </c>
      <c r="FP44">
        <f>Heildar!FV131</f>
        <v>0</v>
      </c>
      <c r="FQ44">
        <f>Heildar!FW131</f>
        <v>0</v>
      </c>
      <c r="FR44">
        <f>Heildar!FX131</f>
        <v>0</v>
      </c>
      <c r="FS44">
        <f>Heildar!FY131</f>
        <v>0</v>
      </c>
      <c r="FT44">
        <f>Heildar!FZ131</f>
        <v>0</v>
      </c>
      <c r="FU44">
        <f>Heildar!GA131</f>
        <v>0</v>
      </c>
      <c r="FV44">
        <f>Heildar!GB131</f>
        <v>0</v>
      </c>
      <c r="FW44">
        <f>Heildar!GC131</f>
        <v>0</v>
      </c>
      <c r="FX44">
        <f>Heildar!GD131</f>
        <v>0</v>
      </c>
      <c r="FY44">
        <f>Heildar!GE131</f>
        <v>0</v>
      </c>
      <c r="FZ44">
        <f>Heildar!GF131</f>
        <v>0</v>
      </c>
      <c r="GA44">
        <f>Heildar!GG131</f>
        <v>0</v>
      </c>
      <c r="GB44">
        <f>Heildar!GH131</f>
        <v>0</v>
      </c>
      <c r="GC44">
        <f>Heildar!GI131</f>
        <v>0</v>
      </c>
      <c r="GD44">
        <f>Heildar!GJ131</f>
        <v>0</v>
      </c>
      <c r="GE44">
        <f>Heildar!GK131</f>
        <v>0</v>
      </c>
      <c r="GF44">
        <f>Heildar!GL131</f>
        <v>0</v>
      </c>
      <c r="GG44">
        <f>Heildar!GM131</f>
        <v>0</v>
      </c>
      <c r="GH44">
        <f>Heildar!GN131</f>
        <v>0</v>
      </c>
      <c r="GI44">
        <f>Heildar!GO131</f>
        <v>0</v>
      </c>
      <c r="GJ44">
        <f>Heildar!GP131</f>
        <v>0</v>
      </c>
      <c r="GK44">
        <f>Heildar!GQ131</f>
        <v>0</v>
      </c>
      <c r="GL44">
        <f>Heildar!GR131</f>
        <v>0</v>
      </c>
      <c r="GM44">
        <f>Heildar!GS131</f>
        <v>0</v>
      </c>
      <c r="GN44">
        <f>Heildar!GT131</f>
        <v>0</v>
      </c>
      <c r="GO44">
        <f>Heildar!GU131</f>
        <v>0</v>
      </c>
      <c r="GP44">
        <f>Heildar!GV131</f>
        <v>0</v>
      </c>
      <c r="GQ44">
        <f>Heildar!GW131</f>
        <v>0</v>
      </c>
      <c r="GR44">
        <f>Heildar!GX131</f>
        <v>0</v>
      </c>
      <c r="GS44">
        <f>Heildar!GY131</f>
        <v>0</v>
      </c>
      <c r="GT44">
        <f>Heildar!GZ131</f>
        <v>0</v>
      </c>
      <c r="GU44">
        <f>Heildar!HA131</f>
        <v>0</v>
      </c>
      <c r="GV44">
        <f>Heildar!HB131</f>
        <v>0</v>
      </c>
      <c r="GW44">
        <f>Heildar!HC131</f>
        <v>0</v>
      </c>
      <c r="GX44">
        <f>Heildar!HD131</f>
        <v>0</v>
      </c>
      <c r="GY44">
        <f>Heildar!HE131</f>
        <v>0</v>
      </c>
      <c r="GZ44">
        <f>Heildar!HF131</f>
        <v>0</v>
      </c>
      <c r="HA44">
        <f>Heildar!HG131</f>
        <v>0</v>
      </c>
      <c r="HB44">
        <f>Heildar!HH131</f>
        <v>0</v>
      </c>
      <c r="HC44">
        <f>Heildar!HI131</f>
        <v>0</v>
      </c>
      <c r="HD44">
        <f>Heildar!HJ131</f>
        <v>0</v>
      </c>
      <c r="HE44">
        <f>Heildar!HK131</f>
        <v>0</v>
      </c>
      <c r="HF44">
        <f>Heildar!HL131</f>
        <v>0</v>
      </c>
      <c r="HG44">
        <f>Heildar!HM131</f>
        <v>0</v>
      </c>
      <c r="HH44">
        <f>Heildar!HN131</f>
        <v>0</v>
      </c>
      <c r="HI44">
        <f>Heildar!HO131</f>
        <v>0</v>
      </c>
      <c r="HJ44">
        <f>Heildar!HP131</f>
        <v>0</v>
      </c>
      <c r="HK44">
        <f>Heildar!HQ131</f>
        <v>0</v>
      </c>
      <c r="HL44">
        <f>Heildar!HR131</f>
        <v>0</v>
      </c>
      <c r="HM44">
        <f>Heildar!HS131</f>
        <v>0</v>
      </c>
      <c r="HN44">
        <f>Heildar!HT131</f>
        <v>0</v>
      </c>
      <c r="HO44">
        <f>Heildar!HU131</f>
        <v>0</v>
      </c>
      <c r="HP44">
        <f>Heildar!HV131</f>
        <v>0</v>
      </c>
      <c r="HQ44">
        <f>Heildar!HW131</f>
        <v>0</v>
      </c>
      <c r="HR44">
        <f>Heildar!HX131</f>
        <v>0</v>
      </c>
      <c r="HS44">
        <f>Heildar!HY131</f>
        <v>0</v>
      </c>
      <c r="HT44">
        <f>Heildar!HZ131</f>
        <v>0</v>
      </c>
      <c r="HU44">
        <f>Heildar!IA131</f>
        <v>0</v>
      </c>
      <c r="HV44">
        <f>Heildar!IB131</f>
        <v>0</v>
      </c>
      <c r="HW44">
        <f>Heildar!IC131</f>
        <v>0</v>
      </c>
      <c r="HX44">
        <f>Heildar!ID131</f>
        <v>0</v>
      </c>
      <c r="HY44">
        <f>Heildar!IE131</f>
        <v>0</v>
      </c>
      <c r="HZ44">
        <f>Heildar!IF131</f>
        <v>0</v>
      </c>
      <c r="IA44">
        <f>Heildar!IG131</f>
        <v>0</v>
      </c>
      <c r="IB44">
        <f>Heildar!IH131</f>
        <v>0</v>
      </c>
      <c r="IC44">
        <f>Heildar!II131</f>
        <v>0</v>
      </c>
      <c r="ID44">
        <f>Heildar!IJ131</f>
        <v>0</v>
      </c>
      <c r="IE44">
        <f>Heildar!IK131</f>
        <v>0</v>
      </c>
      <c r="IF44">
        <f>Heildar!IL131</f>
        <v>0</v>
      </c>
      <c r="IG44">
        <f>Heildar!IM131</f>
        <v>0</v>
      </c>
      <c r="IH44">
        <f>Heildar!IN131</f>
        <v>0</v>
      </c>
      <c r="II44">
        <f>Heildar!IO131</f>
        <v>0</v>
      </c>
      <c r="IJ44">
        <f>Heildar!IP131</f>
        <v>0</v>
      </c>
      <c r="IK44">
        <f>Heildar!IQ131</f>
        <v>0</v>
      </c>
      <c r="IL44">
        <f>Heildar!IR131</f>
        <v>0</v>
      </c>
      <c r="IM44">
        <f>Heildar!IS131</f>
        <v>0</v>
      </c>
      <c r="IN44">
        <f>Heildar!IT131</f>
        <v>0</v>
      </c>
      <c r="IO44">
        <f>Heildar!IU131</f>
        <v>0</v>
      </c>
      <c r="IP44">
        <f>Heildar!IV131</f>
        <v>0</v>
      </c>
      <c r="IQ44" t="e">
        <f>Heildar!#REF!</f>
        <v>#REF!</v>
      </c>
      <c r="IR44" t="e">
        <f>Heildar!#REF!</f>
        <v>#REF!</v>
      </c>
      <c r="IS44" t="e">
        <f>Heildar!#REF!</f>
        <v>#REF!</v>
      </c>
      <c r="IT44" t="e">
        <f>Heildar!#REF!</f>
        <v>#REF!</v>
      </c>
      <c r="IU44" t="e">
        <f>Heildar!#REF!</f>
        <v>#REF!</v>
      </c>
      <c r="IV44" t="e">
        <f>Heildar!#REF!</f>
        <v>#REF!</v>
      </c>
    </row>
    <row r="45" spans="1:256" x14ac:dyDescent="0.2">
      <c r="A45" s="30" t="str">
        <f>Heildar!A105</f>
        <v>Hrúðurfléttur</v>
      </c>
      <c r="B45" s="30">
        <f>Heildar!B105</f>
        <v>25.5</v>
      </c>
      <c r="C45" s="30">
        <f>Heildar!C105</f>
        <v>37</v>
      </c>
      <c r="D45" s="30">
        <f>Heildar!D105</f>
        <v>25</v>
      </c>
      <c r="E45" s="30">
        <f>Heildar!E105</f>
        <v>26.5</v>
      </c>
      <c r="F45" s="30">
        <f>Heildar!F105</f>
        <v>27</v>
      </c>
      <c r="G45" s="30">
        <f>Heildar!G105</f>
        <v>11.5</v>
      </c>
      <c r="H45" s="30">
        <f>Heildar!H105</f>
        <v>-12</v>
      </c>
      <c r="I45" s="30">
        <f>Heildar!I105</f>
        <v>1.5</v>
      </c>
      <c r="J45" s="30">
        <f>Heildar!J105</f>
        <v>0.5</v>
      </c>
      <c r="K45" s="30">
        <f>Heildar!K105</f>
        <v>0</v>
      </c>
      <c r="L45" s="30">
        <f>Heildar!L105</f>
        <v>0</v>
      </c>
      <c r="M45" s="30">
        <f>Heildar!M105</f>
        <v>0</v>
      </c>
      <c r="N45" s="30">
        <f>Heildar!N105</f>
        <v>0</v>
      </c>
      <c r="O45" s="30">
        <f>Heildar!O105</f>
        <v>0</v>
      </c>
      <c r="P45" s="30">
        <f>Heildar!P105</f>
        <v>0</v>
      </c>
      <c r="Q45" s="30">
        <f>Heildar!Q105</f>
        <v>0</v>
      </c>
      <c r="R45" s="30">
        <f>Heildar!R105</f>
        <v>0</v>
      </c>
      <c r="S45" s="30">
        <f>Heildar!S105</f>
        <v>0</v>
      </c>
      <c r="T45" s="30">
        <f>Heildar!T105</f>
        <v>0</v>
      </c>
      <c r="U45" s="30">
        <f>Heildar!U105</f>
        <v>25.5</v>
      </c>
      <c r="V45" s="30">
        <f>Heildar!V105</f>
        <v>37</v>
      </c>
      <c r="W45" s="30">
        <f>Heildar!W105</f>
        <v>25</v>
      </c>
      <c r="X45" s="30">
        <f>Heildar!X105</f>
        <v>26.5</v>
      </c>
      <c r="Y45" s="30">
        <f>Heildar!Y105</f>
        <v>27</v>
      </c>
      <c r="Z45" s="30">
        <f>Heildar!Z105</f>
        <v>0</v>
      </c>
      <c r="AA45" s="30">
        <f>Heildar!AA105</f>
        <v>0</v>
      </c>
      <c r="AB45" s="30">
        <f>Heildar!AB105</f>
        <v>0</v>
      </c>
      <c r="AC45" s="30">
        <f>Heildar!AC105</f>
        <v>0</v>
      </c>
      <c r="AD45" s="30">
        <f>Heildar!AD105</f>
        <v>0</v>
      </c>
      <c r="AE45" s="30">
        <f>Heildar!AE105</f>
        <v>0</v>
      </c>
      <c r="AF45" s="30">
        <f>Heildar!AF105</f>
        <v>0</v>
      </c>
      <c r="AG45" s="30">
        <f>Heildar!AG105</f>
        <v>0</v>
      </c>
      <c r="AH45" s="30">
        <f>Heildar!AH105</f>
        <v>0</v>
      </c>
      <c r="AI45" s="30">
        <f>Heildar!AI105</f>
        <v>0</v>
      </c>
      <c r="AP45">
        <f>Heildar!AV132</f>
        <v>0</v>
      </c>
      <c r="AQ45">
        <f>Heildar!AW132</f>
        <v>0</v>
      </c>
      <c r="AR45">
        <f>Heildar!AX132</f>
        <v>0</v>
      </c>
      <c r="AS45">
        <f>Heildar!AY132</f>
        <v>0</v>
      </c>
      <c r="AT45">
        <f>Heildar!AZ132</f>
        <v>0</v>
      </c>
      <c r="AU45">
        <f>Heildar!BA132</f>
        <v>0</v>
      </c>
      <c r="AV45">
        <f>Heildar!BB132</f>
        <v>0</v>
      </c>
      <c r="AW45">
        <f>Heildar!BC132</f>
        <v>0</v>
      </c>
      <c r="AX45">
        <f>Heildar!BD132</f>
        <v>0</v>
      </c>
      <c r="AY45">
        <f>Heildar!BE132</f>
        <v>0</v>
      </c>
      <c r="AZ45">
        <f>Heildar!BF132</f>
        <v>0</v>
      </c>
      <c r="BA45">
        <f>Heildar!BG132</f>
        <v>0</v>
      </c>
      <c r="BB45">
        <f>Heildar!BH132</f>
        <v>0</v>
      </c>
      <c r="BC45">
        <f>Heildar!BI132</f>
        <v>0</v>
      </c>
      <c r="BD45">
        <f>Heildar!BJ132</f>
        <v>0</v>
      </c>
      <c r="BE45">
        <f>Heildar!BK132</f>
        <v>0</v>
      </c>
      <c r="BF45">
        <f>Heildar!BL132</f>
        <v>0</v>
      </c>
      <c r="BG45">
        <f>Heildar!BM132</f>
        <v>0</v>
      </c>
      <c r="BH45">
        <f>Heildar!BN132</f>
        <v>0</v>
      </c>
      <c r="BI45">
        <f>Heildar!BO132</f>
        <v>0</v>
      </c>
      <c r="BJ45">
        <f>Heildar!BP132</f>
        <v>0</v>
      </c>
      <c r="BK45">
        <f>Heildar!BQ132</f>
        <v>0</v>
      </c>
      <c r="BL45">
        <f>Heildar!BR132</f>
        <v>0</v>
      </c>
      <c r="BM45">
        <f>Heildar!BS132</f>
        <v>0</v>
      </c>
      <c r="BN45">
        <f>Heildar!BT132</f>
        <v>0</v>
      </c>
      <c r="BO45">
        <f>Heildar!BU132</f>
        <v>0</v>
      </c>
      <c r="BP45">
        <f>Heildar!BV132</f>
        <v>0</v>
      </c>
      <c r="BQ45">
        <f>Heildar!BW132</f>
        <v>0</v>
      </c>
      <c r="BR45">
        <f>Heildar!BX132</f>
        <v>0</v>
      </c>
      <c r="BS45">
        <f>Heildar!BY132</f>
        <v>0</v>
      </c>
      <c r="BT45">
        <f>Heildar!BZ132</f>
        <v>0</v>
      </c>
      <c r="BU45">
        <f>Heildar!CA132</f>
        <v>0</v>
      </c>
      <c r="BV45">
        <f>Heildar!CB132</f>
        <v>0</v>
      </c>
      <c r="BW45">
        <f>Heildar!CC132</f>
        <v>0</v>
      </c>
      <c r="BX45">
        <f>Heildar!CD132</f>
        <v>0</v>
      </c>
      <c r="BY45">
        <f>Heildar!CE132</f>
        <v>0</v>
      </c>
      <c r="BZ45">
        <f>Heildar!CF132</f>
        <v>0</v>
      </c>
      <c r="CA45">
        <f>Heildar!CG132</f>
        <v>0</v>
      </c>
      <c r="CB45">
        <f>Heildar!CH132</f>
        <v>0</v>
      </c>
      <c r="CC45">
        <f>Heildar!CI132</f>
        <v>0</v>
      </c>
      <c r="CD45">
        <f>Heildar!CJ132</f>
        <v>0</v>
      </c>
      <c r="CE45">
        <f>Heildar!CK132</f>
        <v>0</v>
      </c>
      <c r="CF45">
        <f>Heildar!CL132</f>
        <v>0</v>
      </c>
      <c r="CG45">
        <f>Heildar!CM132</f>
        <v>0</v>
      </c>
      <c r="CH45">
        <f>Heildar!CN132</f>
        <v>0</v>
      </c>
      <c r="CI45">
        <f>Heildar!CO132</f>
        <v>0</v>
      </c>
      <c r="CJ45">
        <f>Heildar!CP132</f>
        <v>0</v>
      </c>
      <c r="CK45">
        <f>Heildar!CQ132</f>
        <v>0</v>
      </c>
      <c r="CL45">
        <f>Heildar!CR132</f>
        <v>0</v>
      </c>
      <c r="CM45">
        <f>Heildar!CS132</f>
        <v>0</v>
      </c>
      <c r="CN45">
        <f>Heildar!CT132</f>
        <v>0</v>
      </c>
      <c r="CO45">
        <f>Heildar!CU132</f>
        <v>0</v>
      </c>
      <c r="CP45">
        <f>Heildar!CV132</f>
        <v>0</v>
      </c>
      <c r="CQ45">
        <f>Heildar!CW132</f>
        <v>0</v>
      </c>
      <c r="CR45">
        <f>Heildar!CX132</f>
        <v>0</v>
      </c>
      <c r="CS45">
        <f>Heildar!CY132</f>
        <v>0</v>
      </c>
      <c r="CT45">
        <f>Heildar!CZ132</f>
        <v>0</v>
      </c>
      <c r="CU45">
        <f>Heildar!DA132</f>
        <v>0</v>
      </c>
      <c r="CV45">
        <f>Heildar!DB132</f>
        <v>0</v>
      </c>
      <c r="CW45">
        <f>Heildar!DC132</f>
        <v>0</v>
      </c>
      <c r="CX45">
        <f>Heildar!DD132</f>
        <v>0</v>
      </c>
      <c r="CY45">
        <f>Heildar!DE132</f>
        <v>0</v>
      </c>
      <c r="CZ45">
        <f>Heildar!DF132</f>
        <v>0</v>
      </c>
      <c r="DA45">
        <f>Heildar!DG132</f>
        <v>0</v>
      </c>
      <c r="DB45">
        <f>Heildar!DH132</f>
        <v>0</v>
      </c>
      <c r="DC45">
        <f>Heildar!DI132</f>
        <v>0</v>
      </c>
      <c r="DD45">
        <f>Heildar!DJ132</f>
        <v>0</v>
      </c>
      <c r="DE45">
        <f>Heildar!DK132</f>
        <v>0</v>
      </c>
      <c r="DF45">
        <f>Heildar!DL132</f>
        <v>0</v>
      </c>
      <c r="DG45">
        <f>Heildar!DM132</f>
        <v>0</v>
      </c>
      <c r="DH45">
        <f>Heildar!DN132</f>
        <v>0</v>
      </c>
      <c r="DI45">
        <f>Heildar!DO132</f>
        <v>0</v>
      </c>
      <c r="DJ45">
        <f>Heildar!DP132</f>
        <v>0</v>
      </c>
      <c r="DK45">
        <f>Heildar!DQ132</f>
        <v>0</v>
      </c>
      <c r="DL45">
        <f>Heildar!DR132</f>
        <v>0</v>
      </c>
      <c r="DM45">
        <f>Heildar!DS132</f>
        <v>0</v>
      </c>
      <c r="DN45">
        <f>Heildar!DT132</f>
        <v>0</v>
      </c>
      <c r="DO45">
        <f>Heildar!DU132</f>
        <v>0</v>
      </c>
      <c r="DP45">
        <f>Heildar!DV132</f>
        <v>0</v>
      </c>
      <c r="DQ45">
        <f>Heildar!DW132</f>
        <v>0</v>
      </c>
      <c r="DR45">
        <f>Heildar!DX132</f>
        <v>0</v>
      </c>
      <c r="DS45">
        <f>Heildar!DY132</f>
        <v>0</v>
      </c>
      <c r="DT45">
        <f>Heildar!DZ132</f>
        <v>0</v>
      </c>
      <c r="DU45">
        <f>Heildar!EA132</f>
        <v>0</v>
      </c>
      <c r="DV45">
        <f>Heildar!EB132</f>
        <v>0</v>
      </c>
      <c r="DW45">
        <f>Heildar!EC132</f>
        <v>0</v>
      </c>
      <c r="DX45">
        <f>Heildar!ED132</f>
        <v>0</v>
      </c>
      <c r="DY45">
        <f>Heildar!EE132</f>
        <v>0</v>
      </c>
      <c r="DZ45">
        <f>Heildar!EF132</f>
        <v>0</v>
      </c>
      <c r="EA45">
        <f>Heildar!EG132</f>
        <v>0</v>
      </c>
      <c r="EB45">
        <f>Heildar!EH132</f>
        <v>0</v>
      </c>
      <c r="EC45">
        <f>Heildar!EI132</f>
        <v>0</v>
      </c>
      <c r="ED45">
        <f>Heildar!EJ132</f>
        <v>0</v>
      </c>
      <c r="EE45">
        <f>Heildar!EK132</f>
        <v>0</v>
      </c>
      <c r="EF45">
        <f>Heildar!EL132</f>
        <v>0</v>
      </c>
      <c r="EG45">
        <f>Heildar!EM132</f>
        <v>0</v>
      </c>
      <c r="EH45">
        <f>Heildar!EN132</f>
        <v>0</v>
      </c>
      <c r="EI45">
        <f>Heildar!EO132</f>
        <v>0</v>
      </c>
      <c r="EJ45">
        <f>Heildar!EP132</f>
        <v>0</v>
      </c>
      <c r="EK45">
        <f>Heildar!EQ132</f>
        <v>0</v>
      </c>
      <c r="EL45">
        <f>Heildar!ER132</f>
        <v>0</v>
      </c>
      <c r="EM45">
        <f>Heildar!ES132</f>
        <v>0</v>
      </c>
      <c r="EN45">
        <f>Heildar!ET132</f>
        <v>0</v>
      </c>
      <c r="EO45">
        <f>Heildar!EU132</f>
        <v>0</v>
      </c>
      <c r="EP45">
        <f>Heildar!EV132</f>
        <v>0</v>
      </c>
      <c r="EQ45">
        <f>Heildar!EW132</f>
        <v>0</v>
      </c>
      <c r="ER45">
        <f>Heildar!EX132</f>
        <v>0</v>
      </c>
      <c r="ES45">
        <f>Heildar!EY132</f>
        <v>0</v>
      </c>
      <c r="ET45">
        <f>Heildar!EZ132</f>
        <v>0</v>
      </c>
      <c r="EU45">
        <f>Heildar!FA132</f>
        <v>0</v>
      </c>
      <c r="EV45">
        <f>Heildar!FB132</f>
        <v>0</v>
      </c>
      <c r="EW45">
        <f>Heildar!FC132</f>
        <v>0</v>
      </c>
      <c r="EX45">
        <f>Heildar!FD132</f>
        <v>0</v>
      </c>
      <c r="EY45">
        <f>Heildar!FE132</f>
        <v>0</v>
      </c>
      <c r="EZ45">
        <f>Heildar!FF132</f>
        <v>0</v>
      </c>
      <c r="FA45">
        <f>Heildar!FG132</f>
        <v>0</v>
      </c>
      <c r="FB45">
        <f>Heildar!FH132</f>
        <v>0</v>
      </c>
      <c r="FC45">
        <f>Heildar!FI132</f>
        <v>0</v>
      </c>
      <c r="FD45">
        <f>Heildar!FJ132</f>
        <v>0</v>
      </c>
      <c r="FE45">
        <f>Heildar!FK132</f>
        <v>0</v>
      </c>
      <c r="FF45">
        <f>Heildar!FL132</f>
        <v>0</v>
      </c>
      <c r="FG45">
        <f>Heildar!FM132</f>
        <v>0</v>
      </c>
      <c r="FH45">
        <f>Heildar!FN132</f>
        <v>0</v>
      </c>
      <c r="FI45">
        <f>Heildar!FO132</f>
        <v>0</v>
      </c>
      <c r="FJ45">
        <f>Heildar!FP132</f>
        <v>0</v>
      </c>
      <c r="FK45">
        <f>Heildar!FQ132</f>
        <v>0</v>
      </c>
      <c r="FL45">
        <f>Heildar!FR132</f>
        <v>0</v>
      </c>
      <c r="FM45">
        <f>Heildar!FS132</f>
        <v>0</v>
      </c>
      <c r="FN45">
        <f>Heildar!FT132</f>
        <v>0</v>
      </c>
      <c r="FO45">
        <f>Heildar!FU132</f>
        <v>0</v>
      </c>
      <c r="FP45">
        <f>Heildar!FV132</f>
        <v>0</v>
      </c>
      <c r="FQ45">
        <f>Heildar!FW132</f>
        <v>0</v>
      </c>
      <c r="FR45">
        <f>Heildar!FX132</f>
        <v>0</v>
      </c>
      <c r="FS45">
        <f>Heildar!FY132</f>
        <v>0</v>
      </c>
      <c r="FT45">
        <f>Heildar!FZ132</f>
        <v>0</v>
      </c>
      <c r="FU45">
        <f>Heildar!GA132</f>
        <v>0</v>
      </c>
      <c r="FV45">
        <f>Heildar!GB132</f>
        <v>0</v>
      </c>
      <c r="FW45">
        <f>Heildar!GC132</f>
        <v>0</v>
      </c>
      <c r="FX45">
        <f>Heildar!GD132</f>
        <v>0</v>
      </c>
      <c r="FY45">
        <f>Heildar!GE132</f>
        <v>0</v>
      </c>
      <c r="FZ45">
        <f>Heildar!GF132</f>
        <v>0</v>
      </c>
      <c r="GA45">
        <f>Heildar!GG132</f>
        <v>0</v>
      </c>
      <c r="GB45">
        <f>Heildar!GH132</f>
        <v>0</v>
      </c>
      <c r="GC45">
        <f>Heildar!GI132</f>
        <v>0</v>
      </c>
      <c r="GD45">
        <f>Heildar!GJ132</f>
        <v>0</v>
      </c>
      <c r="GE45">
        <f>Heildar!GK132</f>
        <v>0</v>
      </c>
      <c r="GF45">
        <f>Heildar!GL132</f>
        <v>0</v>
      </c>
      <c r="GG45">
        <f>Heildar!GM132</f>
        <v>0</v>
      </c>
      <c r="GH45">
        <f>Heildar!GN132</f>
        <v>0</v>
      </c>
      <c r="GI45">
        <f>Heildar!GO132</f>
        <v>0</v>
      </c>
      <c r="GJ45">
        <f>Heildar!GP132</f>
        <v>0</v>
      </c>
      <c r="GK45">
        <f>Heildar!GQ132</f>
        <v>0</v>
      </c>
      <c r="GL45">
        <f>Heildar!GR132</f>
        <v>0</v>
      </c>
      <c r="GM45">
        <f>Heildar!GS132</f>
        <v>0</v>
      </c>
      <c r="GN45">
        <f>Heildar!GT132</f>
        <v>0</v>
      </c>
      <c r="GO45">
        <f>Heildar!GU132</f>
        <v>0</v>
      </c>
      <c r="GP45">
        <f>Heildar!GV132</f>
        <v>0</v>
      </c>
      <c r="GQ45">
        <f>Heildar!GW132</f>
        <v>0</v>
      </c>
      <c r="GR45">
        <f>Heildar!GX132</f>
        <v>0</v>
      </c>
      <c r="GS45">
        <f>Heildar!GY132</f>
        <v>0</v>
      </c>
      <c r="GT45">
        <f>Heildar!GZ132</f>
        <v>0</v>
      </c>
      <c r="GU45">
        <f>Heildar!HA132</f>
        <v>0</v>
      </c>
      <c r="GV45">
        <f>Heildar!HB132</f>
        <v>0</v>
      </c>
      <c r="GW45">
        <f>Heildar!HC132</f>
        <v>0</v>
      </c>
      <c r="GX45">
        <f>Heildar!HD132</f>
        <v>0</v>
      </c>
      <c r="GY45">
        <f>Heildar!HE132</f>
        <v>0</v>
      </c>
      <c r="GZ45">
        <f>Heildar!HF132</f>
        <v>0</v>
      </c>
      <c r="HA45">
        <f>Heildar!HG132</f>
        <v>0</v>
      </c>
      <c r="HB45">
        <f>Heildar!HH132</f>
        <v>0</v>
      </c>
      <c r="HC45">
        <f>Heildar!HI132</f>
        <v>0</v>
      </c>
      <c r="HD45">
        <f>Heildar!HJ132</f>
        <v>0</v>
      </c>
      <c r="HE45">
        <f>Heildar!HK132</f>
        <v>0</v>
      </c>
      <c r="HF45">
        <f>Heildar!HL132</f>
        <v>0</v>
      </c>
      <c r="HG45">
        <f>Heildar!HM132</f>
        <v>0</v>
      </c>
      <c r="HH45">
        <f>Heildar!HN132</f>
        <v>0</v>
      </c>
      <c r="HI45">
        <f>Heildar!HO132</f>
        <v>0</v>
      </c>
      <c r="HJ45">
        <f>Heildar!HP132</f>
        <v>0</v>
      </c>
      <c r="HK45">
        <f>Heildar!HQ132</f>
        <v>0</v>
      </c>
      <c r="HL45">
        <f>Heildar!HR132</f>
        <v>0</v>
      </c>
      <c r="HM45">
        <f>Heildar!HS132</f>
        <v>0</v>
      </c>
      <c r="HN45">
        <f>Heildar!HT132</f>
        <v>0</v>
      </c>
      <c r="HO45">
        <f>Heildar!HU132</f>
        <v>0</v>
      </c>
      <c r="HP45">
        <f>Heildar!HV132</f>
        <v>0</v>
      </c>
      <c r="HQ45">
        <f>Heildar!HW132</f>
        <v>0</v>
      </c>
      <c r="HR45">
        <f>Heildar!HX132</f>
        <v>0</v>
      </c>
      <c r="HS45">
        <f>Heildar!HY132</f>
        <v>0</v>
      </c>
      <c r="HT45">
        <f>Heildar!HZ132</f>
        <v>0</v>
      </c>
      <c r="HU45">
        <f>Heildar!IA132</f>
        <v>0</v>
      </c>
      <c r="HV45">
        <f>Heildar!IB132</f>
        <v>0</v>
      </c>
      <c r="HW45">
        <f>Heildar!IC132</f>
        <v>0</v>
      </c>
      <c r="HX45">
        <f>Heildar!ID132</f>
        <v>0</v>
      </c>
      <c r="HY45">
        <f>Heildar!IE132</f>
        <v>0</v>
      </c>
      <c r="HZ45">
        <f>Heildar!IF132</f>
        <v>0</v>
      </c>
      <c r="IA45">
        <f>Heildar!IG132</f>
        <v>0</v>
      </c>
      <c r="IB45">
        <f>Heildar!IH132</f>
        <v>0</v>
      </c>
      <c r="IC45">
        <f>Heildar!II132</f>
        <v>0</v>
      </c>
      <c r="ID45">
        <f>Heildar!IJ132</f>
        <v>0</v>
      </c>
      <c r="IE45">
        <f>Heildar!IK132</f>
        <v>0</v>
      </c>
      <c r="IF45">
        <f>Heildar!IL132</f>
        <v>0</v>
      </c>
      <c r="IG45">
        <f>Heildar!IM132</f>
        <v>0</v>
      </c>
      <c r="IH45">
        <f>Heildar!IN132</f>
        <v>0</v>
      </c>
      <c r="II45">
        <f>Heildar!IO132</f>
        <v>0</v>
      </c>
      <c r="IJ45">
        <f>Heildar!IP132</f>
        <v>0</v>
      </c>
      <c r="IK45">
        <f>Heildar!IQ132</f>
        <v>0</v>
      </c>
      <c r="IL45">
        <f>Heildar!IR132</f>
        <v>0</v>
      </c>
      <c r="IM45">
        <f>Heildar!IS132</f>
        <v>0</v>
      </c>
      <c r="IN45">
        <f>Heildar!IT132</f>
        <v>0</v>
      </c>
      <c r="IO45">
        <f>Heildar!IU132</f>
        <v>0</v>
      </c>
      <c r="IP45">
        <f>Heildar!IV132</f>
        <v>0</v>
      </c>
      <c r="IQ45" t="e">
        <f>Heildar!#REF!</f>
        <v>#REF!</v>
      </c>
      <c r="IR45" t="e">
        <f>Heildar!#REF!</f>
        <v>#REF!</v>
      </c>
      <c r="IS45" t="e">
        <f>Heildar!#REF!</f>
        <v>#REF!</v>
      </c>
      <c r="IT45" t="e">
        <f>Heildar!#REF!</f>
        <v>#REF!</v>
      </c>
      <c r="IU45" t="e">
        <f>Heildar!#REF!</f>
        <v>#REF!</v>
      </c>
      <c r="IV45" t="e">
        <f>Heildar!#REF!</f>
        <v>#REF!</v>
      </c>
    </row>
    <row r="46" spans="1:256" x14ac:dyDescent="0.2">
      <c r="A46" s="30" t="str">
        <f>Heildar!A106</f>
        <v>Heildarþekja</v>
      </c>
      <c r="B46" s="30">
        <f>Heildar!B106</f>
        <v>50</v>
      </c>
      <c r="C46" s="30">
        <f>Heildar!C106</f>
        <v>71.5</v>
      </c>
      <c r="D46" s="30">
        <f>Heildar!D106</f>
        <v>63.5</v>
      </c>
      <c r="E46" s="30">
        <f>Heildar!E106</f>
        <v>66.5</v>
      </c>
      <c r="F46" s="30">
        <f>Heildar!F106</f>
        <v>65</v>
      </c>
      <c r="G46" s="30">
        <f>Heildar!G106</f>
        <v>21.5</v>
      </c>
      <c r="H46" s="30">
        <f>Heildar!H106</f>
        <v>-8</v>
      </c>
      <c r="I46" s="30">
        <f>Heildar!I106</f>
        <v>3</v>
      </c>
      <c r="J46" s="30">
        <f>Heildar!J106</f>
        <v>-1.5</v>
      </c>
      <c r="K46" s="30">
        <f>Heildar!K106</f>
        <v>0</v>
      </c>
      <c r="L46" s="30">
        <f>Heildar!L106</f>
        <v>0</v>
      </c>
      <c r="M46" s="30">
        <f>Heildar!M106</f>
        <v>0</v>
      </c>
      <c r="N46" s="30">
        <f>Heildar!N106</f>
        <v>0</v>
      </c>
      <c r="O46" s="30">
        <f>Heildar!O106</f>
        <v>0</v>
      </c>
      <c r="P46" s="30">
        <f>Heildar!P106</f>
        <v>0</v>
      </c>
      <c r="Q46" s="30">
        <f>Heildar!Q106</f>
        <v>0</v>
      </c>
      <c r="R46" s="30">
        <f>Heildar!R106</f>
        <v>0</v>
      </c>
      <c r="S46" s="30">
        <f>Heildar!S106</f>
        <v>0</v>
      </c>
      <c r="T46" s="30">
        <f>Heildar!T106</f>
        <v>0</v>
      </c>
      <c r="U46" s="30">
        <f>Heildar!U106</f>
        <v>0</v>
      </c>
      <c r="V46" s="30">
        <f>Heildar!V106</f>
        <v>0</v>
      </c>
      <c r="W46" s="30">
        <f>Heildar!W106</f>
        <v>0</v>
      </c>
      <c r="X46" s="30">
        <f>Heildar!X106</f>
        <v>0</v>
      </c>
      <c r="Y46" s="30">
        <f>Heildar!Y106</f>
        <v>0</v>
      </c>
      <c r="Z46" s="30">
        <f>Heildar!Z106</f>
        <v>50</v>
      </c>
      <c r="AA46" s="30">
        <f>Heildar!AA106</f>
        <v>71.5</v>
      </c>
      <c r="AB46" s="30">
        <f>Heildar!AB106</f>
        <v>63.5</v>
      </c>
      <c r="AC46" s="30">
        <f>Heildar!AC106</f>
        <v>66.5</v>
      </c>
      <c r="AD46" s="30">
        <f>Heildar!AD106</f>
        <v>65</v>
      </c>
      <c r="AE46" s="30">
        <f>Heildar!AE106</f>
        <v>0</v>
      </c>
      <c r="AF46" s="30">
        <f>Heildar!AF106</f>
        <v>0</v>
      </c>
      <c r="AG46" s="30">
        <f>Heildar!AG106</f>
        <v>0</v>
      </c>
      <c r="AH46" s="30">
        <f>Heildar!AH106</f>
        <v>0</v>
      </c>
      <c r="AI46" s="30">
        <f>Heildar!AI106</f>
        <v>0</v>
      </c>
      <c r="AP46">
        <f>Heildar!AV133</f>
        <v>0</v>
      </c>
      <c r="AQ46">
        <f>Heildar!AW133</f>
        <v>0</v>
      </c>
      <c r="AR46">
        <f>Heildar!AX133</f>
        <v>0</v>
      </c>
      <c r="AS46">
        <f>Heildar!AY133</f>
        <v>0</v>
      </c>
      <c r="AT46">
        <f>Heildar!AZ133</f>
        <v>0</v>
      </c>
      <c r="AU46">
        <f>Heildar!BA133</f>
        <v>0</v>
      </c>
      <c r="AV46">
        <f>Heildar!BB133</f>
        <v>0</v>
      </c>
      <c r="AW46">
        <f>Heildar!BC133</f>
        <v>0</v>
      </c>
      <c r="AX46">
        <f>Heildar!BD133</f>
        <v>0</v>
      </c>
      <c r="AY46">
        <f>Heildar!BE133</f>
        <v>0</v>
      </c>
      <c r="AZ46">
        <f>Heildar!BF133</f>
        <v>0</v>
      </c>
      <c r="BA46">
        <f>Heildar!BG133</f>
        <v>0</v>
      </c>
      <c r="BB46">
        <f>Heildar!BH133</f>
        <v>0</v>
      </c>
      <c r="BC46">
        <f>Heildar!BI133</f>
        <v>0</v>
      </c>
      <c r="BD46">
        <f>Heildar!BJ133</f>
        <v>0</v>
      </c>
      <c r="BE46">
        <f>Heildar!BK133</f>
        <v>0</v>
      </c>
      <c r="BF46">
        <f>Heildar!BL133</f>
        <v>0</v>
      </c>
      <c r="BG46">
        <f>Heildar!BM133</f>
        <v>0</v>
      </c>
      <c r="BH46">
        <f>Heildar!BN133</f>
        <v>0</v>
      </c>
      <c r="BI46">
        <f>Heildar!BO133</f>
        <v>0</v>
      </c>
      <c r="BJ46">
        <f>Heildar!BP133</f>
        <v>0</v>
      </c>
      <c r="BK46">
        <f>Heildar!BQ133</f>
        <v>0</v>
      </c>
      <c r="BL46">
        <f>Heildar!BR133</f>
        <v>0</v>
      </c>
      <c r="BM46">
        <f>Heildar!BS133</f>
        <v>0</v>
      </c>
      <c r="BN46">
        <f>Heildar!BT133</f>
        <v>0</v>
      </c>
      <c r="BO46">
        <f>Heildar!BU133</f>
        <v>0</v>
      </c>
      <c r="BP46">
        <f>Heildar!BV133</f>
        <v>0</v>
      </c>
      <c r="BQ46">
        <f>Heildar!BW133</f>
        <v>0</v>
      </c>
      <c r="BR46">
        <f>Heildar!BX133</f>
        <v>0</v>
      </c>
      <c r="BS46">
        <f>Heildar!BY133</f>
        <v>0</v>
      </c>
      <c r="BT46">
        <f>Heildar!BZ133</f>
        <v>0</v>
      </c>
      <c r="BU46">
        <f>Heildar!CA133</f>
        <v>0</v>
      </c>
      <c r="BV46">
        <f>Heildar!CB133</f>
        <v>0</v>
      </c>
      <c r="BW46">
        <f>Heildar!CC133</f>
        <v>0</v>
      </c>
      <c r="BX46">
        <f>Heildar!CD133</f>
        <v>0</v>
      </c>
      <c r="BY46">
        <f>Heildar!CE133</f>
        <v>0</v>
      </c>
      <c r="BZ46">
        <f>Heildar!CF133</f>
        <v>0</v>
      </c>
      <c r="CA46">
        <f>Heildar!CG133</f>
        <v>0</v>
      </c>
      <c r="CB46">
        <f>Heildar!CH133</f>
        <v>0</v>
      </c>
      <c r="CC46">
        <f>Heildar!CI133</f>
        <v>0</v>
      </c>
      <c r="CD46">
        <f>Heildar!CJ133</f>
        <v>0</v>
      </c>
      <c r="CE46">
        <f>Heildar!CK133</f>
        <v>0</v>
      </c>
      <c r="CF46">
        <f>Heildar!CL133</f>
        <v>0</v>
      </c>
      <c r="CG46">
        <f>Heildar!CM133</f>
        <v>0</v>
      </c>
      <c r="CH46">
        <f>Heildar!CN133</f>
        <v>0</v>
      </c>
      <c r="CI46">
        <f>Heildar!CO133</f>
        <v>0</v>
      </c>
      <c r="CJ46">
        <f>Heildar!CP133</f>
        <v>0</v>
      </c>
      <c r="CK46">
        <f>Heildar!CQ133</f>
        <v>0</v>
      </c>
      <c r="CL46">
        <f>Heildar!CR133</f>
        <v>0</v>
      </c>
      <c r="CM46">
        <f>Heildar!CS133</f>
        <v>0</v>
      </c>
      <c r="CN46">
        <f>Heildar!CT133</f>
        <v>0</v>
      </c>
      <c r="CO46">
        <f>Heildar!CU133</f>
        <v>0</v>
      </c>
      <c r="CP46">
        <f>Heildar!CV133</f>
        <v>0</v>
      </c>
      <c r="CQ46">
        <f>Heildar!CW133</f>
        <v>0</v>
      </c>
      <c r="CR46">
        <f>Heildar!CX133</f>
        <v>0</v>
      </c>
      <c r="CS46">
        <f>Heildar!CY133</f>
        <v>0</v>
      </c>
      <c r="CT46">
        <f>Heildar!CZ133</f>
        <v>0</v>
      </c>
      <c r="CU46">
        <f>Heildar!DA133</f>
        <v>0</v>
      </c>
      <c r="CV46">
        <f>Heildar!DB133</f>
        <v>0</v>
      </c>
      <c r="CW46">
        <f>Heildar!DC133</f>
        <v>0</v>
      </c>
      <c r="CX46">
        <f>Heildar!DD133</f>
        <v>0</v>
      </c>
      <c r="CY46">
        <f>Heildar!DE133</f>
        <v>0</v>
      </c>
      <c r="CZ46">
        <f>Heildar!DF133</f>
        <v>0</v>
      </c>
      <c r="DA46">
        <f>Heildar!DG133</f>
        <v>0</v>
      </c>
      <c r="DB46">
        <f>Heildar!DH133</f>
        <v>0</v>
      </c>
      <c r="DC46">
        <f>Heildar!DI133</f>
        <v>0</v>
      </c>
      <c r="DD46">
        <f>Heildar!DJ133</f>
        <v>0</v>
      </c>
      <c r="DE46">
        <f>Heildar!DK133</f>
        <v>0</v>
      </c>
      <c r="DF46">
        <f>Heildar!DL133</f>
        <v>0</v>
      </c>
      <c r="DG46">
        <f>Heildar!DM133</f>
        <v>0</v>
      </c>
      <c r="DH46">
        <f>Heildar!DN133</f>
        <v>0</v>
      </c>
      <c r="DI46">
        <f>Heildar!DO133</f>
        <v>0</v>
      </c>
      <c r="DJ46">
        <f>Heildar!DP133</f>
        <v>0</v>
      </c>
      <c r="DK46">
        <f>Heildar!DQ133</f>
        <v>0</v>
      </c>
      <c r="DL46">
        <f>Heildar!DR133</f>
        <v>0</v>
      </c>
      <c r="DM46">
        <f>Heildar!DS133</f>
        <v>0</v>
      </c>
      <c r="DN46">
        <f>Heildar!DT133</f>
        <v>0</v>
      </c>
      <c r="DO46">
        <f>Heildar!DU133</f>
        <v>0</v>
      </c>
      <c r="DP46">
        <f>Heildar!DV133</f>
        <v>0</v>
      </c>
      <c r="DQ46">
        <f>Heildar!DW133</f>
        <v>0</v>
      </c>
      <c r="DR46">
        <f>Heildar!DX133</f>
        <v>0</v>
      </c>
      <c r="DS46">
        <f>Heildar!DY133</f>
        <v>0</v>
      </c>
      <c r="DT46">
        <f>Heildar!DZ133</f>
        <v>0</v>
      </c>
      <c r="DU46">
        <f>Heildar!EA133</f>
        <v>0</v>
      </c>
      <c r="DV46">
        <f>Heildar!EB133</f>
        <v>0</v>
      </c>
      <c r="DW46">
        <f>Heildar!EC133</f>
        <v>0</v>
      </c>
      <c r="DX46">
        <f>Heildar!ED133</f>
        <v>0</v>
      </c>
      <c r="DY46">
        <f>Heildar!EE133</f>
        <v>0</v>
      </c>
      <c r="DZ46">
        <f>Heildar!EF133</f>
        <v>0</v>
      </c>
      <c r="EA46">
        <f>Heildar!EG133</f>
        <v>0</v>
      </c>
      <c r="EB46">
        <f>Heildar!EH133</f>
        <v>0</v>
      </c>
      <c r="EC46">
        <f>Heildar!EI133</f>
        <v>0</v>
      </c>
      <c r="ED46">
        <f>Heildar!EJ133</f>
        <v>0</v>
      </c>
      <c r="EE46">
        <f>Heildar!EK133</f>
        <v>0</v>
      </c>
      <c r="EF46">
        <f>Heildar!EL133</f>
        <v>0</v>
      </c>
      <c r="EG46">
        <f>Heildar!EM133</f>
        <v>0</v>
      </c>
      <c r="EH46">
        <f>Heildar!EN133</f>
        <v>0</v>
      </c>
      <c r="EI46">
        <f>Heildar!EO133</f>
        <v>0</v>
      </c>
      <c r="EJ46">
        <f>Heildar!EP133</f>
        <v>0</v>
      </c>
      <c r="EK46">
        <f>Heildar!EQ133</f>
        <v>0</v>
      </c>
      <c r="EL46">
        <f>Heildar!ER133</f>
        <v>0</v>
      </c>
      <c r="EM46">
        <f>Heildar!ES133</f>
        <v>0</v>
      </c>
      <c r="EN46">
        <f>Heildar!ET133</f>
        <v>0</v>
      </c>
      <c r="EO46">
        <f>Heildar!EU133</f>
        <v>0</v>
      </c>
      <c r="EP46">
        <f>Heildar!EV133</f>
        <v>0</v>
      </c>
      <c r="EQ46">
        <f>Heildar!EW133</f>
        <v>0</v>
      </c>
      <c r="ER46">
        <f>Heildar!EX133</f>
        <v>0</v>
      </c>
      <c r="ES46">
        <f>Heildar!EY133</f>
        <v>0</v>
      </c>
      <c r="ET46">
        <f>Heildar!EZ133</f>
        <v>0</v>
      </c>
      <c r="EU46">
        <f>Heildar!FA133</f>
        <v>0</v>
      </c>
      <c r="EV46">
        <f>Heildar!FB133</f>
        <v>0</v>
      </c>
      <c r="EW46">
        <f>Heildar!FC133</f>
        <v>0</v>
      </c>
      <c r="EX46">
        <f>Heildar!FD133</f>
        <v>0</v>
      </c>
      <c r="EY46">
        <f>Heildar!FE133</f>
        <v>0</v>
      </c>
      <c r="EZ46">
        <f>Heildar!FF133</f>
        <v>0</v>
      </c>
      <c r="FA46">
        <f>Heildar!FG133</f>
        <v>0</v>
      </c>
      <c r="FB46">
        <f>Heildar!FH133</f>
        <v>0</v>
      </c>
      <c r="FC46">
        <f>Heildar!FI133</f>
        <v>0</v>
      </c>
      <c r="FD46">
        <f>Heildar!FJ133</f>
        <v>0</v>
      </c>
      <c r="FE46">
        <f>Heildar!FK133</f>
        <v>0</v>
      </c>
      <c r="FF46">
        <f>Heildar!FL133</f>
        <v>0</v>
      </c>
      <c r="FG46">
        <f>Heildar!FM133</f>
        <v>0</v>
      </c>
      <c r="FH46">
        <f>Heildar!FN133</f>
        <v>0</v>
      </c>
      <c r="FI46">
        <f>Heildar!FO133</f>
        <v>0</v>
      </c>
      <c r="FJ46">
        <f>Heildar!FP133</f>
        <v>0</v>
      </c>
      <c r="FK46">
        <f>Heildar!FQ133</f>
        <v>0</v>
      </c>
      <c r="FL46">
        <f>Heildar!FR133</f>
        <v>0</v>
      </c>
      <c r="FM46">
        <f>Heildar!FS133</f>
        <v>0</v>
      </c>
      <c r="FN46">
        <f>Heildar!FT133</f>
        <v>0</v>
      </c>
      <c r="FO46">
        <f>Heildar!FU133</f>
        <v>0</v>
      </c>
      <c r="FP46">
        <f>Heildar!FV133</f>
        <v>0</v>
      </c>
      <c r="FQ46">
        <f>Heildar!FW133</f>
        <v>0</v>
      </c>
      <c r="FR46">
        <f>Heildar!FX133</f>
        <v>0</v>
      </c>
      <c r="FS46">
        <f>Heildar!FY133</f>
        <v>0</v>
      </c>
      <c r="FT46">
        <f>Heildar!FZ133</f>
        <v>0</v>
      </c>
      <c r="FU46">
        <f>Heildar!GA133</f>
        <v>0</v>
      </c>
      <c r="FV46">
        <f>Heildar!GB133</f>
        <v>0</v>
      </c>
      <c r="FW46">
        <f>Heildar!GC133</f>
        <v>0</v>
      </c>
      <c r="FX46">
        <f>Heildar!GD133</f>
        <v>0</v>
      </c>
      <c r="FY46">
        <f>Heildar!GE133</f>
        <v>0</v>
      </c>
      <c r="FZ46">
        <f>Heildar!GF133</f>
        <v>0</v>
      </c>
      <c r="GA46">
        <f>Heildar!GG133</f>
        <v>0</v>
      </c>
      <c r="GB46">
        <f>Heildar!GH133</f>
        <v>0</v>
      </c>
      <c r="GC46">
        <f>Heildar!GI133</f>
        <v>0</v>
      </c>
      <c r="GD46">
        <f>Heildar!GJ133</f>
        <v>0</v>
      </c>
      <c r="GE46">
        <f>Heildar!GK133</f>
        <v>0</v>
      </c>
      <c r="GF46">
        <f>Heildar!GL133</f>
        <v>0</v>
      </c>
      <c r="GG46">
        <f>Heildar!GM133</f>
        <v>0</v>
      </c>
      <c r="GH46">
        <f>Heildar!GN133</f>
        <v>0</v>
      </c>
      <c r="GI46">
        <f>Heildar!GO133</f>
        <v>0</v>
      </c>
      <c r="GJ46">
        <f>Heildar!GP133</f>
        <v>0</v>
      </c>
      <c r="GK46">
        <f>Heildar!GQ133</f>
        <v>0</v>
      </c>
      <c r="GL46">
        <f>Heildar!GR133</f>
        <v>0</v>
      </c>
      <c r="GM46">
        <f>Heildar!GS133</f>
        <v>0</v>
      </c>
      <c r="GN46">
        <f>Heildar!GT133</f>
        <v>0</v>
      </c>
      <c r="GO46">
        <f>Heildar!GU133</f>
        <v>0</v>
      </c>
      <c r="GP46">
        <f>Heildar!GV133</f>
        <v>0</v>
      </c>
      <c r="GQ46">
        <f>Heildar!GW133</f>
        <v>0</v>
      </c>
      <c r="GR46">
        <f>Heildar!GX133</f>
        <v>0</v>
      </c>
      <c r="GS46">
        <f>Heildar!GY133</f>
        <v>0</v>
      </c>
      <c r="GT46">
        <f>Heildar!GZ133</f>
        <v>0</v>
      </c>
      <c r="GU46">
        <f>Heildar!HA133</f>
        <v>0</v>
      </c>
      <c r="GV46">
        <f>Heildar!HB133</f>
        <v>0</v>
      </c>
      <c r="GW46">
        <f>Heildar!HC133</f>
        <v>0</v>
      </c>
      <c r="GX46">
        <f>Heildar!HD133</f>
        <v>0</v>
      </c>
      <c r="GY46">
        <f>Heildar!HE133</f>
        <v>0</v>
      </c>
      <c r="GZ46">
        <f>Heildar!HF133</f>
        <v>0</v>
      </c>
      <c r="HA46">
        <f>Heildar!HG133</f>
        <v>0</v>
      </c>
      <c r="HB46">
        <f>Heildar!HH133</f>
        <v>0</v>
      </c>
      <c r="HC46">
        <f>Heildar!HI133</f>
        <v>0</v>
      </c>
      <c r="HD46">
        <f>Heildar!HJ133</f>
        <v>0</v>
      </c>
      <c r="HE46">
        <f>Heildar!HK133</f>
        <v>0</v>
      </c>
      <c r="HF46">
        <f>Heildar!HL133</f>
        <v>0</v>
      </c>
      <c r="HG46">
        <f>Heildar!HM133</f>
        <v>0</v>
      </c>
      <c r="HH46">
        <f>Heildar!HN133</f>
        <v>0</v>
      </c>
      <c r="HI46">
        <f>Heildar!HO133</f>
        <v>0</v>
      </c>
      <c r="HJ46">
        <f>Heildar!HP133</f>
        <v>0</v>
      </c>
      <c r="HK46">
        <f>Heildar!HQ133</f>
        <v>0</v>
      </c>
      <c r="HL46">
        <f>Heildar!HR133</f>
        <v>0</v>
      </c>
      <c r="HM46">
        <f>Heildar!HS133</f>
        <v>0</v>
      </c>
      <c r="HN46">
        <f>Heildar!HT133</f>
        <v>0</v>
      </c>
      <c r="HO46">
        <f>Heildar!HU133</f>
        <v>0</v>
      </c>
      <c r="HP46">
        <f>Heildar!HV133</f>
        <v>0</v>
      </c>
      <c r="HQ46">
        <f>Heildar!HW133</f>
        <v>0</v>
      </c>
      <c r="HR46">
        <f>Heildar!HX133</f>
        <v>0</v>
      </c>
      <c r="HS46">
        <f>Heildar!HY133</f>
        <v>0</v>
      </c>
      <c r="HT46">
        <f>Heildar!HZ133</f>
        <v>0</v>
      </c>
      <c r="HU46">
        <f>Heildar!IA133</f>
        <v>0</v>
      </c>
      <c r="HV46">
        <f>Heildar!IB133</f>
        <v>0</v>
      </c>
      <c r="HW46">
        <f>Heildar!IC133</f>
        <v>0</v>
      </c>
      <c r="HX46">
        <f>Heildar!ID133</f>
        <v>0</v>
      </c>
      <c r="HY46">
        <f>Heildar!IE133</f>
        <v>0</v>
      </c>
      <c r="HZ46">
        <f>Heildar!IF133</f>
        <v>0</v>
      </c>
      <c r="IA46">
        <f>Heildar!IG133</f>
        <v>0</v>
      </c>
      <c r="IB46">
        <f>Heildar!IH133</f>
        <v>0</v>
      </c>
      <c r="IC46">
        <f>Heildar!II133</f>
        <v>0</v>
      </c>
      <c r="ID46">
        <f>Heildar!IJ133</f>
        <v>0</v>
      </c>
      <c r="IE46">
        <f>Heildar!IK133</f>
        <v>0</v>
      </c>
      <c r="IF46">
        <f>Heildar!IL133</f>
        <v>0</v>
      </c>
      <c r="IG46">
        <f>Heildar!IM133</f>
        <v>0</v>
      </c>
      <c r="IH46">
        <f>Heildar!IN133</f>
        <v>0</v>
      </c>
      <c r="II46">
        <f>Heildar!IO133</f>
        <v>0</v>
      </c>
      <c r="IJ46">
        <f>Heildar!IP133</f>
        <v>0</v>
      </c>
      <c r="IK46">
        <f>Heildar!IQ133</f>
        <v>0</v>
      </c>
      <c r="IL46">
        <f>Heildar!IR133</f>
        <v>0</v>
      </c>
      <c r="IM46">
        <f>Heildar!IS133</f>
        <v>0</v>
      </c>
      <c r="IN46">
        <f>Heildar!IT133</f>
        <v>0</v>
      </c>
      <c r="IO46">
        <f>Heildar!IU133</f>
        <v>0</v>
      </c>
      <c r="IP46">
        <f>Heildar!IV133</f>
        <v>0</v>
      </c>
      <c r="IQ46" t="e">
        <f>Heildar!#REF!</f>
        <v>#REF!</v>
      </c>
      <c r="IR46" t="e">
        <f>Heildar!#REF!</f>
        <v>#REF!</v>
      </c>
      <c r="IS46" t="e">
        <f>Heildar!#REF!</f>
        <v>#REF!</v>
      </c>
      <c r="IT46" t="e">
        <f>Heildar!#REF!</f>
        <v>#REF!</v>
      </c>
      <c r="IU46" t="e">
        <f>Heildar!#REF!</f>
        <v>#REF!</v>
      </c>
      <c r="IV46" t="e">
        <f>Heildar!#REF!</f>
        <v>#REF!</v>
      </c>
    </row>
    <row r="47" spans="1:256" x14ac:dyDescent="0.2">
      <c r="A47" s="30" t="str">
        <f>Heildar!A107</f>
        <v>Fjölbreytni</v>
      </c>
      <c r="B47" s="30">
        <f>Heildar!B107</f>
        <v>27</v>
      </c>
      <c r="C47" s="30">
        <f>Heildar!C107</f>
        <v>31</v>
      </c>
      <c r="D47" s="30">
        <f>Heildar!D107</f>
        <v>31</v>
      </c>
      <c r="E47" s="30">
        <f>Heildar!E107</f>
        <v>27</v>
      </c>
      <c r="F47" s="30">
        <f>Heildar!F107</f>
        <v>25</v>
      </c>
      <c r="G47" s="30">
        <f>Heildar!G107</f>
        <v>4</v>
      </c>
      <c r="H47" s="30">
        <f>Heildar!H107</f>
        <v>0</v>
      </c>
      <c r="I47" s="30">
        <f>Heildar!I107</f>
        <v>-4</v>
      </c>
      <c r="J47" s="30">
        <f>Heildar!J107</f>
        <v>-2</v>
      </c>
      <c r="K47" s="30">
        <f>Heildar!K107</f>
        <v>0</v>
      </c>
      <c r="L47" s="30">
        <f>Heildar!L107</f>
        <v>0</v>
      </c>
      <c r="M47" s="30">
        <f>Heildar!M107</f>
        <v>0</v>
      </c>
      <c r="N47" s="30">
        <f>Heildar!N107</f>
        <v>0</v>
      </c>
      <c r="O47" s="30">
        <f>Heildar!O107</f>
        <v>0</v>
      </c>
      <c r="P47" s="30">
        <f>Heildar!P107</f>
        <v>0</v>
      </c>
      <c r="Q47" s="30">
        <f>Heildar!Q107</f>
        <v>0</v>
      </c>
      <c r="R47" s="30">
        <f>Heildar!R107</f>
        <v>0</v>
      </c>
      <c r="S47" s="30">
        <f>Heildar!S107</f>
        <v>0</v>
      </c>
      <c r="T47" s="30">
        <f>Heildar!T107</f>
        <v>0</v>
      </c>
      <c r="U47" s="30">
        <f>Heildar!U107</f>
        <v>0</v>
      </c>
      <c r="V47" s="30">
        <f>Heildar!V107</f>
        <v>0</v>
      </c>
      <c r="W47" s="30">
        <f>Heildar!W107</f>
        <v>0</v>
      </c>
      <c r="X47" s="30">
        <f>Heildar!X107</f>
        <v>0</v>
      </c>
      <c r="Y47" s="30">
        <f>Heildar!Y107</f>
        <v>0</v>
      </c>
      <c r="Z47" s="30">
        <f>Heildar!Z107</f>
        <v>0</v>
      </c>
      <c r="AA47" s="30">
        <f>Heildar!AA107</f>
        <v>0</v>
      </c>
      <c r="AB47" s="30">
        <f>Heildar!AB107</f>
        <v>0</v>
      </c>
      <c r="AC47" s="30">
        <f>Heildar!AC107</f>
        <v>0</v>
      </c>
      <c r="AD47" s="30">
        <f>Heildar!AD107</f>
        <v>0</v>
      </c>
      <c r="AE47" s="30">
        <f>Heildar!AE107</f>
        <v>27</v>
      </c>
      <c r="AF47" s="30">
        <f>Heildar!AF107</f>
        <v>31</v>
      </c>
      <c r="AG47" s="30">
        <f>Heildar!AG107</f>
        <v>31</v>
      </c>
      <c r="AH47" s="30">
        <f>Heildar!AH107</f>
        <v>27</v>
      </c>
      <c r="AI47" s="30">
        <f>Heildar!AI107</f>
        <v>25</v>
      </c>
      <c r="AP47">
        <f>Heildar!AV134</f>
        <v>0</v>
      </c>
      <c r="AQ47">
        <f>Heildar!AW134</f>
        <v>0</v>
      </c>
      <c r="AR47">
        <f>Heildar!AX134</f>
        <v>0</v>
      </c>
      <c r="AS47">
        <f>Heildar!AY134</f>
        <v>0</v>
      </c>
      <c r="AT47">
        <f>Heildar!AZ134</f>
        <v>0</v>
      </c>
      <c r="AU47">
        <f>Heildar!BA134</f>
        <v>0</v>
      </c>
      <c r="AV47">
        <f>Heildar!BB134</f>
        <v>0</v>
      </c>
      <c r="AW47">
        <f>Heildar!BC134</f>
        <v>0</v>
      </c>
      <c r="AX47">
        <f>Heildar!BD134</f>
        <v>0</v>
      </c>
      <c r="AY47">
        <f>Heildar!BE134</f>
        <v>0</v>
      </c>
      <c r="AZ47">
        <f>Heildar!BF134</f>
        <v>0</v>
      </c>
      <c r="BA47">
        <f>Heildar!BG134</f>
        <v>0</v>
      </c>
      <c r="BB47">
        <f>Heildar!BH134</f>
        <v>0</v>
      </c>
      <c r="BC47">
        <f>Heildar!BI134</f>
        <v>0</v>
      </c>
      <c r="BD47">
        <f>Heildar!BJ134</f>
        <v>0</v>
      </c>
      <c r="BE47">
        <f>Heildar!BK134</f>
        <v>0</v>
      </c>
      <c r="BF47">
        <f>Heildar!BL134</f>
        <v>0</v>
      </c>
      <c r="BG47">
        <f>Heildar!BM134</f>
        <v>0</v>
      </c>
      <c r="BH47">
        <f>Heildar!BN134</f>
        <v>0</v>
      </c>
      <c r="BI47">
        <f>Heildar!BO134</f>
        <v>0</v>
      </c>
      <c r="BJ47">
        <f>Heildar!BP134</f>
        <v>0</v>
      </c>
      <c r="BK47">
        <f>Heildar!BQ134</f>
        <v>0</v>
      </c>
      <c r="BL47">
        <f>Heildar!BR134</f>
        <v>0</v>
      </c>
      <c r="BM47">
        <f>Heildar!BS134</f>
        <v>0</v>
      </c>
      <c r="BN47">
        <f>Heildar!BT134</f>
        <v>0</v>
      </c>
      <c r="BO47">
        <f>Heildar!BU134</f>
        <v>0</v>
      </c>
      <c r="BP47">
        <f>Heildar!BV134</f>
        <v>0</v>
      </c>
      <c r="BQ47">
        <f>Heildar!BW134</f>
        <v>0</v>
      </c>
      <c r="BR47">
        <f>Heildar!BX134</f>
        <v>0</v>
      </c>
      <c r="BS47">
        <f>Heildar!BY134</f>
        <v>0</v>
      </c>
      <c r="BT47">
        <f>Heildar!BZ134</f>
        <v>0</v>
      </c>
      <c r="BU47">
        <f>Heildar!CA134</f>
        <v>0</v>
      </c>
      <c r="BV47">
        <f>Heildar!CB134</f>
        <v>0</v>
      </c>
      <c r="BW47">
        <f>Heildar!CC134</f>
        <v>0</v>
      </c>
      <c r="BX47">
        <f>Heildar!CD134</f>
        <v>0</v>
      </c>
      <c r="BY47">
        <f>Heildar!CE134</f>
        <v>0</v>
      </c>
      <c r="BZ47">
        <f>Heildar!CF134</f>
        <v>0</v>
      </c>
      <c r="CA47">
        <f>Heildar!CG134</f>
        <v>0</v>
      </c>
      <c r="CB47">
        <f>Heildar!CH134</f>
        <v>0</v>
      </c>
      <c r="CC47">
        <f>Heildar!CI134</f>
        <v>0</v>
      </c>
      <c r="CD47">
        <f>Heildar!CJ134</f>
        <v>0</v>
      </c>
      <c r="CE47">
        <f>Heildar!CK134</f>
        <v>0</v>
      </c>
      <c r="CF47">
        <f>Heildar!CL134</f>
        <v>0</v>
      </c>
      <c r="CG47">
        <f>Heildar!CM134</f>
        <v>0</v>
      </c>
      <c r="CH47">
        <f>Heildar!CN134</f>
        <v>0</v>
      </c>
      <c r="CI47">
        <f>Heildar!CO134</f>
        <v>0</v>
      </c>
      <c r="CJ47">
        <f>Heildar!CP134</f>
        <v>0</v>
      </c>
      <c r="CK47">
        <f>Heildar!CQ134</f>
        <v>0</v>
      </c>
      <c r="CL47">
        <f>Heildar!CR134</f>
        <v>0</v>
      </c>
      <c r="CM47">
        <f>Heildar!CS134</f>
        <v>0</v>
      </c>
      <c r="CN47">
        <f>Heildar!CT134</f>
        <v>0</v>
      </c>
      <c r="CO47">
        <f>Heildar!CU134</f>
        <v>0</v>
      </c>
      <c r="CP47">
        <f>Heildar!CV134</f>
        <v>0</v>
      </c>
      <c r="CQ47">
        <f>Heildar!CW134</f>
        <v>0</v>
      </c>
      <c r="CR47">
        <f>Heildar!CX134</f>
        <v>0</v>
      </c>
      <c r="CS47">
        <f>Heildar!CY134</f>
        <v>0</v>
      </c>
      <c r="CT47">
        <f>Heildar!CZ134</f>
        <v>0</v>
      </c>
      <c r="CU47">
        <f>Heildar!DA134</f>
        <v>0</v>
      </c>
      <c r="CV47">
        <f>Heildar!DB134</f>
        <v>0</v>
      </c>
      <c r="CW47">
        <f>Heildar!DC134</f>
        <v>0</v>
      </c>
      <c r="CX47">
        <f>Heildar!DD134</f>
        <v>0</v>
      </c>
      <c r="CY47">
        <f>Heildar!DE134</f>
        <v>0</v>
      </c>
      <c r="CZ47">
        <f>Heildar!DF134</f>
        <v>0</v>
      </c>
      <c r="DA47">
        <f>Heildar!DG134</f>
        <v>0</v>
      </c>
      <c r="DB47">
        <f>Heildar!DH134</f>
        <v>0</v>
      </c>
      <c r="DC47">
        <f>Heildar!DI134</f>
        <v>0</v>
      </c>
      <c r="DD47">
        <f>Heildar!DJ134</f>
        <v>0</v>
      </c>
      <c r="DE47">
        <f>Heildar!DK134</f>
        <v>0</v>
      </c>
      <c r="DF47">
        <f>Heildar!DL134</f>
        <v>0</v>
      </c>
      <c r="DG47">
        <f>Heildar!DM134</f>
        <v>0</v>
      </c>
      <c r="DH47">
        <f>Heildar!DN134</f>
        <v>0</v>
      </c>
      <c r="DI47">
        <f>Heildar!DO134</f>
        <v>0</v>
      </c>
      <c r="DJ47">
        <f>Heildar!DP134</f>
        <v>0</v>
      </c>
      <c r="DK47">
        <f>Heildar!DQ134</f>
        <v>0</v>
      </c>
      <c r="DL47">
        <f>Heildar!DR134</f>
        <v>0</v>
      </c>
      <c r="DM47">
        <f>Heildar!DS134</f>
        <v>0</v>
      </c>
      <c r="DN47">
        <f>Heildar!DT134</f>
        <v>0</v>
      </c>
      <c r="DO47">
        <f>Heildar!DU134</f>
        <v>0</v>
      </c>
      <c r="DP47">
        <f>Heildar!DV134</f>
        <v>0</v>
      </c>
      <c r="DQ47">
        <f>Heildar!DW134</f>
        <v>0</v>
      </c>
      <c r="DR47">
        <f>Heildar!DX134</f>
        <v>0</v>
      </c>
      <c r="DS47">
        <f>Heildar!DY134</f>
        <v>0</v>
      </c>
      <c r="DT47">
        <f>Heildar!DZ134</f>
        <v>0</v>
      </c>
      <c r="DU47">
        <f>Heildar!EA134</f>
        <v>0</v>
      </c>
      <c r="DV47">
        <f>Heildar!EB134</f>
        <v>0</v>
      </c>
      <c r="DW47">
        <f>Heildar!EC134</f>
        <v>0</v>
      </c>
      <c r="DX47">
        <f>Heildar!ED134</f>
        <v>0</v>
      </c>
      <c r="DY47">
        <f>Heildar!EE134</f>
        <v>0</v>
      </c>
      <c r="DZ47">
        <f>Heildar!EF134</f>
        <v>0</v>
      </c>
      <c r="EA47">
        <f>Heildar!EG134</f>
        <v>0</v>
      </c>
      <c r="EB47">
        <f>Heildar!EH134</f>
        <v>0</v>
      </c>
      <c r="EC47">
        <f>Heildar!EI134</f>
        <v>0</v>
      </c>
      <c r="ED47">
        <f>Heildar!EJ134</f>
        <v>0</v>
      </c>
      <c r="EE47">
        <f>Heildar!EK134</f>
        <v>0</v>
      </c>
      <c r="EF47">
        <f>Heildar!EL134</f>
        <v>0</v>
      </c>
      <c r="EG47">
        <f>Heildar!EM134</f>
        <v>0</v>
      </c>
      <c r="EH47">
        <f>Heildar!EN134</f>
        <v>0</v>
      </c>
      <c r="EI47">
        <f>Heildar!EO134</f>
        <v>0</v>
      </c>
      <c r="EJ47">
        <f>Heildar!EP134</f>
        <v>0</v>
      </c>
      <c r="EK47">
        <f>Heildar!EQ134</f>
        <v>0</v>
      </c>
      <c r="EL47">
        <f>Heildar!ER134</f>
        <v>0</v>
      </c>
      <c r="EM47">
        <f>Heildar!ES134</f>
        <v>0</v>
      </c>
      <c r="EN47">
        <f>Heildar!ET134</f>
        <v>0</v>
      </c>
      <c r="EO47">
        <f>Heildar!EU134</f>
        <v>0</v>
      </c>
      <c r="EP47">
        <f>Heildar!EV134</f>
        <v>0</v>
      </c>
      <c r="EQ47">
        <f>Heildar!EW134</f>
        <v>0</v>
      </c>
      <c r="ER47">
        <f>Heildar!EX134</f>
        <v>0</v>
      </c>
      <c r="ES47">
        <f>Heildar!EY134</f>
        <v>0</v>
      </c>
      <c r="ET47">
        <f>Heildar!EZ134</f>
        <v>0</v>
      </c>
      <c r="EU47">
        <f>Heildar!FA134</f>
        <v>0</v>
      </c>
      <c r="EV47">
        <f>Heildar!FB134</f>
        <v>0</v>
      </c>
      <c r="EW47">
        <f>Heildar!FC134</f>
        <v>0</v>
      </c>
      <c r="EX47">
        <f>Heildar!FD134</f>
        <v>0</v>
      </c>
      <c r="EY47">
        <f>Heildar!FE134</f>
        <v>0</v>
      </c>
      <c r="EZ47">
        <f>Heildar!FF134</f>
        <v>0</v>
      </c>
      <c r="FA47">
        <f>Heildar!FG134</f>
        <v>0</v>
      </c>
      <c r="FB47">
        <f>Heildar!FH134</f>
        <v>0</v>
      </c>
      <c r="FC47">
        <f>Heildar!FI134</f>
        <v>0</v>
      </c>
      <c r="FD47">
        <f>Heildar!FJ134</f>
        <v>0</v>
      </c>
      <c r="FE47">
        <f>Heildar!FK134</f>
        <v>0</v>
      </c>
      <c r="FF47">
        <f>Heildar!FL134</f>
        <v>0</v>
      </c>
      <c r="FG47">
        <f>Heildar!FM134</f>
        <v>0</v>
      </c>
      <c r="FH47">
        <f>Heildar!FN134</f>
        <v>0</v>
      </c>
      <c r="FI47">
        <f>Heildar!FO134</f>
        <v>0</v>
      </c>
      <c r="FJ47">
        <f>Heildar!FP134</f>
        <v>0</v>
      </c>
      <c r="FK47">
        <f>Heildar!FQ134</f>
        <v>0</v>
      </c>
      <c r="FL47">
        <f>Heildar!FR134</f>
        <v>0</v>
      </c>
      <c r="FM47">
        <f>Heildar!FS134</f>
        <v>0</v>
      </c>
      <c r="FN47">
        <f>Heildar!FT134</f>
        <v>0</v>
      </c>
      <c r="FO47">
        <f>Heildar!FU134</f>
        <v>0</v>
      </c>
      <c r="FP47">
        <f>Heildar!FV134</f>
        <v>0</v>
      </c>
      <c r="FQ47">
        <f>Heildar!FW134</f>
        <v>0</v>
      </c>
      <c r="FR47">
        <f>Heildar!FX134</f>
        <v>0</v>
      </c>
      <c r="FS47">
        <f>Heildar!FY134</f>
        <v>0</v>
      </c>
      <c r="FT47">
        <f>Heildar!FZ134</f>
        <v>0</v>
      </c>
      <c r="FU47">
        <f>Heildar!GA134</f>
        <v>0</v>
      </c>
      <c r="FV47">
        <f>Heildar!GB134</f>
        <v>0</v>
      </c>
      <c r="FW47">
        <f>Heildar!GC134</f>
        <v>0</v>
      </c>
      <c r="FX47">
        <f>Heildar!GD134</f>
        <v>0</v>
      </c>
      <c r="FY47">
        <f>Heildar!GE134</f>
        <v>0</v>
      </c>
      <c r="FZ47">
        <f>Heildar!GF134</f>
        <v>0</v>
      </c>
      <c r="GA47">
        <f>Heildar!GG134</f>
        <v>0</v>
      </c>
      <c r="GB47">
        <f>Heildar!GH134</f>
        <v>0</v>
      </c>
      <c r="GC47">
        <f>Heildar!GI134</f>
        <v>0</v>
      </c>
      <c r="GD47">
        <f>Heildar!GJ134</f>
        <v>0</v>
      </c>
      <c r="GE47">
        <f>Heildar!GK134</f>
        <v>0</v>
      </c>
      <c r="GF47">
        <f>Heildar!GL134</f>
        <v>0</v>
      </c>
      <c r="GG47">
        <f>Heildar!GM134</f>
        <v>0</v>
      </c>
      <c r="GH47">
        <f>Heildar!GN134</f>
        <v>0</v>
      </c>
      <c r="GI47">
        <f>Heildar!GO134</f>
        <v>0</v>
      </c>
      <c r="GJ47">
        <f>Heildar!GP134</f>
        <v>0</v>
      </c>
      <c r="GK47">
        <f>Heildar!GQ134</f>
        <v>0</v>
      </c>
      <c r="GL47">
        <f>Heildar!GR134</f>
        <v>0</v>
      </c>
      <c r="GM47">
        <f>Heildar!GS134</f>
        <v>0</v>
      </c>
      <c r="GN47">
        <f>Heildar!GT134</f>
        <v>0</v>
      </c>
      <c r="GO47">
        <f>Heildar!GU134</f>
        <v>0</v>
      </c>
      <c r="GP47">
        <f>Heildar!GV134</f>
        <v>0</v>
      </c>
      <c r="GQ47">
        <f>Heildar!GW134</f>
        <v>0</v>
      </c>
      <c r="GR47">
        <f>Heildar!GX134</f>
        <v>0</v>
      </c>
      <c r="GS47">
        <f>Heildar!GY134</f>
        <v>0</v>
      </c>
      <c r="GT47">
        <f>Heildar!GZ134</f>
        <v>0</v>
      </c>
      <c r="GU47">
        <f>Heildar!HA134</f>
        <v>0</v>
      </c>
      <c r="GV47">
        <f>Heildar!HB134</f>
        <v>0</v>
      </c>
      <c r="GW47">
        <f>Heildar!HC134</f>
        <v>0</v>
      </c>
      <c r="GX47">
        <f>Heildar!HD134</f>
        <v>0</v>
      </c>
      <c r="GY47">
        <f>Heildar!HE134</f>
        <v>0</v>
      </c>
      <c r="GZ47">
        <f>Heildar!HF134</f>
        <v>0</v>
      </c>
      <c r="HA47">
        <f>Heildar!HG134</f>
        <v>0</v>
      </c>
      <c r="HB47">
        <f>Heildar!HH134</f>
        <v>0</v>
      </c>
      <c r="HC47">
        <f>Heildar!HI134</f>
        <v>0</v>
      </c>
      <c r="HD47">
        <f>Heildar!HJ134</f>
        <v>0</v>
      </c>
      <c r="HE47">
        <f>Heildar!HK134</f>
        <v>0</v>
      </c>
      <c r="HF47">
        <f>Heildar!HL134</f>
        <v>0</v>
      </c>
      <c r="HG47">
        <f>Heildar!HM134</f>
        <v>0</v>
      </c>
      <c r="HH47">
        <f>Heildar!HN134</f>
        <v>0</v>
      </c>
      <c r="HI47">
        <f>Heildar!HO134</f>
        <v>0</v>
      </c>
      <c r="HJ47">
        <f>Heildar!HP134</f>
        <v>0</v>
      </c>
      <c r="HK47">
        <f>Heildar!HQ134</f>
        <v>0</v>
      </c>
      <c r="HL47">
        <f>Heildar!HR134</f>
        <v>0</v>
      </c>
      <c r="HM47">
        <f>Heildar!HS134</f>
        <v>0</v>
      </c>
      <c r="HN47">
        <f>Heildar!HT134</f>
        <v>0</v>
      </c>
      <c r="HO47">
        <f>Heildar!HU134</f>
        <v>0</v>
      </c>
      <c r="HP47">
        <f>Heildar!HV134</f>
        <v>0</v>
      </c>
      <c r="HQ47">
        <f>Heildar!HW134</f>
        <v>0</v>
      </c>
      <c r="HR47">
        <f>Heildar!HX134</f>
        <v>0</v>
      </c>
      <c r="HS47">
        <f>Heildar!HY134</f>
        <v>0</v>
      </c>
      <c r="HT47">
        <f>Heildar!HZ134</f>
        <v>0</v>
      </c>
      <c r="HU47">
        <f>Heildar!IA134</f>
        <v>0</v>
      </c>
      <c r="HV47">
        <f>Heildar!IB134</f>
        <v>0</v>
      </c>
      <c r="HW47">
        <f>Heildar!IC134</f>
        <v>0</v>
      </c>
      <c r="HX47">
        <f>Heildar!ID134</f>
        <v>0</v>
      </c>
      <c r="HY47">
        <f>Heildar!IE134</f>
        <v>0</v>
      </c>
      <c r="HZ47">
        <f>Heildar!IF134</f>
        <v>0</v>
      </c>
      <c r="IA47">
        <f>Heildar!IG134</f>
        <v>0</v>
      </c>
      <c r="IB47">
        <f>Heildar!IH134</f>
        <v>0</v>
      </c>
      <c r="IC47">
        <f>Heildar!II134</f>
        <v>0</v>
      </c>
      <c r="ID47">
        <f>Heildar!IJ134</f>
        <v>0</v>
      </c>
      <c r="IE47">
        <f>Heildar!IK134</f>
        <v>0</v>
      </c>
      <c r="IF47">
        <f>Heildar!IL134</f>
        <v>0</v>
      </c>
      <c r="IG47">
        <f>Heildar!IM134</f>
        <v>0</v>
      </c>
      <c r="IH47">
        <f>Heildar!IN134</f>
        <v>0</v>
      </c>
      <c r="II47">
        <f>Heildar!IO134</f>
        <v>0</v>
      </c>
      <c r="IJ47">
        <f>Heildar!IP134</f>
        <v>0</v>
      </c>
      <c r="IK47">
        <f>Heildar!IQ134</f>
        <v>0</v>
      </c>
      <c r="IL47">
        <f>Heildar!IR134</f>
        <v>0</v>
      </c>
      <c r="IM47">
        <f>Heildar!IS134</f>
        <v>0</v>
      </c>
      <c r="IN47">
        <f>Heildar!IT134</f>
        <v>0</v>
      </c>
      <c r="IO47">
        <f>Heildar!IU134</f>
        <v>0</v>
      </c>
      <c r="IP47">
        <f>Heildar!IV134</f>
        <v>0</v>
      </c>
      <c r="IQ47" t="e">
        <f>Heildar!#REF!</f>
        <v>#REF!</v>
      </c>
      <c r="IR47" t="e">
        <f>Heildar!#REF!</f>
        <v>#REF!</v>
      </c>
      <c r="IS47" t="e">
        <f>Heildar!#REF!</f>
        <v>#REF!</v>
      </c>
      <c r="IT47" t="e">
        <f>Heildar!#REF!</f>
        <v>#REF!</v>
      </c>
      <c r="IU47" t="e">
        <f>Heildar!#REF!</f>
        <v>#REF!</v>
      </c>
      <c r="IV47" t="e">
        <f>Heildar!#REF!</f>
        <v>#REF!</v>
      </c>
    </row>
    <row r="48" spans="1:256" x14ac:dyDescent="0.2">
      <c r="A48" s="2" t="str">
        <f>Heildar!A108</f>
        <v>R19</v>
      </c>
      <c r="B48" s="2">
        <f>Heildar!B108</f>
        <v>0</v>
      </c>
      <c r="C48" s="2">
        <f>Heildar!C108</f>
        <v>0</v>
      </c>
      <c r="D48" s="2">
        <f>Heildar!D108</f>
        <v>0</v>
      </c>
      <c r="E48" s="2">
        <f>Heildar!E108</f>
        <v>0</v>
      </c>
      <c r="F48" s="2">
        <f>Heildar!F108</f>
        <v>0</v>
      </c>
      <c r="G48" s="2">
        <f>Heildar!G108</f>
        <v>0</v>
      </c>
      <c r="H48" s="2">
        <f>Heildar!H108</f>
        <v>0</v>
      </c>
      <c r="I48" s="2">
        <f>Heildar!I108</f>
        <v>0</v>
      </c>
      <c r="J48" s="2">
        <f>Heildar!J108</f>
        <v>0</v>
      </c>
      <c r="K48" s="2">
        <f>Heildar!K108</f>
        <v>0</v>
      </c>
      <c r="L48" s="2">
        <f>Heildar!L108</f>
        <v>0</v>
      </c>
      <c r="M48" s="2">
        <f>Heildar!M108</f>
        <v>0</v>
      </c>
      <c r="N48" s="2">
        <f>Heildar!N108</f>
        <v>0</v>
      </c>
      <c r="O48" s="2">
        <f>Heildar!O108</f>
        <v>0</v>
      </c>
      <c r="P48" s="2">
        <f>Heildar!P108</f>
        <v>0</v>
      </c>
      <c r="Q48" s="2">
        <f>Heildar!Q108</f>
        <v>0</v>
      </c>
      <c r="R48" s="2">
        <f>Heildar!R108</f>
        <v>0</v>
      </c>
      <c r="S48" s="2">
        <f>Heildar!S108</f>
        <v>0</v>
      </c>
      <c r="T48" s="2">
        <f>Heildar!T108</f>
        <v>0</v>
      </c>
      <c r="U48" s="2">
        <f>Heildar!U108</f>
        <v>0</v>
      </c>
      <c r="V48" s="2">
        <f>Heildar!V108</f>
        <v>0</v>
      </c>
      <c r="W48" s="2">
        <f>Heildar!W108</f>
        <v>0</v>
      </c>
      <c r="X48" s="2">
        <f>Heildar!X108</f>
        <v>0</v>
      </c>
      <c r="Y48" s="2">
        <f>Heildar!Y108</f>
        <v>0</v>
      </c>
      <c r="Z48" s="2">
        <f>Heildar!Z108</f>
        <v>0</v>
      </c>
      <c r="AA48" s="2">
        <f>Heildar!AA108</f>
        <v>0</v>
      </c>
      <c r="AB48" s="2">
        <f>Heildar!AB108</f>
        <v>0</v>
      </c>
      <c r="AC48" s="2">
        <f>Heildar!AC108</f>
        <v>0</v>
      </c>
      <c r="AD48" s="2">
        <f>Heildar!AD108</f>
        <v>0</v>
      </c>
      <c r="AE48" s="2">
        <f>Heildar!AE108</f>
        <v>0</v>
      </c>
      <c r="AF48" s="2">
        <f>Heildar!AF108</f>
        <v>0</v>
      </c>
      <c r="AG48" s="2">
        <f>Heildar!AG108</f>
        <v>0</v>
      </c>
      <c r="AH48" s="2">
        <f>Heildar!AH108</f>
        <v>0</v>
      </c>
      <c r="AI48" s="2">
        <f>Heildar!AI108</f>
        <v>0</v>
      </c>
      <c r="AP48">
        <f>Heildar!AV135</f>
        <v>0</v>
      </c>
      <c r="AQ48">
        <f>Heildar!AW135</f>
        <v>0</v>
      </c>
      <c r="AR48">
        <f>Heildar!AX135</f>
        <v>0</v>
      </c>
      <c r="AS48">
        <f>Heildar!AY135</f>
        <v>0</v>
      </c>
      <c r="AT48">
        <f>Heildar!AZ135</f>
        <v>0</v>
      </c>
      <c r="AU48">
        <f>Heildar!BA135</f>
        <v>0</v>
      </c>
      <c r="AV48">
        <f>Heildar!BB135</f>
        <v>0</v>
      </c>
      <c r="AW48">
        <f>Heildar!BC135</f>
        <v>0</v>
      </c>
      <c r="AX48">
        <f>Heildar!BD135</f>
        <v>0</v>
      </c>
      <c r="AY48">
        <f>Heildar!BE135</f>
        <v>0</v>
      </c>
      <c r="AZ48">
        <f>Heildar!BF135</f>
        <v>0</v>
      </c>
      <c r="BA48">
        <f>Heildar!BG135</f>
        <v>0</v>
      </c>
      <c r="BB48">
        <f>Heildar!BH135</f>
        <v>0</v>
      </c>
      <c r="BC48">
        <f>Heildar!BI135</f>
        <v>0</v>
      </c>
      <c r="BD48">
        <f>Heildar!BJ135</f>
        <v>0</v>
      </c>
      <c r="BE48">
        <f>Heildar!BK135</f>
        <v>0</v>
      </c>
      <c r="BF48">
        <f>Heildar!BL135</f>
        <v>0</v>
      </c>
      <c r="BG48">
        <f>Heildar!BM135</f>
        <v>0</v>
      </c>
      <c r="BH48">
        <f>Heildar!BN135</f>
        <v>0</v>
      </c>
      <c r="BI48">
        <f>Heildar!BO135</f>
        <v>0</v>
      </c>
      <c r="BJ48">
        <f>Heildar!BP135</f>
        <v>0</v>
      </c>
      <c r="BK48">
        <f>Heildar!BQ135</f>
        <v>0</v>
      </c>
      <c r="BL48">
        <f>Heildar!BR135</f>
        <v>0</v>
      </c>
      <c r="BM48">
        <f>Heildar!BS135</f>
        <v>0</v>
      </c>
      <c r="BN48">
        <f>Heildar!BT135</f>
        <v>0</v>
      </c>
      <c r="BO48">
        <f>Heildar!BU135</f>
        <v>0</v>
      </c>
      <c r="BP48">
        <f>Heildar!BV135</f>
        <v>0</v>
      </c>
      <c r="BQ48">
        <f>Heildar!BW135</f>
        <v>0</v>
      </c>
      <c r="BR48">
        <f>Heildar!BX135</f>
        <v>0</v>
      </c>
      <c r="BS48">
        <f>Heildar!BY135</f>
        <v>0</v>
      </c>
      <c r="BT48">
        <f>Heildar!BZ135</f>
        <v>0</v>
      </c>
      <c r="BU48">
        <f>Heildar!CA135</f>
        <v>0</v>
      </c>
      <c r="BV48">
        <f>Heildar!CB135</f>
        <v>0</v>
      </c>
      <c r="BW48">
        <f>Heildar!CC135</f>
        <v>0</v>
      </c>
      <c r="BX48">
        <f>Heildar!CD135</f>
        <v>0</v>
      </c>
      <c r="BY48">
        <f>Heildar!CE135</f>
        <v>0</v>
      </c>
      <c r="BZ48">
        <f>Heildar!CF135</f>
        <v>0</v>
      </c>
      <c r="CA48">
        <f>Heildar!CG135</f>
        <v>0</v>
      </c>
      <c r="CB48">
        <f>Heildar!CH135</f>
        <v>0</v>
      </c>
      <c r="CC48">
        <f>Heildar!CI135</f>
        <v>0</v>
      </c>
      <c r="CD48">
        <f>Heildar!CJ135</f>
        <v>0</v>
      </c>
      <c r="CE48">
        <f>Heildar!CK135</f>
        <v>0</v>
      </c>
      <c r="CF48">
        <f>Heildar!CL135</f>
        <v>0</v>
      </c>
      <c r="CG48">
        <f>Heildar!CM135</f>
        <v>0</v>
      </c>
      <c r="CH48">
        <f>Heildar!CN135</f>
        <v>0</v>
      </c>
      <c r="CI48">
        <f>Heildar!CO135</f>
        <v>0</v>
      </c>
      <c r="CJ48">
        <f>Heildar!CP135</f>
        <v>0</v>
      </c>
      <c r="CK48">
        <f>Heildar!CQ135</f>
        <v>0</v>
      </c>
      <c r="CL48">
        <f>Heildar!CR135</f>
        <v>0</v>
      </c>
      <c r="CM48">
        <f>Heildar!CS135</f>
        <v>0</v>
      </c>
      <c r="CN48">
        <f>Heildar!CT135</f>
        <v>0</v>
      </c>
      <c r="CO48">
        <f>Heildar!CU135</f>
        <v>0</v>
      </c>
      <c r="CP48">
        <f>Heildar!CV135</f>
        <v>0</v>
      </c>
      <c r="CQ48">
        <f>Heildar!CW135</f>
        <v>0</v>
      </c>
      <c r="CR48">
        <f>Heildar!CX135</f>
        <v>0</v>
      </c>
      <c r="CS48">
        <f>Heildar!CY135</f>
        <v>0</v>
      </c>
      <c r="CT48">
        <f>Heildar!CZ135</f>
        <v>0</v>
      </c>
      <c r="CU48">
        <f>Heildar!DA135</f>
        <v>0</v>
      </c>
      <c r="CV48">
        <f>Heildar!DB135</f>
        <v>0</v>
      </c>
      <c r="CW48">
        <f>Heildar!DC135</f>
        <v>0</v>
      </c>
      <c r="CX48">
        <f>Heildar!DD135</f>
        <v>0</v>
      </c>
      <c r="CY48">
        <f>Heildar!DE135</f>
        <v>0</v>
      </c>
      <c r="CZ48">
        <f>Heildar!DF135</f>
        <v>0</v>
      </c>
      <c r="DA48">
        <f>Heildar!DG135</f>
        <v>0</v>
      </c>
      <c r="DB48">
        <f>Heildar!DH135</f>
        <v>0</v>
      </c>
      <c r="DC48">
        <f>Heildar!DI135</f>
        <v>0</v>
      </c>
      <c r="DD48">
        <f>Heildar!DJ135</f>
        <v>0</v>
      </c>
      <c r="DE48">
        <f>Heildar!DK135</f>
        <v>0</v>
      </c>
      <c r="DF48">
        <f>Heildar!DL135</f>
        <v>0</v>
      </c>
      <c r="DG48">
        <f>Heildar!DM135</f>
        <v>0</v>
      </c>
      <c r="DH48">
        <f>Heildar!DN135</f>
        <v>0</v>
      </c>
      <c r="DI48">
        <f>Heildar!DO135</f>
        <v>0</v>
      </c>
      <c r="DJ48">
        <f>Heildar!DP135</f>
        <v>0</v>
      </c>
      <c r="DK48">
        <f>Heildar!DQ135</f>
        <v>0</v>
      </c>
      <c r="DL48">
        <f>Heildar!DR135</f>
        <v>0</v>
      </c>
      <c r="DM48">
        <f>Heildar!DS135</f>
        <v>0</v>
      </c>
      <c r="DN48">
        <f>Heildar!DT135</f>
        <v>0</v>
      </c>
      <c r="DO48">
        <f>Heildar!DU135</f>
        <v>0</v>
      </c>
      <c r="DP48">
        <f>Heildar!DV135</f>
        <v>0</v>
      </c>
      <c r="DQ48">
        <f>Heildar!DW135</f>
        <v>0</v>
      </c>
      <c r="DR48">
        <f>Heildar!DX135</f>
        <v>0</v>
      </c>
      <c r="DS48">
        <f>Heildar!DY135</f>
        <v>0</v>
      </c>
      <c r="DT48">
        <f>Heildar!DZ135</f>
        <v>0</v>
      </c>
      <c r="DU48">
        <f>Heildar!EA135</f>
        <v>0</v>
      </c>
      <c r="DV48">
        <f>Heildar!EB135</f>
        <v>0</v>
      </c>
      <c r="DW48">
        <f>Heildar!EC135</f>
        <v>0</v>
      </c>
      <c r="DX48">
        <f>Heildar!ED135</f>
        <v>0</v>
      </c>
      <c r="DY48">
        <f>Heildar!EE135</f>
        <v>0</v>
      </c>
      <c r="DZ48">
        <f>Heildar!EF135</f>
        <v>0</v>
      </c>
      <c r="EA48">
        <f>Heildar!EG135</f>
        <v>0</v>
      </c>
      <c r="EB48">
        <f>Heildar!EH135</f>
        <v>0</v>
      </c>
      <c r="EC48">
        <f>Heildar!EI135</f>
        <v>0</v>
      </c>
      <c r="ED48">
        <f>Heildar!EJ135</f>
        <v>0</v>
      </c>
      <c r="EE48">
        <f>Heildar!EK135</f>
        <v>0</v>
      </c>
      <c r="EF48">
        <f>Heildar!EL135</f>
        <v>0</v>
      </c>
      <c r="EG48">
        <f>Heildar!EM135</f>
        <v>0</v>
      </c>
      <c r="EH48">
        <f>Heildar!EN135</f>
        <v>0</v>
      </c>
      <c r="EI48">
        <f>Heildar!EO135</f>
        <v>0</v>
      </c>
      <c r="EJ48">
        <f>Heildar!EP135</f>
        <v>0</v>
      </c>
      <c r="EK48">
        <f>Heildar!EQ135</f>
        <v>0</v>
      </c>
      <c r="EL48">
        <f>Heildar!ER135</f>
        <v>0</v>
      </c>
      <c r="EM48">
        <f>Heildar!ES135</f>
        <v>0</v>
      </c>
      <c r="EN48">
        <f>Heildar!ET135</f>
        <v>0</v>
      </c>
      <c r="EO48">
        <f>Heildar!EU135</f>
        <v>0</v>
      </c>
      <c r="EP48">
        <f>Heildar!EV135</f>
        <v>0</v>
      </c>
      <c r="EQ48">
        <f>Heildar!EW135</f>
        <v>0</v>
      </c>
      <c r="ER48">
        <f>Heildar!EX135</f>
        <v>0</v>
      </c>
      <c r="ES48">
        <f>Heildar!EY135</f>
        <v>0</v>
      </c>
      <c r="ET48">
        <f>Heildar!EZ135</f>
        <v>0</v>
      </c>
      <c r="EU48">
        <f>Heildar!FA135</f>
        <v>0</v>
      </c>
      <c r="EV48">
        <f>Heildar!FB135</f>
        <v>0</v>
      </c>
      <c r="EW48">
        <f>Heildar!FC135</f>
        <v>0</v>
      </c>
      <c r="EX48">
        <f>Heildar!FD135</f>
        <v>0</v>
      </c>
      <c r="EY48">
        <f>Heildar!FE135</f>
        <v>0</v>
      </c>
      <c r="EZ48">
        <f>Heildar!FF135</f>
        <v>0</v>
      </c>
      <c r="FA48">
        <f>Heildar!FG135</f>
        <v>0</v>
      </c>
      <c r="FB48">
        <f>Heildar!FH135</f>
        <v>0</v>
      </c>
      <c r="FC48">
        <f>Heildar!FI135</f>
        <v>0</v>
      </c>
      <c r="FD48">
        <f>Heildar!FJ135</f>
        <v>0</v>
      </c>
      <c r="FE48">
        <f>Heildar!FK135</f>
        <v>0</v>
      </c>
      <c r="FF48">
        <f>Heildar!FL135</f>
        <v>0</v>
      </c>
      <c r="FG48">
        <f>Heildar!FM135</f>
        <v>0</v>
      </c>
      <c r="FH48">
        <f>Heildar!FN135</f>
        <v>0</v>
      </c>
      <c r="FI48">
        <f>Heildar!FO135</f>
        <v>0</v>
      </c>
      <c r="FJ48">
        <f>Heildar!FP135</f>
        <v>0</v>
      </c>
      <c r="FK48">
        <f>Heildar!FQ135</f>
        <v>0</v>
      </c>
      <c r="FL48">
        <f>Heildar!FR135</f>
        <v>0</v>
      </c>
      <c r="FM48">
        <f>Heildar!FS135</f>
        <v>0</v>
      </c>
      <c r="FN48">
        <f>Heildar!FT135</f>
        <v>0</v>
      </c>
      <c r="FO48">
        <f>Heildar!FU135</f>
        <v>0</v>
      </c>
      <c r="FP48">
        <f>Heildar!FV135</f>
        <v>0</v>
      </c>
      <c r="FQ48">
        <f>Heildar!FW135</f>
        <v>0</v>
      </c>
      <c r="FR48">
        <f>Heildar!FX135</f>
        <v>0</v>
      </c>
      <c r="FS48">
        <f>Heildar!FY135</f>
        <v>0</v>
      </c>
      <c r="FT48">
        <f>Heildar!FZ135</f>
        <v>0</v>
      </c>
      <c r="FU48">
        <f>Heildar!GA135</f>
        <v>0</v>
      </c>
      <c r="FV48">
        <f>Heildar!GB135</f>
        <v>0</v>
      </c>
      <c r="FW48">
        <f>Heildar!GC135</f>
        <v>0</v>
      </c>
      <c r="FX48">
        <f>Heildar!GD135</f>
        <v>0</v>
      </c>
      <c r="FY48">
        <f>Heildar!GE135</f>
        <v>0</v>
      </c>
      <c r="FZ48">
        <f>Heildar!GF135</f>
        <v>0</v>
      </c>
      <c r="GA48">
        <f>Heildar!GG135</f>
        <v>0</v>
      </c>
      <c r="GB48">
        <f>Heildar!GH135</f>
        <v>0</v>
      </c>
      <c r="GC48">
        <f>Heildar!GI135</f>
        <v>0</v>
      </c>
      <c r="GD48">
        <f>Heildar!GJ135</f>
        <v>0</v>
      </c>
      <c r="GE48">
        <f>Heildar!GK135</f>
        <v>0</v>
      </c>
      <c r="GF48">
        <f>Heildar!GL135</f>
        <v>0</v>
      </c>
      <c r="GG48">
        <f>Heildar!GM135</f>
        <v>0</v>
      </c>
      <c r="GH48">
        <f>Heildar!GN135</f>
        <v>0</v>
      </c>
      <c r="GI48">
        <f>Heildar!GO135</f>
        <v>0</v>
      </c>
      <c r="GJ48">
        <f>Heildar!GP135</f>
        <v>0</v>
      </c>
      <c r="GK48">
        <f>Heildar!GQ135</f>
        <v>0</v>
      </c>
      <c r="GL48">
        <f>Heildar!GR135</f>
        <v>0</v>
      </c>
      <c r="GM48">
        <f>Heildar!GS135</f>
        <v>0</v>
      </c>
      <c r="GN48">
        <f>Heildar!GT135</f>
        <v>0</v>
      </c>
      <c r="GO48">
        <f>Heildar!GU135</f>
        <v>0</v>
      </c>
      <c r="GP48">
        <f>Heildar!GV135</f>
        <v>0</v>
      </c>
      <c r="GQ48">
        <f>Heildar!GW135</f>
        <v>0</v>
      </c>
      <c r="GR48">
        <f>Heildar!GX135</f>
        <v>0</v>
      </c>
      <c r="GS48">
        <f>Heildar!GY135</f>
        <v>0</v>
      </c>
      <c r="GT48">
        <f>Heildar!GZ135</f>
        <v>0</v>
      </c>
      <c r="GU48">
        <f>Heildar!HA135</f>
        <v>0</v>
      </c>
      <c r="GV48">
        <f>Heildar!HB135</f>
        <v>0</v>
      </c>
      <c r="GW48">
        <f>Heildar!HC135</f>
        <v>0</v>
      </c>
      <c r="GX48">
        <f>Heildar!HD135</f>
        <v>0</v>
      </c>
      <c r="GY48">
        <f>Heildar!HE135</f>
        <v>0</v>
      </c>
      <c r="GZ48">
        <f>Heildar!HF135</f>
        <v>0</v>
      </c>
      <c r="HA48">
        <f>Heildar!HG135</f>
        <v>0</v>
      </c>
      <c r="HB48">
        <f>Heildar!HH135</f>
        <v>0</v>
      </c>
      <c r="HC48">
        <f>Heildar!HI135</f>
        <v>0</v>
      </c>
      <c r="HD48">
        <f>Heildar!HJ135</f>
        <v>0</v>
      </c>
      <c r="HE48">
        <f>Heildar!HK135</f>
        <v>0</v>
      </c>
      <c r="HF48">
        <f>Heildar!HL135</f>
        <v>0</v>
      </c>
      <c r="HG48">
        <f>Heildar!HM135</f>
        <v>0</v>
      </c>
      <c r="HH48">
        <f>Heildar!HN135</f>
        <v>0</v>
      </c>
      <c r="HI48">
        <f>Heildar!HO135</f>
        <v>0</v>
      </c>
      <c r="HJ48">
        <f>Heildar!HP135</f>
        <v>0</v>
      </c>
      <c r="HK48">
        <f>Heildar!HQ135</f>
        <v>0</v>
      </c>
      <c r="HL48">
        <f>Heildar!HR135</f>
        <v>0</v>
      </c>
      <c r="HM48">
        <f>Heildar!HS135</f>
        <v>0</v>
      </c>
      <c r="HN48">
        <f>Heildar!HT135</f>
        <v>0</v>
      </c>
      <c r="HO48">
        <f>Heildar!HU135</f>
        <v>0</v>
      </c>
      <c r="HP48">
        <f>Heildar!HV135</f>
        <v>0</v>
      </c>
      <c r="HQ48">
        <f>Heildar!HW135</f>
        <v>0</v>
      </c>
      <c r="HR48">
        <f>Heildar!HX135</f>
        <v>0</v>
      </c>
      <c r="HS48">
        <f>Heildar!HY135</f>
        <v>0</v>
      </c>
      <c r="HT48">
        <f>Heildar!HZ135</f>
        <v>0</v>
      </c>
      <c r="HU48">
        <f>Heildar!IA135</f>
        <v>0</v>
      </c>
      <c r="HV48">
        <f>Heildar!IB135</f>
        <v>0</v>
      </c>
      <c r="HW48">
        <f>Heildar!IC135</f>
        <v>0</v>
      </c>
      <c r="HX48">
        <f>Heildar!ID135</f>
        <v>0</v>
      </c>
      <c r="HY48">
        <f>Heildar!IE135</f>
        <v>0</v>
      </c>
      <c r="HZ48">
        <f>Heildar!IF135</f>
        <v>0</v>
      </c>
      <c r="IA48">
        <f>Heildar!IG135</f>
        <v>0</v>
      </c>
      <c r="IB48">
        <f>Heildar!IH135</f>
        <v>0</v>
      </c>
      <c r="IC48">
        <f>Heildar!II135</f>
        <v>0</v>
      </c>
      <c r="ID48">
        <f>Heildar!IJ135</f>
        <v>0</v>
      </c>
      <c r="IE48">
        <f>Heildar!IK135</f>
        <v>0</v>
      </c>
      <c r="IF48">
        <f>Heildar!IL135</f>
        <v>0</v>
      </c>
      <c r="IG48">
        <f>Heildar!IM135</f>
        <v>0</v>
      </c>
      <c r="IH48">
        <f>Heildar!IN135</f>
        <v>0</v>
      </c>
      <c r="II48">
        <f>Heildar!IO135</f>
        <v>0</v>
      </c>
      <c r="IJ48">
        <f>Heildar!IP135</f>
        <v>0</v>
      </c>
      <c r="IK48">
        <f>Heildar!IQ135</f>
        <v>0</v>
      </c>
      <c r="IL48">
        <f>Heildar!IR135</f>
        <v>0</v>
      </c>
      <c r="IM48">
        <f>Heildar!IS135</f>
        <v>0</v>
      </c>
      <c r="IN48">
        <f>Heildar!IT135</f>
        <v>0</v>
      </c>
      <c r="IO48">
        <f>Heildar!IU135</f>
        <v>0</v>
      </c>
      <c r="IP48">
        <f>Heildar!IV135</f>
        <v>0</v>
      </c>
      <c r="IQ48" t="e">
        <f>Heildar!#REF!</f>
        <v>#REF!</v>
      </c>
      <c r="IR48" t="e">
        <f>Heildar!#REF!</f>
        <v>#REF!</v>
      </c>
      <c r="IS48" t="e">
        <f>Heildar!#REF!</f>
        <v>#REF!</v>
      </c>
      <c r="IT48" t="e">
        <f>Heildar!#REF!</f>
        <v>#REF!</v>
      </c>
      <c r="IU48" t="e">
        <f>Heildar!#REF!</f>
        <v>#REF!</v>
      </c>
      <c r="IV48" t="e">
        <f>Heildar!#REF!</f>
        <v>#REF!</v>
      </c>
    </row>
    <row r="49" spans="1:256" x14ac:dyDescent="0.2">
      <c r="A49" s="30" t="str">
        <f>Heildar!A111</f>
        <v>Hrúðurfléttur</v>
      </c>
      <c r="B49" s="30">
        <f>Heildar!B111</f>
        <v>39.5</v>
      </c>
      <c r="C49" s="30">
        <f>Heildar!C111</f>
        <v>53.5</v>
      </c>
      <c r="D49" s="30">
        <f>Heildar!D111</f>
        <v>43.5</v>
      </c>
      <c r="E49" s="30">
        <f>Heildar!E111</f>
        <v>47</v>
      </c>
      <c r="F49" s="30">
        <f>Heildar!F111</f>
        <v>48.5</v>
      </c>
      <c r="G49" s="30">
        <f>Heildar!G111</f>
        <v>14</v>
      </c>
      <c r="H49" s="30">
        <f>Heildar!H111</f>
        <v>-10</v>
      </c>
      <c r="I49" s="30">
        <f>Heildar!I111</f>
        <v>3.5</v>
      </c>
      <c r="J49" s="30">
        <f>Heildar!J111</f>
        <v>1.5</v>
      </c>
      <c r="K49" s="30">
        <f>Heildar!K111</f>
        <v>0</v>
      </c>
      <c r="L49" s="30">
        <f>Heildar!L111</f>
        <v>0</v>
      </c>
      <c r="M49" s="30">
        <f>Heildar!M111</f>
        <v>0</v>
      </c>
      <c r="N49" s="30">
        <f>Heildar!N111</f>
        <v>0</v>
      </c>
      <c r="O49" s="30">
        <f>Heildar!O111</f>
        <v>0</v>
      </c>
      <c r="P49" s="30">
        <f>Heildar!P111</f>
        <v>0</v>
      </c>
      <c r="Q49" s="30">
        <f>Heildar!Q111</f>
        <v>0</v>
      </c>
      <c r="R49" s="30">
        <f>Heildar!R111</f>
        <v>0</v>
      </c>
      <c r="S49" s="30">
        <f>Heildar!S111</f>
        <v>0</v>
      </c>
      <c r="T49" s="30">
        <f>Heildar!T111</f>
        <v>0</v>
      </c>
      <c r="U49" s="30">
        <f>Heildar!U111</f>
        <v>39.5</v>
      </c>
      <c r="V49" s="30">
        <f>Heildar!V111</f>
        <v>53.5</v>
      </c>
      <c r="W49" s="30">
        <f>Heildar!W111</f>
        <v>43.5</v>
      </c>
      <c r="X49" s="30">
        <f>Heildar!X111</f>
        <v>47</v>
      </c>
      <c r="Y49" s="30">
        <f>Heildar!Y111</f>
        <v>48.5</v>
      </c>
      <c r="Z49" s="30">
        <f>Heildar!Z111</f>
        <v>0</v>
      </c>
      <c r="AA49" s="30">
        <f>Heildar!AA111</f>
        <v>0</v>
      </c>
      <c r="AB49" s="30">
        <f>Heildar!AB111</f>
        <v>0</v>
      </c>
      <c r="AC49" s="30">
        <f>Heildar!AC111</f>
        <v>0</v>
      </c>
      <c r="AD49" s="30">
        <f>Heildar!AD111</f>
        <v>0</v>
      </c>
      <c r="AE49" s="30">
        <f>Heildar!AE111</f>
        <v>0</v>
      </c>
      <c r="AF49" s="30">
        <f>Heildar!AF111</f>
        <v>0</v>
      </c>
      <c r="AG49" s="30">
        <f>Heildar!AG111</f>
        <v>0</v>
      </c>
      <c r="AH49" s="30">
        <f>Heildar!AH111</f>
        <v>0</v>
      </c>
      <c r="AI49" s="30">
        <f>Heildar!AI111</f>
        <v>0</v>
      </c>
      <c r="AP49">
        <f>Heildar!AV136</f>
        <v>0</v>
      </c>
      <c r="AQ49">
        <f>Heildar!AW136</f>
        <v>0</v>
      </c>
      <c r="AR49">
        <f>Heildar!AX136</f>
        <v>0</v>
      </c>
      <c r="AS49">
        <f>Heildar!AY136</f>
        <v>0</v>
      </c>
      <c r="AT49">
        <f>Heildar!AZ136</f>
        <v>0</v>
      </c>
      <c r="AU49">
        <f>Heildar!BA136</f>
        <v>0</v>
      </c>
      <c r="AV49">
        <f>Heildar!BB136</f>
        <v>0</v>
      </c>
      <c r="AW49">
        <f>Heildar!BC136</f>
        <v>0</v>
      </c>
      <c r="AX49">
        <f>Heildar!BD136</f>
        <v>0</v>
      </c>
      <c r="AY49">
        <f>Heildar!BE136</f>
        <v>0</v>
      </c>
      <c r="AZ49">
        <f>Heildar!BF136</f>
        <v>0</v>
      </c>
      <c r="BA49">
        <f>Heildar!BG136</f>
        <v>0</v>
      </c>
      <c r="BB49">
        <f>Heildar!BH136</f>
        <v>0</v>
      </c>
      <c r="BC49">
        <f>Heildar!BI136</f>
        <v>0</v>
      </c>
      <c r="BD49">
        <f>Heildar!BJ136</f>
        <v>0</v>
      </c>
      <c r="BE49">
        <f>Heildar!BK136</f>
        <v>0</v>
      </c>
      <c r="BF49">
        <f>Heildar!BL136</f>
        <v>0</v>
      </c>
      <c r="BG49">
        <f>Heildar!BM136</f>
        <v>0</v>
      </c>
      <c r="BH49">
        <f>Heildar!BN136</f>
        <v>0</v>
      </c>
      <c r="BI49">
        <f>Heildar!BO136</f>
        <v>0</v>
      </c>
      <c r="BJ49">
        <f>Heildar!BP136</f>
        <v>0</v>
      </c>
      <c r="BK49">
        <f>Heildar!BQ136</f>
        <v>0</v>
      </c>
      <c r="BL49">
        <f>Heildar!BR136</f>
        <v>0</v>
      </c>
      <c r="BM49">
        <f>Heildar!BS136</f>
        <v>0</v>
      </c>
      <c r="BN49">
        <f>Heildar!BT136</f>
        <v>0</v>
      </c>
      <c r="BO49">
        <f>Heildar!BU136</f>
        <v>0</v>
      </c>
      <c r="BP49">
        <f>Heildar!BV136</f>
        <v>0</v>
      </c>
      <c r="BQ49">
        <f>Heildar!BW136</f>
        <v>0</v>
      </c>
      <c r="BR49">
        <f>Heildar!BX136</f>
        <v>0</v>
      </c>
      <c r="BS49">
        <f>Heildar!BY136</f>
        <v>0</v>
      </c>
      <c r="BT49">
        <f>Heildar!BZ136</f>
        <v>0</v>
      </c>
      <c r="BU49">
        <f>Heildar!CA136</f>
        <v>0</v>
      </c>
      <c r="BV49">
        <f>Heildar!CB136</f>
        <v>0</v>
      </c>
      <c r="BW49">
        <f>Heildar!CC136</f>
        <v>0</v>
      </c>
      <c r="BX49">
        <f>Heildar!CD136</f>
        <v>0</v>
      </c>
      <c r="BY49">
        <f>Heildar!CE136</f>
        <v>0</v>
      </c>
      <c r="BZ49">
        <f>Heildar!CF136</f>
        <v>0</v>
      </c>
      <c r="CA49">
        <f>Heildar!CG136</f>
        <v>0</v>
      </c>
      <c r="CB49">
        <f>Heildar!CH136</f>
        <v>0</v>
      </c>
      <c r="CC49">
        <f>Heildar!CI136</f>
        <v>0</v>
      </c>
      <c r="CD49">
        <f>Heildar!CJ136</f>
        <v>0</v>
      </c>
      <c r="CE49">
        <f>Heildar!CK136</f>
        <v>0</v>
      </c>
      <c r="CF49">
        <f>Heildar!CL136</f>
        <v>0</v>
      </c>
      <c r="CG49">
        <f>Heildar!CM136</f>
        <v>0</v>
      </c>
      <c r="CH49">
        <f>Heildar!CN136</f>
        <v>0</v>
      </c>
      <c r="CI49">
        <f>Heildar!CO136</f>
        <v>0</v>
      </c>
      <c r="CJ49">
        <f>Heildar!CP136</f>
        <v>0</v>
      </c>
      <c r="CK49">
        <f>Heildar!CQ136</f>
        <v>0</v>
      </c>
      <c r="CL49">
        <f>Heildar!CR136</f>
        <v>0</v>
      </c>
      <c r="CM49">
        <f>Heildar!CS136</f>
        <v>0</v>
      </c>
      <c r="CN49">
        <f>Heildar!CT136</f>
        <v>0</v>
      </c>
      <c r="CO49">
        <f>Heildar!CU136</f>
        <v>0</v>
      </c>
      <c r="CP49">
        <f>Heildar!CV136</f>
        <v>0</v>
      </c>
      <c r="CQ49">
        <f>Heildar!CW136</f>
        <v>0</v>
      </c>
      <c r="CR49">
        <f>Heildar!CX136</f>
        <v>0</v>
      </c>
      <c r="CS49">
        <f>Heildar!CY136</f>
        <v>0</v>
      </c>
      <c r="CT49">
        <f>Heildar!CZ136</f>
        <v>0</v>
      </c>
      <c r="CU49">
        <f>Heildar!DA136</f>
        <v>0</v>
      </c>
      <c r="CV49">
        <f>Heildar!DB136</f>
        <v>0</v>
      </c>
      <c r="CW49">
        <f>Heildar!DC136</f>
        <v>0</v>
      </c>
      <c r="CX49">
        <f>Heildar!DD136</f>
        <v>0</v>
      </c>
      <c r="CY49">
        <f>Heildar!DE136</f>
        <v>0</v>
      </c>
      <c r="CZ49">
        <f>Heildar!DF136</f>
        <v>0</v>
      </c>
      <c r="DA49">
        <f>Heildar!DG136</f>
        <v>0</v>
      </c>
      <c r="DB49">
        <f>Heildar!DH136</f>
        <v>0</v>
      </c>
      <c r="DC49">
        <f>Heildar!DI136</f>
        <v>0</v>
      </c>
      <c r="DD49">
        <f>Heildar!DJ136</f>
        <v>0</v>
      </c>
      <c r="DE49">
        <f>Heildar!DK136</f>
        <v>0</v>
      </c>
      <c r="DF49">
        <f>Heildar!DL136</f>
        <v>0</v>
      </c>
      <c r="DG49">
        <f>Heildar!DM136</f>
        <v>0</v>
      </c>
      <c r="DH49">
        <f>Heildar!DN136</f>
        <v>0</v>
      </c>
      <c r="DI49">
        <f>Heildar!DO136</f>
        <v>0</v>
      </c>
      <c r="DJ49">
        <f>Heildar!DP136</f>
        <v>0</v>
      </c>
      <c r="DK49">
        <f>Heildar!DQ136</f>
        <v>0</v>
      </c>
      <c r="DL49">
        <f>Heildar!DR136</f>
        <v>0</v>
      </c>
      <c r="DM49">
        <f>Heildar!DS136</f>
        <v>0</v>
      </c>
      <c r="DN49">
        <f>Heildar!DT136</f>
        <v>0</v>
      </c>
      <c r="DO49">
        <f>Heildar!DU136</f>
        <v>0</v>
      </c>
      <c r="DP49">
        <f>Heildar!DV136</f>
        <v>0</v>
      </c>
      <c r="DQ49">
        <f>Heildar!DW136</f>
        <v>0</v>
      </c>
      <c r="DR49">
        <f>Heildar!DX136</f>
        <v>0</v>
      </c>
      <c r="DS49">
        <f>Heildar!DY136</f>
        <v>0</v>
      </c>
      <c r="DT49">
        <f>Heildar!DZ136</f>
        <v>0</v>
      </c>
      <c r="DU49">
        <f>Heildar!EA136</f>
        <v>0</v>
      </c>
      <c r="DV49">
        <f>Heildar!EB136</f>
        <v>0</v>
      </c>
      <c r="DW49">
        <f>Heildar!EC136</f>
        <v>0</v>
      </c>
      <c r="DX49">
        <f>Heildar!ED136</f>
        <v>0</v>
      </c>
      <c r="DY49">
        <f>Heildar!EE136</f>
        <v>0</v>
      </c>
      <c r="DZ49">
        <f>Heildar!EF136</f>
        <v>0</v>
      </c>
      <c r="EA49">
        <f>Heildar!EG136</f>
        <v>0</v>
      </c>
      <c r="EB49">
        <f>Heildar!EH136</f>
        <v>0</v>
      </c>
      <c r="EC49">
        <f>Heildar!EI136</f>
        <v>0</v>
      </c>
      <c r="ED49">
        <f>Heildar!EJ136</f>
        <v>0</v>
      </c>
      <c r="EE49">
        <f>Heildar!EK136</f>
        <v>0</v>
      </c>
      <c r="EF49">
        <f>Heildar!EL136</f>
        <v>0</v>
      </c>
      <c r="EG49">
        <f>Heildar!EM136</f>
        <v>0</v>
      </c>
      <c r="EH49">
        <f>Heildar!EN136</f>
        <v>0</v>
      </c>
      <c r="EI49">
        <f>Heildar!EO136</f>
        <v>0</v>
      </c>
      <c r="EJ49">
        <f>Heildar!EP136</f>
        <v>0</v>
      </c>
      <c r="EK49">
        <f>Heildar!EQ136</f>
        <v>0</v>
      </c>
      <c r="EL49">
        <f>Heildar!ER136</f>
        <v>0</v>
      </c>
      <c r="EM49">
        <f>Heildar!ES136</f>
        <v>0</v>
      </c>
      <c r="EN49">
        <f>Heildar!ET136</f>
        <v>0</v>
      </c>
      <c r="EO49">
        <f>Heildar!EU136</f>
        <v>0</v>
      </c>
      <c r="EP49">
        <f>Heildar!EV136</f>
        <v>0</v>
      </c>
      <c r="EQ49">
        <f>Heildar!EW136</f>
        <v>0</v>
      </c>
      <c r="ER49">
        <f>Heildar!EX136</f>
        <v>0</v>
      </c>
      <c r="ES49">
        <f>Heildar!EY136</f>
        <v>0</v>
      </c>
      <c r="ET49">
        <f>Heildar!EZ136</f>
        <v>0</v>
      </c>
      <c r="EU49">
        <f>Heildar!FA136</f>
        <v>0</v>
      </c>
      <c r="EV49">
        <f>Heildar!FB136</f>
        <v>0</v>
      </c>
      <c r="EW49">
        <f>Heildar!FC136</f>
        <v>0</v>
      </c>
      <c r="EX49">
        <f>Heildar!FD136</f>
        <v>0</v>
      </c>
      <c r="EY49">
        <f>Heildar!FE136</f>
        <v>0</v>
      </c>
      <c r="EZ49">
        <f>Heildar!FF136</f>
        <v>0</v>
      </c>
      <c r="FA49">
        <f>Heildar!FG136</f>
        <v>0</v>
      </c>
      <c r="FB49">
        <f>Heildar!FH136</f>
        <v>0</v>
      </c>
      <c r="FC49">
        <f>Heildar!FI136</f>
        <v>0</v>
      </c>
      <c r="FD49">
        <f>Heildar!FJ136</f>
        <v>0</v>
      </c>
      <c r="FE49">
        <f>Heildar!FK136</f>
        <v>0</v>
      </c>
      <c r="FF49">
        <f>Heildar!FL136</f>
        <v>0</v>
      </c>
      <c r="FG49">
        <f>Heildar!FM136</f>
        <v>0</v>
      </c>
      <c r="FH49">
        <f>Heildar!FN136</f>
        <v>0</v>
      </c>
      <c r="FI49">
        <f>Heildar!FO136</f>
        <v>0</v>
      </c>
      <c r="FJ49">
        <f>Heildar!FP136</f>
        <v>0</v>
      </c>
      <c r="FK49">
        <f>Heildar!FQ136</f>
        <v>0</v>
      </c>
      <c r="FL49">
        <f>Heildar!FR136</f>
        <v>0</v>
      </c>
      <c r="FM49">
        <f>Heildar!FS136</f>
        <v>0</v>
      </c>
      <c r="FN49">
        <f>Heildar!FT136</f>
        <v>0</v>
      </c>
      <c r="FO49">
        <f>Heildar!FU136</f>
        <v>0</v>
      </c>
      <c r="FP49">
        <f>Heildar!FV136</f>
        <v>0</v>
      </c>
      <c r="FQ49">
        <f>Heildar!FW136</f>
        <v>0</v>
      </c>
      <c r="FR49">
        <f>Heildar!FX136</f>
        <v>0</v>
      </c>
      <c r="FS49">
        <f>Heildar!FY136</f>
        <v>0</v>
      </c>
      <c r="FT49">
        <f>Heildar!FZ136</f>
        <v>0</v>
      </c>
      <c r="FU49">
        <f>Heildar!GA136</f>
        <v>0</v>
      </c>
      <c r="FV49">
        <f>Heildar!GB136</f>
        <v>0</v>
      </c>
      <c r="FW49">
        <f>Heildar!GC136</f>
        <v>0</v>
      </c>
      <c r="FX49">
        <f>Heildar!GD136</f>
        <v>0</v>
      </c>
      <c r="FY49">
        <f>Heildar!GE136</f>
        <v>0</v>
      </c>
      <c r="FZ49">
        <f>Heildar!GF136</f>
        <v>0</v>
      </c>
      <c r="GA49">
        <f>Heildar!GG136</f>
        <v>0</v>
      </c>
      <c r="GB49">
        <f>Heildar!GH136</f>
        <v>0</v>
      </c>
      <c r="GC49">
        <f>Heildar!GI136</f>
        <v>0</v>
      </c>
      <c r="GD49">
        <f>Heildar!GJ136</f>
        <v>0</v>
      </c>
      <c r="GE49">
        <f>Heildar!GK136</f>
        <v>0</v>
      </c>
      <c r="GF49">
        <f>Heildar!GL136</f>
        <v>0</v>
      </c>
      <c r="GG49">
        <f>Heildar!GM136</f>
        <v>0</v>
      </c>
      <c r="GH49">
        <f>Heildar!GN136</f>
        <v>0</v>
      </c>
      <c r="GI49">
        <f>Heildar!GO136</f>
        <v>0</v>
      </c>
      <c r="GJ49">
        <f>Heildar!GP136</f>
        <v>0</v>
      </c>
      <c r="GK49">
        <f>Heildar!GQ136</f>
        <v>0</v>
      </c>
      <c r="GL49">
        <f>Heildar!GR136</f>
        <v>0</v>
      </c>
      <c r="GM49">
        <f>Heildar!GS136</f>
        <v>0</v>
      </c>
      <c r="GN49">
        <f>Heildar!GT136</f>
        <v>0</v>
      </c>
      <c r="GO49">
        <f>Heildar!GU136</f>
        <v>0</v>
      </c>
      <c r="GP49">
        <f>Heildar!GV136</f>
        <v>0</v>
      </c>
      <c r="GQ49">
        <f>Heildar!GW136</f>
        <v>0</v>
      </c>
      <c r="GR49">
        <f>Heildar!GX136</f>
        <v>0</v>
      </c>
      <c r="GS49">
        <f>Heildar!GY136</f>
        <v>0</v>
      </c>
      <c r="GT49">
        <f>Heildar!GZ136</f>
        <v>0</v>
      </c>
      <c r="GU49">
        <f>Heildar!HA136</f>
        <v>0</v>
      </c>
      <c r="GV49">
        <f>Heildar!HB136</f>
        <v>0</v>
      </c>
      <c r="GW49">
        <f>Heildar!HC136</f>
        <v>0</v>
      </c>
      <c r="GX49">
        <f>Heildar!HD136</f>
        <v>0</v>
      </c>
      <c r="GY49">
        <f>Heildar!HE136</f>
        <v>0</v>
      </c>
      <c r="GZ49">
        <f>Heildar!HF136</f>
        <v>0</v>
      </c>
      <c r="HA49">
        <f>Heildar!HG136</f>
        <v>0</v>
      </c>
      <c r="HB49">
        <f>Heildar!HH136</f>
        <v>0</v>
      </c>
      <c r="HC49">
        <f>Heildar!HI136</f>
        <v>0</v>
      </c>
      <c r="HD49">
        <f>Heildar!HJ136</f>
        <v>0</v>
      </c>
      <c r="HE49">
        <f>Heildar!HK136</f>
        <v>0</v>
      </c>
      <c r="HF49">
        <f>Heildar!HL136</f>
        <v>0</v>
      </c>
      <c r="HG49">
        <f>Heildar!HM136</f>
        <v>0</v>
      </c>
      <c r="HH49">
        <f>Heildar!HN136</f>
        <v>0</v>
      </c>
      <c r="HI49">
        <f>Heildar!HO136</f>
        <v>0</v>
      </c>
      <c r="HJ49">
        <f>Heildar!HP136</f>
        <v>0</v>
      </c>
      <c r="HK49">
        <f>Heildar!HQ136</f>
        <v>0</v>
      </c>
      <c r="HL49">
        <f>Heildar!HR136</f>
        <v>0</v>
      </c>
      <c r="HM49">
        <f>Heildar!HS136</f>
        <v>0</v>
      </c>
      <c r="HN49">
        <f>Heildar!HT136</f>
        <v>0</v>
      </c>
      <c r="HO49">
        <f>Heildar!HU136</f>
        <v>0</v>
      </c>
      <c r="HP49">
        <f>Heildar!HV136</f>
        <v>0</v>
      </c>
      <c r="HQ49">
        <f>Heildar!HW136</f>
        <v>0</v>
      </c>
      <c r="HR49">
        <f>Heildar!HX136</f>
        <v>0</v>
      </c>
      <c r="HS49">
        <f>Heildar!HY136</f>
        <v>0</v>
      </c>
      <c r="HT49">
        <f>Heildar!HZ136</f>
        <v>0</v>
      </c>
      <c r="HU49">
        <f>Heildar!IA136</f>
        <v>0</v>
      </c>
      <c r="HV49">
        <f>Heildar!IB136</f>
        <v>0</v>
      </c>
      <c r="HW49">
        <f>Heildar!IC136</f>
        <v>0</v>
      </c>
      <c r="HX49">
        <f>Heildar!ID136</f>
        <v>0</v>
      </c>
      <c r="HY49">
        <f>Heildar!IE136</f>
        <v>0</v>
      </c>
      <c r="HZ49">
        <f>Heildar!IF136</f>
        <v>0</v>
      </c>
      <c r="IA49">
        <f>Heildar!IG136</f>
        <v>0</v>
      </c>
      <c r="IB49">
        <f>Heildar!IH136</f>
        <v>0</v>
      </c>
      <c r="IC49">
        <f>Heildar!II136</f>
        <v>0</v>
      </c>
      <c r="ID49">
        <f>Heildar!IJ136</f>
        <v>0</v>
      </c>
      <c r="IE49">
        <f>Heildar!IK136</f>
        <v>0</v>
      </c>
      <c r="IF49">
        <f>Heildar!IL136</f>
        <v>0</v>
      </c>
      <c r="IG49">
        <f>Heildar!IM136</f>
        <v>0</v>
      </c>
      <c r="IH49">
        <f>Heildar!IN136</f>
        <v>0</v>
      </c>
      <c r="II49">
        <f>Heildar!IO136</f>
        <v>0</v>
      </c>
      <c r="IJ49">
        <f>Heildar!IP136</f>
        <v>0</v>
      </c>
      <c r="IK49">
        <f>Heildar!IQ136</f>
        <v>0</v>
      </c>
      <c r="IL49">
        <f>Heildar!IR136</f>
        <v>0</v>
      </c>
      <c r="IM49">
        <f>Heildar!IS136</f>
        <v>0</v>
      </c>
      <c r="IN49">
        <f>Heildar!IT136</f>
        <v>0</v>
      </c>
      <c r="IO49">
        <f>Heildar!IU136</f>
        <v>0</v>
      </c>
      <c r="IP49">
        <f>Heildar!IV136</f>
        <v>0</v>
      </c>
      <c r="IQ49" t="e">
        <f>Heildar!#REF!</f>
        <v>#REF!</v>
      </c>
      <c r="IR49" t="e">
        <f>Heildar!#REF!</f>
        <v>#REF!</v>
      </c>
      <c r="IS49" t="e">
        <f>Heildar!#REF!</f>
        <v>#REF!</v>
      </c>
      <c r="IT49" t="e">
        <f>Heildar!#REF!</f>
        <v>#REF!</v>
      </c>
      <c r="IU49" t="e">
        <f>Heildar!#REF!</f>
        <v>#REF!</v>
      </c>
      <c r="IV49" t="e">
        <f>Heildar!#REF!</f>
        <v>#REF!</v>
      </c>
    </row>
    <row r="50" spans="1:256" x14ac:dyDescent="0.2">
      <c r="A50" s="30" t="str">
        <f>Heildar!A112</f>
        <v>Heildarþekja</v>
      </c>
      <c r="B50" s="30">
        <f>Heildar!B112</f>
        <v>39.5</v>
      </c>
      <c r="C50" s="30">
        <f>Heildar!C112</f>
        <v>53.5</v>
      </c>
      <c r="D50" s="30">
        <f>Heildar!D112</f>
        <v>43.5</v>
      </c>
      <c r="E50" s="30">
        <f>Heildar!E112</f>
        <v>47</v>
      </c>
      <c r="F50" s="30">
        <f>Heildar!F112</f>
        <v>48.5</v>
      </c>
      <c r="G50" s="30">
        <f>Heildar!G112</f>
        <v>14</v>
      </c>
      <c r="H50" s="30">
        <f>Heildar!H112</f>
        <v>-10</v>
      </c>
      <c r="I50" s="30">
        <f>Heildar!I112</f>
        <v>3.5</v>
      </c>
      <c r="J50" s="30">
        <f>Heildar!J112</f>
        <v>1.5</v>
      </c>
      <c r="K50" s="30">
        <f>Heildar!K112</f>
        <v>0</v>
      </c>
      <c r="L50" s="30">
        <f>Heildar!L112</f>
        <v>0</v>
      </c>
      <c r="M50" s="30">
        <f>Heildar!M112</f>
        <v>0</v>
      </c>
      <c r="N50" s="30">
        <f>Heildar!N112</f>
        <v>0</v>
      </c>
      <c r="O50" s="30">
        <f>Heildar!O112</f>
        <v>0</v>
      </c>
      <c r="P50" s="30">
        <f>Heildar!P112</f>
        <v>0</v>
      </c>
      <c r="Q50" s="30">
        <f>Heildar!Q112</f>
        <v>0</v>
      </c>
      <c r="R50" s="30">
        <f>Heildar!R112</f>
        <v>0</v>
      </c>
      <c r="S50" s="30">
        <f>Heildar!S112</f>
        <v>0</v>
      </c>
      <c r="T50" s="30">
        <f>Heildar!T112</f>
        <v>0</v>
      </c>
      <c r="U50" s="30">
        <f>Heildar!U112</f>
        <v>0</v>
      </c>
      <c r="V50" s="30">
        <f>Heildar!V112</f>
        <v>0</v>
      </c>
      <c r="W50" s="30">
        <f>Heildar!W112</f>
        <v>0</v>
      </c>
      <c r="X50" s="30">
        <f>Heildar!X112</f>
        <v>0</v>
      </c>
      <c r="Y50" s="30">
        <f>Heildar!Y112</f>
        <v>0</v>
      </c>
      <c r="Z50" s="30">
        <f>Heildar!Z112</f>
        <v>39.5</v>
      </c>
      <c r="AA50" s="30">
        <f>Heildar!AA112</f>
        <v>53.5</v>
      </c>
      <c r="AB50" s="30">
        <f>Heildar!AB112</f>
        <v>43.5</v>
      </c>
      <c r="AC50" s="30">
        <f>Heildar!AC112</f>
        <v>47</v>
      </c>
      <c r="AD50" s="30">
        <f>Heildar!AD112</f>
        <v>48.5</v>
      </c>
      <c r="AE50" s="30">
        <f>Heildar!AE112</f>
        <v>0</v>
      </c>
      <c r="AF50" s="30">
        <f>Heildar!AF112</f>
        <v>0</v>
      </c>
      <c r="AG50" s="30">
        <f>Heildar!AG112</f>
        <v>0</v>
      </c>
      <c r="AH50" s="30">
        <f>Heildar!AH112</f>
        <v>0</v>
      </c>
      <c r="AI50" s="30">
        <f>Heildar!AI112</f>
        <v>0</v>
      </c>
      <c r="AP50">
        <f>Heildar!AV137</f>
        <v>0</v>
      </c>
      <c r="AQ50">
        <f>Heildar!AW137</f>
        <v>0</v>
      </c>
      <c r="AR50">
        <f>Heildar!AX137</f>
        <v>0</v>
      </c>
      <c r="AS50">
        <f>Heildar!AY137</f>
        <v>0</v>
      </c>
      <c r="AT50">
        <f>Heildar!AZ137</f>
        <v>0</v>
      </c>
      <c r="AU50">
        <f>Heildar!BA137</f>
        <v>0</v>
      </c>
      <c r="AV50">
        <f>Heildar!BB137</f>
        <v>0</v>
      </c>
      <c r="AW50">
        <f>Heildar!BC137</f>
        <v>0</v>
      </c>
      <c r="AX50">
        <f>Heildar!BD137</f>
        <v>0</v>
      </c>
      <c r="AY50">
        <f>Heildar!BE137</f>
        <v>0</v>
      </c>
      <c r="AZ50">
        <f>Heildar!BF137</f>
        <v>0</v>
      </c>
      <c r="BA50">
        <f>Heildar!BG137</f>
        <v>0</v>
      </c>
      <c r="BB50">
        <f>Heildar!BH137</f>
        <v>0</v>
      </c>
      <c r="BC50">
        <f>Heildar!BI137</f>
        <v>0</v>
      </c>
      <c r="BD50">
        <f>Heildar!BJ137</f>
        <v>0</v>
      </c>
      <c r="BE50">
        <f>Heildar!BK137</f>
        <v>0</v>
      </c>
      <c r="BF50">
        <f>Heildar!BL137</f>
        <v>0</v>
      </c>
      <c r="BG50">
        <f>Heildar!BM137</f>
        <v>0</v>
      </c>
      <c r="BH50">
        <f>Heildar!BN137</f>
        <v>0</v>
      </c>
      <c r="BI50">
        <f>Heildar!BO137</f>
        <v>0</v>
      </c>
      <c r="BJ50">
        <f>Heildar!BP137</f>
        <v>0</v>
      </c>
      <c r="BK50">
        <f>Heildar!BQ137</f>
        <v>0</v>
      </c>
      <c r="BL50">
        <f>Heildar!BR137</f>
        <v>0</v>
      </c>
      <c r="BM50">
        <f>Heildar!BS137</f>
        <v>0</v>
      </c>
      <c r="BN50">
        <f>Heildar!BT137</f>
        <v>0</v>
      </c>
      <c r="BO50">
        <f>Heildar!BU137</f>
        <v>0</v>
      </c>
      <c r="BP50">
        <f>Heildar!BV137</f>
        <v>0</v>
      </c>
      <c r="BQ50">
        <f>Heildar!BW137</f>
        <v>0</v>
      </c>
      <c r="BR50">
        <f>Heildar!BX137</f>
        <v>0</v>
      </c>
      <c r="BS50">
        <f>Heildar!BY137</f>
        <v>0</v>
      </c>
      <c r="BT50">
        <f>Heildar!BZ137</f>
        <v>0</v>
      </c>
      <c r="BU50">
        <f>Heildar!CA137</f>
        <v>0</v>
      </c>
      <c r="BV50">
        <f>Heildar!CB137</f>
        <v>0</v>
      </c>
      <c r="BW50">
        <f>Heildar!CC137</f>
        <v>0</v>
      </c>
      <c r="BX50">
        <f>Heildar!CD137</f>
        <v>0</v>
      </c>
      <c r="BY50">
        <f>Heildar!CE137</f>
        <v>0</v>
      </c>
      <c r="BZ50">
        <f>Heildar!CF137</f>
        <v>0</v>
      </c>
      <c r="CA50">
        <f>Heildar!CG137</f>
        <v>0</v>
      </c>
      <c r="CB50">
        <f>Heildar!CH137</f>
        <v>0</v>
      </c>
      <c r="CC50">
        <f>Heildar!CI137</f>
        <v>0</v>
      </c>
      <c r="CD50">
        <f>Heildar!CJ137</f>
        <v>0</v>
      </c>
      <c r="CE50">
        <f>Heildar!CK137</f>
        <v>0</v>
      </c>
      <c r="CF50">
        <f>Heildar!CL137</f>
        <v>0</v>
      </c>
      <c r="CG50">
        <f>Heildar!CM137</f>
        <v>0</v>
      </c>
      <c r="CH50">
        <f>Heildar!CN137</f>
        <v>0</v>
      </c>
      <c r="CI50">
        <f>Heildar!CO137</f>
        <v>0</v>
      </c>
      <c r="CJ50">
        <f>Heildar!CP137</f>
        <v>0</v>
      </c>
      <c r="CK50">
        <f>Heildar!CQ137</f>
        <v>0</v>
      </c>
      <c r="CL50">
        <f>Heildar!CR137</f>
        <v>0</v>
      </c>
      <c r="CM50">
        <f>Heildar!CS137</f>
        <v>0</v>
      </c>
      <c r="CN50">
        <f>Heildar!CT137</f>
        <v>0</v>
      </c>
      <c r="CO50">
        <f>Heildar!CU137</f>
        <v>0</v>
      </c>
      <c r="CP50">
        <f>Heildar!CV137</f>
        <v>0</v>
      </c>
      <c r="CQ50">
        <f>Heildar!CW137</f>
        <v>0</v>
      </c>
      <c r="CR50">
        <f>Heildar!CX137</f>
        <v>0</v>
      </c>
      <c r="CS50">
        <f>Heildar!CY137</f>
        <v>0</v>
      </c>
      <c r="CT50">
        <f>Heildar!CZ137</f>
        <v>0</v>
      </c>
      <c r="CU50">
        <f>Heildar!DA137</f>
        <v>0</v>
      </c>
      <c r="CV50">
        <f>Heildar!DB137</f>
        <v>0</v>
      </c>
      <c r="CW50">
        <f>Heildar!DC137</f>
        <v>0</v>
      </c>
      <c r="CX50">
        <f>Heildar!DD137</f>
        <v>0</v>
      </c>
      <c r="CY50">
        <f>Heildar!DE137</f>
        <v>0</v>
      </c>
      <c r="CZ50">
        <f>Heildar!DF137</f>
        <v>0</v>
      </c>
      <c r="DA50">
        <f>Heildar!DG137</f>
        <v>0</v>
      </c>
      <c r="DB50">
        <f>Heildar!DH137</f>
        <v>0</v>
      </c>
      <c r="DC50">
        <f>Heildar!DI137</f>
        <v>0</v>
      </c>
      <c r="DD50">
        <f>Heildar!DJ137</f>
        <v>0</v>
      </c>
      <c r="DE50">
        <f>Heildar!DK137</f>
        <v>0</v>
      </c>
      <c r="DF50">
        <f>Heildar!DL137</f>
        <v>0</v>
      </c>
      <c r="DG50">
        <f>Heildar!DM137</f>
        <v>0</v>
      </c>
      <c r="DH50">
        <f>Heildar!DN137</f>
        <v>0</v>
      </c>
      <c r="DI50">
        <f>Heildar!DO137</f>
        <v>0</v>
      </c>
      <c r="DJ50">
        <f>Heildar!DP137</f>
        <v>0</v>
      </c>
      <c r="DK50">
        <f>Heildar!DQ137</f>
        <v>0</v>
      </c>
      <c r="DL50">
        <f>Heildar!DR137</f>
        <v>0</v>
      </c>
      <c r="DM50">
        <f>Heildar!DS137</f>
        <v>0</v>
      </c>
      <c r="DN50">
        <f>Heildar!DT137</f>
        <v>0</v>
      </c>
      <c r="DO50">
        <f>Heildar!DU137</f>
        <v>0</v>
      </c>
      <c r="DP50">
        <f>Heildar!DV137</f>
        <v>0</v>
      </c>
      <c r="DQ50">
        <f>Heildar!DW137</f>
        <v>0</v>
      </c>
      <c r="DR50">
        <f>Heildar!DX137</f>
        <v>0</v>
      </c>
      <c r="DS50">
        <f>Heildar!DY137</f>
        <v>0</v>
      </c>
      <c r="DT50">
        <f>Heildar!DZ137</f>
        <v>0</v>
      </c>
      <c r="DU50">
        <f>Heildar!EA137</f>
        <v>0</v>
      </c>
      <c r="DV50">
        <f>Heildar!EB137</f>
        <v>0</v>
      </c>
      <c r="DW50">
        <f>Heildar!EC137</f>
        <v>0</v>
      </c>
      <c r="DX50">
        <f>Heildar!ED137</f>
        <v>0</v>
      </c>
      <c r="DY50">
        <f>Heildar!EE137</f>
        <v>0</v>
      </c>
      <c r="DZ50">
        <f>Heildar!EF137</f>
        <v>0</v>
      </c>
      <c r="EA50">
        <f>Heildar!EG137</f>
        <v>0</v>
      </c>
      <c r="EB50">
        <f>Heildar!EH137</f>
        <v>0</v>
      </c>
      <c r="EC50">
        <f>Heildar!EI137</f>
        <v>0</v>
      </c>
      <c r="ED50">
        <f>Heildar!EJ137</f>
        <v>0</v>
      </c>
      <c r="EE50">
        <f>Heildar!EK137</f>
        <v>0</v>
      </c>
      <c r="EF50">
        <f>Heildar!EL137</f>
        <v>0</v>
      </c>
      <c r="EG50">
        <f>Heildar!EM137</f>
        <v>0</v>
      </c>
      <c r="EH50">
        <f>Heildar!EN137</f>
        <v>0</v>
      </c>
      <c r="EI50">
        <f>Heildar!EO137</f>
        <v>0</v>
      </c>
      <c r="EJ50">
        <f>Heildar!EP137</f>
        <v>0</v>
      </c>
      <c r="EK50">
        <f>Heildar!EQ137</f>
        <v>0</v>
      </c>
      <c r="EL50">
        <f>Heildar!ER137</f>
        <v>0</v>
      </c>
      <c r="EM50">
        <f>Heildar!ES137</f>
        <v>0</v>
      </c>
      <c r="EN50">
        <f>Heildar!ET137</f>
        <v>0</v>
      </c>
      <c r="EO50">
        <f>Heildar!EU137</f>
        <v>0</v>
      </c>
      <c r="EP50">
        <f>Heildar!EV137</f>
        <v>0</v>
      </c>
      <c r="EQ50">
        <f>Heildar!EW137</f>
        <v>0</v>
      </c>
      <c r="ER50">
        <f>Heildar!EX137</f>
        <v>0</v>
      </c>
      <c r="ES50">
        <f>Heildar!EY137</f>
        <v>0</v>
      </c>
      <c r="ET50">
        <f>Heildar!EZ137</f>
        <v>0</v>
      </c>
      <c r="EU50">
        <f>Heildar!FA137</f>
        <v>0</v>
      </c>
      <c r="EV50">
        <f>Heildar!FB137</f>
        <v>0</v>
      </c>
      <c r="EW50">
        <f>Heildar!FC137</f>
        <v>0</v>
      </c>
      <c r="EX50">
        <f>Heildar!FD137</f>
        <v>0</v>
      </c>
      <c r="EY50">
        <f>Heildar!FE137</f>
        <v>0</v>
      </c>
      <c r="EZ50">
        <f>Heildar!FF137</f>
        <v>0</v>
      </c>
      <c r="FA50">
        <f>Heildar!FG137</f>
        <v>0</v>
      </c>
      <c r="FB50">
        <f>Heildar!FH137</f>
        <v>0</v>
      </c>
      <c r="FC50">
        <f>Heildar!FI137</f>
        <v>0</v>
      </c>
      <c r="FD50">
        <f>Heildar!FJ137</f>
        <v>0</v>
      </c>
      <c r="FE50">
        <f>Heildar!FK137</f>
        <v>0</v>
      </c>
      <c r="FF50">
        <f>Heildar!FL137</f>
        <v>0</v>
      </c>
      <c r="FG50">
        <f>Heildar!FM137</f>
        <v>0</v>
      </c>
      <c r="FH50">
        <f>Heildar!FN137</f>
        <v>0</v>
      </c>
      <c r="FI50">
        <f>Heildar!FO137</f>
        <v>0</v>
      </c>
      <c r="FJ50">
        <f>Heildar!FP137</f>
        <v>0</v>
      </c>
      <c r="FK50">
        <f>Heildar!FQ137</f>
        <v>0</v>
      </c>
      <c r="FL50">
        <f>Heildar!FR137</f>
        <v>0</v>
      </c>
      <c r="FM50">
        <f>Heildar!FS137</f>
        <v>0</v>
      </c>
      <c r="FN50">
        <f>Heildar!FT137</f>
        <v>0</v>
      </c>
      <c r="FO50">
        <f>Heildar!FU137</f>
        <v>0</v>
      </c>
      <c r="FP50">
        <f>Heildar!FV137</f>
        <v>0</v>
      </c>
      <c r="FQ50">
        <f>Heildar!FW137</f>
        <v>0</v>
      </c>
      <c r="FR50">
        <f>Heildar!FX137</f>
        <v>0</v>
      </c>
      <c r="FS50">
        <f>Heildar!FY137</f>
        <v>0</v>
      </c>
      <c r="FT50">
        <f>Heildar!FZ137</f>
        <v>0</v>
      </c>
      <c r="FU50">
        <f>Heildar!GA137</f>
        <v>0</v>
      </c>
      <c r="FV50">
        <f>Heildar!GB137</f>
        <v>0</v>
      </c>
      <c r="FW50">
        <f>Heildar!GC137</f>
        <v>0</v>
      </c>
      <c r="FX50">
        <f>Heildar!GD137</f>
        <v>0</v>
      </c>
      <c r="FY50">
        <f>Heildar!GE137</f>
        <v>0</v>
      </c>
      <c r="FZ50">
        <f>Heildar!GF137</f>
        <v>0</v>
      </c>
      <c r="GA50">
        <f>Heildar!GG137</f>
        <v>0</v>
      </c>
      <c r="GB50">
        <f>Heildar!GH137</f>
        <v>0</v>
      </c>
      <c r="GC50">
        <f>Heildar!GI137</f>
        <v>0</v>
      </c>
      <c r="GD50">
        <f>Heildar!GJ137</f>
        <v>0</v>
      </c>
      <c r="GE50">
        <f>Heildar!GK137</f>
        <v>0</v>
      </c>
      <c r="GF50">
        <f>Heildar!GL137</f>
        <v>0</v>
      </c>
      <c r="GG50">
        <f>Heildar!GM137</f>
        <v>0</v>
      </c>
      <c r="GH50">
        <f>Heildar!GN137</f>
        <v>0</v>
      </c>
      <c r="GI50">
        <f>Heildar!GO137</f>
        <v>0</v>
      </c>
      <c r="GJ50">
        <f>Heildar!GP137</f>
        <v>0</v>
      </c>
      <c r="GK50">
        <f>Heildar!GQ137</f>
        <v>0</v>
      </c>
      <c r="GL50">
        <f>Heildar!GR137</f>
        <v>0</v>
      </c>
      <c r="GM50">
        <f>Heildar!GS137</f>
        <v>0</v>
      </c>
      <c r="GN50">
        <f>Heildar!GT137</f>
        <v>0</v>
      </c>
      <c r="GO50">
        <f>Heildar!GU137</f>
        <v>0</v>
      </c>
      <c r="GP50">
        <f>Heildar!GV137</f>
        <v>0</v>
      </c>
      <c r="GQ50">
        <f>Heildar!GW137</f>
        <v>0</v>
      </c>
      <c r="GR50">
        <f>Heildar!GX137</f>
        <v>0</v>
      </c>
      <c r="GS50">
        <f>Heildar!GY137</f>
        <v>0</v>
      </c>
      <c r="GT50">
        <f>Heildar!GZ137</f>
        <v>0</v>
      </c>
      <c r="GU50">
        <f>Heildar!HA137</f>
        <v>0</v>
      </c>
      <c r="GV50">
        <f>Heildar!HB137</f>
        <v>0</v>
      </c>
      <c r="GW50">
        <f>Heildar!HC137</f>
        <v>0</v>
      </c>
      <c r="GX50">
        <f>Heildar!HD137</f>
        <v>0</v>
      </c>
      <c r="GY50">
        <f>Heildar!HE137</f>
        <v>0</v>
      </c>
      <c r="GZ50">
        <f>Heildar!HF137</f>
        <v>0</v>
      </c>
      <c r="HA50">
        <f>Heildar!HG137</f>
        <v>0</v>
      </c>
      <c r="HB50">
        <f>Heildar!HH137</f>
        <v>0</v>
      </c>
      <c r="HC50">
        <f>Heildar!HI137</f>
        <v>0</v>
      </c>
      <c r="HD50">
        <f>Heildar!HJ137</f>
        <v>0</v>
      </c>
      <c r="HE50">
        <f>Heildar!HK137</f>
        <v>0</v>
      </c>
      <c r="HF50">
        <f>Heildar!HL137</f>
        <v>0</v>
      </c>
      <c r="HG50">
        <f>Heildar!HM137</f>
        <v>0</v>
      </c>
      <c r="HH50">
        <f>Heildar!HN137</f>
        <v>0</v>
      </c>
      <c r="HI50">
        <f>Heildar!HO137</f>
        <v>0</v>
      </c>
      <c r="HJ50">
        <f>Heildar!HP137</f>
        <v>0</v>
      </c>
      <c r="HK50">
        <f>Heildar!HQ137</f>
        <v>0</v>
      </c>
      <c r="HL50">
        <f>Heildar!HR137</f>
        <v>0</v>
      </c>
      <c r="HM50">
        <f>Heildar!HS137</f>
        <v>0</v>
      </c>
      <c r="HN50">
        <f>Heildar!HT137</f>
        <v>0</v>
      </c>
      <c r="HO50">
        <f>Heildar!HU137</f>
        <v>0</v>
      </c>
      <c r="HP50">
        <f>Heildar!HV137</f>
        <v>0</v>
      </c>
      <c r="HQ50">
        <f>Heildar!HW137</f>
        <v>0</v>
      </c>
      <c r="HR50">
        <f>Heildar!HX137</f>
        <v>0</v>
      </c>
      <c r="HS50">
        <f>Heildar!HY137</f>
        <v>0</v>
      </c>
      <c r="HT50">
        <f>Heildar!HZ137</f>
        <v>0</v>
      </c>
      <c r="HU50">
        <f>Heildar!IA137</f>
        <v>0</v>
      </c>
      <c r="HV50">
        <f>Heildar!IB137</f>
        <v>0</v>
      </c>
      <c r="HW50">
        <f>Heildar!IC137</f>
        <v>0</v>
      </c>
      <c r="HX50">
        <f>Heildar!ID137</f>
        <v>0</v>
      </c>
      <c r="HY50">
        <f>Heildar!IE137</f>
        <v>0</v>
      </c>
      <c r="HZ50">
        <f>Heildar!IF137</f>
        <v>0</v>
      </c>
      <c r="IA50">
        <f>Heildar!IG137</f>
        <v>0</v>
      </c>
      <c r="IB50">
        <f>Heildar!IH137</f>
        <v>0</v>
      </c>
      <c r="IC50">
        <f>Heildar!II137</f>
        <v>0</v>
      </c>
      <c r="ID50">
        <f>Heildar!IJ137</f>
        <v>0</v>
      </c>
      <c r="IE50">
        <f>Heildar!IK137</f>
        <v>0</v>
      </c>
      <c r="IF50">
        <f>Heildar!IL137</f>
        <v>0</v>
      </c>
      <c r="IG50">
        <f>Heildar!IM137</f>
        <v>0</v>
      </c>
      <c r="IH50">
        <f>Heildar!IN137</f>
        <v>0</v>
      </c>
      <c r="II50">
        <f>Heildar!IO137</f>
        <v>0</v>
      </c>
      <c r="IJ50">
        <f>Heildar!IP137</f>
        <v>0</v>
      </c>
      <c r="IK50">
        <f>Heildar!IQ137</f>
        <v>0</v>
      </c>
      <c r="IL50">
        <f>Heildar!IR137</f>
        <v>0</v>
      </c>
      <c r="IM50">
        <f>Heildar!IS137</f>
        <v>0</v>
      </c>
      <c r="IN50">
        <f>Heildar!IT137</f>
        <v>0</v>
      </c>
      <c r="IO50">
        <f>Heildar!IU137</f>
        <v>0</v>
      </c>
      <c r="IP50">
        <f>Heildar!IV137</f>
        <v>0</v>
      </c>
      <c r="IQ50" t="e">
        <f>Heildar!#REF!</f>
        <v>#REF!</v>
      </c>
      <c r="IR50" t="e">
        <f>Heildar!#REF!</f>
        <v>#REF!</v>
      </c>
      <c r="IS50" t="e">
        <f>Heildar!#REF!</f>
        <v>#REF!</v>
      </c>
      <c r="IT50" t="e">
        <f>Heildar!#REF!</f>
        <v>#REF!</v>
      </c>
      <c r="IU50" t="e">
        <f>Heildar!#REF!</f>
        <v>#REF!</v>
      </c>
      <c r="IV50" t="e">
        <f>Heildar!#REF!</f>
        <v>#REF!</v>
      </c>
    </row>
    <row r="51" spans="1:256" x14ac:dyDescent="0.2">
      <c r="A51" s="30" t="str">
        <f>Heildar!A113</f>
        <v>Fjölbreytni</v>
      </c>
      <c r="B51" s="30">
        <f>Heildar!B113</f>
        <v>8</v>
      </c>
      <c r="C51" s="30">
        <f>Heildar!C113</f>
        <v>8</v>
      </c>
      <c r="D51" s="30">
        <f>Heildar!D113</f>
        <v>10</v>
      </c>
      <c r="E51" s="30">
        <f>Heildar!E113</f>
        <v>11</v>
      </c>
      <c r="F51" s="30">
        <f>Heildar!F113</f>
        <v>11</v>
      </c>
      <c r="G51" s="30">
        <f>Heildar!G113</f>
        <v>0</v>
      </c>
      <c r="H51" s="30">
        <f>Heildar!H113</f>
        <v>2</v>
      </c>
      <c r="I51" s="30">
        <f>Heildar!I113</f>
        <v>1</v>
      </c>
      <c r="J51" s="30">
        <f>Heildar!J113</f>
        <v>0</v>
      </c>
      <c r="K51" s="30">
        <f>Heildar!K113</f>
        <v>0</v>
      </c>
      <c r="L51" s="30">
        <f>Heildar!L113</f>
        <v>0</v>
      </c>
      <c r="M51" s="30">
        <f>Heildar!M113</f>
        <v>0</v>
      </c>
      <c r="N51" s="30">
        <f>Heildar!N113</f>
        <v>0</v>
      </c>
      <c r="O51" s="30">
        <f>Heildar!O113</f>
        <v>0</v>
      </c>
      <c r="P51" s="30">
        <f>Heildar!P113</f>
        <v>0</v>
      </c>
      <c r="Q51" s="30">
        <f>Heildar!Q113</f>
        <v>0</v>
      </c>
      <c r="R51" s="30">
        <f>Heildar!R113</f>
        <v>0</v>
      </c>
      <c r="S51" s="30">
        <f>Heildar!S113</f>
        <v>0</v>
      </c>
      <c r="T51" s="30">
        <f>Heildar!T113</f>
        <v>0</v>
      </c>
      <c r="U51" s="30">
        <f>Heildar!U113</f>
        <v>0</v>
      </c>
      <c r="V51" s="30">
        <f>Heildar!V113</f>
        <v>0</v>
      </c>
      <c r="W51" s="30">
        <f>Heildar!W113</f>
        <v>0</v>
      </c>
      <c r="X51" s="30">
        <f>Heildar!X113</f>
        <v>0</v>
      </c>
      <c r="Y51" s="30">
        <f>Heildar!Y113</f>
        <v>0</v>
      </c>
      <c r="Z51" s="30">
        <f>Heildar!Z113</f>
        <v>0</v>
      </c>
      <c r="AA51" s="30">
        <f>Heildar!AA113</f>
        <v>0</v>
      </c>
      <c r="AB51" s="30">
        <f>Heildar!AB113</f>
        <v>0</v>
      </c>
      <c r="AC51" s="30">
        <f>Heildar!AC113</f>
        <v>0</v>
      </c>
      <c r="AD51" s="30">
        <f>Heildar!AD113</f>
        <v>0</v>
      </c>
      <c r="AE51" s="30">
        <f>Heildar!AE113</f>
        <v>8</v>
      </c>
      <c r="AF51" s="30">
        <f>Heildar!AF113</f>
        <v>8</v>
      </c>
      <c r="AG51" s="30">
        <f>Heildar!AG113</f>
        <v>10</v>
      </c>
      <c r="AH51" s="30">
        <f>Heildar!AH113</f>
        <v>11</v>
      </c>
      <c r="AI51" s="30">
        <f>Heildar!AI113</f>
        <v>11</v>
      </c>
      <c r="AP51">
        <f>Heildar!AV138</f>
        <v>0</v>
      </c>
      <c r="AQ51">
        <f>Heildar!AW138</f>
        <v>0</v>
      </c>
      <c r="AR51">
        <f>Heildar!AX138</f>
        <v>0</v>
      </c>
      <c r="AS51">
        <f>Heildar!AY138</f>
        <v>0</v>
      </c>
      <c r="AT51">
        <f>Heildar!AZ138</f>
        <v>0</v>
      </c>
      <c r="AU51">
        <f>Heildar!BA138</f>
        <v>0</v>
      </c>
      <c r="AV51">
        <f>Heildar!BB138</f>
        <v>0</v>
      </c>
      <c r="AW51">
        <f>Heildar!BC138</f>
        <v>0</v>
      </c>
      <c r="AX51">
        <f>Heildar!BD138</f>
        <v>0</v>
      </c>
      <c r="AY51">
        <f>Heildar!BE138</f>
        <v>0</v>
      </c>
      <c r="AZ51">
        <f>Heildar!BF138</f>
        <v>0</v>
      </c>
      <c r="BA51">
        <f>Heildar!BG138</f>
        <v>0</v>
      </c>
      <c r="BB51">
        <f>Heildar!BH138</f>
        <v>0</v>
      </c>
      <c r="BC51">
        <f>Heildar!BI138</f>
        <v>0</v>
      </c>
      <c r="BD51">
        <f>Heildar!BJ138</f>
        <v>0</v>
      </c>
      <c r="BE51">
        <f>Heildar!BK138</f>
        <v>0</v>
      </c>
      <c r="BF51">
        <f>Heildar!BL138</f>
        <v>0</v>
      </c>
      <c r="BG51">
        <f>Heildar!BM138</f>
        <v>0</v>
      </c>
      <c r="BH51">
        <f>Heildar!BN138</f>
        <v>0</v>
      </c>
      <c r="BI51">
        <f>Heildar!BO138</f>
        <v>0</v>
      </c>
      <c r="BJ51">
        <f>Heildar!BP138</f>
        <v>0</v>
      </c>
      <c r="BK51">
        <f>Heildar!BQ138</f>
        <v>0</v>
      </c>
      <c r="BL51">
        <f>Heildar!BR138</f>
        <v>0</v>
      </c>
      <c r="BM51">
        <f>Heildar!BS138</f>
        <v>0</v>
      </c>
      <c r="BN51">
        <f>Heildar!BT138</f>
        <v>0</v>
      </c>
      <c r="BO51">
        <f>Heildar!BU138</f>
        <v>0</v>
      </c>
      <c r="BP51">
        <f>Heildar!BV138</f>
        <v>0</v>
      </c>
      <c r="BQ51">
        <f>Heildar!BW138</f>
        <v>0</v>
      </c>
      <c r="BR51">
        <f>Heildar!BX138</f>
        <v>0</v>
      </c>
      <c r="BS51">
        <f>Heildar!BY138</f>
        <v>0</v>
      </c>
      <c r="BT51">
        <f>Heildar!BZ138</f>
        <v>0</v>
      </c>
      <c r="BU51">
        <f>Heildar!CA138</f>
        <v>0</v>
      </c>
      <c r="BV51">
        <f>Heildar!CB138</f>
        <v>0</v>
      </c>
      <c r="BW51">
        <f>Heildar!CC138</f>
        <v>0</v>
      </c>
      <c r="BX51">
        <f>Heildar!CD138</f>
        <v>0</v>
      </c>
      <c r="BY51">
        <f>Heildar!CE138</f>
        <v>0</v>
      </c>
      <c r="BZ51">
        <f>Heildar!CF138</f>
        <v>0</v>
      </c>
      <c r="CA51">
        <f>Heildar!CG138</f>
        <v>0</v>
      </c>
      <c r="CB51">
        <f>Heildar!CH138</f>
        <v>0</v>
      </c>
      <c r="CC51">
        <f>Heildar!CI138</f>
        <v>0</v>
      </c>
      <c r="CD51">
        <f>Heildar!CJ138</f>
        <v>0</v>
      </c>
      <c r="CE51">
        <f>Heildar!CK138</f>
        <v>0</v>
      </c>
      <c r="CF51">
        <f>Heildar!CL138</f>
        <v>0</v>
      </c>
      <c r="CG51">
        <f>Heildar!CM138</f>
        <v>0</v>
      </c>
      <c r="CH51">
        <f>Heildar!CN138</f>
        <v>0</v>
      </c>
      <c r="CI51">
        <f>Heildar!CO138</f>
        <v>0</v>
      </c>
      <c r="CJ51">
        <f>Heildar!CP138</f>
        <v>0</v>
      </c>
      <c r="CK51">
        <f>Heildar!CQ138</f>
        <v>0</v>
      </c>
      <c r="CL51">
        <f>Heildar!CR138</f>
        <v>0</v>
      </c>
      <c r="CM51">
        <f>Heildar!CS138</f>
        <v>0</v>
      </c>
      <c r="CN51">
        <f>Heildar!CT138</f>
        <v>0</v>
      </c>
      <c r="CO51">
        <f>Heildar!CU138</f>
        <v>0</v>
      </c>
      <c r="CP51">
        <f>Heildar!CV138</f>
        <v>0</v>
      </c>
      <c r="CQ51">
        <f>Heildar!CW138</f>
        <v>0</v>
      </c>
      <c r="CR51">
        <f>Heildar!CX138</f>
        <v>0</v>
      </c>
      <c r="CS51">
        <f>Heildar!CY138</f>
        <v>0</v>
      </c>
      <c r="CT51">
        <f>Heildar!CZ138</f>
        <v>0</v>
      </c>
      <c r="CU51">
        <f>Heildar!DA138</f>
        <v>0</v>
      </c>
      <c r="CV51">
        <f>Heildar!DB138</f>
        <v>0</v>
      </c>
      <c r="CW51">
        <f>Heildar!DC138</f>
        <v>0</v>
      </c>
      <c r="CX51">
        <f>Heildar!DD138</f>
        <v>0</v>
      </c>
      <c r="CY51">
        <f>Heildar!DE138</f>
        <v>0</v>
      </c>
      <c r="CZ51">
        <f>Heildar!DF138</f>
        <v>0</v>
      </c>
      <c r="DA51">
        <f>Heildar!DG138</f>
        <v>0</v>
      </c>
      <c r="DB51">
        <f>Heildar!DH138</f>
        <v>0</v>
      </c>
      <c r="DC51">
        <f>Heildar!DI138</f>
        <v>0</v>
      </c>
      <c r="DD51">
        <f>Heildar!DJ138</f>
        <v>0</v>
      </c>
      <c r="DE51">
        <f>Heildar!DK138</f>
        <v>0</v>
      </c>
      <c r="DF51">
        <f>Heildar!DL138</f>
        <v>0</v>
      </c>
      <c r="DG51">
        <f>Heildar!DM138</f>
        <v>0</v>
      </c>
      <c r="DH51">
        <f>Heildar!DN138</f>
        <v>0</v>
      </c>
      <c r="DI51">
        <f>Heildar!DO138</f>
        <v>0</v>
      </c>
      <c r="DJ51">
        <f>Heildar!DP138</f>
        <v>0</v>
      </c>
      <c r="DK51">
        <f>Heildar!DQ138</f>
        <v>0</v>
      </c>
      <c r="DL51">
        <f>Heildar!DR138</f>
        <v>0</v>
      </c>
      <c r="DM51">
        <f>Heildar!DS138</f>
        <v>0</v>
      </c>
      <c r="DN51">
        <f>Heildar!DT138</f>
        <v>0</v>
      </c>
      <c r="DO51">
        <f>Heildar!DU138</f>
        <v>0</v>
      </c>
      <c r="DP51">
        <f>Heildar!DV138</f>
        <v>0</v>
      </c>
      <c r="DQ51">
        <f>Heildar!DW138</f>
        <v>0</v>
      </c>
      <c r="DR51">
        <f>Heildar!DX138</f>
        <v>0</v>
      </c>
      <c r="DS51">
        <f>Heildar!DY138</f>
        <v>0</v>
      </c>
      <c r="DT51">
        <f>Heildar!DZ138</f>
        <v>0</v>
      </c>
      <c r="DU51">
        <f>Heildar!EA138</f>
        <v>0</v>
      </c>
      <c r="DV51">
        <f>Heildar!EB138</f>
        <v>0</v>
      </c>
      <c r="DW51">
        <f>Heildar!EC138</f>
        <v>0</v>
      </c>
      <c r="DX51">
        <f>Heildar!ED138</f>
        <v>0</v>
      </c>
      <c r="DY51">
        <f>Heildar!EE138</f>
        <v>0</v>
      </c>
      <c r="DZ51">
        <f>Heildar!EF138</f>
        <v>0</v>
      </c>
      <c r="EA51">
        <f>Heildar!EG138</f>
        <v>0</v>
      </c>
      <c r="EB51">
        <f>Heildar!EH138</f>
        <v>0</v>
      </c>
      <c r="EC51">
        <f>Heildar!EI138</f>
        <v>0</v>
      </c>
      <c r="ED51">
        <f>Heildar!EJ138</f>
        <v>0</v>
      </c>
      <c r="EE51">
        <f>Heildar!EK138</f>
        <v>0</v>
      </c>
      <c r="EF51">
        <f>Heildar!EL138</f>
        <v>0</v>
      </c>
      <c r="EG51">
        <f>Heildar!EM138</f>
        <v>0</v>
      </c>
      <c r="EH51">
        <f>Heildar!EN138</f>
        <v>0</v>
      </c>
      <c r="EI51">
        <f>Heildar!EO138</f>
        <v>0</v>
      </c>
      <c r="EJ51">
        <f>Heildar!EP138</f>
        <v>0</v>
      </c>
      <c r="EK51">
        <f>Heildar!EQ138</f>
        <v>0</v>
      </c>
      <c r="EL51">
        <f>Heildar!ER138</f>
        <v>0</v>
      </c>
      <c r="EM51">
        <f>Heildar!ES138</f>
        <v>0</v>
      </c>
      <c r="EN51">
        <f>Heildar!ET138</f>
        <v>0</v>
      </c>
      <c r="EO51">
        <f>Heildar!EU138</f>
        <v>0</v>
      </c>
      <c r="EP51">
        <f>Heildar!EV138</f>
        <v>0</v>
      </c>
      <c r="EQ51">
        <f>Heildar!EW138</f>
        <v>0</v>
      </c>
      <c r="ER51">
        <f>Heildar!EX138</f>
        <v>0</v>
      </c>
      <c r="ES51">
        <f>Heildar!EY138</f>
        <v>0</v>
      </c>
      <c r="ET51">
        <f>Heildar!EZ138</f>
        <v>0</v>
      </c>
      <c r="EU51">
        <f>Heildar!FA138</f>
        <v>0</v>
      </c>
      <c r="EV51">
        <f>Heildar!FB138</f>
        <v>0</v>
      </c>
      <c r="EW51">
        <f>Heildar!FC138</f>
        <v>0</v>
      </c>
      <c r="EX51">
        <f>Heildar!FD138</f>
        <v>0</v>
      </c>
      <c r="EY51">
        <f>Heildar!FE138</f>
        <v>0</v>
      </c>
      <c r="EZ51">
        <f>Heildar!FF138</f>
        <v>0</v>
      </c>
      <c r="FA51">
        <f>Heildar!FG138</f>
        <v>0</v>
      </c>
      <c r="FB51">
        <f>Heildar!FH138</f>
        <v>0</v>
      </c>
      <c r="FC51">
        <f>Heildar!FI138</f>
        <v>0</v>
      </c>
      <c r="FD51">
        <f>Heildar!FJ138</f>
        <v>0</v>
      </c>
      <c r="FE51">
        <f>Heildar!FK138</f>
        <v>0</v>
      </c>
      <c r="FF51">
        <f>Heildar!FL138</f>
        <v>0</v>
      </c>
      <c r="FG51">
        <f>Heildar!FM138</f>
        <v>0</v>
      </c>
      <c r="FH51">
        <f>Heildar!FN138</f>
        <v>0</v>
      </c>
      <c r="FI51">
        <f>Heildar!FO138</f>
        <v>0</v>
      </c>
      <c r="FJ51">
        <f>Heildar!FP138</f>
        <v>0</v>
      </c>
      <c r="FK51">
        <f>Heildar!FQ138</f>
        <v>0</v>
      </c>
      <c r="FL51">
        <f>Heildar!FR138</f>
        <v>0</v>
      </c>
      <c r="FM51">
        <f>Heildar!FS138</f>
        <v>0</v>
      </c>
      <c r="FN51">
        <f>Heildar!FT138</f>
        <v>0</v>
      </c>
      <c r="FO51">
        <f>Heildar!FU138</f>
        <v>0</v>
      </c>
      <c r="FP51">
        <f>Heildar!FV138</f>
        <v>0</v>
      </c>
      <c r="FQ51">
        <f>Heildar!FW138</f>
        <v>0</v>
      </c>
      <c r="FR51">
        <f>Heildar!FX138</f>
        <v>0</v>
      </c>
      <c r="FS51">
        <f>Heildar!FY138</f>
        <v>0</v>
      </c>
      <c r="FT51">
        <f>Heildar!FZ138</f>
        <v>0</v>
      </c>
      <c r="FU51">
        <f>Heildar!GA138</f>
        <v>0</v>
      </c>
      <c r="FV51">
        <f>Heildar!GB138</f>
        <v>0</v>
      </c>
      <c r="FW51">
        <f>Heildar!GC138</f>
        <v>0</v>
      </c>
      <c r="FX51">
        <f>Heildar!GD138</f>
        <v>0</v>
      </c>
      <c r="FY51">
        <f>Heildar!GE138</f>
        <v>0</v>
      </c>
      <c r="FZ51">
        <f>Heildar!GF138</f>
        <v>0</v>
      </c>
      <c r="GA51">
        <f>Heildar!GG138</f>
        <v>0</v>
      </c>
      <c r="GB51">
        <f>Heildar!GH138</f>
        <v>0</v>
      </c>
      <c r="GC51">
        <f>Heildar!GI138</f>
        <v>0</v>
      </c>
      <c r="GD51">
        <f>Heildar!GJ138</f>
        <v>0</v>
      </c>
      <c r="GE51">
        <f>Heildar!GK138</f>
        <v>0</v>
      </c>
      <c r="GF51">
        <f>Heildar!GL138</f>
        <v>0</v>
      </c>
      <c r="GG51">
        <f>Heildar!GM138</f>
        <v>0</v>
      </c>
      <c r="GH51">
        <f>Heildar!GN138</f>
        <v>0</v>
      </c>
      <c r="GI51">
        <f>Heildar!GO138</f>
        <v>0</v>
      </c>
      <c r="GJ51">
        <f>Heildar!GP138</f>
        <v>0</v>
      </c>
      <c r="GK51">
        <f>Heildar!GQ138</f>
        <v>0</v>
      </c>
      <c r="GL51">
        <f>Heildar!GR138</f>
        <v>0</v>
      </c>
      <c r="GM51">
        <f>Heildar!GS138</f>
        <v>0</v>
      </c>
      <c r="GN51">
        <f>Heildar!GT138</f>
        <v>0</v>
      </c>
      <c r="GO51">
        <f>Heildar!GU138</f>
        <v>0</v>
      </c>
      <c r="GP51">
        <f>Heildar!GV138</f>
        <v>0</v>
      </c>
      <c r="GQ51">
        <f>Heildar!GW138</f>
        <v>0</v>
      </c>
      <c r="GR51">
        <f>Heildar!GX138</f>
        <v>0</v>
      </c>
      <c r="GS51">
        <f>Heildar!GY138</f>
        <v>0</v>
      </c>
      <c r="GT51">
        <f>Heildar!GZ138</f>
        <v>0</v>
      </c>
      <c r="GU51">
        <f>Heildar!HA138</f>
        <v>0</v>
      </c>
      <c r="GV51">
        <f>Heildar!HB138</f>
        <v>0</v>
      </c>
      <c r="GW51">
        <f>Heildar!HC138</f>
        <v>0</v>
      </c>
      <c r="GX51">
        <f>Heildar!HD138</f>
        <v>0</v>
      </c>
      <c r="GY51">
        <f>Heildar!HE138</f>
        <v>0</v>
      </c>
      <c r="GZ51">
        <f>Heildar!HF138</f>
        <v>0</v>
      </c>
      <c r="HA51">
        <f>Heildar!HG138</f>
        <v>0</v>
      </c>
      <c r="HB51">
        <f>Heildar!HH138</f>
        <v>0</v>
      </c>
      <c r="HC51">
        <f>Heildar!HI138</f>
        <v>0</v>
      </c>
      <c r="HD51">
        <f>Heildar!HJ138</f>
        <v>0</v>
      </c>
      <c r="HE51">
        <f>Heildar!HK138</f>
        <v>0</v>
      </c>
      <c r="HF51">
        <f>Heildar!HL138</f>
        <v>0</v>
      </c>
      <c r="HG51">
        <f>Heildar!HM138</f>
        <v>0</v>
      </c>
      <c r="HH51">
        <f>Heildar!HN138</f>
        <v>0</v>
      </c>
      <c r="HI51">
        <f>Heildar!HO138</f>
        <v>0</v>
      </c>
      <c r="HJ51">
        <f>Heildar!HP138</f>
        <v>0</v>
      </c>
      <c r="HK51">
        <f>Heildar!HQ138</f>
        <v>0</v>
      </c>
      <c r="HL51">
        <f>Heildar!HR138</f>
        <v>0</v>
      </c>
      <c r="HM51">
        <f>Heildar!HS138</f>
        <v>0</v>
      </c>
      <c r="HN51">
        <f>Heildar!HT138</f>
        <v>0</v>
      </c>
      <c r="HO51">
        <f>Heildar!HU138</f>
        <v>0</v>
      </c>
      <c r="HP51">
        <f>Heildar!HV138</f>
        <v>0</v>
      </c>
      <c r="HQ51">
        <f>Heildar!HW138</f>
        <v>0</v>
      </c>
      <c r="HR51">
        <f>Heildar!HX138</f>
        <v>0</v>
      </c>
      <c r="HS51">
        <f>Heildar!HY138</f>
        <v>0</v>
      </c>
      <c r="HT51">
        <f>Heildar!HZ138</f>
        <v>0</v>
      </c>
      <c r="HU51">
        <f>Heildar!IA138</f>
        <v>0</v>
      </c>
      <c r="HV51">
        <f>Heildar!IB138</f>
        <v>0</v>
      </c>
      <c r="HW51">
        <f>Heildar!IC138</f>
        <v>0</v>
      </c>
      <c r="HX51">
        <f>Heildar!ID138</f>
        <v>0</v>
      </c>
      <c r="HY51">
        <f>Heildar!IE138</f>
        <v>0</v>
      </c>
      <c r="HZ51">
        <f>Heildar!IF138</f>
        <v>0</v>
      </c>
      <c r="IA51">
        <f>Heildar!IG138</f>
        <v>0</v>
      </c>
      <c r="IB51">
        <f>Heildar!IH138</f>
        <v>0</v>
      </c>
      <c r="IC51">
        <f>Heildar!II138</f>
        <v>0</v>
      </c>
      <c r="ID51">
        <f>Heildar!IJ138</f>
        <v>0</v>
      </c>
      <c r="IE51">
        <f>Heildar!IK138</f>
        <v>0</v>
      </c>
      <c r="IF51">
        <f>Heildar!IL138</f>
        <v>0</v>
      </c>
      <c r="IG51">
        <f>Heildar!IM138</f>
        <v>0</v>
      </c>
      <c r="IH51">
        <f>Heildar!IN138</f>
        <v>0</v>
      </c>
      <c r="II51">
        <f>Heildar!IO138</f>
        <v>0</v>
      </c>
      <c r="IJ51">
        <f>Heildar!IP138</f>
        <v>0</v>
      </c>
      <c r="IK51">
        <f>Heildar!IQ138</f>
        <v>0</v>
      </c>
      <c r="IL51">
        <f>Heildar!IR138</f>
        <v>0</v>
      </c>
      <c r="IM51">
        <f>Heildar!IS138</f>
        <v>0</v>
      </c>
      <c r="IN51">
        <f>Heildar!IT138</f>
        <v>0</v>
      </c>
      <c r="IO51">
        <f>Heildar!IU138</f>
        <v>0</v>
      </c>
      <c r="IP51">
        <f>Heildar!IV138</f>
        <v>0</v>
      </c>
      <c r="IQ51" t="e">
        <f>Heildar!#REF!</f>
        <v>#REF!</v>
      </c>
      <c r="IR51" t="e">
        <f>Heildar!#REF!</f>
        <v>#REF!</v>
      </c>
      <c r="IS51" t="e">
        <f>Heildar!#REF!</f>
        <v>#REF!</v>
      </c>
      <c r="IT51" t="e">
        <f>Heildar!#REF!</f>
        <v>#REF!</v>
      </c>
      <c r="IU51" t="e">
        <f>Heildar!#REF!</f>
        <v>#REF!</v>
      </c>
      <c r="IV51" t="e">
        <f>Heildar!#REF!</f>
        <v>#REF!</v>
      </c>
    </row>
    <row r="52" spans="1:256" x14ac:dyDescent="0.2">
      <c r="A52" s="2" t="str">
        <f>Heildar!A114</f>
        <v>R20</v>
      </c>
      <c r="B52" s="2">
        <f>Heildar!B114</f>
        <v>0</v>
      </c>
      <c r="C52" s="2">
        <f>Heildar!C114</f>
        <v>0</v>
      </c>
      <c r="D52" s="2">
        <f>Heildar!D114</f>
        <v>0</v>
      </c>
      <c r="E52" s="2">
        <f>Heildar!E114</f>
        <v>0</v>
      </c>
      <c r="F52" s="2">
        <f>Heildar!F114</f>
        <v>0</v>
      </c>
      <c r="G52" s="2">
        <f>Heildar!G114</f>
        <v>0</v>
      </c>
      <c r="H52" s="2">
        <f>Heildar!H114</f>
        <v>0</v>
      </c>
      <c r="I52" s="2">
        <f>Heildar!I114</f>
        <v>0</v>
      </c>
      <c r="J52" s="2">
        <f>Heildar!J114</f>
        <v>0</v>
      </c>
      <c r="K52" s="2">
        <f>Heildar!K114</f>
        <v>0</v>
      </c>
      <c r="L52" s="2">
        <f>Heildar!L114</f>
        <v>0</v>
      </c>
      <c r="M52" s="2">
        <f>Heildar!M114</f>
        <v>0</v>
      </c>
      <c r="N52" s="2">
        <f>Heildar!N114</f>
        <v>0</v>
      </c>
      <c r="O52" s="2">
        <f>Heildar!O114</f>
        <v>0</v>
      </c>
      <c r="P52" s="2">
        <f>Heildar!P114</f>
        <v>0</v>
      </c>
      <c r="Q52" s="2">
        <f>Heildar!Q114</f>
        <v>0</v>
      </c>
      <c r="R52" s="2">
        <f>Heildar!R114</f>
        <v>0</v>
      </c>
      <c r="S52" s="2">
        <f>Heildar!S114</f>
        <v>0</v>
      </c>
      <c r="T52" s="2">
        <f>Heildar!T114</f>
        <v>0</v>
      </c>
      <c r="U52" s="2">
        <f>Heildar!U114</f>
        <v>0</v>
      </c>
      <c r="V52" s="2">
        <f>Heildar!V114</f>
        <v>0</v>
      </c>
      <c r="W52" s="2">
        <f>Heildar!W114</f>
        <v>0</v>
      </c>
      <c r="X52" s="2">
        <f>Heildar!X114</f>
        <v>0</v>
      </c>
      <c r="Y52" s="2">
        <f>Heildar!Y114</f>
        <v>0</v>
      </c>
      <c r="Z52" s="2">
        <f>Heildar!Z114</f>
        <v>0</v>
      </c>
      <c r="AA52" s="2">
        <f>Heildar!AA114</f>
        <v>0</v>
      </c>
      <c r="AB52" s="2">
        <f>Heildar!AB114</f>
        <v>0</v>
      </c>
      <c r="AC52" s="2">
        <f>Heildar!AC114</f>
        <v>0</v>
      </c>
      <c r="AD52" s="2">
        <f>Heildar!AD114</f>
        <v>0</v>
      </c>
      <c r="AE52" s="2">
        <f>Heildar!AE114</f>
        <v>0</v>
      </c>
      <c r="AF52" s="2">
        <f>Heildar!AF114</f>
        <v>0</v>
      </c>
      <c r="AG52" s="2">
        <f>Heildar!AG114</f>
        <v>0</v>
      </c>
      <c r="AH52" s="2">
        <f>Heildar!AH114</f>
        <v>0</v>
      </c>
      <c r="AI52" s="2">
        <f>Heildar!AI114</f>
        <v>0</v>
      </c>
      <c r="AP52">
        <f>Heildar!AV139</f>
        <v>0</v>
      </c>
      <c r="AQ52">
        <f>Heildar!AW139</f>
        <v>0</v>
      </c>
      <c r="AR52">
        <f>Heildar!AX139</f>
        <v>0</v>
      </c>
      <c r="AS52">
        <f>Heildar!AY139</f>
        <v>0</v>
      </c>
      <c r="AT52">
        <f>Heildar!AZ139</f>
        <v>0</v>
      </c>
      <c r="AU52">
        <f>Heildar!BA139</f>
        <v>0</v>
      </c>
      <c r="AV52">
        <f>Heildar!BB139</f>
        <v>0</v>
      </c>
      <c r="AW52">
        <f>Heildar!BC139</f>
        <v>0</v>
      </c>
      <c r="AX52">
        <f>Heildar!BD139</f>
        <v>0</v>
      </c>
      <c r="AY52">
        <f>Heildar!BE139</f>
        <v>0</v>
      </c>
      <c r="AZ52">
        <f>Heildar!BF139</f>
        <v>0</v>
      </c>
      <c r="BA52">
        <f>Heildar!BG139</f>
        <v>0</v>
      </c>
      <c r="BB52">
        <f>Heildar!BH139</f>
        <v>0</v>
      </c>
      <c r="BC52">
        <f>Heildar!BI139</f>
        <v>0</v>
      </c>
      <c r="BD52">
        <f>Heildar!BJ139</f>
        <v>0</v>
      </c>
      <c r="BE52">
        <f>Heildar!BK139</f>
        <v>0</v>
      </c>
      <c r="BF52">
        <f>Heildar!BL139</f>
        <v>0</v>
      </c>
      <c r="BG52">
        <f>Heildar!BM139</f>
        <v>0</v>
      </c>
      <c r="BH52">
        <f>Heildar!BN139</f>
        <v>0</v>
      </c>
      <c r="BI52">
        <f>Heildar!BO139</f>
        <v>0</v>
      </c>
      <c r="BJ52">
        <f>Heildar!BP139</f>
        <v>0</v>
      </c>
      <c r="BK52">
        <f>Heildar!BQ139</f>
        <v>0</v>
      </c>
      <c r="BL52">
        <f>Heildar!BR139</f>
        <v>0</v>
      </c>
      <c r="BM52">
        <f>Heildar!BS139</f>
        <v>0</v>
      </c>
      <c r="BN52">
        <f>Heildar!BT139</f>
        <v>0</v>
      </c>
      <c r="BO52">
        <f>Heildar!BU139</f>
        <v>0</v>
      </c>
      <c r="BP52">
        <f>Heildar!BV139</f>
        <v>0</v>
      </c>
      <c r="BQ52">
        <f>Heildar!BW139</f>
        <v>0</v>
      </c>
      <c r="BR52">
        <f>Heildar!BX139</f>
        <v>0</v>
      </c>
      <c r="BS52">
        <f>Heildar!BY139</f>
        <v>0</v>
      </c>
      <c r="BT52">
        <f>Heildar!BZ139</f>
        <v>0</v>
      </c>
      <c r="BU52">
        <f>Heildar!CA139</f>
        <v>0</v>
      </c>
      <c r="BV52">
        <f>Heildar!CB139</f>
        <v>0</v>
      </c>
      <c r="BW52">
        <f>Heildar!CC139</f>
        <v>0</v>
      </c>
      <c r="BX52">
        <f>Heildar!CD139</f>
        <v>0</v>
      </c>
      <c r="BY52">
        <f>Heildar!CE139</f>
        <v>0</v>
      </c>
      <c r="BZ52">
        <f>Heildar!CF139</f>
        <v>0</v>
      </c>
      <c r="CA52">
        <f>Heildar!CG139</f>
        <v>0</v>
      </c>
      <c r="CB52">
        <f>Heildar!CH139</f>
        <v>0</v>
      </c>
      <c r="CC52">
        <f>Heildar!CI139</f>
        <v>0</v>
      </c>
      <c r="CD52">
        <f>Heildar!CJ139</f>
        <v>0</v>
      </c>
      <c r="CE52">
        <f>Heildar!CK139</f>
        <v>0</v>
      </c>
      <c r="CF52">
        <f>Heildar!CL139</f>
        <v>0</v>
      </c>
      <c r="CG52">
        <f>Heildar!CM139</f>
        <v>0</v>
      </c>
      <c r="CH52">
        <f>Heildar!CN139</f>
        <v>0</v>
      </c>
      <c r="CI52">
        <f>Heildar!CO139</f>
        <v>0</v>
      </c>
      <c r="CJ52">
        <f>Heildar!CP139</f>
        <v>0</v>
      </c>
      <c r="CK52">
        <f>Heildar!CQ139</f>
        <v>0</v>
      </c>
      <c r="CL52">
        <f>Heildar!CR139</f>
        <v>0</v>
      </c>
      <c r="CM52">
        <f>Heildar!CS139</f>
        <v>0</v>
      </c>
      <c r="CN52">
        <f>Heildar!CT139</f>
        <v>0</v>
      </c>
      <c r="CO52">
        <f>Heildar!CU139</f>
        <v>0</v>
      </c>
      <c r="CP52">
        <f>Heildar!CV139</f>
        <v>0</v>
      </c>
      <c r="CQ52">
        <f>Heildar!CW139</f>
        <v>0</v>
      </c>
      <c r="CR52">
        <f>Heildar!CX139</f>
        <v>0</v>
      </c>
      <c r="CS52">
        <f>Heildar!CY139</f>
        <v>0</v>
      </c>
      <c r="CT52">
        <f>Heildar!CZ139</f>
        <v>0</v>
      </c>
      <c r="CU52">
        <f>Heildar!DA139</f>
        <v>0</v>
      </c>
      <c r="CV52">
        <f>Heildar!DB139</f>
        <v>0</v>
      </c>
      <c r="CW52">
        <f>Heildar!DC139</f>
        <v>0</v>
      </c>
      <c r="CX52">
        <f>Heildar!DD139</f>
        <v>0</v>
      </c>
      <c r="CY52">
        <f>Heildar!DE139</f>
        <v>0</v>
      </c>
      <c r="CZ52">
        <f>Heildar!DF139</f>
        <v>0</v>
      </c>
      <c r="DA52">
        <f>Heildar!DG139</f>
        <v>0</v>
      </c>
      <c r="DB52">
        <f>Heildar!DH139</f>
        <v>0</v>
      </c>
      <c r="DC52">
        <f>Heildar!DI139</f>
        <v>0</v>
      </c>
      <c r="DD52">
        <f>Heildar!DJ139</f>
        <v>0</v>
      </c>
      <c r="DE52">
        <f>Heildar!DK139</f>
        <v>0</v>
      </c>
      <c r="DF52">
        <f>Heildar!DL139</f>
        <v>0</v>
      </c>
      <c r="DG52">
        <f>Heildar!DM139</f>
        <v>0</v>
      </c>
      <c r="DH52">
        <f>Heildar!DN139</f>
        <v>0</v>
      </c>
      <c r="DI52">
        <f>Heildar!DO139</f>
        <v>0</v>
      </c>
      <c r="DJ52">
        <f>Heildar!DP139</f>
        <v>0</v>
      </c>
      <c r="DK52">
        <f>Heildar!DQ139</f>
        <v>0</v>
      </c>
      <c r="DL52">
        <f>Heildar!DR139</f>
        <v>0</v>
      </c>
      <c r="DM52">
        <f>Heildar!DS139</f>
        <v>0</v>
      </c>
      <c r="DN52">
        <f>Heildar!DT139</f>
        <v>0</v>
      </c>
      <c r="DO52">
        <f>Heildar!DU139</f>
        <v>0</v>
      </c>
      <c r="DP52">
        <f>Heildar!DV139</f>
        <v>0</v>
      </c>
      <c r="DQ52">
        <f>Heildar!DW139</f>
        <v>0</v>
      </c>
      <c r="DR52">
        <f>Heildar!DX139</f>
        <v>0</v>
      </c>
      <c r="DS52">
        <f>Heildar!DY139</f>
        <v>0</v>
      </c>
      <c r="DT52">
        <f>Heildar!DZ139</f>
        <v>0</v>
      </c>
      <c r="DU52">
        <f>Heildar!EA139</f>
        <v>0</v>
      </c>
      <c r="DV52">
        <f>Heildar!EB139</f>
        <v>0</v>
      </c>
      <c r="DW52">
        <f>Heildar!EC139</f>
        <v>0</v>
      </c>
      <c r="DX52">
        <f>Heildar!ED139</f>
        <v>0</v>
      </c>
      <c r="DY52">
        <f>Heildar!EE139</f>
        <v>0</v>
      </c>
      <c r="DZ52">
        <f>Heildar!EF139</f>
        <v>0</v>
      </c>
      <c r="EA52">
        <f>Heildar!EG139</f>
        <v>0</v>
      </c>
      <c r="EB52">
        <f>Heildar!EH139</f>
        <v>0</v>
      </c>
      <c r="EC52">
        <f>Heildar!EI139</f>
        <v>0</v>
      </c>
      <c r="ED52">
        <f>Heildar!EJ139</f>
        <v>0</v>
      </c>
      <c r="EE52">
        <f>Heildar!EK139</f>
        <v>0</v>
      </c>
      <c r="EF52">
        <f>Heildar!EL139</f>
        <v>0</v>
      </c>
      <c r="EG52">
        <f>Heildar!EM139</f>
        <v>0</v>
      </c>
      <c r="EH52">
        <f>Heildar!EN139</f>
        <v>0</v>
      </c>
      <c r="EI52">
        <f>Heildar!EO139</f>
        <v>0</v>
      </c>
      <c r="EJ52">
        <f>Heildar!EP139</f>
        <v>0</v>
      </c>
      <c r="EK52">
        <f>Heildar!EQ139</f>
        <v>0</v>
      </c>
      <c r="EL52">
        <f>Heildar!ER139</f>
        <v>0</v>
      </c>
      <c r="EM52">
        <f>Heildar!ES139</f>
        <v>0</v>
      </c>
      <c r="EN52">
        <f>Heildar!ET139</f>
        <v>0</v>
      </c>
      <c r="EO52">
        <f>Heildar!EU139</f>
        <v>0</v>
      </c>
      <c r="EP52">
        <f>Heildar!EV139</f>
        <v>0</v>
      </c>
      <c r="EQ52">
        <f>Heildar!EW139</f>
        <v>0</v>
      </c>
      <c r="ER52">
        <f>Heildar!EX139</f>
        <v>0</v>
      </c>
      <c r="ES52">
        <f>Heildar!EY139</f>
        <v>0</v>
      </c>
      <c r="ET52">
        <f>Heildar!EZ139</f>
        <v>0</v>
      </c>
      <c r="EU52">
        <f>Heildar!FA139</f>
        <v>0</v>
      </c>
      <c r="EV52">
        <f>Heildar!FB139</f>
        <v>0</v>
      </c>
      <c r="EW52">
        <f>Heildar!FC139</f>
        <v>0</v>
      </c>
      <c r="EX52">
        <f>Heildar!FD139</f>
        <v>0</v>
      </c>
      <c r="EY52">
        <f>Heildar!FE139</f>
        <v>0</v>
      </c>
      <c r="EZ52">
        <f>Heildar!FF139</f>
        <v>0</v>
      </c>
      <c r="FA52">
        <f>Heildar!FG139</f>
        <v>0</v>
      </c>
      <c r="FB52">
        <f>Heildar!FH139</f>
        <v>0</v>
      </c>
      <c r="FC52">
        <f>Heildar!FI139</f>
        <v>0</v>
      </c>
      <c r="FD52">
        <f>Heildar!FJ139</f>
        <v>0</v>
      </c>
      <c r="FE52">
        <f>Heildar!FK139</f>
        <v>0</v>
      </c>
      <c r="FF52">
        <f>Heildar!FL139</f>
        <v>0</v>
      </c>
      <c r="FG52">
        <f>Heildar!FM139</f>
        <v>0</v>
      </c>
      <c r="FH52">
        <f>Heildar!FN139</f>
        <v>0</v>
      </c>
      <c r="FI52">
        <f>Heildar!FO139</f>
        <v>0</v>
      </c>
      <c r="FJ52">
        <f>Heildar!FP139</f>
        <v>0</v>
      </c>
      <c r="FK52">
        <f>Heildar!FQ139</f>
        <v>0</v>
      </c>
      <c r="FL52">
        <f>Heildar!FR139</f>
        <v>0</v>
      </c>
      <c r="FM52">
        <f>Heildar!FS139</f>
        <v>0</v>
      </c>
      <c r="FN52">
        <f>Heildar!FT139</f>
        <v>0</v>
      </c>
      <c r="FO52">
        <f>Heildar!FU139</f>
        <v>0</v>
      </c>
      <c r="FP52">
        <f>Heildar!FV139</f>
        <v>0</v>
      </c>
      <c r="FQ52">
        <f>Heildar!FW139</f>
        <v>0</v>
      </c>
      <c r="FR52">
        <f>Heildar!FX139</f>
        <v>0</v>
      </c>
      <c r="FS52">
        <f>Heildar!FY139</f>
        <v>0</v>
      </c>
      <c r="FT52">
        <f>Heildar!FZ139</f>
        <v>0</v>
      </c>
      <c r="FU52">
        <f>Heildar!GA139</f>
        <v>0</v>
      </c>
      <c r="FV52">
        <f>Heildar!GB139</f>
        <v>0</v>
      </c>
      <c r="FW52">
        <f>Heildar!GC139</f>
        <v>0</v>
      </c>
      <c r="FX52">
        <f>Heildar!GD139</f>
        <v>0</v>
      </c>
      <c r="FY52">
        <f>Heildar!GE139</f>
        <v>0</v>
      </c>
      <c r="FZ52">
        <f>Heildar!GF139</f>
        <v>0</v>
      </c>
      <c r="GA52">
        <f>Heildar!GG139</f>
        <v>0</v>
      </c>
      <c r="GB52">
        <f>Heildar!GH139</f>
        <v>0</v>
      </c>
      <c r="GC52">
        <f>Heildar!GI139</f>
        <v>0</v>
      </c>
      <c r="GD52">
        <f>Heildar!GJ139</f>
        <v>0</v>
      </c>
      <c r="GE52">
        <f>Heildar!GK139</f>
        <v>0</v>
      </c>
      <c r="GF52">
        <f>Heildar!GL139</f>
        <v>0</v>
      </c>
      <c r="GG52">
        <f>Heildar!GM139</f>
        <v>0</v>
      </c>
      <c r="GH52">
        <f>Heildar!GN139</f>
        <v>0</v>
      </c>
      <c r="GI52">
        <f>Heildar!GO139</f>
        <v>0</v>
      </c>
      <c r="GJ52">
        <f>Heildar!GP139</f>
        <v>0</v>
      </c>
      <c r="GK52">
        <f>Heildar!GQ139</f>
        <v>0</v>
      </c>
      <c r="GL52">
        <f>Heildar!GR139</f>
        <v>0</v>
      </c>
      <c r="GM52">
        <f>Heildar!GS139</f>
        <v>0</v>
      </c>
      <c r="GN52">
        <f>Heildar!GT139</f>
        <v>0</v>
      </c>
      <c r="GO52">
        <f>Heildar!GU139</f>
        <v>0</v>
      </c>
      <c r="GP52">
        <f>Heildar!GV139</f>
        <v>0</v>
      </c>
      <c r="GQ52">
        <f>Heildar!GW139</f>
        <v>0</v>
      </c>
      <c r="GR52">
        <f>Heildar!GX139</f>
        <v>0</v>
      </c>
      <c r="GS52">
        <f>Heildar!GY139</f>
        <v>0</v>
      </c>
      <c r="GT52">
        <f>Heildar!GZ139</f>
        <v>0</v>
      </c>
      <c r="GU52">
        <f>Heildar!HA139</f>
        <v>0</v>
      </c>
      <c r="GV52">
        <f>Heildar!HB139</f>
        <v>0</v>
      </c>
      <c r="GW52">
        <f>Heildar!HC139</f>
        <v>0</v>
      </c>
      <c r="GX52">
        <f>Heildar!HD139</f>
        <v>0</v>
      </c>
      <c r="GY52">
        <f>Heildar!HE139</f>
        <v>0</v>
      </c>
      <c r="GZ52">
        <f>Heildar!HF139</f>
        <v>0</v>
      </c>
      <c r="HA52">
        <f>Heildar!HG139</f>
        <v>0</v>
      </c>
      <c r="HB52">
        <f>Heildar!HH139</f>
        <v>0</v>
      </c>
      <c r="HC52">
        <f>Heildar!HI139</f>
        <v>0</v>
      </c>
      <c r="HD52">
        <f>Heildar!HJ139</f>
        <v>0</v>
      </c>
      <c r="HE52">
        <f>Heildar!HK139</f>
        <v>0</v>
      </c>
      <c r="HF52">
        <f>Heildar!HL139</f>
        <v>0</v>
      </c>
      <c r="HG52">
        <f>Heildar!HM139</f>
        <v>0</v>
      </c>
      <c r="HH52">
        <f>Heildar!HN139</f>
        <v>0</v>
      </c>
      <c r="HI52">
        <f>Heildar!HO139</f>
        <v>0</v>
      </c>
      <c r="HJ52">
        <f>Heildar!HP139</f>
        <v>0</v>
      </c>
      <c r="HK52">
        <f>Heildar!HQ139</f>
        <v>0</v>
      </c>
      <c r="HL52">
        <f>Heildar!HR139</f>
        <v>0</v>
      </c>
      <c r="HM52">
        <f>Heildar!HS139</f>
        <v>0</v>
      </c>
      <c r="HN52">
        <f>Heildar!HT139</f>
        <v>0</v>
      </c>
      <c r="HO52">
        <f>Heildar!HU139</f>
        <v>0</v>
      </c>
      <c r="HP52">
        <f>Heildar!HV139</f>
        <v>0</v>
      </c>
      <c r="HQ52">
        <f>Heildar!HW139</f>
        <v>0</v>
      </c>
      <c r="HR52">
        <f>Heildar!HX139</f>
        <v>0</v>
      </c>
      <c r="HS52">
        <f>Heildar!HY139</f>
        <v>0</v>
      </c>
      <c r="HT52">
        <f>Heildar!HZ139</f>
        <v>0</v>
      </c>
      <c r="HU52">
        <f>Heildar!IA139</f>
        <v>0</v>
      </c>
      <c r="HV52">
        <f>Heildar!IB139</f>
        <v>0</v>
      </c>
      <c r="HW52">
        <f>Heildar!IC139</f>
        <v>0</v>
      </c>
      <c r="HX52">
        <f>Heildar!ID139</f>
        <v>0</v>
      </c>
      <c r="HY52">
        <f>Heildar!IE139</f>
        <v>0</v>
      </c>
      <c r="HZ52">
        <f>Heildar!IF139</f>
        <v>0</v>
      </c>
      <c r="IA52">
        <f>Heildar!IG139</f>
        <v>0</v>
      </c>
      <c r="IB52">
        <f>Heildar!IH139</f>
        <v>0</v>
      </c>
      <c r="IC52">
        <f>Heildar!II139</f>
        <v>0</v>
      </c>
      <c r="ID52">
        <f>Heildar!IJ139</f>
        <v>0</v>
      </c>
      <c r="IE52">
        <f>Heildar!IK139</f>
        <v>0</v>
      </c>
      <c r="IF52">
        <f>Heildar!IL139</f>
        <v>0</v>
      </c>
      <c r="IG52">
        <f>Heildar!IM139</f>
        <v>0</v>
      </c>
      <c r="IH52">
        <f>Heildar!IN139</f>
        <v>0</v>
      </c>
      <c r="II52">
        <f>Heildar!IO139</f>
        <v>0</v>
      </c>
      <c r="IJ52">
        <f>Heildar!IP139</f>
        <v>0</v>
      </c>
      <c r="IK52">
        <f>Heildar!IQ139</f>
        <v>0</v>
      </c>
      <c r="IL52">
        <f>Heildar!IR139</f>
        <v>0</v>
      </c>
      <c r="IM52">
        <f>Heildar!IS139</f>
        <v>0</v>
      </c>
      <c r="IN52">
        <f>Heildar!IT139</f>
        <v>0</v>
      </c>
      <c r="IO52">
        <f>Heildar!IU139</f>
        <v>0</v>
      </c>
      <c r="IP52">
        <f>Heildar!IV139</f>
        <v>0</v>
      </c>
      <c r="IQ52" t="e">
        <f>Heildar!#REF!</f>
        <v>#REF!</v>
      </c>
      <c r="IR52" t="e">
        <f>Heildar!#REF!</f>
        <v>#REF!</v>
      </c>
      <c r="IS52" t="e">
        <f>Heildar!#REF!</f>
        <v>#REF!</v>
      </c>
      <c r="IT52" t="e">
        <f>Heildar!#REF!</f>
        <v>#REF!</v>
      </c>
      <c r="IU52" t="e">
        <f>Heildar!#REF!</f>
        <v>#REF!</v>
      </c>
      <c r="IV52" t="e">
        <f>Heildar!#REF!</f>
        <v>#REF!</v>
      </c>
    </row>
    <row r="53" spans="1:256" x14ac:dyDescent="0.2">
      <c r="A53" s="30" t="str">
        <f>Heildar!A115</f>
        <v>Mosar</v>
      </c>
      <c r="B53" s="30">
        <f>Heildar!B115</f>
        <v>2</v>
      </c>
      <c r="C53" s="30">
        <f>Heildar!C115</f>
        <v>9.5</v>
      </c>
      <c r="D53" s="30">
        <f>Heildar!D115</f>
        <v>3</v>
      </c>
      <c r="E53" s="30">
        <f>Heildar!E115</f>
        <v>5</v>
      </c>
      <c r="F53" s="30">
        <f>Heildar!F115</f>
        <v>4.5</v>
      </c>
      <c r="G53" s="30">
        <f>Heildar!G115</f>
        <v>7.5</v>
      </c>
      <c r="H53" s="30">
        <f>Heildar!H115</f>
        <v>-6.5</v>
      </c>
      <c r="I53" s="30">
        <f>Heildar!I115</f>
        <v>2</v>
      </c>
      <c r="J53" s="30">
        <f>Heildar!J115</f>
        <v>-0.5</v>
      </c>
      <c r="K53" s="30">
        <f>Heildar!K115</f>
        <v>2</v>
      </c>
      <c r="L53" s="30">
        <f>Heildar!L115</f>
        <v>9.5</v>
      </c>
      <c r="M53" s="30">
        <f>Heildar!M115</f>
        <v>3</v>
      </c>
      <c r="N53" s="30">
        <f>Heildar!N115</f>
        <v>5</v>
      </c>
      <c r="O53" s="30">
        <f>Heildar!O115</f>
        <v>4.5</v>
      </c>
      <c r="P53" s="30">
        <f>Heildar!P115</f>
        <v>0</v>
      </c>
      <c r="Q53" s="30">
        <f>Heildar!Q115</f>
        <v>0</v>
      </c>
      <c r="R53" s="30">
        <f>Heildar!R115</f>
        <v>0</v>
      </c>
      <c r="S53" s="30">
        <f>Heildar!S115</f>
        <v>0</v>
      </c>
      <c r="T53" s="30">
        <f>Heildar!T115</f>
        <v>0</v>
      </c>
      <c r="U53" s="30">
        <f>Heildar!U115</f>
        <v>0</v>
      </c>
      <c r="V53" s="30">
        <f>Heildar!V115</f>
        <v>0</v>
      </c>
      <c r="W53" s="30">
        <f>Heildar!W115</f>
        <v>0</v>
      </c>
      <c r="X53" s="30">
        <f>Heildar!X115</f>
        <v>0</v>
      </c>
      <c r="Y53" s="30">
        <f>Heildar!Y115</f>
        <v>0</v>
      </c>
      <c r="Z53" s="30">
        <f>Heildar!Z115</f>
        <v>0</v>
      </c>
      <c r="AA53" s="30">
        <f>Heildar!AA115</f>
        <v>0</v>
      </c>
      <c r="AB53" s="30">
        <f>Heildar!AB115</f>
        <v>0</v>
      </c>
      <c r="AC53" s="30">
        <f>Heildar!AC115</f>
        <v>0</v>
      </c>
      <c r="AD53" s="30">
        <f>Heildar!AD115</f>
        <v>0</v>
      </c>
      <c r="AE53" s="30">
        <f>Heildar!AE115</f>
        <v>0</v>
      </c>
      <c r="AF53" s="30">
        <f>Heildar!AF115</f>
        <v>0</v>
      </c>
      <c r="AG53" s="30">
        <f>Heildar!AG115</f>
        <v>0</v>
      </c>
      <c r="AH53" s="30">
        <f>Heildar!AH115</f>
        <v>0</v>
      </c>
      <c r="AI53" s="30">
        <f>Heildar!AI115</f>
        <v>0</v>
      </c>
    </row>
    <row r="54" spans="1:256" x14ac:dyDescent="0.2">
      <c r="A54" s="30" t="str">
        <f>Heildar!A116</f>
        <v>Blað- og runnfléttur</v>
      </c>
      <c r="B54" s="30">
        <f>Heildar!B116</f>
        <v>1.5</v>
      </c>
      <c r="C54" s="30">
        <f>Heildar!C116</f>
        <v>2</v>
      </c>
      <c r="D54" s="30">
        <f>Heildar!D116</f>
        <v>1.5</v>
      </c>
      <c r="E54" s="30">
        <f>Heildar!E116</f>
        <v>1</v>
      </c>
      <c r="F54" s="30">
        <f>Heildar!F116</f>
        <v>0.5</v>
      </c>
      <c r="G54" s="30">
        <f>Heildar!G116</f>
        <v>0.5</v>
      </c>
      <c r="H54" s="30">
        <f>Heildar!H116</f>
        <v>-0.5</v>
      </c>
      <c r="I54" s="30">
        <f>Heildar!I116</f>
        <v>-0.5</v>
      </c>
      <c r="J54" s="30">
        <f>Heildar!J116</f>
        <v>-0.5</v>
      </c>
      <c r="K54" s="30">
        <f>Heildar!K116</f>
        <v>0</v>
      </c>
      <c r="L54" s="30">
        <f>Heildar!L116</f>
        <v>0</v>
      </c>
      <c r="M54" s="30">
        <f>Heildar!M116</f>
        <v>0</v>
      </c>
      <c r="N54" s="30">
        <f>Heildar!N116</f>
        <v>0</v>
      </c>
      <c r="O54" s="30">
        <f>Heildar!O116</f>
        <v>0</v>
      </c>
      <c r="P54" s="30">
        <f>Heildar!P116</f>
        <v>1.5</v>
      </c>
      <c r="Q54" s="30">
        <f>Heildar!Q116</f>
        <v>2</v>
      </c>
      <c r="R54" s="30">
        <f>Heildar!R116</f>
        <v>1.5</v>
      </c>
      <c r="S54" s="30">
        <f>Heildar!S116</f>
        <v>1</v>
      </c>
      <c r="T54" s="30">
        <f>Heildar!T116</f>
        <v>0.5</v>
      </c>
      <c r="U54" s="30">
        <f>Heildar!U116</f>
        <v>0</v>
      </c>
      <c r="V54" s="30">
        <f>Heildar!V116</f>
        <v>0</v>
      </c>
      <c r="W54" s="30">
        <f>Heildar!W116</f>
        <v>0</v>
      </c>
      <c r="X54" s="30">
        <f>Heildar!X116</f>
        <v>0</v>
      </c>
      <c r="Y54" s="30">
        <f>Heildar!Y116</f>
        <v>0</v>
      </c>
      <c r="Z54" s="30">
        <f>Heildar!Z116</f>
        <v>0</v>
      </c>
      <c r="AA54" s="30">
        <f>Heildar!AA116</f>
        <v>0</v>
      </c>
      <c r="AB54" s="30">
        <f>Heildar!AB116</f>
        <v>0</v>
      </c>
      <c r="AC54" s="30">
        <f>Heildar!AC116</f>
        <v>0</v>
      </c>
      <c r="AD54" s="30">
        <f>Heildar!AD116</f>
        <v>0</v>
      </c>
      <c r="AE54" s="30">
        <f>Heildar!AE116</f>
        <v>0</v>
      </c>
      <c r="AF54" s="30">
        <f>Heildar!AF116</f>
        <v>0</v>
      </c>
      <c r="AG54" s="30">
        <f>Heildar!AG116</f>
        <v>0</v>
      </c>
      <c r="AH54" s="30">
        <f>Heildar!AH116</f>
        <v>0</v>
      </c>
      <c r="AI54" s="30">
        <f>Heildar!AI116</f>
        <v>0</v>
      </c>
    </row>
    <row r="55" spans="1:256" x14ac:dyDescent="0.2">
      <c r="A55" s="30" t="str">
        <f>Heildar!A117</f>
        <v>Hrúðurfléttur</v>
      </c>
      <c r="B55" s="30">
        <f>Heildar!B117</f>
        <v>52</v>
      </c>
      <c r="C55" s="30">
        <f>Heildar!C117</f>
        <v>60.5</v>
      </c>
      <c r="D55" s="30">
        <f>Heildar!D117</f>
        <v>38</v>
      </c>
      <c r="E55" s="30">
        <f>Heildar!E117</f>
        <v>51.5</v>
      </c>
      <c r="F55" s="30">
        <f>Heildar!F117</f>
        <v>50.5</v>
      </c>
      <c r="G55" s="30">
        <f>Heildar!G117</f>
        <v>8.5</v>
      </c>
      <c r="H55" s="30">
        <f>Heildar!H117</f>
        <v>-22.5</v>
      </c>
      <c r="I55" s="30">
        <f>Heildar!I117</f>
        <v>13.5</v>
      </c>
      <c r="J55" s="30">
        <f>Heildar!J117</f>
        <v>-1</v>
      </c>
      <c r="K55" s="30">
        <f>Heildar!K117</f>
        <v>0</v>
      </c>
      <c r="L55" s="30">
        <f>Heildar!L117</f>
        <v>0</v>
      </c>
      <c r="M55" s="30">
        <f>Heildar!M117</f>
        <v>0</v>
      </c>
      <c r="N55" s="30">
        <f>Heildar!N117</f>
        <v>0</v>
      </c>
      <c r="O55" s="30">
        <f>Heildar!O117</f>
        <v>0</v>
      </c>
      <c r="P55" s="30">
        <f>Heildar!P117</f>
        <v>0</v>
      </c>
      <c r="Q55" s="30">
        <f>Heildar!Q117</f>
        <v>0</v>
      </c>
      <c r="R55" s="30">
        <f>Heildar!R117</f>
        <v>0</v>
      </c>
      <c r="S55" s="30">
        <f>Heildar!S117</f>
        <v>0</v>
      </c>
      <c r="T55" s="30">
        <f>Heildar!T117</f>
        <v>0</v>
      </c>
      <c r="U55" s="30">
        <f>Heildar!U117</f>
        <v>52</v>
      </c>
      <c r="V55" s="30">
        <f>Heildar!V117</f>
        <v>60.5</v>
      </c>
      <c r="W55" s="30">
        <f>Heildar!W117</f>
        <v>38</v>
      </c>
      <c r="X55" s="30">
        <f>Heildar!X117</f>
        <v>51.5</v>
      </c>
      <c r="Y55" s="30">
        <f>Heildar!Y117</f>
        <v>50.5</v>
      </c>
      <c r="Z55" s="30">
        <f>Heildar!Z117</f>
        <v>0</v>
      </c>
      <c r="AA55" s="30">
        <f>Heildar!AA117</f>
        <v>0</v>
      </c>
      <c r="AB55" s="30">
        <f>Heildar!AB117</f>
        <v>0</v>
      </c>
      <c r="AC55" s="30">
        <f>Heildar!AC117</f>
        <v>0</v>
      </c>
      <c r="AD55" s="30">
        <f>Heildar!AD117</f>
        <v>0</v>
      </c>
      <c r="AE55" s="30">
        <f>Heildar!AE117</f>
        <v>0</v>
      </c>
      <c r="AF55" s="30">
        <f>Heildar!AF117</f>
        <v>0</v>
      </c>
      <c r="AG55" s="30">
        <f>Heildar!AG117</f>
        <v>0</v>
      </c>
      <c r="AH55" s="30">
        <f>Heildar!AH117</f>
        <v>0</v>
      </c>
      <c r="AI55" s="30">
        <f>Heildar!AI117</f>
        <v>0</v>
      </c>
    </row>
    <row r="56" spans="1:256" x14ac:dyDescent="0.2">
      <c r="A56" s="30" t="str">
        <f>Heildar!A118</f>
        <v>Heildarþekja</v>
      </c>
      <c r="B56" s="30">
        <f>Heildar!B118</f>
        <v>55.5</v>
      </c>
      <c r="C56" s="30">
        <f>Heildar!C118</f>
        <v>72</v>
      </c>
      <c r="D56" s="30">
        <f>Heildar!D118</f>
        <v>42.5</v>
      </c>
      <c r="E56" s="30">
        <f>Heildar!E118</f>
        <v>57.5</v>
      </c>
      <c r="F56" s="30">
        <f>Heildar!F118</f>
        <v>55.5</v>
      </c>
      <c r="G56" s="30">
        <f>Heildar!G118</f>
        <v>16.5</v>
      </c>
      <c r="H56" s="30">
        <f>Heildar!H118</f>
        <v>-29.5</v>
      </c>
      <c r="I56" s="30">
        <f>Heildar!I118</f>
        <v>15</v>
      </c>
      <c r="J56" s="30">
        <f>Heildar!J118</f>
        <v>-2</v>
      </c>
      <c r="K56" s="30">
        <f>Heildar!K118</f>
        <v>0</v>
      </c>
      <c r="L56" s="30">
        <f>Heildar!L118</f>
        <v>0</v>
      </c>
      <c r="M56" s="30">
        <f>Heildar!M118</f>
        <v>0</v>
      </c>
      <c r="N56" s="30">
        <f>Heildar!N118</f>
        <v>0</v>
      </c>
      <c r="O56" s="30">
        <f>Heildar!O118</f>
        <v>0</v>
      </c>
      <c r="P56" s="30">
        <f>Heildar!P118</f>
        <v>0</v>
      </c>
      <c r="Q56" s="30">
        <f>Heildar!Q118</f>
        <v>0</v>
      </c>
      <c r="R56" s="30">
        <f>Heildar!R118</f>
        <v>0</v>
      </c>
      <c r="S56" s="30">
        <f>Heildar!S118</f>
        <v>0</v>
      </c>
      <c r="T56" s="30">
        <f>Heildar!T118</f>
        <v>0</v>
      </c>
      <c r="U56" s="30">
        <f>Heildar!U118</f>
        <v>0</v>
      </c>
      <c r="V56" s="30">
        <f>Heildar!V118</f>
        <v>0</v>
      </c>
      <c r="W56" s="30">
        <f>Heildar!W118</f>
        <v>0</v>
      </c>
      <c r="X56" s="30">
        <f>Heildar!X118</f>
        <v>0</v>
      </c>
      <c r="Y56" s="30">
        <f>Heildar!Y118</f>
        <v>0</v>
      </c>
      <c r="Z56" s="30">
        <f>Heildar!Z118</f>
        <v>55.5</v>
      </c>
      <c r="AA56" s="30">
        <f>Heildar!AA118</f>
        <v>72</v>
      </c>
      <c r="AB56" s="30">
        <f>Heildar!AB118</f>
        <v>42.5</v>
      </c>
      <c r="AC56" s="30">
        <f>Heildar!AC118</f>
        <v>57.5</v>
      </c>
      <c r="AD56" s="30">
        <f>Heildar!AD118</f>
        <v>55.5</v>
      </c>
      <c r="AE56" s="30">
        <f>Heildar!AE118</f>
        <v>0</v>
      </c>
      <c r="AF56" s="30">
        <f>Heildar!AF118</f>
        <v>0</v>
      </c>
      <c r="AG56" s="30">
        <f>Heildar!AG118</f>
        <v>0</v>
      </c>
      <c r="AH56" s="30">
        <f>Heildar!AH118</f>
        <v>0</v>
      </c>
      <c r="AI56" s="30">
        <f>Heildar!AI118</f>
        <v>0</v>
      </c>
    </row>
    <row r="57" spans="1:256" x14ac:dyDescent="0.2">
      <c r="A57" s="30" t="str">
        <f>Heildar!A119</f>
        <v>Fjölbreytni</v>
      </c>
      <c r="B57" s="30">
        <f>Heildar!B119</f>
        <v>13</v>
      </c>
      <c r="C57" s="30">
        <f>Heildar!C119</f>
        <v>19</v>
      </c>
      <c r="D57" s="30">
        <f>Heildar!D119</f>
        <v>15</v>
      </c>
      <c r="E57" s="30">
        <f>Heildar!E119</f>
        <v>11</v>
      </c>
      <c r="F57" s="30">
        <f>Heildar!F119</f>
        <v>13</v>
      </c>
      <c r="G57" s="30">
        <f>Heildar!G119</f>
        <v>6</v>
      </c>
      <c r="H57" s="30">
        <f>Heildar!H119</f>
        <v>-4</v>
      </c>
      <c r="I57" s="30">
        <f>Heildar!I119</f>
        <v>-4</v>
      </c>
      <c r="J57" s="30">
        <f>Heildar!J119</f>
        <v>2</v>
      </c>
      <c r="K57" s="30">
        <f>Heildar!K119</f>
        <v>0</v>
      </c>
      <c r="L57" s="30">
        <f>Heildar!L119</f>
        <v>0</v>
      </c>
      <c r="M57" s="30">
        <f>Heildar!M119</f>
        <v>0</v>
      </c>
      <c r="N57" s="30">
        <f>Heildar!N119</f>
        <v>0</v>
      </c>
      <c r="O57" s="30">
        <f>Heildar!O119</f>
        <v>0</v>
      </c>
      <c r="P57" s="30">
        <f>Heildar!P119</f>
        <v>0</v>
      </c>
      <c r="Q57" s="30">
        <f>Heildar!Q119</f>
        <v>0</v>
      </c>
      <c r="R57" s="30">
        <f>Heildar!R119</f>
        <v>0</v>
      </c>
      <c r="S57" s="30">
        <f>Heildar!S119</f>
        <v>0</v>
      </c>
      <c r="T57" s="30">
        <f>Heildar!T119</f>
        <v>0</v>
      </c>
      <c r="U57" s="30">
        <f>Heildar!U119</f>
        <v>0</v>
      </c>
      <c r="V57" s="30">
        <f>Heildar!V119</f>
        <v>0</v>
      </c>
      <c r="W57" s="30">
        <f>Heildar!W119</f>
        <v>0</v>
      </c>
      <c r="X57" s="30">
        <f>Heildar!X119</f>
        <v>0</v>
      </c>
      <c r="Y57" s="30">
        <f>Heildar!Y119</f>
        <v>0</v>
      </c>
      <c r="Z57" s="30">
        <f>Heildar!Z119</f>
        <v>0</v>
      </c>
      <c r="AA57" s="30">
        <f>Heildar!AA119</f>
        <v>0</v>
      </c>
      <c r="AB57" s="30">
        <f>Heildar!AB119</f>
        <v>0</v>
      </c>
      <c r="AC57" s="30">
        <f>Heildar!AC119</f>
        <v>0</v>
      </c>
      <c r="AD57" s="30">
        <f>Heildar!AD119</f>
        <v>0</v>
      </c>
      <c r="AE57" s="30">
        <f>Heildar!AE119</f>
        <v>13</v>
      </c>
      <c r="AF57" s="30">
        <f>Heildar!AF119</f>
        <v>19</v>
      </c>
      <c r="AG57" s="30">
        <f>Heildar!AG119</f>
        <v>15</v>
      </c>
      <c r="AH57" s="30">
        <f>Heildar!AH119</f>
        <v>11</v>
      </c>
      <c r="AI57" s="30">
        <f>Heildar!AI119</f>
        <v>13</v>
      </c>
    </row>
    <row r="58" spans="1:256" x14ac:dyDescent="0.2">
      <c r="A58" s="2" t="str">
        <f>Heildar!A140</f>
        <v>R24</v>
      </c>
      <c r="B58" s="2">
        <f>Heildar!B140</f>
        <v>0</v>
      </c>
      <c r="C58" s="2">
        <f>Heildar!C140</f>
        <v>0</v>
      </c>
      <c r="D58" s="2">
        <f>Heildar!D140</f>
        <v>0</v>
      </c>
      <c r="E58" s="2">
        <f>Heildar!E140</f>
        <v>0</v>
      </c>
      <c r="F58" s="2">
        <f>Heildar!F140</f>
        <v>0</v>
      </c>
      <c r="G58" s="2">
        <f>Heildar!G140</f>
        <v>0</v>
      </c>
      <c r="H58" s="2">
        <f>Heildar!H140</f>
        <v>0</v>
      </c>
      <c r="I58" s="2">
        <f>Heildar!I140</f>
        <v>0</v>
      </c>
      <c r="J58" s="2">
        <f>Heildar!J140</f>
        <v>0</v>
      </c>
      <c r="K58" s="2">
        <f>Heildar!K140</f>
        <v>0</v>
      </c>
      <c r="L58" s="2">
        <f>Heildar!L140</f>
        <v>0</v>
      </c>
      <c r="M58" s="2">
        <f>Heildar!M140</f>
        <v>0</v>
      </c>
      <c r="N58" s="2">
        <f>Heildar!N140</f>
        <v>0</v>
      </c>
      <c r="O58" s="2">
        <f>Heildar!O140</f>
        <v>0</v>
      </c>
      <c r="P58" s="2">
        <f>Heildar!P140</f>
        <v>0</v>
      </c>
      <c r="Q58" s="2">
        <f>Heildar!Q140</f>
        <v>0</v>
      </c>
      <c r="R58" s="2">
        <f>Heildar!R140</f>
        <v>0</v>
      </c>
      <c r="S58" s="2">
        <f>Heildar!S140</f>
        <v>0</v>
      </c>
      <c r="T58" s="2">
        <f>Heildar!T140</f>
        <v>0</v>
      </c>
      <c r="U58" s="2">
        <f>Heildar!U140</f>
        <v>0</v>
      </c>
      <c r="V58" s="2">
        <f>Heildar!V140</f>
        <v>0</v>
      </c>
      <c r="W58" s="2">
        <f>Heildar!W140</f>
        <v>0</v>
      </c>
      <c r="X58" s="2">
        <f>Heildar!X140</f>
        <v>0</v>
      </c>
      <c r="Y58" s="2">
        <f>Heildar!Y140</f>
        <v>0</v>
      </c>
      <c r="Z58" s="2">
        <f>Heildar!Z140</f>
        <v>0</v>
      </c>
      <c r="AA58" s="2">
        <f>Heildar!AA140</f>
        <v>0</v>
      </c>
      <c r="AB58" s="2">
        <f>Heildar!AB140</f>
        <v>0</v>
      </c>
      <c r="AC58" s="2">
        <f>Heildar!AC140</f>
        <v>0</v>
      </c>
      <c r="AD58" s="2">
        <f>Heildar!AD140</f>
        <v>0</v>
      </c>
      <c r="AE58" s="2">
        <f>Heildar!AE140</f>
        <v>0</v>
      </c>
      <c r="AF58" s="2">
        <f>Heildar!AF140</f>
        <v>0</v>
      </c>
      <c r="AG58" s="2">
        <f>Heildar!AG140</f>
        <v>0</v>
      </c>
      <c r="AH58" s="2">
        <f>Heildar!AH140</f>
        <v>0</v>
      </c>
      <c r="AI58" s="2">
        <f>Heildar!AI140</f>
        <v>0</v>
      </c>
      <c r="AP58">
        <f>Heildar!AV246</f>
        <v>0</v>
      </c>
      <c r="AQ58">
        <f>Heildar!AW246</f>
        <v>0</v>
      </c>
      <c r="AR58">
        <f>Heildar!AX246</f>
        <v>0</v>
      </c>
      <c r="AS58">
        <f>Heildar!AY246</f>
        <v>0</v>
      </c>
      <c r="AT58">
        <f>Heildar!AZ246</f>
        <v>0</v>
      </c>
      <c r="AU58">
        <f>Heildar!BA246</f>
        <v>0</v>
      </c>
      <c r="AV58">
        <f>Heildar!BB246</f>
        <v>0</v>
      </c>
      <c r="AW58">
        <f>Heildar!BC246</f>
        <v>0</v>
      </c>
      <c r="AX58">
        <f>Heildar!BD246</f>
        <v>0</v>
      </c>
      <c r="AY58">
        <f>Heildar!BE246</f>
        <v>0</v>
      </c>
      <c r="AZ58">
        <f>Heildar!BF246</f>
        <v>0</v>
      </c>
      <c r="BA58">
        <f>Heildar!BG246</f>
        <v>0</v>
      </c>
      <c r="BB58">
        <f>Heildar!BH246</f>
        <v>0</v>
      </c>
      <c r="BC58">
        <f>Heildar!BI246</f>
        <v>0</v>
      </c>
      <c r="BD58">
        <f>Heildar!BJ246</f>
        <v>0</v>
      </c>
      <c r="BE58">
        <f>Heildar!BK246</f>
        <v>0</v>
      </c>
      <c r="BF58">
        <f>Heildar!BL246</f>
        <v>0</v>
      </c>
      <c r="BG58">
        <f>Heildar!BM246</f>
        <v>0</v>
      </c>
      <c r="BH58">
        <f>Heildar!BN246</f>
        <v>0</v>
      </c>
      <c r="BI58">
        <f>Heildar!BO246</f>
        <v>0</v>
      </c>
      <c r="BJ58">
        <f>Heildar!BP246</f>
        <v>0</v>
      </c>
      <c r="BK58">
        <f>Heildar!BQ246</f>
        <v>0</v>
      </c>
      <c r="BL58">
        <f>Heildar!BR246</f>
        <v>0</v>
      </c>
      <c r="BM58">
        <f>Heildar!BS246</f>
        <v>0</v>
      </c>
      <c r="BN58">
        <f>Heildar!BT246</f>
        <v>0</v>
      </c>
      <c r="BO58">
        <f>Heildar!BU246</f>
        <v>0</v>
      </c>
      <c r="BP58">
        <f>Heildar!BV246</f>
        <v>0</v>
      </c>
      <c r="BQ58">
        <f>Heildar!BW246</f>
        <v>0</v>
      </c>
      <c r="BR58">
        <f>Heildar!BX246</f>
        <v>0</v>
      </c>
      <c r="BS58">
        <f>Heildar!BY246</f>
        <v>0</v>
      </c>
      <c r="BT58">
        <f>Heildar!BZ246</f>
        <v>0</v>
      </c>
      <c r="BU58">
        <f>Heildar!CA246</f>
        <v>0</v>
      </c>
      <c r="BV58">
        <f>Heildar!CB246</f>
        <v>0</v>
      </c>
      <c r="BW58">
        <f>Heildar!CC246</f>
        <v>0</v>
      </c>
      <c r="BX58">
        <f>Heildar!CD246</f>
        <v>0</v>
      </c>
      <c r="BY58">
        <f>Heildar!CE246</f>
        <v>0</v>
      </c>
      <c r="BZ58">
        <f>Heildar!CF246</f>
        <v>0</v>
      </c>
      <c r="CA58">
        <f>Heildar!CG246</f>
        <v>0</v>
      </c>
      <c r="CB58">
        <f>Heildar!CH246</f>
        <v>0</v>
      </c>
      <c r="CC58">
        <f>Heildar!CI246</f>
        <v>0</v>
      </c>
      <c r="CD58">
        <f>Heildar!CJ246</f>
        <v>0</v>
      </c>
      <c r="CE58">
        <f>Heildar!CK246</f>
        <v>0</v>
      </c>
      <c r="CF58">
        <f>Heildar!CL246</f>
        <v>0</v>
      </c>
      <c r="CG58">
        <f>Heildar!CM246</f>
        <v>0</v>
      </c>
      <c r="CH58">
        <f>Heildar!CN246</f>
        <v>0</v>
      </c>
      <c r="CI58">
        <f>Heildar!CO246</f>
        <v>0</v>
      </c>
      <c r="CJ58">
        <f>Heildar!CP246</f>
        <v>0</v>
      </c>
      <c r="CK58">
        <f>Heildar!CQ246</f>
        <v>0</v>
      </c>
      <c r="CL58">
        <f>Heildar!CR246</f>
        <v>0</v>
      </c>
      <c r="CM58">
        <f>Heildar!CS246</f>
        <v>0</v>
      </c>
      <c r="CN58">
        <f>Heildar!CT246</f>
        <v>0</v>
      </c>
      <c r="CO58">
        <f>Heildar!CU246</f>
        <v>0</v>
      </c>
      <c r="CP58">
        <f>Heildar!CV246</f>
        <v>0</v>
      </c>
      <c r="CQ58">
        <f>Heildar!CW246</f>
        <v>0</v>
      </c>
      <c r="CR58">
        <f>Heildar!CX246</f>
        <v>0</v>
      </c>
      <c r="CS58">
        <f>Heildar!CY246</f>
        <v>0</v>
      </c>
      <c r="CT58">
        <f>Heildar!CZ246</f>
        <v>0</v>
      </c>
      <c r="CU58">
        <f>Heildar!DA246</f>
        <v>0</v>
      </c>
      <c r="CV58">
        <f>Heildar!DB246</f>
        <v>0</v>
      </c>
      <c r="CW58">
        <f>Heildar!DC246</f>
        <v>0</v>
      </c>
      <c r="CX58">
        <f>Heildar!DD246</f>
        <v>0</v>
      </c>
      <c r="CY58">
        <f>Heildar!DE246</f>
        <v>0</v>
      </c>
      <c r="CZ58">
        <f>Heildar!DF246</f>
        <v>0</v>
      </c>
      <c r="DA58">
        <f>Heildar!DG246</f>
        <v>0</v>
      </c>
      <c r="DB58">
        <f>Heildar!DH246</f>
        <v>0</v>
      </c>
      <c r="DC58">
        <f>Heildar!DI246</f>
        <v>0</v>
      </c>
      <c r="DD58">
        <f>Heildar!DJ246</f>
        <v>0</v>
      </c>
      <c r="DE58">
        <f>Heildar!DK246</f>
        <v>0</v>
      </c>
      <c r="DF58">
        <f>Heildar!DL246</f>
        <v>0</v>
      </c>
      <c r="DG58">
        <f>Heildar!DM246</f>
        <v>0</v>
      </c>
      <c r="DH58">
        <f>Heildar!DN246</f>
        <v>0</v>
      </c>
      <c r="DI58">
        <f>Heildar!DO246</f>
        <v>0</v>
      </c>
      <c r="DJ58">
        <f>Heildar!DP246</f>
        <v>0</v>
      </c>
      <c r="DK58">
        <f>Heildar!DQ246</f>
        <v>0</v>
      </c>
      <c r="DL58">
        <f>Heildar!DR246</f>
        <v>0</v>
      </c>
      <c r="DM58">
        <f>Heildar!DS246</f>
        <v>0</v>
      </c>
      <c r="DN58">
        <f>Heildar!DT246</f>
        <v>0</v>
      </c>
      <c r="DO58">
        <f>Heildar!DU246</f>
        <v>0</v>
      </c>
      <c r="DP58">
        <f>Heildar!DV246</f>
        <v>0</v>
      </c>
      <c r="DQ58">
        <f>Heildar!DW246</f>
        <v>0</v>
      </c>
      <c r="DR58">
        <f>Heildar!DX246</f>
        <v>0</v>
      </c>
      <c r="DS58">
        <f>Heildar!DY246</f>
        <v>0</v>
      </c>
      <c r="DT58">
        <f>Heildar!DZ246</f>
        <v>0</v>
      </c>
      <c r="DU58">
        <f>Heildar!EA246</f>
        <v>0</v>
      </c>
      <c r="DV58">
        <f>Heildar!EB246</f>
        <v>0</v>
      </c>
      <c r="DW58">
        <f>Heildar!EC246</f>
        <v>0</v>
      </c>
      <c r="DX58">
        <f>Heildar!ED246</f>
        <v>0</v>
      </c>
      <c r="DY58">
        <f>Heildar!EE246</f>
        <v>0</v>
      </c>
      <c r="DZ58">
        <f>Heildar!EF246</f>
        <v>0</v>
      </c>
      <c r="EA58">
        <f>Heildar!EG246</f>
        <v>0</v>
      </c>
      <c r="EB58">
        <f>Heildar!EH246</f>
        <v>0</v>
      </c>
      <c r="EC58">
        <f>Heildar!EI246</f>
        <v>0</v>
      </c>
      <c r="ED58">
        <f>Heildar!EJ246</f>
        <v>0</v>
      </c>
      <c r="EE58">
        <f>Heildar!EK246</f>
        <v>0</v>
      </c>
      <c r="EF58">
        <f>Heildar!EL246</f>
        <v>0</v>
      </c>
      <c r="EG58">
        <f>Heildar!EM246</f>
        <v>0</v>
      </c>
      <c r="EH58">
        <f>Heildar!EN246</f>
        <v>0</v>
      </c>
      <c r="EI58">
        <f>Heildar!EO246</f>
        <v>0</v>
      </c>
      <c r="EJ58">
        <f>Heildar!EP246</f>
        <v>0</v>
      </c>
      <c r="EK58">
        <f>Heildar!EQ246</f>
        <v>0</v>
      </c>
      <c r="EL58">
        <f>Heildar!ER246</f>
        <v>0</v>
      </c>
      <c r="EM58">
        <f>Heildar!ES246</f>
        <v>0</v>
      </c>
      <c r="EN58">
        <f>Heildar!ET246</f>
        <v>0</v>
      </c>
      <c r="EO58">
        <f>Heildar!EU246</f>
        <v>0</v>
      </c>
      <c r="EP58">
        <f>Heildar!EV246</f>
        <v>0</v>
      </c>
      <c r="EQ58">
        <f>Heildar!EW246</f>
        <v>0</v>
      </c>
      <c r="ER58">
        <f>Heildar!EX246</f>
        <v>0</v>
      </c>
      <c r="ES58">
        <f>Heildar!EY246</f>
        <v>0</v>
      </c>
      <c r="ET58">
        <f>Heildar!EZ246</f>
        <v>0</v>
      </c>
      <c r="EU58">
        <f>Heildar!FA246</f>
        <v>0</v>
      </c>
      <c r="EV58">
        <f>Heildar!FB246</f>
        <v>0</v>
      </c>
      <c r="EW58">
        <f>Heildar!FC246</f>
        <v>0</v>
      </c>
      <c r="EX58">
        <f>Heildar!FD246</f>
        <v>0</v>
      </c>
      <c r="EY58">
        <f>Heildar!FE246</f>
        <v>0</v>
      </c>
      <c r="EZ58">
        <f>Heildar!FF246</f>
        <v>0</v>
      </c>
      <c r="FA58">
        <f>Heildar!FG246</f>
        <v>0</v>
      </c>
      <c r="FB58">
        <f>Heildar!FH246</f>
        <v>0</v>
      </c>
      <c r="FC58">
        <f>Heildar!FI246</f>
        <v>0</v>
      </c>
      <c r="FD58">
        <f>Heildar!FJ246</f>
        <v>0</v>
      </c>
      <c r="FE58">
        <f>Heildar!FK246</f>
        <v>0</v>
      </c>
      <c r="FF58">
        <f>Heildar!FL246</f>
        <v>0</v>
      </c>
      <c r="FG58">
        <f>Heildar!FM246</f>
        <v>0</v>
      </c>
      <c r="FH58">
        <f>Heildar!FN246</f>
        <v>0</v>
      </c>
      <c r="FI58">
        <f>Heildar!FO246</f>
        <v>0</v>
      </c>
      <c r="FJ58">
        <f>Heildar!FP246</f>
        <v>0</v>
      </c>
      <c r="FK58">
        <f>Heildar!FQ246</f>
        <v>0</v>
      </c>
      <c r="FL58">
        <f>Heildar!FR246</f>
        <v>0</v>
      </c>
      <c r="FM58">
        <f>Heildar!FS246</f>
        <v>0</v>
      </c>
      <c r="FN58">
        <f>Heildar!FT246</f>
        <v>0</v>
      </c>
      <c r="FO58">
        <f>Heildar!FU246</f>
        <v>0</v>
      </c>
      <c r="FP58">
        <f>Heildar!FV246</f>
        <v>0</v>
      </c>
      <c r="FQ58">
        <f>Heildar!FW246</f>
        <v>0</v>
      </c>
      <c r="FR58">
        <f>Heildar!FX246</f>
        <v>0</v>
      </c>
      <c r="FS58">
        <f>Heildar!FY246</f>
        <v>0</v>
      </c>
      <c r="FT58">
        <f>Heildar!FZ246</f>
        <v>0</v>
      </c>
      <c r="FU58">
        <f>Heildar!GA246</f>
        <v>0</v>
      </c>
      <c r="FV58">
        <f>Heildar!GB246</f>
        <v>0</v>
      </c>
      <c r="FW58">
        <f>Heildar!GC246</f>
        <v>0</v>
      </c>
      <c r="FX58">
        <f>Heildar!GD246</f>
        <v>0</v>
      </c>
      <c r="FY58">
        <f>Heildar!GE246</f>
        <v>0</v>
      </c>
      <c r="FZ58">
        <f>Heildar!GF246</f>
        <v>0</v>
      </c>
      <c r="GA58">
        <f>Heildar!GG246</f>
        <v>0</v>
      </c>
      <c r="GB58">
        <f>Heildar!GH246</f>
        <v>0</v>
      </c>
      <c r="GC58">
        <f>Heildar!GI246</f>
        <v>0</v>
      </c>
      <c r="GD58">
        <f>Heildar!GJ246</f>
        <v>0</v>
      </c>
      <c r="GE58">
        <f>Heildar!GK246</f>
        <v>0</v>
      </c>
      <c r="GF58">
        <f>Heildar!GL246</f>
        <v>0</v>
      </c>
      <c r="GG58">
        <f>Heildar!GM246</f>
        <v>0</v>
      </c>
      <c r="GH58">
        <f>Heildar!GN246</f>
        <v>0</v>
      </c>
      <c r="GI58">
        <f>Heildar!GO246</f>
        <v>0</v>
      </c>
      <c r="GJ58">
        <f>Heildar!GP246</f>
        <v>0</v>
      </c>
      <c r="GK58">
        <f>Heildar!GQ246</f>
        <v>0</v>
      </c>
      <c r="GL58">
        <f>Heildar!GR246</f>
        <v>0</v>
      </c>
      <c r="GM58">
        <f>Heildar!GS246</f>
        <v>0</v>
      </c>
      <c r="GN58">
        <f>Heildar!GT246</f>
        <v>0</v>
      </c>
      <c r="GO58">
        <f>Heildar!GU246</f>
        <v>0</v>
      </c>
      <c r="GP58">
        <f>Heildar!GV246</f>
        <v>0</v>
      </c>
      <c r="GQ58">
        <f>Heildar!GW246</f>
        <v>0</v>
      </c>
      <c r="GR58">
        <f>Heildar!GX246</f>
        <v>0</v>
      </c>
      <c r="GS58">
        <f>Heildar!GY246</f>
        <v>0</v>
      </c>
      <c r="GT58">
        <f>Heildar!GZ246</f>
        <v>0</v>
      </c>
      <c r="GU58">
        <f>Heildar!HA246</f>
        <v>0</v>
      </c>
      <c r="GV58">
        <f>Heildar!HB246</f>
        <v>0</v>
      </c>
      <c r="GW58">
        <f>Heildar!HC246</f>
        <v>0</v>
      </c>
      <c r="GX58">
        <f>Heildar!HD246</f>
        <v>0</v>
      </c>
      <c r="GY58">
        <f>Heildar!HE246</f>
        <v>0</v>
      </c>
      <c r="GZ58">
        <f>Heildar!HF246</f>
        <v>0</v>
      </c>
      <c r="HA58">
        <f>Heildar!HG246</f>
        <v>0</v>
      </c>
      <c r="HB58">
        <f>Heildar!HH246</f>
        <v>0</v>
      </c>
      <c r="HC58">
        <f>Heildar!HI246</f>
        <v>0</v>
      </c>
      <c r="HD58">
        <f>Heildar!HJ246</f>
        <v>0</v>
      </c>
      <c r="HE58">
        <f>Heildar!HK246</f>
        <v>0</v>
      </c>
      <c r="HF58">
        <f>Heildar!HL246</f>
        <v>0</v>
      </c>
      <c r="HG58">
        <f>Heildar!HM246</f>
        <v>0</v>
      </c>
      <c r="HH58">
        <f>Heildar!HN246</f>
        <v>0</v>
      </c>
      <c r="HI58">
        <f>Heildar!HO246</f>
        <v>0</v>
      </c>
      <c r="HJ58">
        <f>Heildar!HP246</f>
        <v>0</v>
      </c>
      <c r="HK58">
        <f>Heildar!HQ246</f>
        <v>0</v>
      </c>
      <c r="HL58">
        <f>Heildar!HR246</f>
        <v>0</v>
      </c>
      <c r="HM58">
        <f>Heildar!HS246</f>
        <v>0</v>
      </c>
      <c r="HN58">
        <f>Heildar!HT246</f>
        <v>0</v>
      </c>
      <c r="HO58">
        <f>Heildar!HU246</f>
        <v>0</v>
      </c>
      <c r="HP58">
        <f>Heildar!HV246</f>
        <v>0</v>
      </c>
      <c r="HQ58">
        <f>Heildar!HW246</f>
        <v>0</v>
      </c>
      <c r="HR58">
        <f>Heildar!HX246</f>
        <v>0</v>
      </c>
      <c r="HS58">
        <f>Heildar!HY246</f>
        <v>0</v>
      </c>
      <c r="HT58">
        <f>Heildar!HZ246</f>
        <v>0</v>
      </c>
      <c r="HU58">
        <f>Heildar!IA246</f>
        <v>0</v>
      </c>
      <c r="HV58">
        <f>Heildar!IB246</f>
        <v>0</v>
      </c>
      <c r="HW58">
        <f>Heildar!IC246</f>
        <v>0</v>
      </c>
      <c r="HX58">
        <f>Heildar!ID246</f>
        <v>0</v>
      </c>
      <c r="HY58">
        <f>Heildar!IE246</f>
        <v>0</v>
      </c>
      <c r="HZ58">
        <f>Heildar!IF246</f>
        <v>0</v>
      </c>
      <c r="IA58">
        <f>Heildar!IG246</f>
        <v>0</v>
      </c>
      <c r="IB58">
        <f>Heildar!IH246</f>
        <v>0</v>
      </c>
      <c r="IC58">
        <f>Heildar!II246</f>
        <v>0</v>
      </c>
      <c r="ID58">
        <f>Heildar!IJ246</f>
        <v>0</v>
      </c>
      <c r="IE58">
        <f>Heildar!IK246</f>
        <v>0</v>
      </c>
      <c r="IF58">
        <f>Heildar!IL246</f>
        <v>0</v>
      </c>
      <c r="IG58">
        <f>Heildar!IM246</f>
        <v>0</v>
      </c>
      <c r="IH58">
        <f>Heildar!IN246</f>
        <v>0</v>
      </c>
      <c r="II58">
        <f>Heildar!IO246</f>
        <v>0</v>
      </c>
      <c r="IJ58">
        <f>Heildar!IP246</f>
        <v>0</v>
      </c>
      <c r="IK58">
        <f>Heildar!IQ246</f>
        <v>0</v>
      </c>
      <c r="IL58">
        <f>Heildar!IR246</f>
        <v>0</v>
      </c>
      <c r="IM58">
        <f>Heildar!IS246</f>
        <v>0</v>
      </c>
      <c r="IN58">
        <f>Heildar!IT246</f>
        <v>0</v>
      </c>
      <c r="IO58">
        <f>Heildar!IU246</f>
        <v>0</v>
      </c>
      <c r="IP58">
        <f>Heildar!IV246</f>
        <v>0</v>
      </c>
      <c r="IQ58" t="e">
        <f>Heildar!#REF!</f>
        <v>#REF!</v>
      </c>
      <c r="IR58" t="e">
        <f>Heildar!#REF!</f>
        <v>#REF!</v>
      </c>
      <c r="IS58" t="e">
        <f>Heildar!#REF!</f>
        <v>#REF!</v>
      </c>
      <c r="IT58" t="e">
        <f>Heildar!#REF!</f>
        <v>#REF!</v>
      </c>
      <c r="IU58" t="e">
        <f>Heildar!#REF!</f>
        <v>#REF!</v>
      </c>
      <c r="IV58" t="e">
        <f>Heildar!#REF!</f>
        <v>#REF!</v>
      </c>
    </row>
    <row r="59" spans="1:256" x14ac:dyDescent="0.2">
      <c r="A59" s="30" t="str">
        <f>Heildar!A141</f>
        <v>Háplöntur</v>
      </c>
      <c r="B59" s="30">
        <f>Heildar!B141</f>
        <v>0</v>
      </c>
      <c r="C59" s="30">
        <f>Heildar!C141</f>
        <v>2</v>
      </c>
      <c r="D59" s="30">
        <f>Heildar!D141</f>
        <v>0</v>
      </c>
      <c r="E59" s="30">
        <f>Heildar!E141</f>
        <v>0</v>
      </c>
      <c r="F59" s="30">
        <f>Heildar!F141</f>
        <v>0</v>
      </c>
      <c r="G59" s="30">
        <f>Heildar!G141</f>
        <v>0</v>
      </c>
      <c r="H59" s="30">
        <f>Heildar!H141</f>
        <v>0</v>
      </c>
      <c r="I59" s="30">
        <f>Heildar!I141</f>
        <v>0</v>
      </c>
      <c r="J59" s="30">
        <f>Heildar!J141</f>
        <v>0</v>
      </c>
      <c r="K59" s="30">
        <f>Heildar!K141</f>
        <v>0</v>
      </c>
      <c r="L59" s="30">
        <f>Heildar!L141</f>
        <v>0</v>
      </c>
      <c r="M59" s="30">
        <f>Heildar!M141</f>
        <v>0</v>
      </c>
      <c r="N59" s="30">
        <f>Heildar!N141</f>
        <v>0</v>
      </c>
      <c r="O59" s="30">
        <f>Heildar!O141</f>
        <v>0</v>
      </c>
      <c r="P59" s="30">
        <f>Heildar!P141</f>
        <v>0</v>
      </c>
      <c r="Q59" s="30">
        <f>Heildar!Q141</f>
        <v>0</v>
      </c>
      <c r="R59" s="30">
        <f>Heildar!R141</f>
        <v>0</v>
      </c>
      <c r="S59" s="30">
        <f>Heildar!S141</f>
        <v>0</v>
      </c>
      <c r="T59" s="30">
        <f>Heildar!T141</f>
        <v>0</v>
      </c>
      <c r="U59" s="30">
        <f>Heildar!U141</f>
        <v>0</v>
      </c>
      <c r="V59" s="30">
        <f>Heildar!V141</f>
        <v>0</v>
      </c>
      <c r="W59" s="30">
        <f>Heildar!W141</f>
        <v>0</v>
      </c>
      <c r="X59" s="30">
        <f>Heildar!X141</f>
        <v>0</v>
      </c>
      <c r="Y59" s="30">
        <f>Heildar!Y141</f>
        <v>0</v>
      </c>
      <c r="Z59" s="30">
        <f>Heildar!Z141</f>
        <v>0</v>
      </c>
      <c r="AA59" s="30">
        <f>Heildar!AA141</f>
        <v>0</v>
      </c>
      <c r="AB59" s="30">
        <f>Heildar!AB141</f>
        <v>0</v>
      </c>
      <c r="AC59" s="30">
        <f>Heildar!AC141</f>
        <v>0</v>
      </c>
      <c r="AD59" s="30">
        <f>Heildar!AD141</f>
        <v>0</v>
      </c>
      <c r="AE59" s="30">
        <f>Heildar!AE141</f>
        <v>0</v>
      </c>
      <c r="AF59" s="30">
        <f>Heildar!AF141</f>
        <v>0</v>
      </c>
      <c r="AG59" s="30">
        <f>Heildar!AG141</f>
        <v>0</v>
      </c>
      <c r="AH59" s="30">
        <f>Heildar!AH141</f>
        <v>0</v>
      </c>
      <c r="AI59" s="30">
        <f>Heildar!AI141</f>
        <v>0</v>
      </c>
      <c r="AP59">
        <f>Heildar!AV247</f>
        <v>0</v>
      </c>
      <c r="AQ59">
        <f>Heildar!AW247</f>
        <v>0</v>
      </c>
      <c r="AR59">
        <f>Heildar!AX247</f>
        <v>0</v>
      </c>
      <c r="AS59">
        <f>Heildar!AY247</f>
        <v>0</v>
      </c>
      <c r="AT59">
        <f>Heildar!AZ247</f>
        <v>0</v>
      </c>
      <c r="AU59">
        <f>Heildar!BA247</f>
        <v>0</v>
      </c>
      <c r="AV59">
        <f>Heildar!BB247</f>
        <v>0</v>
      </c>
      <c r="AW59">
        <f>Heildar!BC247</f>
        <v>0</v>
      </c>
      <c r="AX59">
        <f>Heildar!BD247</f>
        <v>0</v>
      </c>
      <c r="AY59">
        <f>Heildar!BE247</f>
        <v>0</v>
      </c>
      <c r="AZ59">
        <f>Heildar!BF247</f>
        <v>0</v>
      </c>
      <c r="BA59">
        <f>Heildar!BG247</f>
        <v>0</v>
      </c>
      <c r="BB59">
        <f>Heildar!BH247</f>
        <v>0</v>
      </c>
      <c r="BC59">
        <f>Heildar!BI247</f>
        <v>0</v>
      </c>
      <c r="BD59">
        <f>Heildar!BJ247</f>
        <v>0</v>
      </c>
      <c r="BE59">
        <f>Heildar!BK247</f>
        <v>0</v>
      </c>
      <c r="BF59">
        <f>Heildar!BL247</f>
        <v>0</v>
      </c>
      <c r="BG59">
        <f>Heildar!BM247</f>
        <v>0</v>
      </c>
      <c r="BH59">
        <f>Heildar!BN247</f>
        <v>0</v>
      </c>
      <c r="BI59">
        <f>Heildar!BO247</f>
        <v>0</v>
      </c>
      <c r="BJ59">
        <f>Heildar!BP247</f>
        <v>0</v>
      </c>
      <c r="BK59">
        <f>Heildar!BQ247</f>
        <v>0</v>
      </c>
      <c r="BL59">
        <f>Heildar!BR247</f>
        <v>0</v>
      </c>
      <c r="BM59">
        <f>Heildar!BS247</f>
        <v>0</v>
      </c>
      <c r="BN59">
        <f>Heildar!BT247</f>
        <v>0</v>
      </c>
      <c r="BO59">
        <f>Heildar!BU247</f>
        <v>0</v>
      </c>
      <c r="BP59">
        <f>Heildar!BV247</f>
        <v>0</v>
      </c>
      <c r="BQ59">
        <f>Heildar!BW247</f>
        <v>0</v>
      </c>
      <c r="BR59">
        <f>Heildar!BX247</f>
        <v>0</v>
      </c>
      <c r="BS59">
        <f>Heildar!BY247</f>
        <v>0</v>
      </c>
      <c r="BT59">
        <f>Heildar!BZ247</f>
        <v>0</v>
      </c>
      <c r="BU59">
        <f>Heildar!CA247</f>
        <v>0</v>
      </c>
      <c r="BV59">
        <f>Heildar!CB247</f>
        <v>0</v>
      </c>
      <c r="BW59">
        <f>Heildar!CC247</f>
        <v>0</v>
      </c>
      <c r="BX59">
        <f>Heildar!CD247</f>
        <v>0</v>
      </c>
      <c r="BY59">
        <f>Heildar!CE247</f>
        <v>0</v>
      </c>
      <c r="BZ59">
        <f>Heildar!CF247</f>
        <v>0</v>
      </c>
      <c r="CA59">
        <f>Heildar!CG247</f>
        <v>0</v>
      </c>
      <c r="CB59">
        <f>Heildar!CH247</f>
        <v>0</v>
      </c>
      <c r="CC59">
        <f>Heildar!CI247</f>
        <v>0</v>
      </c>
      <c r="CD59">
        <f>Heildar!CJ247</f>
        <v>0</v>
      </c>
      <c r="CE59">
        <f>Heildar!CK247</f>
        <v>0</v>
      </c>
      <c r="CF59">
        <f>Heildar!CL247</f>
        <v>0</v>
      </c>
      <c r="CG59">
        <f>Heildar!CM247</f>
        <v>0</v>
      </c>
      <c r="CH59">
        <f>Heildar!CN247</f>
        <v>0</v>
      </c>
      <c r="CI59">
        <f>Heildar!CO247</f>
        <v>0</v>
      </c>
      <c r="CJ59">
        <f>Heildar!CP247</f>
        <v>0</v>
      </c>
      <c r="CK59">
        <f>Heildar!CQ247</f>
        <v>0</v>
      </c>
      <c r="CL59">
        <f>Heildar!CR247</f>
        <v>0</v>
      </c>
      <c r="CM59">
        <f>Heildar!CS247</f>
        <v>0</v>
      </c>
      <c r="CN59">
        <f>Heildar!CT247</f>
        <v>0</v>
      </c>
      <c r="CO59">
        <f>Heildar!CU247</f>
        <v>0</v>
      </c>
      <c r="CP59">
        <f>Heildar!CV247</f>
        <v>0</v>
      </c>
      <c r="CQ59">
        <f>Heildar!CW247</f>
        <v>0</v>
      </c>
      <c r="CR59">
        <f>Heildar!CX247</f>
        <v>0</v>
      </c>
      <c r="CS59">
        <f>Heildar!CY247</f>
        <v>0</v>
      </c>
      <c r="CT59">
        <f>Heildar!CZ247</f>
        <v>0</v>
      </c>
      <c r="CU59">
        <f>Heildar!DA247</f>
        <v>0</v>
      </c>
      <c r="CV59">
        <f>Heildar!DB247</f>
        <v>0</v>
      </c>
      <c r="CW59">
        <f>Heildar!DC247</f>
        <v>0</v>
      </c>
      <c r="CX59">
        <f>Heildar!DD247</f>
        <v>0</v>
      </c>
      <c r="CY59">
        <f>Heildar!DE247</f>
        <v>0</v>
      </c>
      <c r="CZ59">
        <f>Heildar!DF247</f>
        <v>0</v>
      </c>
      <c r="DA59">
        <f>Heildar!DG247</f>
        <v>0</v>
      </c>
      <c r="DB59">
        <f>Heildar!DH247</f>
        <v>0</v>
      </c>
      <c r="DC59">
        <f>Heildar!DI247</f>
        <v>0</v>
      </c>
      <c r="DD59">
        <f>Heildar!DJ247</f>
        <v>0</v>
      </c>
      <c r="DE59">
        <f>Heildar!DK247</f>
        <v>0</v>
      </c>
      <c r="DF59">
        <f>Heildar!DL247</f>
        <v>0</v>
      </c>
      <c r="DG59">
        <f>Heildar!DM247</f>
        <v>0</v>
      </c>
      <c r="DH59">
        <f>Heildar!DN247</f>
        <v>0</v>
      </c>
      <c r="DI59">
        <f>Heildar!DO247</f>
        <v>0</v>
      </c>
      <c r="DJ59">
        <f>Heildar!DP247</f>
        <v>0</v>
      </c>
      <c r="DK59">
        <f>Heildar!DQ247</f>
        <v>0</v>
      </c>
      <c r="DL59">
        <f>Heildar!DR247</f>
        <v>0</v>
      </c>
      <c r="DM59">
        <f>Heildar!DS247</f>
        <v>0</v>
      </c>
      <c r="DN59">
        <f>Heildar!DT247</f>
        <v>0</v>
      </c>
      <c r="DO59">
        <f>Heildar!DU247</f>
        <v>0</v>
      </c>
      <c r="DP59">
        <f>Heildar!DV247</f>
        <v>0</v>
      </c>
      <c r="DQ59">
        <f>Heildar!DW247</f>
        <v>0</v>
      </c>
      <c r="DR59">
        <f>Heildar!DX247</f>
        <v>0</v>
      </c>
      <c r="DS59">
        <f>Heildar!DY247</f>
        <v>0</v>
      </c>
      <c r="DT59">
        <f>Heildar!DZ247</f>
        <v>0</v>
      </c>
      <c r="DU59">
        <f>Heildar!EA247</f>
        <v>0</v>
      </c>
      <c r="DV59">
        <f>Heildar!EB247</f>
        <v>0</v>
      </c>
      <c r="DW59">
        <f>Heildar!EC247</f>
        <v>0</v>
      </c>
      <c r="DX59">
        <f>Heildar!ED247</f>
        <v>0</v>
      </c>
      <c r="DY59">
        <f>Heildar!EE247</f>
        <v>0</v>
      </c>
      <c r="DZ59">
        <f>Heildar!EF247</f>
        <v>0</v>
      </c>
      <c r="EA59">
        <f>Heildar!EG247</f>
        <v>0</v>
      </c>
      <c r="EB59">
        <f>Heildar!EH247</f>
        <v>0</v>
      </c>
      <c r="EC59">
        <f>Heildar!EI247</f>
        <v>0</v>
      </c>
      <c r="ED59">
        <f>Heildar!EJ247</f>
        <v>0</v>
      </c>
      <c r="EE59">
        <f>Heildar!EK247</f>
        <v>0</v>
      </c>
      <c r="EF59">
        <f>Heildar!EL247</f>
        <v>0</v>
      </c>
      <c r="EG59">
        <f>Heildar!EM247</f>
        <v>0</v>
      </c>
      <c r="EH59">
        <f>Heildar!EN247</f>
        <v>0</v>
      </c>
      <c r="EI59">
        <f>Heildar!EO247</f>
        <v>0</v>
      </c>
      <c r="EJ59">
        <f>Heildar!EP247</f>
        <v>0</v>
      </c>
      <c r="EK59">
        <f>Heildar!EQ247</f>
        <v>0</v>
      </c>
      <c r="EL59">
        <f>Heildar!ER247</f>
        <v>0</v>
      </c>
      <c r="EM59">
        <f>Heildar!ES247</f>
        <v>0</v>
      </c>
      <c r="EN59">
        <f>Heildar!ET247</f>
        <v>0</v>
      </c>
      <c r="EO59">
        <f>Heildar!EU247</f>
        <v>0</v>
      </c>
      <c r="EP59">
        <f>Heildar!EV247</f>
        <v>0</v>
      </c>
      <c r="EQ59">
        <f>Heildar!EW247</f>
        <v>0</v>
      </c>
      <c r="ER59">
        <f>Heildar!EX247</f>
        <v>0</v>
      </c>
      <c r="ES59">
        <f>Heildar!EY247</f>
        <v>0</v>
      </c>
      <c r="ET59">
        <f>Heildar!EZ247</f>
        <v>0</v>
      </c>
      <c r="EU59">
        <f>Heildar!FA247</f>
        <v>0</v>
      </c>
      <c r="EV59">
        <f>Heildar!FB247</f>
        <v>0</v>
      </c>
      <c r="EW59">
        <f>Heildar!FC247</f>
        <v>0</v>
      </c>
      <c r="EX59">
        <f>Heildar!FD247</f>
        <v>0</v>
      </c>
      <c r="EY59">
        <f>Heildar!FE247</f>
        <v>0</v>
      </c>
      <c r="EZ59">
        <f>Heildar!FF247</f>
        <v>0</v>
      </c>
      <c r="FA59">
        <f>Heildar!FG247</f>
        <v>0</v>
      </c>
      <c r="FB59">
        <f>Heildar!FH247</f>
        <v>0</v>
      </c>
      <c r="FC59">
        <f>Heildar!FI247</f>
        <v>0</v>
      </c>
      <c r="FD59">
        <f>Heildar!FJ247</f>
        <v>0</v>
      </c>
      <c r="FE59">
        <f>Heildar!FK247</f>
        <v>0</v>
      </c>
      <c r="FF59">
        <f>Heildar!FL247</f>
        <v>0</v>
      </c>
      <c r="FG59">
        <f>Heildar!FM247</f>
        <v>0</v>
      </c>
      <c r="FH59">
        <f>Heildar!FN247</f>
        <v>0</v>
      </c>
      <c r="FI59">
        <f>Heildar!FO247</f>
        <v>0</v>
      </c>
      <c r="FJ59">
        <f>Heildar!FP247</f>
        <v>0</v>
      </c>
      <c r="FK59">
        <f>Heildar!FQ247</f>
        <v>0</v>
      </c>
      <c r="FL59">
        <f>Heildar!FR247</f>
        <v>0</v>
      </c>
      <c r="FM59">
        <f>Heildar!FS247</f>
        <v>0</v>
      </c>
      <c r="FN59">
        <f>Heildar!FT247</f>
        <v>0</v>
      </c>
      <c r="FO59">
        <f>Heildar!FU247</f>
        <v>0</v>
      </c>
      <c r="FP59">
        <f>Heildar!FV247</f>
        <v>0</v>
      </c>
      <c r="FQ59">
        <f>Heildar!FW247</f>
        <v>0</v>
      </c>
      <c r="FR59">
        <f>Heildar!FX247</f>
        <v>0</v>
      </c>
      <c r="FS59">
        <f>Heildar!FY247</f>
        <v>0</v>
      </c>
      <c r="FT59">
        <f>Heildar!FZ247</f>
        <v>0</v>
      </c>
      <c r="FU59">
        <f>Heildar!GA247</f>
        <v>0</v>
      </c>
      <c r="FV59">
        <f>Heildar!GB247</f>
        <v>0</v>
      </c>
      <c r="FW59">
        <f>Heildar!GC247</f>
        <v>0</v>
      </c>
      <c r="FX59">
        <f>Heildar!GD247</f>
        <v>0</v>
      </c>
      <c r="FY59">
        <f>Heildar!GE247</f>
        <v>0</v>
      </c>
      <c r="FZ59">
        <f>Heildar!GF247</f>
        <v>0</v>
      </c>
      <c r="GA59">
        <f>Heildar!GG247</f>
        <v>0</v>
      </c>
      <c r="GB59">
        <f>Heildar!GH247</f>
        <v>0</v>
      </c>
      <c r="GC59">
        <f>Heildar!GI247</f>
        <v>0</v>
      </c>
      <c r="GD59">
        <f>Heildar!GJ247</f>
        <v>0</v>
      </c>
      <c r="GE59">
        <f>Heildar!GK247</f>
        <v>0</v>
      </c>
      <c r="GF59">
        <f>Heildar!GL247</f>
        <v>0</v>
      </c>
      <c r="GG59">
        <f>Heildar!GM247</f>
        <v>0</v>
      </c>
      <c r="GH59">
        <f>Heildar!GN247</f>
        <v>0</v>
      </c>
      <c r="GI59">
        <f>Heildar!GO247</f>
        <v>0</v>
      </c>
      <c r="GJ59">
        <f>Heildar!GP247</f>
        <v>0</v>
      </c>
      <c r="GK59">
        <f>Heildar!GQ247</f>
        <v>0</v>
      </c>
      <c r="GL59">
        <f>Heildar!GR247</f>
        <v>0</v>
      </c>
      <c r="GM59">
        <f>Heildar!GS247</f>
        <v>0</v>
      </c>
      <c r="GN59">
        <f>Heildar!GT247</f>
        <v>0</v>
      </c>
      <c r="GO59">
        <f>Heildar!GU247</f>
        <v>0</v>
      </c>
      <c r="GP59">
        <f>Heildar!GV247</f>
        <v>0</v>
      </c>
      <c r="GQ59">
        <f>Heildar!GW247</f>
        <v>0</v>
      </c>
      <c r="GR59">
        <f>Heildar!GX247</f>
        <v>0</v>
      </c>
      <c r="GS59">
        <f>Heildar!GY247</f>
        <v>0</v>
      </c>
      <c r="GT59">
        <f>Heildar!GZ247</f>
        <v>0</v>
      </c>
      <c r="GU59">
        <f>Heildar!HA247</f>
        <v>0</v>
      </c>
      <c r="GV59">
        <f>Heildar!HB247</f>
        <v>0</v>
      </c>
      <c r="GW59">
        <f>Heildar!HC247</f>
        <v>0</v>
      </c>
      <c r="GX59">
        <f>Heildar!HD247</f>
        <v>0</v>
      </c>
      <c r="GY59">
        <f>Heildar!HE247</f>
        <v>0</v>
      </c>
      <c r="GZ59">
        <f>Heildar!HF247</f>
        <v>0</v>
      </c>
      <c r="HA59">
        <f>Heildar!HG247</f>
        <v>0</v>
      </c>
      <c r="HB59">
        <f>Heildar!HH247</f>
        <v>0</v>
      </c>
      <c r="HC59">
        <f>Heildar!HI247</f>
        <v>0</v>
      </c>
      <c r="HD59">
        <f>Heildar!HJ247</f>
        <v>0</v>
      </c>
      <c r="HE59">
        <f>Heildar!HK247</f>
        <v>0</v>
      </c>
      <c r="HF59">
        <f>Heildar!HL247</f>
        <v>0</v>
      </c>
      <c r="HG59">
        <f>Heildar!HM247</f>
        <v>0</v>
      </c>
      <c r="HH59">
        <f>Heildar!HN247</f>
        <v>0</v>
      </c>
      <c r="HI59">
        <f>Heildar!HO247</f>
        <v>0</v>
      </c>
      <c r="HJ59">
        <f>Heildar!HP247</f>
        <v>0</v>
      </c>
      <c r="HK59">
        <f>Heildar!HQ247</f>
        <v>0</v>
      </c>
      <c r="HL59">
        <f>Heildar!HR247</f>
        <v>0</v>
      </c>
      <c r="HM59">
        <f>Heildar!HS247</f>
        <v>0</v>
      </c>
      <c r="HN59">
        <f>Heildar!HT247</f>
        <v>0</v>
      </c>
      <c r="HO59">
        <f>Heildar!HU247</f>
        <v>0</v>
      </c>
      <c r="HP59">
        <f>Heildar!HV247</f>
        <v>0</v>
      </c>
      <c r="HQ59">
        <f>Heildar!HW247</f>
        <v>0</v>
      </c>
      <c r="HR59">
        <f>Heildar!HX247</f>
        <v>0</v>
      </c>
      <c r="HS59">
        <f>Heildar!HY247</f>
        <v>0</v>
      </c>
      <c r="HT59">
        <f>Heildar!HZ247</f>
        <v>0</v>
      </c>
      <c r="HU59">
        <f>Heildar!IA247</f>
        <v>0</v>
      </c>
      <c r="HV59">
        <f>Heildar!IB247</f>
        <v>0</v>
      </c>
      <c r="HW59">
        <f>Heildar!IC247</f>
        <v>0</v>
      </c>
      <c r="HX59">
        <f>Heildar!ID247</f>
        <v>0</v>
      </c>
      <c r="HY59">
        <f>Heildar!IE247</f>
        <v>0</v>
      </c>
      <c r="HZ59">
        <f>Heildar!IF247</f>
        <v>0</v>
      </c>
      <c r="IA59">
        <f>Heildar!IG247</f>
        <v>0</v>
      </c>
      <c r="IB59">
        <f>Heildar!IH247</f>
        <v>0</v>
      </c>
      <c r="IC59">
        <f>Heildar!II247</f>
        <v>0</v>
      </c>
      <c r="ID59">
        <f>Heildar!IJ247</f>
        <v>0</v>
      </c>
      <c r="IE59">
        <f>Heildar!IK247</f>
        <v>0</v>
      </c>
      <c r="IF59">
        <f>Heildar!IL247</f>
        <v>0</v>
      </c>
      <c r="IG59">
        <f>Heildar!IM247</f>
        <v>0</v>
      </c>
      <c r="IH59">
        <f>Heildar!IN247</f>
        <v>0</v>
      </c>
      <c r="II59">
        <f>Heildar!IO247</f>
        <v>0</v>
      </c>
      <c r="IJ59">
        <f>Heildar!IP247</f>
        <v>0</v>
      </c>
      <c r="IK59">
        <f>Heildar!IQ247</f>
        <v>0</v>
      </c>
      <c r="IL59">
        <f>Heildar!IR247</f>
        <v>0</v>
      </c>
      <c r="IM59">
        <f>Heildar!IS247</f>
        <v>0</v>
      </c>
      <c r="IN59">
        <f>Heildar!IT247</f>
        <v>0</v>
      </c>
      <c r="IO59">
        <f>Heildar!IU247</f>
        <v>0</v>
      </c>
      <c r="IP59">
        <f>Heildar!IV247</f>
        <v>0</v>
      </c>
      <c r="IQ59" t="e">
        <f>Heildar!#REF!</f>
        <v>#REF!</v>
      </c>
      <c r="IR59" t="e">
        <f>Heildar!#REF!</f>
        <v>#REF!</v>
      </c>
      <c r="IS59" t="e">
        <f>Heildar!#REF!</f>
        <v>#REF!</v>
      </c>
      <c r="IT59" t="e">
        <f>Heildar!#REF!</f>
        <v>#REF!</v>
      </c>
      <c r="IU59" t="e">
        <f>Heildar!#REF!</f>
        <v>#REF!</v>
      </c>
      <c r="IV59" t="e">
        <f>Heildar!#REF!</f>
        <v>#REF!</v>
      </c>
    </row>
    <row r="60" spans="1:256" x14ac:dyDescent="0.2">
      <c r="A60" s="30" t="str">
        <f>Heildar!A142</f>
        <v>Mosar</v>
      </c>
      <c r="B60" s="30">
        <f>Heildar!B142</f>
        <v>10</v>
      </c>
      <c r="C60" s="30">
        <f>Heildar!C142</f>
        <v>25.5</v>
      </c>
      <c r="D60" s="30">
        <f>Heildar!D142</f>
        <v>0</v>
      </c>
      <c r="E60" s="30">
        <f>Heildar!E142</f>
        <v>30</v>
      </c>
      <c r="F60" s="30">
        <f>Heildar!F142</f>
        <v>27</v>
      </c>
      <c r="G60" s="30">
        <f>Heildar!G142</f>
        <v>0</v>
      </c>
      <c r="H60" s="30">
        <f>Heildar!H142</f>
        <v>0</v>
      </c>
      <c r="I60" s="30">
        <f>Heildar!I142</f>
        <v>30</v>
      </c>
      <c r="J60" s="30">
        <f>Heildar!J142</f>
        <v>-3</v>
      </c>
      <c r="K60" s="30">
        <f>Heildar!K142</f>
        <v>10</v>
      </c>
      <c r="L60" s="30">
        <f>Heildar!L142</f>
        <v>25.5</v>
      </c>
      <c r="M60" s="30">
        <f>Heildar!M142</f>
        <v>0</v>
      </c>
      <c r="N60" s="30">
        <f>Heildar!N142</f>
        <v>30</v>
      </c>
      <c r="O60" s="30">
        <f>Heildar!O142</f>
        <v>27</v>
      </c>
      <c r="P60" s="30">
        <f>Heildar!P142</f>
        <v>0</v>
      </c>
      <c r="Q60" s="30">
        <f>Heildar!Q142</f>
        <v>0</v>
      </c>
      <c r="R60" s="30">
        <f>Heildar!R142</f>
        <v>0</v>
      </c>
      <c r="S60" s="30">
        <f>Heildar!S142</f>
        <v>0</v>
      </c>
      <c r="T60" s="30">
        <f>Heildar!T142</f>
        <v>0</v>
      </c>
      <c r="U60" s="30">
        <f>Heildar!U142</f>
        <v>0</v>
      </c>
      <c r="V60" s="30">
        <f>Heildar!V142</f>
        <v>0</v>
      </c>
      <c r="W60" s="30">
        <f>Heildar!W142</f>
        <v>0</v>
      </c>
      <c r="X60" s="30">
        <f>Heildar!X142</f>
        <v>0</v>
      </c>
      <c r="Y60" s="30">
        <f>Heildar!Y142</f>
        <v>0</v>
      </c>
      <c r="Z60" s="30">
        <f>Heildar!Z142</f>
        <v>0</v>
      </c>
      <c r="AA60" s="30">
        <f>Heildar!AA142</f>
        <v>0</v>
      </c>
      <c r="AB60" s="30">
        <f>Heildar!AB142</f>
        <v>0</v>
      </c>
      <c r="AC60" s="30">
        <f>Heildar!AC142</f>
        <v>0</v>
      </c>
      <c r="AD60" s="30">
        <f>Heildar!AD142</f>
        <v>0</v>
      </c>
      <c r="AE60" s="30">
        <f>Heildar!AE142</f>
        <v>0</v>
      </c>
      <c r="AF60" s="30">
        <f>Heildar!AF142</f>
        <v>0</v>
      </c>
      <c r="AG60" s="30">
        <f>Heildar!AG142</f>
        <v>0</v>
      </c>
      <c r="AH60" s="30">
        <f>Heildar!AH142</f>
        <v>0</v>
      </c>
      <c r="AI60" s="30">
        <f>Heildar!AI142</f>
        <v>0</v>
      </c>
      <c r="AP60">
        <f>Heildar!AV248</f>
        <v>0</v>
      </c>
      <c r="AQ60">
        <f>Heildar!AW248</f>
        <v>0</v>
      </c>
      <c r="AR60">
        <f>Heildar!AX248</f>
        <v>0</v>
      </c>
      <c r="AS60">
        <f>Heildar!AY248</f>
        <v>0</v>
      </c>
      <c r="AT60">
        <f>Heildar!AZ248</f>
        <v>0</v>
      </c>
      <c r="AU60">
        <f>Heildar!BA248</f>
        <v>0</v>
      </c>
      <c r="AV60">
        <f>Heildar!BB248</f>
        <v>0</v>
      </c>
      <c r="AW60">
        <f>Heildar!BC248</f>
        <v>0</v>
      </c>
      <c r="AX60">
        <f>Heildar!BD248</f>
        <v>0</v>
      </c>
      <c r="AY60">
        <f>Heildar!BE248</f>
        <v>0</v>
      </c>
      <c r="AZ60">
        <f>Heildar!BF248</f>
        <v>0</v>
      </c>
      <c r="BA60">
        <f>Heildar!BG248</f>
        <v>0</v>
      </c>
      <c r="BB60">
        <f>Heildar!BH248</f>
        <v>0</v>
      </c>
      <c r="BC60">
        <f>Heildar!BI248</f>
        <v>0</v>
      </c>
      <c r="BD60">
        <f>Heildar!BJ248</f>
        <v>0</v>
      </c>
      <c r="BE60">
        <f>Heildar!BK248</f>
        <v>0</v>
      </c>
      <c r="BF60">
        <f>Heildar!BL248</f>
        <v>0</v>
      </c>
      <c r="BG60">
        <f>Heildar!BM248</f>
        <v>0</v>
      </c>
      <c r="BH60">
        <f>Heildar!BN248</f>
        <v>0</v>
      </c>
      <c r="BI60">
        <f>Heildar!BO248</f>
        <v>0</v>
      </c>
      <c r="BJ60">
        <f>Heildar!BP248</f>
        <v>0</v>
      </c>
      <c r="BK60">
        <f>Heildar!BQ248</f>
        <v>0</v>
      </c>
      <c r="BL60">
        <f>Heildar!BR248</f>
        <v>0</v>
      </c>
      <c r="BM60">
        <f>Heildar!BS248</f>
        <v>0</v>
      </c>
      <c r="BN60">
        <f>Heildar!BT248</f>
        <v>0</v>
      </c>
      <c r="BO60">
        <f>Heildar!BU248</f>
        <v>0</v>
      </c>
      <c r="BP60">
        <f>Heildar!BV248</f>
        <v>0</v>
      </c>
      <c r="BQ60">
        <f>Heildar!BW248</f>
        <v>0</v>
      </c>
      <c r="BR60">
        <f>Heildar!BX248</f>
        <v>0</v>
      </c>
      <c r="BS60">
        <f>Heildar!BY248</f>
        <v>0</v>
      </c>
      <c r="BT60">
        <f>Heildar!BZ248</f>
        <v>0</v>
      </c>
      <c r="BU60">
        <f>Heildar!CA248</f>
        <v>0</v>
      </c>
      <c r="BV60">
        <f>Heildar!CB248</f>
        <v>0</v>
      </c>
      <c r="BW60">
        <f>Heildar!CC248</f>
        <v>0</v>
      </c>
      <c r="BX60">
        <f>Heildar!CD248</f>
        <v>0</v>
      </c>
      <c r="BY60">
        <f>Heildar!CE248</f>
        <v>0</v>
      </c>
      <c r="BZ60">
        <f>Heildar!CF248</f>
        <v>0</v>
      </c>
      <c r="CA60">
        <f>Heildar!CG248</f>
        <v>0</v>
      </c>
      <c r="CB60">
        <f>Heildar!CH248</f>
        <v>0</v>
      </c>
      <c r="CC60">
        <f>Heildar!CI248</f>
        <v>0</v>
      </c>
      <c r="CD60">
        <f>Heildar!CJ248</f>
        <v>0</v>
      </c>
      <c r="CE60">
        <f>Heildar!CK248</f>
        <v>0</v>
      </c>
      <c r="CF60">
        <f>Heildar!CL248</f>
        <v>0</v>
      </c>
      <c r="CG60">
        <f>Heildar!CM248</f>
        <v>0</v>
      </c>
      <c r="CH60">
        <f>Heildar!CN248</f>
        <v>0</v>
      </c>
      <c r="CI60">
        <f>Heildar!CO248</f>
        <v>0</v>
      </c>
      <c r="CJ60">
        <f>Heildar!CP248</f>
        <v>0</v>
      </c>
      <c r="CK60">
        <f>Heildar!CQ248</f>
        <v>0</v>
      </c>
      <c r="CL60">
        <f>Heildar!CR248</f>
        <v>0</v>
      </c>
      <c r="CM60">
        <f>Heildar!CS248</f>
        <v>0</v>
      </c>
      <c r="CN60">
        <f>Heildar!CT248</f>
        <v>0</v>
      </c>
      <c r="CO60">
        <f>Heildar!CU248</f>
        <v>0</v>
      </c>
      <c r="CP60">
        <f>Heildar!CV248</f>
        <v>0</v>
      </c>
      <c r="CQ60">
        <f>Heildar!CW248</f>
        <v>0</v>
      </c>
      <c r="CR60">
        <f>Heildar!CX248</f>
        <v>0</v>
      </c>
      <c r="CS60">
        <f>Heildar!CY248</f>
        <v>0</v>
      </c>
      <c r="CT60">
        <f>Heildar!CZ248</f>
        <v>0</v>
      </c>
      <c r="CU60">
        <f>Heildar!DA248</f>
        <v>0</v>
      </c>
      <c r="CV60">
        <f>Heildar!DB248</f>
        <v>0</v>
      </c>
      <c r="CW60">
        <f>Heildar!DC248</f>
        <v>0</v>
      </c>
      <c r="CX60">
        <f>Heildar!DD248</f>
        <v>0</v>
      </c>
      <c r="CY60">
        <f>Heildar!DE248</f>
        <v>0</v>
      </c>
      <c r="CZ60">
        <f>Heildar!DF248</f>
        <v>0</v>
      </c>
      <c r="DA60">
        <f>Heildar!DG248</f>
        <v>0</v>
      </c>
      <c r="DB60">
        <f>Heildar!DH248</f>
        <v>0</v>
      </c>
      <c r="DC60">
        <f>Heildar!DI248</f>
        <v>0</v>
      </c>
      <c r="DD60">
        <f>Heildar!DJ248</f>
        <v>0</v>
      </c>
      <c r="DE60">
        <f>Heildar!DK248</f>
        <v>0</v>
      </c>
      <c r="DF60">
        <f>Heildar!DL248</f>
        <v>0</v>
      </c>
      <c r="DG60">
        <f>Heildar!DM248</f>
        <v>0</v>
      </c>
      <c r="DH60">
        <f>Heildar!DN248</f>
        <v>0</v>
      </c>
      <c r="DI60">
        <f>Heildar!DO248</f>
        <v>0</v>
      </c>
      <c r="DJ60">
        <f>Heildar!DP248</f>
        <v>0</v>
      </c>
      <c r="DK60">
        <f>Heildar!DQ248</f>
        <v>0</v>
      </c>
      <c r="DL60">
        <f>Heildar!DR248</f>
        <v>0</v>
      </c>
      <c r="DM60">
        <f>Heildar!DS248</f>
        <v>0</v>
      </c>
      <c r="DN60">
        <f>Heildar!DT248</f>
        <v>0</v>
      </c>
      <c r="DO60">
        <f>Heildar!DU248</f>
        <v>0</v>
      </c>
      <c r="DP60">
        <f>Heildar!DV248</f>
        <v>0</v>
      </c>
      <c r="DQ60">
        <f>Heildar!DW248</f>
        <v>0</v>
      </c>
      <c r="DR60">
        <f>Heildar!DX248</f>
        <v>0</v>
      </c>
      <c r="DS60">
        <f>Heildar!DY248</f>
        <v>0</v>
      </c>
      <c r="DT60">
        <f>Heildar!DZ248</f>
        <v>0</v>
      </c>
      <c r="DU60">
        <f>Heildar!EA248</f>
        <v>0</v>
      </c>
      <c r="DV60">
        <f>Heildar!EB248</f>
        <v>0</v>
      </c>
      <c r="DW60">
        <f>Heildar!EC248</f>
        <v>0</v>
      </c>
      <c r="DX60">
        <f>Heildar!ED248</f>
        <v>0</v>
      </c>
      <c r="DY60">
        <f>Heildar!EE248</f>
        <v>0</v>
      </c>
      <c r="DZ60">
        <f>Heildar!EF248</f>
        <v>0</v>
      </c>
      <c r="EA60">
        <f>Heildar!EG248</f>
        <v>0</v>
      </c>
      <c r="EB60">
        <f>Heildar!EH248</f>
        <v>0</v>
      </c>
      <c r="EC60">
        <f>Heildar!EI248</f>
        <v>0</v>
      </c>
      <c r="ED60">
        <f>Heildar!EJ248</f>
        <v>0</v>
      </c>
      <c r="EE60">
        <f>Heildar!EK248</f>
        <v>0</v>
      </c>
      <c r="EF60">
        <f>Heildar!EL248</f>
        <v>0</v>
      </c>
      <c r="EG60">
        <f>Heildar!EM248</f>
        <v>0</v>
      </c>
      <c r="EH60">
        <f>Heildar!EN248</f>
        <v>0</v>
      </c>
      <c r="EI60">
        <f>Heildar!EO248</f>
        <v>0</v>
      </c>
      <c r="EJ60">
        <f>Heildar!EP248</f>
        <v>0</v>
      </c>
      <c r="EK60">
        <f>Heildar!EQ248</f>
        <v>0</v>
      </c>
      <c r="EL60">
        <f>Heildar!ER248</f>
        <v>0</v>
      </c>
      <c r="EM60">
        <f>Heildar!ES248</f>
        <v>0</v>
      </c>
      <c r="EN60">
        <f>Heildar!ET248</f>
        <v>0</v>
      </c>
      <c r="EO60">
        <f>Heildar!EU248</f>
        <v>0</v>
      </c>
      <c r="EP60">
        <f>Heildar!EV248</f>
        <v>0</v>
      </c>
      <c r="EQ60">
        <f>Heildar!EW248</f>
        <v>0</v>
      </c>
      <c r="ER60">
        <f>Heildar!EX248</f>
        <v>0</v>
      </c>
      <c r="ES60">
        <f>Heildar!EY248</f>
        <v>0</v>
      </c>
      <c r="ET60">
        <f>Heildar!EZ248</f>
        <v>0</v>
      </c>
      <c r="EU60">
        <f>Heildar!FA248</f>
        <v>0</v>
      </c>
      <c r="EV60">
        <f>Heildar!FB248</f>
        <v>0</v>
      </c>
      <c r="EW60">
        <f>Heildar!FC248</f>
        <v>0</v>
      </c>
      <c r="EX60">
        <f>Heildar!FD248</f>
        <v>0</v>
      </c>
      <c r="EY60">
        <f>Heildar!FE248</f>
        <v>0</v>
      </c>
      <c r="EZ60">
        <f>Heildar!FF248</f>
        <v>0</v>
      </c>
      <c r="FA60">
        <f>Heildar!FG248</f>
        <v>0</v>
      </c>
      <c r="FB60">
        <f>Heildar!FH248</f>
        <v>0</v>
      </c>
      <c r="FC60">
        <f>Heildar!FI248</f>
        <v>0</v>
      </c>
      <c r="FD60">
        <f>Heildar!FJ248</f>
        <v>0</v>
      </c>
      <c r="FE60">
        <f>Heildar!FK248</f>
        <v>0</v>
      </c>
      <c r="FF60">
        <f>Heildar!FL248</f>
        <v>0</v>
      </c>
      <c r="FG60">
        <f>Heildar!FM248</f>
        <v>0</v>
      </c>
      <c r="FH60">
        <f>Heildar!FN248</f>
        <v>0</v>
      </c>
      <c r="FI60">
        <f>Heildar!FO248</f>
        <v>0</v>
      </c>
      <c r="FJ60">
        <f>Heildar!FP248</f>
        <v>0</v>
      </c>
      <c r="FK60">
        <f>Heildar!FQ248</f>
        <v>0</v>
      </c>
      <c r="FL60">
        <f>Heildar!FR248</f>
        <v>0</v>
      </c>
      <c r="FM60">
        <f>Heildar!FS248</f>
        <v>0</v>
      </c>
      <c r="FN60">
        <f>Heildar!FT248</f>
        <v>0</v>
      </c>
      <c r="FO60">
        <f>Heildar!FU248</f>
        <v>0</v>
      </c>
      <c r="FP60">
        <f>Heildar!FV248</f>
        <v>0</v>
      </c>
      <c r="FQ60">
        <f>Heildar!FW248</f>
        <v>0</v>
      </c>
      <c r="FR60">
        <f>Heildar!FX248</f>
        <v>0</v>
      </c>
      <c r="FS60">
        <f>Heildar!FY248</f>
        <v>0</v>
      </c>
      <c r="FT60">
        <f>Heildar!FZ248</f>
        <v>0</v>
      </c>
      <c r="FU60">
        <f>Heildar!GA248</f>
        <v>0</v>
      </c>
      <c r="FV60">
        <f>Heildar!GB248</f>
        <v>0</v>
      </c>
      <c r="FW60">
        <f>Heildar!GC248</f>
        <v>0</v>
      </c>
      <c r="FX60">
        <f>Heildar!GD248</f>
        <v>0</v>
      </c>
      <c r="FY60">
        <f>Heildar!GE248</f>
        <v>0</v>
      </c>
      <c r="FZ60">
        <f>Heildar!GF248</f>
        <v>0</v>
      </c>
      <c r="GA60">
        <f>Heildar!GG248</f>
        <v>0</v>
      </c>
      <c r="GB60">
        <f>Heildar!GH248</f>
        <v>0</v>
      </c>
      <c r="GC60">
        <f>Heildar!GI248</f>
        <v>0</v>
      </c>
      <c r="GD60">
        <f>Heildar!GJ248</f>
        <v>0</v>
      </c>
      <c r="GE60">
        <f>Heildar!GK248</f>
        <v>0</v>
      </c>
      <c r="GF60">
        <f>Heildar!GL248</f>
        <v>0</v>
      </c>
      <c r="GG60">
        <f>Heildar!GM248</f>
        <v>0</v>
      </c>
      <c r="GH60">
        <f>Heildar!GN248</f>
        <v>0</v>
      </c>
      <c r="GI60">
        <f>Heildar!GO248</f>
        <v>0</v>
      </c>
      <c r="GJ60">
        <f>Heildar!GP248</f>
        <v>0</v>
      </c>
      <c r="GK60">
        <f>Heildar!GQ248</f>
        <v>0</v>
      </c>
      <c r="GL60">
        <f>Heildar!GR248</f>
        <v>0</v>
      </c>
      <c r="GM60">
        <f>Heildar!GS248</f>
        <v>0</v>
      </c>
      <c r="GN60">
        <f>Heildar!GT248</f>
        <v>0</v>
      </c>
      <c r="GO60">
        <f>Heildar!GU248</f>
        <v>0</v>
      </c>
      <c r="GP60">
        <f>Heildar!GV248</f>
        <v>0</v>
      </c>
      <c r="GQ60">
        <f>Heildar!GW248</f>
        <v>0</v>
      </c>
      <c r="GR60">
        <f>Heildar!GX248</f>
        <v>0</v>
      </c>
      <c r="GS60">
        <f>Heildar!GY248</f>
        <v>0</v>
      </c>
      <c r="GT60">
        <f>Heildar!GZ248</f>
        <v>0</v>
      </c>
      <c r="GU60">
        <f>Heildar!HA248</f>
        <v>0</v>
      </c>
      <c r="GV60">
        <f>Heildar!HB248</f>
        <v>0</v>
      </c>
      <c r="GW60">
        <f>Heildar!HC248</f>
        <v>0</v>
      </c>
      <c r="GX60">
        <f>Heildar!HD248</f>
        <v>0</v>
      </c>
      <c r="GY60">
        <f>Heildar!HE248</f>
        <v>0</v>
      </c>
      <c r="GZ60">
        <f>Heildar!HF248</f>
        <v>0</v>
      </c>
      <c r="HA60">
        <f>Heildar!HG248</f>
        <v>0</v>
      </c>
      <c r="HB60">
        <f>Heildar!HH248</f>
        <v>0</v>
      </c>
      <c r="HC60">
        <f>Heildar!HI248</f>
        <v>0</v>
      </c>
      <c r="HD60">
        <f>Heildar!HJ248</f>
        <v>0</v>
      </c>
      <c r="HE60">
        <f>Heildar!HK248</f>
        <v>0</v>
      </c>
      <c r="HF60">
        <f>Heildar!HL248</f>
        <v>0</v>
      </c>
      <c r="HG60">
        <f>Heildar!HM248</f>
        <v>0</v>
      </c>
      <c r="HH60">
        <f>Heildar!HN248</f>
        <v>0</v>
      </c>
      <c r="HI60">
        <f>Heildar!HO248</f>
        <v>0</v>
      </c>
      <c r="HJ60">
        <f>Heildar!HP248</f>
        <v>0</v>
      </c>
      <c r="HK60">
        <f>Heildar!HQ248</f>
        <v>0</v>
      </c>
      <c r="HL60">
        <f>Heildar!HR248</f>
        <v>0</v>
      </c>
      <c r="HM60">
        <f>Heildar!HS248</f>
        <v>0</v>
      </c>
      <c r="HN60">
        <f>Heildar!HT248</f>
        <v>0</v>
      </c>
      <c r="HO60">
        <f>Heildar!HU248</f>
        <v>0</v>
      </c>
      <c r="HP60">
        <f>Heildar!HV248</f>
        <v>0</v>
      </c>
      <c r="HQ60">
        <f>Heildar!HW248</f>
        <v>0</v>
      </c>
      <c r="HR60">
        <f>Heildar!HX248</f>
        <v>0</v>
      </c>
      <c r="HS60">
        <f>Heildar!HY248</f>
        <v>0</v>
      </c>
      <c r="HT60">
        <f>Heildar!HZ248</f>
        <v>0</v>
      </c>
      <c r="HU60">
        <f>Heildar!IA248</f>
        <v>0</v>
      </c>
      <c r="HV60">
        <f>Heildar!IB248</f>
        <v>0</v>
      </c>
      <c r="HW60">
        <f>Heildar!IC248</f>
        <v>0</v>
      </c>
      <c r="HX60">
        <f>Heildar!ID248</f>
        <v>0</v>
      </c>
      <c r="HY60">
        <f>Heildar!IE248</f>
        <v>0</v>
      </c>
      <c r="HZ60">
        <f>Heildar!IF248</f>
        <v>0</v>
      </c>
      <c r="IA60">
        <f>Heildar!IG248</f>
        <v>0</v>
      </c>
      <c r="IB60">
        <f>Heildar!IH248</f>
        <v>0</v>
      </c>
      <c r="IC60">
        <f>Heildar!II248</f>
        <v>0</v>
      </c>
      <c r="ID60">
        <f>Heildar!IJ248</f>
        <v>0</v>
      </c>
      <c r="IE60">
        <f>Heildar!IK248</f>
        <v>0</v>
      </c>
      <c r="IF60">
        <f>Heildar!IL248</f>
        <v>0</v>
      </c>
      <c r="IG60">
        <f>Heildar!IM248</f>
        <v>0</v>
      </c>
      <c r="IH60">
        <f>Heildar!IN248</f>
        <v>0</v>
      </c>
      <c r="II60">
        <f>Heildar!IO248</f>
        <v>0</v>
      </c>
      <c r="IJ60">
        <f>Heildar!IP248</f>
        <v>0</v>
      </c>
      <c r="IK60">
        <f>Heildar!IQ248</f>
        <v>0</v>
      </c>
      <c r="IL60">
        <f>Heildar!IR248</f>
        <v>0</v>
      </c>
      <c r="IM60">
        <f>Heildar!IS248</f>
        <v>0</v>
      </c>
      <c r="IN60">
        <f>Heildar!IT248</f>
        <v>0</v>
      </c>
      <c r="IO60">
        <f>Heildar!IU248</f>
        <v>0</v>
      </c>
      <c r="IP60">
        <f>Heildar!IV248</f>
        <v>0</v>
      </c>
      <c r="IQ60" t="e">
        <f>Heildar!#REF!</f>
        <v>#REF!</v>
      </c>
      <c r="IR60" t="e">
        <f>Heildar!#REF!</f>
        <v>#REF!</v>
      </c>
      <c r="IS60" t="e">
        <f>Heildar!#REF!</f>
        <v>#REF!</v>
      </c>
      <c r="IT60" t="e">
        <f>Heildar!#REF!</f>
        <v>#REF!</v>
      </c>
      <c r="IU60" t="e">
        <f>Heildar!#REF!</f>
        <v>#REF!</v>
      </c>
      <c r="IV60" t="e">
        <f>Heildar!#REF!</f>
        <v>#REF!</v>
      </c>
    </row>
    <row r="61" spans="1:256" x14ac:dyDescent="0.2">
      <c r="A61" s="30" t="str">
        <f>Heildar!A143</f>
        <v>Blað- og runnfléttur</v>
      </c>
      <c r="B61" s="30">
        <f>Heildar!B143</f>
        <v>0.01</v>
      </c>
      <c r="C61" s="30">
        <f>Heildar!C143</f>
        <v>1</v>
      </c>
      <c r="D61" s="30">
        <f>Heildar!D143</f>
        <v>0</v>
      </c>
      <c r="E61" s="30">
        <f>Heildar!E143</f>
        <v>0.01</v>
      </c>
      <c r="F61" s="30">
        <f>Heildar!F143</f>
        <v>0.01</v>
      </c>
      <c r="G61" s="30">
        <f>Heildar!G143</f>
        <v>0</v>
      </c>
      <c r="H61" s="30">
        <f>Heildar!H143</f>
        <v>0</v>
      </c>
      <c r="I61" s="30">
        <f>Heildar!I143</f>
        <v>0.01</v>
      </c>
      <c r="J61" s="30">
        <f>Heildar!J143</f>
        <v>0</v>
      </c>
      <c r="K61" s="30">
        <f>Heildar!K143</f>
        <v>0</v>
      </c>
      <c r="L61" s="30">
        <f>Heildar!L143</f>
        <v>0</v>
      </c>
      <c r="M61" s="30">
        <f>Heildar!M143</f>
        <v>0</v>
      </c>
      <c r="N61" s="30">
        <f>Heildar!N143</f>
        <v>0</v>
      </c>
      <c r="O61" s="30">
        <f>Heildar!O143</f>
        <v>0</v>
      </c>
      <c r="P61" s="30">
        <f>Heildar!P143</f>
        <v>0.01</v>
      </c>
      <c r="Q61" s="30">
        <f>Heildar!Q143</f>
        <v>1</v>
      </c>
      <c r="R61" s="30">
        <f>Heildar!R143</f>
        <v>0</v>
      </c>
      <c r="S61" s="30">
        <f>Heildar!S143</f>
        <v>0.01</v>
      </c>
      <c r="T61" s="30">
        <f>Heildar!T143</f>
        <v>0.01</v>
      </c>
      <c r="U61" s="30">
        <f>Heildar!U143</f>
        <v>0</v>
      </c>
      <c r="V61" s="30">
        <f>Heildar!V143</f>
        <v>0</v>
      </c>
      <c r="W61" s="30">
        <f>Heildar!W143</f>
        <v>0</v>
      </c>
      <c r="X61" s="30">
        <f>Heildar!X143</f>
        <v>0</v>
      </c>
      <c r="Y61" s="30">
        <f>Heildar!Y143</f>
        <v>0</v>
      </c>
      <c r="Z61" s="30">
        <f>Heildar!Z143</f>
        <v>0</v>
      </c>
      <c r="AA61" s="30">
        <f>Heildar!AA143</f>
        <v>0</v>
      </c>
      <c r="AB61" s="30">
        <f>Heildar!AB143</f>
        <v>0</v>
      </c>
      <c r="AC61" s="30">
        <f>Heildar!AC143</f>
        <v>0</v>
      </c>
      <c r="AD61" s="30">
        <f>Heildar!AD143</f>
        <v>0</v>
      </c>
      <c r="AE61" s="30">
        <f>Heildar!AE143</f>
        <v>0</v>
      </c>
      <c r="AF61" s="30">
        <f>Heildar!AF143</f>
        <v>0</v>
      </c>
      <c r="AG61" s="30">
        <f>Heildar!AG143</f>
        <v>0</v>
      </c>
      <c r="AH61" s="30">
        <f>Heildar!AH143</f>
        <v>0</v>
      </c>
      <c r="AI61" s="30">
        <f>Heildar!AI143</f>
        <v>0</v>
      </c>
      <c r="AP61">
        <f>Heildar!AV249</f>
        <v>0</v>
      </c>
      <c r="AQ61">
        <f>Heildar!AW249</f>
        <v>0</v>
      </c>
      <c r="AR61">
        <f>Heildar!AX249</f>
        <v>0</v>
      </c>
      <c r="AS61">
        <f>Heildar!AY249</f>
        <v>0</v>
      </c>
      <c r="AT61">
        <f>Heildar!AZ249</f>
        <v>0</v>
      </c>
      <c r="AU61">
        <f>Heildar!BA249</f>
        <v>0</v>
      </c>
      <c r="AV61">
        <f>Heildar!BB249</f>
        <v>0</v>
      </c>
      <c r="AW61">
        <f>Heildar!BC249</f>
        <v>0</v>
      </c>
      <c r="AX61">
        <f>Heildar!BD249</f>
        <v>0</v>
      </c>
      <c r="AY61">
        <f>Heildar!BE249</f>
        <v>0</v>
      </c>
      <c r="AZ61">
        <f>Heildar!BF249</f>
        <v>0</v>
      </c>
      <c r="BA61">
        <f>Heildar!BG249</f>
        <v>0</v>
      </c>
      <c r="BB61">
        <f>Heildar!BH249</f>
        <v>0</v>
      </c>
      <c r="BC61">
        <f>Heildar!BI249</f>
        <v>0</v>
      </c>
      <c r="BD61">
        <f>Heildar!BJ249</f>
        <v>0</v>
      </c>
      <c r="BE61">
        <f>Heildar!BK249</f>
        <v>0</v>
      </c>
      <c r="BF61">
        <f>Heildar!BL249</f>
        <v>0</v>
      </c>
      <c r="BG61">
        <f>Heildar!BM249</f>
        <v>0</v>
      </c>
      <c r="BH61">
        <f>Heildar!BN249</f>
        <v>0</v>
      </c>
      <c r="BI61">
        <f>Heildar!BO249</f>
        <v>0</v>
      </c>
      <c r="BJ61">
        <f>Heildar!BP249</f>
        <v>0</v>
      </c>
      <c r="BK61">
        <f>Heildar!BQ249</f>
        <v>0</v>
      </c>
      <c r="BL61">
        <f>Heildar!BR249</f>
        <v>0</v>
      </c>
      <c r="BM61">
        <f>Heildar!BS249</f>
        <v>0</v>
      </c>
      <c r="BN61">
        <f>Heildar!BT249</f>
        <v>0</v>
      </c>
      <c r="BO61">
        <f>Heildar!BU249</f>
        <v>0</v>
      </c>
      <c r="BP61">
        <f>Heildar!BV249</f>
        <v>0</v>
      </c>
      <c r="BQ61">
        <f>Heildar!BW249</f>
        <v>0</v>
      </c>
      <c r="BR61">
        <f>Heildar!BX249</f>
        <v>0</v>
      </c>
      <c r="BS61">
        <f>Heildar!BY249</f>
        <v>0</v>
      </c>
      <c r="BT61">
        <f>Heildar!BZ249</f>
        <v>0</v>
      </c>
      <c r="BU61">
        <f>Heildar!CA249</f>
        <v>0</v>
      </c>
      <c r="BV61">
        <f>Heildar!CB249</f>
        <v>0</v>
      </c>
      <c r="BW61">
        <f>Heildar!CC249</f>
        <v>0</v>
      </c>
      <c r="BX61">
        <f>Heildar!CD249</f>
        <v>0</v>
      </c>
      <c r="BY61">
        <f>Heildar!CE249</f>
        <v>0</v>
      </c>
      <c r="BZ61">
        <f>Heildar!CF249</f>
        <v>0</v>
      </c>
      <c r="CA61">
        <f>Heildar!CG249</f>
        <v>0</v>
      </c>
      <c r="CB61">
        <f>Heildar!CH249</f>
        <v>0</v>
      </c>
      <c r="CC61">
        <f>Heildar!CI249</f>
        <v>0</v>
      </c>
      <c r="CD61">
        <f>Heildar!CJ249</f>
        <v>0</v>
      </c>
      <c r="CE61">
        <f>Heildar!CK249</f>
        <v>0</v>
      </c>
      <c r="CF61">
        <f>Heildar!CL249</f>
        <v>0</v>
      </c>
      <c r="CG61">
        <f>Heildar!CM249</f>
        <v>0</v>
      </c>
      <c r="CH61">
        <f>Heildar!CN249</f>
        <v>0</v>
      </c>
      <c r="CI61">
        <f>Heildar!CO249</f>
        <v>0</v>
      </c>
      <c r="CJ61">
        <f>Heildar!CP249</f>
        <v>0</v>
      </c>
      <c r="CK61">
        <f>Heildar!CQ249</f>
        <v>0</v>
      </c>
      <c r="CL61">
        <f>Heildar!CR249</f>
        <v>0</v>
      </c>
      <c r="CM61">
        <f>Heildar!CS249</f>
        <v>0</v>
      </c>
      <c r="CN61">
        <f>Heildar!CT249</f>
        <v>0</v>
      </c>
      <c r="CO61">
        <f>Heildar!CU249</f>
        <v>0</v>
      </c>
      <c r="CP61">
        <f>Heildar!CV249</f>
        <v>0</v>
      </c>
      <c r="CQ61">
        <f>Heildar!CW249</f>
        <v>0</v>
      </c>
      <c r="CR61">
        <f>Heildar!CX249</f>
        <v>0</v>
      </c>
      <c r="CS61">
        <f>Heildar!CY249</f>
        <v>0</v>
      </c>
      <c r="CT61">
        <f>Heildar!CZ249</f>
        <v>0</v>
      </c>
      <c r="CU61">
        <f>Heildar!DA249</f>
        <v>0</v>
      </c>
      <c r="CV61">
        <f>Heildar!DB249</f>
        <v>0</v>
      </c>
      <c r="CW61">
        <f>Heildar!DC249</f>
        <v>0</v>
      </c>
      <c r="CX61">
        <f>Heildar!DD249</f>
        <v>0</v>
      </c>
      <c r="CY61">
        <f>Heildar!DE249</f>
        <v>0</v>
      </c>
      <c r="CZ61">
        <f>Heildar!DF249</f>
        <v>0</v>
      </c>
      <c r="DA61">
        <f>Heildar!DG249</f>
        <v>0</v>
      </c>
      <c r="DB61">
        <f>Heildar!DH249</f>
        <v>0</v>
      </c>
      <c r="DC61">
        <f>Heildar!DI249</f>
        <v>0</v>
      </c>
      <c r="DD61">
        <f>Heildar!DJ249</f>
        <v>0</v>
      </c>
      <c r="DE61">
        <f>Heildar!DK249</f>
        <v>0</v>
      </c>
      <c r="DF61">
        <f>Heildar!DL249</f>
        <v>0</v>
      </c>
      <c r="DG61">
        <f>Heildar!DM249</f>
        <v>0</v>
      </c>
      <c r="DH61">
        <f>Heildar!DN249</f>
        <v>0</v>
      </c>
      <c r="DI61">
        <f>Heildar!DO249</f>
        <v>0</v>
      </c>
      <c r="DJ61">
        <f>Heildar!DP249</f>
        <v>0</v>
      </c>
      <c r="DK61">
        <f>Heildar!DQ249</f>
        <v>0</v>
      </c>
      <c r="DL61">
        <f>Heildar!DR249</f>
        <v>0</v>
      </c>
      <c r="DM61">
        <f>Heildar!DS249</f>
        <v>0</v>
      </c>
      <c r="DN61">
        <f>Heildar!DT249</f>
        <v>0</v>
      </c>
      <c r="DO61">
        <f>Heildar!DU249</f>
        <v>0</v>
      </c>
      <c r="DP61">
        <f>Heildar!DV249</f>
        <v>0</v>
      </c>
      <c r="DQ61">
        <f>Heildar!DW249</f>
        <v>0</v>
      </c>
      <c r="DR61">
        <f>Heildar!DX249</f>
        <v>0</v>
      </c>
      <c r="DS61">
        <f>Heildar!DY249</f>
        <v>0</v>
      </c>
      <c r="DT61">
        <f>Heildar!DZ249</f>
        <v>0</v>
      </c>
      <c r="DU61">
        <f>Heildar!EA249</f>
        <v>0</v>
      </c>
      <c r="DV61">
        <f>Heildar!EB249</f>
        <v>0</v>
      </c>
      <c r="DW61">
        <f>Heildar!EC249</f>
        <v>0</v>
      </c>
      <c r="DX61">
        <f>Heildar!ED249</f>
        <v>0</v>
      </c>
      <c r="DY61">
        <f>Heildar!EE249</f>
        <v>0</v>
      </c>
      <c r="DZ61">
        <f>Heildar!EF249</f>
        <v>0</v>
      </c>
      <c r="EA61">
        <f>Heildar!EG249</f>
        <v>0</v>
      </c>
      <c r="EB61">
        <f>Heildar!EH249</f>
        <v>0</v>
      </c>
      <c r="EC61">
        <f>Heildar!EI249</f>
        <v>0</v>
      </c>
      <c r="ED61">
        <f>Heildar!EJ249</f>
        <v>0</v>
      </c>
      <c r="EE61">
        <f>Heildar!EK249</f>
        <v>0</v>
      </c>
      <c r="EF61">
        <f>Heildar!EL249</f>
        <v>0</v>
      </c>
      <c r="EG61">
        <f>Heildar!EM249</f>
        <v>0</v>
      </c>
      <c r="EH61">
        <f>Heildar!EN249</f>
        <v>0</v>
      </c>
      <c r="EI61">
        <f>Heildar!EO249</f>
        <v>0</v>
      </c>
      <c r="EJ61">
        <f>Heildar!EP249</f>
        <v>0</v>
      </c>
      <c r="EK61">
        <f>Heildar!EQ249</f>
        <v>0</v>
      </c>
      <c r="EL61">
        <f>Heildar!ER249</f>
        <v>0</v>
      </c>
      <c r="EM61">
        <f>Heildar!ES249</f>
        <v>0</v>
      </c>
      <c r="EN61">
        <f>Heildar!ET249</f>
        <v>0</v>
      </c>
      <c r="EO61">
        <f>Heildar!EU249</f>
        <v>0</v>
      </c>
      <c r="EP61">
        <f>Heildar!EV249</f>
        <v>0</v>
      </c>
      <c r="EQ61">
        <f>Heildar!EW249</f>
        <v>0</v>
      </c>
      <c r="ER61">
        <f>Heildar!EX249</f>
        <v>0</v>
      </c>
      <c r="ES61">
        <f>Heildar!EY249</f>
        <v>0</v>
      </c>
      <c r="ET61">
        <f>Heildar!EZ249</f>
        <v>0</v>
      </c>
      <c r="EU61">
        <f>Heildar!FA249</f>
        <v>0</v>
      </c>
      <c r="EV61">
        <f>Heildar!FB249</f>
        <v>0</v>
      </c>
      <c r="EW61">
        <f>Heildar!FC249</f>
        <v>0</v>
      </c>
      <c r="EX61">
        <f>Heildar!FD249</f>
        <v>0</v>
      </c>
      <c r="EY61">
        <f>Heildar!FE249</f>
        <v>0</v>
      </c>
      <c r="EZ61">
        <f>Heildar!FF249</f>
        <v>0</v>
      </c>
      <c r="FA61">
        <f>Heildar!FG249</f>
        <v>0</v>
      </c>
      <c r="FB61">
        <f>Heildar!FH249</f>
        <v>0</v>
      </c>
      <c r="FC61">
        <f>Heildar!FI249</f>
        <v>0</v>
      </c>
      <c r="FD61">
        <f>Heildar!FJ249</f>
        <v>0</v>
      </c>
      <c r="FE61">
        <f>Heildar!FK249</f>
        <v>0</v>
      </c>
      <c r="FF61">
        <f>Heildar!FL249</f>
        <v>0</v>
      </c>
      <c r="FG61">
        <f>Heildar!FM249</f>
        <v>0</v>
      </c>
      <c r="FH61">
        <f>Heildar!FN249</f>
        <v>0</v>
      </c>
      <c r="FI61">
        <f>Heildar!FO249</f>
        <v>0</v>
      </c>
      <c r="FJ61">
        <f>Heildar!FP249</f>
        <v>0</v>
      </c>
      <c r="FK61">
        <f>Heildar!FQ249</f>
        <v>0</v>
      </c>
      <c r="FL61">
        <f>Heildar!FR249</f>
        <v>0</v>
      </c>
      <c r="FM61">
        <f>Heildar!FS249</f>
        <v>0</v>
      </c>
      <c r="FN61">
        <f>Heildar!FT249</f>
        <v>0</v>
      </c>
      <c r="FO61">
        <f>Heildar!FU249</f>
        <v>0</v>
      </c>
      <c r="FP61">
        <f>Heildar!FV249</f>
        <v>0</v>
      </c>
      <c r="FQ61">
        <f>Heildar!FW249</f>
        <v>0</v>
      </c>
      <c r="FR61">
        <f>Heildar!FX249</f>
        <v>0</v>
      </c>
      <c r="FS61">
        <f>Heildar!FY249</f>
        <v>0</v>
      </c>
      <c r="FT61">
        <f>Heildar!FZ249</f>
        <v>0</v>
      </c>
      <c r="FU61">
        <f>Heildar!GA249</f>
        <v>0</v>
      </c>
      <c r="FV61">
        <f>Heildar!GB249</f>
        <v>0</v>
      </c>
      <c r="FW61">
        <f>Heildar!GC249</f>
        <v>0</v>
      </c>
      <c r="FX61">
        <f>Heildar!GD249</f>
        <v>0</v>
      </c>
      <c r="FY61">
        <f>Heildar!GE249</f>
        <v>0</v>
      </c>
      <c r="FZ61">
        <f>Heildar!GF249</f>
        <v>0</v>
      </c>
      <c r="GA61">
        <f>Heildar!GG249</f>
        <v>0</v>
      </c>
      <c r="GB61">
        <f>Heildar!GH249</f>
        <v>0</v>
      </c>
      <c r="GC61">
        <f>Heildar!GI249</f>
        <v>0</v>
      </c>
      <c r="GD61">
        <f>Heildar!GJ249</f>
        <v>0</v>
      </c>
      <c r="GE61">
        <f>Heildar!GK249</f>
        <v>0</v>
      </c>
      <c r="GF61">
        <f>Heildar!GL249</f>
        <v>0</v>
      </c>
      <c r="GG61">
        <f>Heildar!GM249</f>
        <v>0</v>
      </c>
      <c r="GH61">
        <f>Heildar!GN249</f>
        <v>0</v>
      </c>
      <c r="GI61">
        <f>Heildar!GO249</f>
        <v>0</v>
      </c>
      <c r="GJ61">
        <f>Heildar!GP249</f>
        <v>0</v>
      </c>
      <c r="GK61">
        <f>Heildar!GQ249</f>
        <v>0</v>
      </c>
      <c r="GL61">
        <f>Heildar!GR249</f>
        <v>0</v>
      </c>
      <c r="GM61">
        <f>Heildar!GS249</f>
        <v>0</v>
      </c>
      <c r="GN61">
        <f>Heildar!GT249</f>
        <v>0</v>
      </c>
      <c r="GO61">
        <f>Heildar!GU249</f>
        <v>0</v>
      </c>
      <c r="GP61">
        <f>Heildar!GV249</f>
        <v>0</v>
      </c>
      <c r="GQ61">
        <f>Heildar!GW249</f>
        <v>0</v>
      </c>
      <c r="GR61">
        <f>Heildar!GX249</f>
        <v>0</v>
      </c>
      <c r="GS61">
        <f>Heildar!GY249</f>
        <v>0</v>
      </c>
      <c r="GT61">
        <f>Heildar!GZ249</f>
        <v>0</v>
      </c>
      <c r="GU61">
        <f>Heildar!HA249</f>
        <v>0</v>
      </c>
      <c r="GV61">
        <f>Heildar!HB249</f>
        <v>0</v>
      </c>
      <c r="GW61">
        <f>Heildar!HC249</f>
        <v>0</v>
      </c>
      <c r="GX61">
        <f>Heildar!HD249</f>
        <v>0</v>
      </c>
      <c r="GY61">
        <f>Heildar!HE249</f>
        <v>0</v>
      </c>
      <c r="GZ61">
        <f>Heildar!HF249</f>
        <v>0</v>
      </c>
      <c r="HA61">
        <f>Heildar!HG249</f>
        <v>0</v>
      </c>
      <c r="HB61">
        <f>Heildar!HH249</f>
        <v>0</v>
      </c>
      <c r="HC61">
        <f>Heildar!HI249</f>
        <v>0</v>
      </c>
      <c r="HD61">
        <f>Heildar!HJ249</f>
        <v>0</v>
      </c>
      <c r="HE61">
        <f>Heildar!HK249</f>
        <v>0</v>
      </c>
      <c r="HF61">
        <f>Heildar!HL249</f>
        <v>0</v>
      </c>
      <c r="HG61">
        <f>Heildar!HM249</f>
        <v>0</v>
      </c>
      <c r="HH61">
        <f>Heildar!HN249</f>
        <v>0</v>
      </c>
      <c r="HI61">
        <f>Heildar!HO249</f>
        <v>0</v>
      </c>
      <c r="HJ61">
        <f>Heildar!HP249</f>
        <v>0</v>
      </c>
      <c r="HK61">
        <f>Heildar!HQ249</f>
        <v>0</v>
      </c>
      <c r="HL61">
        <f>Heildar!HR249</f>
        <v>0</v>
      </c>
      <c r="HM61">
        <f>Heildar!HS249</f>
        <v>0</v>
      </c>
      <c r="HN61">
        <f>Heildar!HT249</f>
        <v>0</v>
      </c>
      <c r="HO61">
        <f>Heildar!HU249</f>
        <v>0</v>
      </c>
      <c r="HP61">
        <f>Heildar!HV249</f>
        <v>0</v>
      </c>
      <c r="HQ61">
        <f>Heildar!HW249</f>
        <v>0</v>
      </c>
      <c r="HR61">
        <f>Heildar!HX249</f>
        <v>0</v>
      </c>
      <c r="HS61">
        <f>Heildar!HY249</f>
        <v>0</v>
      </c>
      <c r="HT61">
        <f>Heildar!HZ249</f>
        <v>0</v>
      </c>
      <c r="HU61">
        <f>Heildar!IA249</f>
        <v>0</v>
      </c>
      <c r="HV61">
        <f>Heildar!IB249</f>
        <v>0</v>
      </c>
      <c r="HW61">
        <f>Heildar!IC249</f>
        <v>0</v>
      </c>
      <c r="HX61">
        <f>Heildar!ID249</f>
        <v>0</v>
      </c>
      <c r="HY61">
        <f>Heildar!IE249</f>
        <v>0</v>
      </c>
      <c r="HZ61">
        <f>Heildar!IF249</f>
        <v>0</v>
      </c>
      <c r="IA61">
        <f>Heildar!IG249</f>
        <v>0</v>
      </c>
      <c r="IB61">
        <f>Heildar!IH249</f>
        <v>0</v>
      </c>
      <c r="IC61">
        <f>Heildar!II249</f>
        <v>0</v>
      </c>
      <c r="ID61">
        <f>Heildar!IJ249</f>
        <v>0</v>
      </c>
      <c r="IE61">
        <f>Heildar!IK249</f>
        <v>0</v>
      </c>
      <c r="IF61">
        <f>Heildar!IL249</f>
        <v>0</v>
      </c>
      <c r="IG61">
        <f>Heildar!IM249</f>
        <v>0</v>
      </c>
      <c r="IH61">
        <f>Heildar!IN249</f>
        <v>0</v>
      </c>
      <c r="II61">
        <f>Heildar!IO249</f>
        <v>0</v>
      </c>
      <c r="IJ61">
        <f>Heildar!IP249</f>
        <v>0</v>
      </c>
      <c r="IK61">
        <f>Heildar!IQ249</f>
        <v>0</v>
      </c>
      <c r="IL61">
        <f>Heildar!IR249</f>
        <v>0</v>
      </c>
      <c r="IM61">
        <f>Heildar!IS249</f>
        <v>0</v>
      </c>
      <c r="IN61">
        <f>Heildar!IT249</f>
        <v>0</v>
      </c>
      <c r="IO61">
        <f>Heildar!IU249</f>
        <v>0</v>
      </c>
      <c r="IP61">
        <f>Heildar!IV249</f>
        <v>0</v>
      </c>
      <c r="IQ61" t="e">
        <f>Heildar!#REF!</f>
        <v>#REF!</v>
      </c>
      <c r="IR61" t="e">
        <f>Heildar!#REF!</f>
        <v>#REF!</v>
      </c>
      <c r="IS61" t="e">
        <f>Heildar!#REF!</f>
        <v>#REF!</v>
      </c>
      <c r="IT61" t="e">
        <f>Heildar!#REF!</f>
        <v>#REF!</v>
      </c>
      <c r="IU61" t="e">
        <f>Heildar!#REF!</f>
        <v>#REF!</v>
      </c>
      <c r="IV61" t="e">
        <f>Heildar!#REF!</f>
        <v>#REF!</v>
      </c>
    </row>
    <row r="62" spans="1:256" x14ac:dyDescent="0.2">
      <c r="A62" s="30" t="str">
        <f>Heildar!A144</f>
        <v>Hrúðurfléttur</v>
      </c>
      <c r="B62" s="30">
        <f>Heildar!B144</f>
        <v>60</v>
      </c>
      <c r="C62" s="30">
        <f>Heildar!C144</f>
        <v>39.5</v>
      </c>
      <c r="D62" s="30">
        <f>Heildar!D144</f>
        <v>0</v>
      </c>
      <c r="E62" s="30">
        <f>Heildar!E144</f>
        <v>28</v>
      </c>
      <c r="F62" s="30">
        <f>Heildar!F144</f>
        <v>30.5</v>
      </c>
      <c r="G62" s="30">
        <f>Heildar!G144</f>
        <v>0</v>
      </c>
      <c r="H62" s="30">
        <f>Heildar!H144</f>
        <v>0</v>
      </c>
      <c r="I62" s="30">
        <f>Heildar!I144</f>
        <v>28</v>
      </c>
      <c r="J62" s="30">
        <f>Heildar!J144</f>
        <v>2.5</v>
      </c>
      <c r="K62" s="30">
        <f>Heildar!K144</f>
        <v>0</v>
      </c>
      <c r="L62" s="30">
        <f>Heildar!L144</f>
        <v>0</v>
      </c>
      <c r="M62" s="30">
        <f>Heildar!M144</f>
        <v>0</v>
      </c>
      <c r="N62" s="30">
        <f>Heildar!N144</f>
        <v>0</v>
      </c>
      <c r="O62" s="30">
        <f>Heildar!O144</f>
        <v>0</v>
      </c>
      <c r="P62" s="30">
        <f>Heildar!P144</f>
        <v>0</v>
      </c>
      <c r="Q62" s="30">
        <f>Heildar!Q144</f>
        <v>0</v>
      </c>
      <c r="R62" s="30">
        <f>Heildar!R144</f>
        <v>0</v>
      </c>
      <c r="S62" s="30">
        <f>Heildar!S144</f>
        <v>0</v>
      </c>
      <c r="T62" s="30">
        <f>Heildar!T144</f>
        <v>0</v>
      </c>
      <c r="U62" s="30">
        <f>Heildar!U144</f>
        <v>60</v>
      </c>
      <c r="V62" s="30">
        <f>Heildar!V144</f>
        <v>39.5</v>
      </c>
      <c r="W62" s="30">
        <f>Heildar!W144</f>
        <v>0</v>
      </c>
      <c r="X62" s="30">
        <f>Heildar!X144</f>
        <v>28</v>
      </c>
      <c r="Y62" s="30">
        <f>Heildar!Y144</f>
        <v>30.5</v>
      </c>
      <c r="Z62" s="30">
        <f>Heildar!Z144</f>
        <v>0</v>
      </c>
      <c r="AA62" s="30">
        <f>Heildar!AA144</f>
        <v>0</v>
      </c>
      <c r="AB62" s="30">
        <f>Heildar!AB144</f>
        <v>0</v>
      </c>
      <c r="AC62" s="30">
        <f>Heildar!AC144</f>
        <v>0</v>
      </c>
      <c r="AD62" s="30">
        <f>Heildar!AD144</f>
        <v>0</v>
      </c>
      <c r="AE62" s="30">
        <f>Heildar!AE144</f>
        <v>0</v>
      </c>
      <c r="AF62" s="30">
        <f>Heildar!AF144</f>
        <v>0</v>
      </c>
      <c r="AG62" s="30">
        <f>Heildar!AG144</f>
        <v>0</v>
      </c>
      <c r="AH62" s="30">
        <f>Heildar!AH144</f>
        <v>0</v>
      </c>
      <c r="AI62" s="30">
        <f>Heildar!AI144</f>
        <v>0</v>
      </c>
      <c r="AP62">
        <f>Heildar!AV250</f>
        <v>0</v>
      </c>
      <c r="AQ62">
        <f>Heildar!AW250</f>
        <v>0</v>
      </c>
      <c r="AR62">
        <f>Heildar!AX250</f>
        <v>0</v>
      </c>
      <c r="AS62">
        <f>Heildar!AY250</f>
        <v>0</v>
      </c>
      <c r="AT62">
        <f>Heildar!AZ250</f>
        <v>0</v>
      </c>
      <c r="AU62">
        <f>Heildar!BA250</f>
        <v>0</v>
      </c>
      <c r="AV62">
        <f>Heildar!BB250</f>
        <v>0</v>
      </c>
      <c r="AW62">
        <f>Heildar!BC250</f>
        <v>0</v>
      </c>
      <c r="AX62">
        <f>Heildar!BD250</f>
        <v>0</v>
      </c>
      <c r="AY62">
        <f>Heildar!BE250</f>
        <v>0</v>
      </c>
      <c r="AZ62">
        <f>Heildar!BF250</f>
        <v>0</v>
      </c>
      <c r="BA62">
        <f>Heildar!BG250</f>
        <v>0</v>
      </c>
      <c r="BB62">
        <f>Heildar!BH250</f>
        <v>0</v>
      </c>
      <c r="BC62">
        <f>Heildar!BI250</f>
        <v>0</v>
      </c>
      <c r="BD62">
        <f>Heildar!BJ250</f>
        <v>0</v>
      </c>
      <c r="BE62">
        <f>Heildar!BK250</f>
        <v>0</v>
      </c>
      <c r="BF62">
        <f>Heildar!BL250</f>
        <v>0</v>
      </c>
      <c r="BG62">
        <f>Heildar!BM250</f>
        <v>0</v>
      </c>
      <c r="BH62">
        <f>Heildar!BN250</f>
        <v>0</v>
      </c>
      <c r="BI62">
        <f>Heildar!BO250</f>
        <v>0</v>
      </c>
      <c r="BJ62">
        <f>Heildar!BP250</f>
        <v>0</v>
      </c>
      <c r="BK62">
        <f>Heildar!BQ250</f>
        <v>0</v>
      </c>
      <c r="BL62">
        <f>Heildar!BR250</f>
        <v>0</v>
      </c>
      <c r="BM62">
        <f>Heildar!BS250</f>
        <v>0</v>
      </c>
      <c r="BN62">
        <f>Heildar!BT250</f>
        <v>0</v>
      </c>
      <c r="BO62">
        <f>Heildar!BU250</f>
        <v>0</v>
      </c>
      <c r="BP62">
        <f>Heildar!BV250</f>
        <v>0</v>
      </c>
      <c r="BQ62">
        <f>Heildar!BW250</f>
        <v>0</v>
      </c>
      <c r="BR62">
        <f>Heildar!BX250</f>
        <v>0</v>
      </c>
      <c r="BS62">
        <f>Heildar!BY250</f>
        <v>0</v>
      </c>
      <c r="BT62">
        <f>Heildar!BZ250</f>
        <v>0</v>
      </c>
      <c r="BU62">
        <f>Heildar!CA250</f>
        <v>0</v>
      </c>
      <c r="BV62">
        <f>Heildar!CB250</f>
        <v>0</v>
      </c>
      <c r="BW62">
        <f>Heildar!CC250</f>
        <v>0</v>
      </c>
      <c r="BX62">
        <f>Heildar!CD250</f>
        <v>0</v>
      </c>
      <c r="BY62">
        <f>Heildar!CE250</f>
        <v>0</v>
      </c>
      <c r="BZ62">
        <f>Heildar!CF250</f>
        <v>0</v>
      </c>
      <c r="CA62">
        <f>Heildar!CG250</f>
        <v>0</v>
      </c>
      <c r="CB62">
        <f>Heildar!CH250</f>
        <v>0</v>
      </c>
      <c r="CC62">
        <f>Heildar!CI250</f>
        <v>0</v>
      </c>
      <c r="CD62">
        <f>Heildar!CJ250</f>
        <v>0</v>
      </c>
      <c r="CE62">
        <f>Heildar!CK250</f>
        <v>0</v>
      </c>
      <c r="CF62">
        <f>Heildar!CL250</f>
        <v>0</v>
      </c>
      <c r="CG62">
        <f>Heildar!CM250</f>
        <v>0</v>
      </c>
      <c r="CH62">
        <f>Heildar!CN250</f>
        <v>0</v>
      </c>
      <c r="CI62">
        <f>Heildar!CO250</f>
        <v>0</v>
      </c>
      <c r="CJ62">
        <f>Heildar!CP250</f>
        <v>0</v>
      </c>
      <c r="CK62">
        <f>Heildar!CQ250</f>
        <v>0</v>
      </c>
      <c r="CL62">
        <f>Heildar!CR250</f>
        <v>0</v>
      </c>
      <c r="CM62">
        <f>Heildar!CS250</f>
        <v>0</v>
      </c>
      <c r="CN62">
        <f>Heildar!CT250</f>
        <v>0</v>
      </c>
      <c r="CO62">
        <f>Heildar!CU250</f>
        <v>0</v>
      </c>
      <c r="CP62">
        <f>Heildar!CV250</f>
        <v>0</v>
      </c>
      <c r="CQ62">
        <f>Heildar!CW250</f>
        <v>0</v>
      </c>
      <c r="CR62">
        <f>Heildar!CX250</f>
        <v>0</v>
      </c>
      <c r="CS62">
        <f>Heildar!CY250</f>
        <v>0</v>
      </c>
      <c r="CT62">
        <f>Heildar!CZ250</f>
        <v>0</v>
      </c>
      <c r="CU62">
        <f>Heildar!DA250</f>
        <v>0</v>
      </c>
      <c r="CV62">
        <f>Heildar!DB250</f>
        <v>0</v>
      </c>
      <c r="CW62">
        <f>Heildar!DC250</f>
        <v>0</v>
      </c>
      <c r="CX62">
        <f>Heildar!DD250</f>
        <v>0</v>
      </c>
      <c r="CY62">
        <f>Heildar!DE250</f>
        <v>0</v>
      </c>
      <c r="CZ62">
        <f>Heildar!DF250</f>
        <v>0</v>
      </c>
      <c r="DA62">
        <f>Heildar!DG250</f>
        <v>0</v>
      </c>
      <c r="DB62">
        <f>Heildar!DH250</f>
        <v>0</v>
      </c>
      <c r="DC62">
        <f>Heildar!DI250</f>
        <v>0</v>
      </c>
      <c r="DD62">
        <f>Heildar!DJ250</f>
        <v>0</v>
      </c>
      <c r="DE62">
        <f>Heildar!DK250</f>
        <v>0</v>
      </c>
      <c r="DF62">
        <f>Heildar!DL250</f>
        <v>0</v>
      </c>
      <c r="DG62">
        <f>Heildar!DM250</f>
        <v>0</v>
      </c>
      <c r="DH62">
        <f>Heildar!DN250</f>
        <v>0</v>
      </c>
      <c r="DI62">
        <f>Heildar!DO250</f>
        <v>0</v>
      </c>
      <c r="DJ62">
        <f>Heildar!DP250</f>
        <v>0</v>
      </c>
      <c r="DK62">
        <f>Heildar!DQ250</f>
        <v>0</v>
      </c>
      <c r="DL62">
        <f>Heildar!DR250</f>
        <v>0</v>
      </c>
      <c r="DM62">
        <f>Heildar!DS250</f>
        <v>0</v>
      </c>
      <c r="DN62">
        <f>Heildar!DT250</f>
        <v>0</v>
      </c>
      <c r="DO62">
        <f>Heildar!DU250</f>
        <v>0</v>
      </c>
      <c r="DP62">
        <f>Heildar!DV250</f>
        <v>0</v>
      </c>
      <c r="DQ62">
        <f>Heildar!DW250</f>
        <v>0</v>
      </c>
      <c r="DR62">
        <f>Heildar!DX250</f>
        <v>0</v>
      </c>
      <c r="DS62">
        <f>Heildar!DY250</f>
        <v>0</v>
      </c>
      <c r="DT62">
        <f>Heildar!DZ250</f>
        <v>0</v>
      </c>
      <c r="DU62">
        <f>Heildar!EA250</f>
        <v>0</v>
      </c>
      <c r="DV62">
        <f>Heildar!EB250</f>
        <v>0</v>
      </c>
      <c r="DW62">
        <f>Heildar!EC250</f>
        <v>0</v>
      </c>
      <c r="DX62">
        <f>Heildar!ED250</f>
        <v>0</v>
      </c>
      <c r="DY62">
        <f>Heildar!EE250</f>
        <v>0</v>
      </c>
      <c r="DZ62">
        <f>Heildar!EF250</f>
        <v>0</v>
      </c>
      <c r="EA62">
        <f>Heildar!EG250</f>
        <v>0</v>
      </c>
      <c r="EB62">
        <f>Heildar!EH250</f>
        <v>0</v>
      </c>
      <c r="EC62">
        <f>Heildar!EI250</f>
        <v>0</v>
      </c>
      <c r="ED62">
        <f>Heildar!EJ250</f>
        <v>0</v>
      </c>
      <c r="EE62">
        <f>Heildar!EK250</f>
        <v>0</v>
      </c>
      <c r="EF62">
        <f>Heildar!EL250</f>
        <v>0</v>
      </c>
      <c r="EG62">
        <f>Heildar!EM250</f>
        <v>0</v>
      </c>
      <c r="EH62">
        <f>Heildar!EN250</f>
        <v>0</v>
      </c>
      <c r="EI62">
        <f>Heildar!EO250</f>
        <v>0</v>
      </c>
      <c r="EJ62">
        <f>Heildar!EP250</f>
        <v>0</v>
      </c>
      <c r="EK62">
        <f>Heildar!EQ250</f>
        <v>0</v>
      </c>
      <c r="EL62">
        <f>Heildar!ER250</f>
        <v>0</v>
      </c>
      <c r="EM62">
        <f>Heildar!ES250</f>
        <v>0</v>
      </c>
      <c r="EN62">
        <f>Heildar!ET250</f>
        <v>0</v>
      </c>
      <c r="EO62">
        <f>Heildar!EU250</f>
        <v>0</v>
      </c>
      <c r="EP62">
        <f>Heildar!EV250</f>
        <v>0</v>
      </c>
      <c r="EQ62">
        <f>Heildar!EW250</f>
        <v>0</v>
      </c>
      <c r="ER62">
        <f>Heildar!EX250</f>
        <v>0</v>
      </c>
      <c r="ES62">
        <f>Heildar!EY250</f>
        <v>0</v>
      </c>
      <c r="ET62">
        <f>Heildar!EZ250</f>
        <v>0</v>
      </c>
      <c r="EU62">
        <f>Heildar!FA250</f>
        <v>0</v>
      </c>
      <c r="EV62">
        <f>Heildar!FB250</f>
        <v>0</v>
      </c>
      <c r="EW62">
        <f>Heildar!FC250</f>
        <v>0</v>
      </c>
      <c r="EX62">
        <f>Heildar!FD250</f>
        <v>0</v>
      </c>
      <c r="EY62">
        <f>Heildar!FE250</f>
        <v>0</v>
      </c>
      <c r="EZ62">
        <f>Heildar!FF250</f>
        <v>0</v>
      </c>
      <c r="FA62">
        <f>Heildar!FG250</f>
        <v>0</v>
      </c>
      <c r="FB62">
        <f>Heildar!FH250</f>
        <v>0</v>
      </c>
      <c r="FC62">
        <f>Heildar!FI250</f>
        <v>0</v>
      </c>
      <c r="FD62">
        <f>Heildar!FJ250</f>
        <v>0</v>
      </c>
      <c r="FE62">
        <f>Heildar!FK250</f>
        <v>0</v>
      </c>
      <c r="FF62">
        <f>Heildar!FL250</f>
        <v>0</v>
      </c>
      <c r="FG62">
        <f>Heildar!FM250</f>
        <v>0</v>
      </c>
      <c r="FH62">
        <f>Heildar!FN250</f>
        <v>0</v>
      </c>
      <c r="FI62">
        <f>Heildar!FO250</f>
        <v>0</v>
      </c>
      <c r="FJ62">
        <f>Heildar!FP250</f>
        <v>0</v>
      </c>
      <c r="FK62">
        <f>Heildar!FQ250</f>
        <v>0</v>
      </c>
      <c r="FL62">
        <f>Heildar!FR250</f>
        <v>0</v>
      </c>
      <c r="FM62">
        <f>Heildar!FS250</f>
        <v>0</v>
      </c>
      <c r="FN62">
        <f>Heildar!FT250</f>
        <v>0</v>
      </c>
      <c r="FO62">
        <f>Heildar!FU250</f>
        <v>0</v>
      </c>
      <c r="FP62">
        <f>Heildar!FV250</f>
        <v>0</v>
      </c>
      <c r="FQ62">
        <f>Heildar!FW250</f>
        <v>0</v>
      </c>
      <c r="FR62">
        <f>Heildar!FX250</f>
        <v>0</v>
      </c>
      <c r="FS62">
        <f>Heildar!FY250</f>
        <v>0</v>
      </c>
      <c r="FT62">
        <f>Heildar!FZ250</f>
        <v>0</v>
      </c>
      <c r="FU62">
        <f>Heildar!GA250</f>
        <v>0</v>
      </c>
      <c r="FV62">
        <f>Heildar!GB250</f>
        <v>0</v>
      </c>
      <c r="FW62">
        <f>Heildar!GC250</f>
        <v>0</v>
      </c>
      <c r="FX62">
        <f>Heildar!GD250</f>
        <v>0</v>
      </c>
      <c r="FY62">
        <f>Heildar!GE250</f>
        <v>0</v>
      </c>
      <c r="FZ62">
        <f>Heildar!GF250</f>
        <v>0</v>
      </c>
      <c r="GA62">
        <f>Heildar!GG250</f>
        <v>0</v>
      </c>
      <c r="GB62">
        <f>Heildar!GH250</f>
        <v>0</v>
      </c>
      <c r="GC62">
        <f>Heildar!GI250</f>
        <v>0</v>
      </c>
      <c r="GD62">
        <f>Heildar!GJ250</f>
        <v>0</v>
      </c>
      <c r="GE62">
        <f>Heildar!GK250</f>
        <v>0</v>
      </c>
      <c r="GF62">
        <f>Heildar!GL250</f>
        <v>0</v>
      </c>
      <c r="GG62">
        <f>Heildar!GM250</f>
        <v>0</v>
      </c>
      <c r="GH62">
        <f>Heildar!GN250</f>
        <v>0</v>
      </c>
      <c r="GI62">
        <f>Heildar!GO250</f>
        <v>0</v>
      </c>
      <c r="GJ62">
        <f>Heildar!GP250</f>
        <v>0</v>
      </c>
      <c r="GK62">
        <f>Heildar!GQ250</f>
        <v>0</v>
      </c>
      <c r="GL62">
        <f>Heildar!GR250</f>
        <v>0</v>
      </c>
      <c r="GM62">
        <f>Heildar!GS250</f>
        <v>0</v>
      </c>
      <c r="GN62">
        <f>Heildar!GT250</f>
        <v>0</v>
      </c>
      <c r="GO62">
        <f>Heildar!GU250</f>
        <v>0</v>
      </c>
      <c r="GP62">
        <f>Heildar!GV250</f>
        <v>0</v>
      </c>
      <c r="GQ62">
        <f>Heildar!GW250</f>
        <v>0</v>
      </c>
      <c r="GR62">
        <f>Heildar!GX250</f>
        <v>0</v>
      </c>
      <c r="GS62">
        <f>Heildar!GY250</f>
        <v>0</v>
      </c>
      <c r="GT62">
        <f>Heildar!GZ250</f>
        <v>0</v>
      </c>
      <c r="GU62">
        <f>Heildar!HA250</f>
        <v>0</v>
      </c>
      <c r="GV62">
        <f>Heildar!HB250</f>
        <v>0</v>
      </c>
      <c r="GW62">
        <f>Heildar!HC250</f>
        <v>0</v>
      </c>
      <c r="GX62">
        <f>Heildar!HD250</f>
        <v>0</v>
      </c>
      <c r="GY62">
        <f>Heildar!HE250</f>
        <v>0</v>
      </c>
      <c r="GZ62">
        <f>Heildar!HF250</f>
        <v>0</v>
      </c>
      <c r="HA62">
        <f>Heildar!HG250</f>
        <v>0</v>
      </c>
      <c r="HB62">
        <f>Heildar!HH250</f>
        <v>0</v>
      </c>
      <c r="HC62">
        <f>Heildar!HI250</f>
        <v>0</v>
      </c>
      <c r="HD62">
        <f>Heildar!HJ250</f>
        <v>0</v>
      </c>
      <c r="HE62">
        <f>Heildar!HK250</f>
        <v>0</v>
      </c>
      <c r="HF62">
        <f>Heildar!HL250</f>
        <v>0</v>
      </c>
      <c r="HG62">
        <f>Heildar!HM250</f>
        <v>0</v>
      </c>
      <c r="HH62">
        <f>Heildar!HN250</f>
        <v>0</v>
      </c>
      <c r="HI62">
        <f>Heildar!HO250</f>
        <v>0</v>
      </c>
      <c r="HJ62">
        <f>Heildar!HP250</f>
        <v>0</v>
      </c>
      <c r="HK62">
        <f>Heildar!HQ250</f>
        <v>0</v>
      </c>
      <c r="HL62">
        <f>Heildar!HR250</f>
        <v>0</v>
      </c>
      <c r="HM62">
        <f>Heildar!HS250</f>
        <v>0</v>
      </c>
      <c r="HN62">
        <f>Heildar!HT250</f>
        <v>0</v>
      </c>
      <c r="HO62">
        <f>Heildar!HU250</f>
        <v>0</v>
      </c>
      <c r="HP62">
        <f>Heildar!HV250</f>
        <v>0</v>
      </c>
      <c r="HQ62">
        <f>Heildar!HW250</f>
        <v>0</v>
      </c>
      <c r="HR62">
        <f>Heildar!HX250</f>
        <v>0</v>
      </c>
      <c r="HS62">
        <f>Heildar!HY250</f>
        <v>0</v>
      </c>
      <c r="HT62">
        <f>Heildar!HZ250</f>
        <v>0</v>
      </c>
      <c r="HU62">
        <f>Heildar!IA250</f>
        <v>0</v>
      </c>
      <c r="HV62">
        <f>Heildar!IB250</f>
        <v>0</v>
      </c>
      <c r="HW62">
        <f>Heildar!IC250</f>
        <v>0</v>
      </c>
      <c r="HX62">
        <f>Heildar!ID250</f>
        <v>0</v>
      </c>
      <c r="HY62">
        <f>Heildar!IE250</f>
        <v>0</v>
      </c>
      <c r="HZ62">
        <f>Heildar!IF250</f>
        <v>0</v>
      </c>
      <c r="IA62">
        <f>Heildar!IG250</f>
        <v>0</v>
      </c>
      <c r="IB62">
        <f>Heildar!IH250</f>
        <v>0</v>
      </c>
      <c r="IC62">
        <f>Heildar!II250</f>
        <v>0</v>
      </c>
      <c r="ID62">
        <f>Heildar!IJ250</f>
        <v>0</v>
      </c>
      <c r="IE62">
        <f>Heildar!IK250</f>
        <v>0</v>
      </c>
      <c r="IF62">
        <f>Heildar!IL250</f>
        <v>0</v>
      </c>
      <c r="IG62">
        <f>Heildar!IM250</f>
        <v>0</v>
      </c>
      <c r="IH62">
        <f>Heildar!IN250</f>
        <v>0</v>
      </c>
      <c r="II62">
        <f>Heildar!IO250</f>
        <v>0</v>
      </c>
      <c r="IJ62">
        <f>Heildar!IP250</f>
        <v>0</v>
      </c>
      <c r="IK62">
        <f>Heildar!IQ250</f>
        <v>0</v>
      </c>
      <c r="IL62">
        <f>Heildar!IR250</f>
        <v>0</v>
      </c>
      <c r="IM62">
        <f>Heildar!IS250</f>
        <v>0</v>
      </c>
      <c r="IN62">
        <f>Heildar!IT250</f>
        <v>0</v>
      </c>
      <c r="IO62">
        <f>Heildar!IU250</f>
        <v>0</v>
      </c>
      <c r="IP62">
        <f>Heildar!IV250</f>
        <v>0</v>
      </c>
      <c r="IQ62" t="e">
        <f>Heildar!#REF!</f>
        <v>#REF!</v>
      </c>
      <c r="IR62" t="e">
        <f>Heildar!#REF!</f>
        <v>#REF!</v>
      </c>
      <c r="IS62" t="e">
        <f>Heildar!#REF!</f>
        <v>#REF!</v>
      </c>
      <c r="IT62" t="e">
        <f>Heildar!#REF!</f>
        <v>#REF!</v>
      </c>
      <c r="IU62" t="e">
        <f>Heildar!#REF!</f>
        <v>#REF!</v>
      </c>
      <c r="IV62" t="e">
        <f>Heildar!#REF!</f>
        <v>#REF!</v>
      </c>
    </row>
    <row r="63" spans="1:256" x14ac:dyDescent="0.2">
      <c r="A63" s="30" t="str">
        <f>Heildar!A145</f>
        <v>Heildarþekja</v>
      </c>
      <c r="B63" s="30">
        <f>Heildar!B145</f>
        <v>70</v>
      </c>
      <c r="C63" s="30">
        <f>Heildar!C145</f>
        <v>68</v>
      </c>
      <c r="D63" s="30">
        <f>Heildar!D145</f>
        <v>0</v>
      </c>
      <c r="E63" s="30">
        <f>Heildar!E145</f>
        <v>58</v>
      </c>
      <c r="F63" s="30">
        <f>Heildar!F145</f>
        <v>57.5</v>
      </c>
      <c r="G63" s="30">
        <f>Heildar!G145</f>
        <v>0</v>
      </c>
      <c r="H63" s="30">
        <f>Heildar!H145</f>
        <v>0</v>
      </c>
      <c r="I63" s="30">
        <f>Heildar!I145</f>
        <v>58</v>
      </c>
      <c r="J63" s="30">
        <f>Heildar!J145</f>
        <v>-0.5</v>
      </c>
      <c r="K63" s="30">
        <f>Heildar!K145</f>
        <v>0</v>
      </c>
      <c r="L63" s="30">
        <f>Heildar!L145</f>
        <v>0</v>
      </c>
      <c r="M63" s="30">
        <f>Heildar!M145</f>
        <v>0</v>
      </c>
      <c r="N63" s="30">
        <f>Heildar!N145</f>
        <v>0</v>
      </c>
      <c r="O63" s="30">
        <f>Heildar!O145</f>
        <v>0</v>
      </c>
      <c r="P63" s="30">
        <f>Heildar!P145</f>
        <v>0</v>
      </c>
      <c r="Q63" s="30">
        <f>Heildar!Q145</f>
        <v>0</v>
      </c>
      <c r="R63" s="30">
        <f>Heildar!R145</f>
        <v>0</v>
      </c>
      <c r="S63" s="30">
        <f>Heildar!S145</f>
        <v>0</v>
      </c>
      <c r="T63" s="30">
        <f>Heildar!T145</f>
        <v>0</v>
      </c>
      <c r="U63" s="30">
        <f>Heildar!U145</f>
        <v>0</v>
      </c>
      <c r="V63" s="30">
        <f>Heildar!V145</f>
        <v>0</v>
      </c>
      <c r="W63" s="30">
        <f>Heildar!W145</f>
        <v>0</v>
      </c>
      <c r="X63" s="30">
        <f>Heildar!X145</f>
        <v>0</v>
      </c>
      <c r="Y63" s="30">
        <f>Heildar!Y145</f>
        <v>0</v>
      </c>
      <c r="Z63" s="30">
        <f>Heildar!Z145</f>
        <v>70</v>
      </c>
      <c r="AA63" s="30">
        <f>Heildar!AA145</f>
        <v>68</v>
      </c>
      <c r="AB63" s="30">
        <f>Heildar!AB145</f>
        <v>0</v>
      </c>
      <c r="AC63" s="30">
        <f>Heildar!AC145</f>
        <v>58</v>
      </c>
      <c r="AD63" s="30">
        <f>Heildar!AD145</f>
        <v>57.5</v>
      </c>
      <c r="AE63" s="30">
        <f>Heildar!AE145</f>
        <v>0</v>
      </c>
      <c r="AF63" s="30">
        <f>Heildar!AF145</f>
        <v>0</v>
      </c>
      <c r="AG63" s="30">
        <f>Heildar!AG145</f>
        <v>0</v>
      </c>
      <c r="AH63" s="30">
        <f>Heildar!AH145</f>
        <v>0</v>
      </c>
      <c r="AI63" s="30">
        <f>Heildar!AI145</f>
        <v>0</v>
      </c>
      <c r="AP63">
        <f>Heildar!AV251</f>
        <v>0</v>
      </c>
      <c r="AQ63">
        <f>Heildar!AW251</f>
        <v>0</v>
      </c>
      <c r="AR63">
        <f>Heildar!AX251</f>
        <v>0</v>
      </c>
      <c r="AS63">
        <f>Heildar!AY251</f>
        <v>0</v>
      </c>
      <c r="AT63">
        <f>Heildar!AZ251</f>
        <v>0</v>
      </c>
      <c r="AU63">
        <f>Heildar!BA251</f>
        <v>0</v>
      </c>
      <c r="AV63">
        <f>Heildar!BB251</f>
        <v>0</v>
      </c>
      <c r="AW63">
        <f>Heildar!BC251</f>
        <v>0</v>
      </c>
      <c r="AX63">
        <f>Heildar!BD251</f>
        <v>0</v>
      </c>
      <c r="AY63">
        <f>Heildar!BE251</f>
        <v>0</v>
      </c>
      <c r="AZ63">
        <f>Heildar!BF251</f>
        <v>0</v>
      </c>
      <c r="BA63">
        <f>Heildar!BG251</f>
        <v>0</v>
      </c>
      <c r="BB63">
        <f>Heildar!BH251</f>
        <v>0</v>
      </c>
      <c r="BC63">
        <f>Heildar!BI251</f>
        <v>0</v>
      </c>
      <c r="BD63">
        <f>Heildar!BJ251</f>
        <v>0</v>
      </c>
      <c r="BE63">
        <f>Heildar!BK251</f>
        <v>0</v>
      </c>
      <c r="BF63">
        <f>Heildar!BL251</f>
        <v>0</v>
      </c>
      <c r="BG63">
        <f>Heildar!BM251</f>
        <v>0</v>
      </c>
      <c r="BH63">
        <f>Heildar!BN251</f>
        <v>0</v>
      </c>
      <c r="BI63">
        <f>Heildar!BO251</f>
        <v>0</v>
      </c>
      <c r="BJ63">
        <f>Heildar!BP251</f>
        <v>0</v>
      </c>
      <c r="BK63">
        <f>Heildar!BQ251</f>
        <v>0</v>
      </c>
      <c r="BL63">
        <f>Heildar!BR251</f>
        <v>0</v>
      </c>
      <c r="BM63">
        <f>Heildar!BS251</f>
        <v>0</v>
      </c>
      <c r="BN63">
        <f>Heildar!BT251</f>
        <v>0</v>
      </c>
      <c r="BO63">
        <f>Heildar!BU251</f>
        <v>0</v>
      </c>
      <c r="BP63">
        <f>Heildar!BV251</f>
        <v>0</v>
      </c>
      <c r="BQ63">
        <f>Heildar!BW251</f>
        <v>0</v>
      </c>
      <c r="BR63">
        <f>Heildar!BX251</f>
        <v>0</v>
      </c>
      <c r="BS63">
        <f>Heildar!BY251</f>
        <v>0</v>
      </c>
      <c r="BT63">
        <f>Heildar!BZ251</f>
        <v>0</v>
      </c>
      <c r="BU63">
        <f>Heildar!CA251</f>
        <v>0</v>
      </c>
      <c r="BV63">
        <f>Heildar!CB251</f>
        <v>0</v>
      </c>
      <c r="BW63">
        <f>Heildar!CC251</f>
        <v>0</v>
      </c>
      <c r="BX63">
        <f>Heildar!CD251</f>
        <v>0</v>
      </c>
      <c r="BY63">
        <f>Heildar!CE251</f>
        <v>0</v>
      </c>
      <c r="BZ63">
        <f>Heildar!CF251</f>
        <v>0</v>
      </c>
      <c r="CA63">
        <f>Heildar!CG251</f>
        <v>0</v>
      </c>
      <c r="CB63">
        <f>Heildar!CH251</f>
        <v>0</v>
      </c>
      <c r="CC63">
        <f>Heildar!CI251</f>
        <v>0</v>
      </c>
      <c r="CD63">
        <f>Heildar!CJ251</f>
        <v>0</v>
      </c>
      <c r="CE63">
        <f>Heildar!CK251</f>
        <v>0</v>
      </c>
      <c r="CF63">
        <f>Heildar!CL251</f>
        <v>0</v>
      </c>
      <c r="CG63">
        <f>Heildar!CM251</f>
        <v>0</v>
      </c>
      <c r="CH63">
        <f>Heildar!CN251</f>
        <v>0</v>
      </c>
      <c r="CI63">
        <f>Heildar!CO251</f>
        <v>0</v>
      </c>
      <c r="CJ63">
        <f>Heildar!CP251</f>
        <v>0</v>
      </c>
      <c r="CK63">
        <f>Heildar!CQ251</f>
        <v>0</v>
      </c>
      <c r="CL63">
        <f>Heildar!CR251</f>
        <v>0</v>
      </c>
      <c r="CM63">
        <f>Heildar!CS251</f>
        <v>0</v>
      </c>
      <c r="CN63">
        <f>Heildar!CT251</f>
        <v>0</v>
      </c>
      <c r="CO63">
        <f>Heildar!CU251</f>
        <v>0</v>
      </c>
      <c r="CP63">
        <f>Heildar!CV251</f>
        <v>0</v>
      </c>
      <c r="CQ63">
        <f>Heildar!CW251</f>
        <v>0</v>
      </c>
      <c r="CR63">
        <f>Heildar!CX251</f>
        <v>0</v>
      </c>
      <c r="CS63">
        <f>Heildar!CY251</f>
        <v>0</v>
      </c>
      <c r="CT63">
        <f>Heildar!CZ251</f>
        <v>0</v>
      </c>
      <c r="CU63">
        <f>Heildar!DA251</f>
        <v>0</v>
      </c>
      <c r="CV63">
        <f>Heildar!DB251</f>
        <v>0</v>
      </c>
      <c r="CW63">
        <f>Heildar!DC251</f>
        <v>0</v>
      </c>
      <c r="CX63">
        <f>Heildar!DD251</f>
        <v>0</v>
      </c>
      <c r="CY63">
        <f>Heildar!DE251</f>
        <v>0</v>
      </c>
      <c r="CZ63">
        <f>Heildar!DF251</f>
        <v>0</v>
      </c>
      <c r="DA63">
        <f>Heildar!DG251</f>
        <v>0</v>
      </c>
      <c r="DB63">
        <f>Heildar!DH251</f>
        <v>0</v>
      </c>
      <c r="DC63">
        <f>Heildar!DI251</f>
        <v>0</v>
      </c>
      <c r="DD63">
        <f>Heildar!DJ251</f>
        <v>0</v>
      </c>
      <c r="DE63">
        <f>Heildar!DK251</f>
        <v>0</v>
      </c>
      <c r="DF63">
        <f>Heildar!DL251</f>
        <v>0</v>
      </c>
      <c r="DG63">
        <f>Heildar!DM251</f>
        <v>0</v>
      </c>
      <c r="DH63">
        <f>Heildar!DN251</f>
        <v>0</v>
      </c>
      <c r="DI63">
        <f>Heildar!DO251</f>
        <v>0</v>
      </c>
      <c r="DJ63">
        <f>Heildar!DP251</f>
        <v>0</v>
      </c>
      <c r="DK63">
        <f>Heildar!DQ251</f>
        <v>0</v>
      </c>
      <c r="DL63">
        <f>Heildar!DR251</f>
        <v>0</v>
      </c>
      <c r="DM63">
        <f>Heildar!DS251</f>
        <v>0</v>
      </c>
      <c r="DN63">
        <f>Heildar!DT251</f>
        <v>0</v>
      </c>
      <c r="DO63">
        <f>Heildar!DU251</f>
        <v>0</v>
      </c>
      <c r="DP63">
        <f>Heildar!DV251</f>
        <v>0</v>
      </c>
      <c r="DQ63">
        <f>Heildar!DW251</f>
        <v>0</v>
      </c>
      <c r="DR63">
        <f>Heildar!DX251</f>
        <v>0</v>
      </c>
      <c r="DS63">
        <f>Heildar!DY251</f>
        <v>0</v>
      </c>
      <c r="DT63">
        <f>Heildar!DZ251</f>
        <v>0</v>
      </c>
      <c r="DU63">
        <f>Heildar!EA251</f>
        <v>0</v>
      </c>
      <c r="DV63">
        <f>Heildar!EB251</f>
        <v>0</v>
      </c>
      <c r="DW63">
        <f>Heildar!EC251</f>
        <v>0</v>
      </c>
      <c r="DX63">
        <f>Heildar!ED251</f>
        <v>0</v>
      </c>
      <c r="DY63">
        <f>Heildar!EE251</f>
        <v>0</v>
      </c>
      <c r="DZ63">
        <f>Heildar!EF251</f>
        <v>0</v>
      </c>
      <c r="EA63">
        <f>Heildar!EG251</f>
        <v>0</v>
      </c>
      <c r="EB63">
        <f>Heildar!EH251</f>
        <v>0</v>
      </c>
      <c r="EC63">
        <f>Heildar!EI251</f>
        <v>0</v>
      </c>
      <c r="ED63">
        <f>Heildar!EJ251</f>
        <v>0</v>
      </c>
      <c r="EE63">
        <f>Heildar!EK251</f>
        <v>0</v>
      </c>
      <c r="EF63">
        <f>Heildar!EL251</f>
        <v>0</v>
      </c>
      <c r="EG63">
        <f>Heildar!EM251</f>
        <v>0</v>
      </c>
      <c r="EH63">
        <f>Heildar!EN251</f>
        <v>0</v>
      </c>
      <c r="EI63">
        <f>Heildar!EO251</f>
        <v>0</v>
      </c>
      <c r="EJ63">
        <f>Heildar!EP251</f>
        <v>0</v>
      </c>
      <c r="EK63">
        <f>Heildar!EQ251</f>
        <v>0</v>
      </c>
      <c r="EL63">
        <f>Heildar!ER251</f>
        <v>0</v>
      </c>
      <c r="EM63">
        <f>Heildar!ES251</f>
        <v>0</v>
      </c>
      <c r="EN63">
        <f>Heildar!ET251</f>
        <v>0</v>
      </c>
      <c r="EO63">
        <f>Heildar!EU251</f>
        <v>0</v>
      </c>
      <c r="EP63">
        <f>Heildar!EV251</f>
        <v>0</v>
      </c>
      <c r="EQ63">
        <f>Heildar!EW251</f>
        <v>0</v>
      </c>
      <c r="ER63">
        <f>Heildar!EX251</f>
        <v>0</v>
      </c>
      <c r="ES63">
        <f>Heildar!EY251</f>
        <v>0</v>
      </c>
      <c r="ET63">
        <f>Heildar!EZ251</f>
        <v>0</v>
      </c>
      <c r="EU63">
        <f>Heildar!FA251</f>
        <v>0</v>
      </c>
      <c r="EV63">
        <f>Heildar!FB251</f>
        <v>0</v>
      </c>
      <c r="EW63">
        <f>Heildar!FC251</f>
        <v>0</v>
      </c>
      <c r="EX63">
        <f>Heildar!FD251</f>
        <v>0</v>
      </c>
      <c r="EY63">
        <f>Heildar!FE251</f>
        <v>0</v>
      </c>
      <c r="EZ63">
        <f>Heildar!FF251</f>
        <v>0</v>
      </c>
      <c r="FA63">
        <f>Heildar!FG251</f>
        <v>0</v>
      </c>
      <c r="FB63">
        <f>Heildar!FH251</f>
        <v>0</v>
      </c>
      <c r="FC63">
        <f>Heildar!FI251</f>
        <v>0</v>
      </c>
      <c r="FD63">
        <f>Heildar!FJ251</f>
        <v>0</v>
      </c>
      <c r="FE63">
        <f>Heildar!FK251</f>
        <v>0</v>
      </c>
      <c r="FF63">
        <f>Heildar!FL251</f>
        <v>0</v>
      </c>
      <c r="FG63">
        <f>Heildar!FM251</f>
        <v>0</v>
      </c>
      <c r="FH63">
        <f>Heildar!FN251</f>
        <v>0</v>
      </c>
      <c r="FI63">
        <f>Heildar!FO251</f>
        <v>0</v>
      </c>
      <c r="FJ63">
        <f>Heildar!FP251</f>
        <v>0</v>
      </c>
      <c r="FK63">
        <f>Heildar!FQ251</f>
        <v>0</v>
      </c>
      <c r="FL63">
        <f>Heildar!FR251</f>
        <v>0</v>
      </c>
      <c r="FM63">
        <f>Heildar!FS251</f>
        <v>0</v>
      </c>
      <c r="FN63">
        <f>Heildar!FT251</f>
        <v>0</v>
      </c>
      <c r="FO63">
        <f>Heildar!FU251</f>
        <v>0</v>
      </c>
      <c r="FP63">
        <f>Heildar!FV251</f>
        <v>0</v>
      </c>
      <c r="FQ63">
        <f>Heildar!FW251</f>
        <v>0</v>
      </c>
      <c r="FR63">
        <f>Heildar!FX251</f>
        <v>0</v>
      </c>
      <c r="FS63">
        <f>Heildar!FY251</f>
        <v>0</v>
      </c>
      <c r="FT63">
        <f>Heildar!FZ251</f>
        <v>0</v>
      </c>
      <c r="FU63">
        <f>Heildar!GA251</f>
        <v>0</v>
      </c>
      <c r="FV63">
        <f>Heildar!GB251</f>
        <v>0</v>
      </c>
      <c r="FW63">
        <f>Heildar!GC251</f>
        <v>0</v>
      </c>
      <c r="FX63">
        <f>Heildar!GD251</f>
        <v>0</v>
      </c>
      <c r="FY63">
        <f>Heildar!GE251</f>
        <v>0</v>
      </c>
      <c r="FZ63">
        <f>Heildar!GF251</f>
        <v>0</v>
      </c>
      <c r="GA63">
        <f>Heildar!GG251</f>
        <v>0</v>
      </c>
      <c r="GB63">
        <f>Heildar!GH251</f>
        <v>0</v>
      </c>
      <c r="GC63">
        <f>Heildar!GI251</f>
        <v>0</v>
      </c>
      <c r="GD63">
        <f>Heildar!GJ251</f>
        <v>0</v>
      </c>
      <c r="GE63">
        <f>Heildar!GK251</f>
        <v>0</v>
      </c>
      <c r="GF63">
        <f>Heildar!GL251</f>
        <v>0</v>
      </c>
      <c r="GG63">
        <f>Heildar!GM251</f>
        <v>0</v>
      </c>
      <c r="GH63">
        <f>Heildar!GN251</f>
        <v>0</v>
      </c>
      <c r="GI63">
        <f>Heildar!GO251</f>
        <v>0</v>
      </c>
      <c r="GJ63">
        <f>Heildar!GP251</f>
        <v>0</v>
      </c>
      <c r="GK63">
        <f>Heildar!GQ251</f>
        <v>0</v>
      </c>
      <c r="GL63">
        <f>Heildar!GR251</f>
        <v>0</v>
      </c>
      <c r="GM63">
        <f>Heildar!GS251</f>
        <v>0</v>
      </c>
      <c r="GN63">
        <f>Heildar!GT251</f>
        <v>0</v>
      </c>
      <c r="GO63">
        <f>Heildar!GU251</f>
        <v>0</v>
      </c>
      <c r="GP63">
        <f>Heildar!GV251</f>
        <v>0</v>
      </c>
      <c r="GQ63">
        <f>Heildar!GW251</f>
        <v>0</v>
      </c>
      <c r="GR63">
        <f>Heildar!GX251</f>
        <v>0</v>
      </c>
      <c r="GS63">
        <f>Heildar!GY251</f>
        <v>0</v>
      </c>
      <c r="GT63">
        <f>Heildar!GZ251</f>
        <v>0</v>
      </c>
      <c r="GU63">
        <f>Heildar!HA251</f>
        <v>0</v>
      </c>
      <c r="GV63">
        <f>Heildar!HB251</f>
        <v>0</v>
      </c>
      <c r="GW63">
        <f>Heildar!HC251</f>
        <v>0</v>
      </c>
      <c r="GX63">
        <f>Heildar!HD251</f>
        <v>0</v>
      </c>
      <c r="GY63">
        <f>Heildar!HE251</f>
        <v>0</v>
      </c>
      <c r="GZ63">
        <f>Heildar!HF251</f>
        <v>0</v>
      </c>
      <c r="HA63">
        <f>Heildar!HG251</f>
        <v>0</v>
      </c>
      <c r="HB63">
        <f>Heildar!HH251</f>
        <v>0</v>
      </c>
      <c r="HC63">
        <f>Heildar!HI251</f>
        <v>0</v>
      </c>
      <c r="HD63">
        <f>Heildar!HJ251</f>
        <v>0</v>
      </c>
      <c r="HE63">
        <f>Heildar!HK251</f>
        <v>0</v>
      </c>
      <c r="HF63">
        <f>Heildar!HL251</f>
        <v>0</v>
      </c>
      <c r="HG63">
        <f>Heildar!HM251</f>
        <v>0</v>
      </c>
      <c r="HH63">
        <f>Heildar!HN251</f>
        <v>0</v>
      </c>
      <c r="HI63">
        <f>Heildar!HO251</f>
        <v>0</v>
      </c>
      <c r="HJ63">
        <f>Heildar!HP251</f>
        <v>0</v>
      </c>
      <c r="HK63">
        <f>Heildar!HQ251</f>
        <v>0</v>
      </c>
      <c r="HL63">
        <f>Heildar!HR251</f>
        <v>0</v>
      </c>
      <c r="HM63">
        <f>Heildar!HS251</f>
        <v>0</v>
      </c>
      <c r="HN63">
        <f>Heildar!HT251</f>
        <v>0</v>
      </c>
      <c r="HO63">
        <f>Heildar!HU251</f>
        <v>0</v>
      </c>
      <c r="HP63">
        <f>Heildar!HV251</f>
        <v>0</v>
      </c>
      <c r="HQ63">
        <f>Heildar!HW251</f>
        <v>0</v>
      </c>
      <c r="HR63">
        <f>Heildar!HX251</f>
        <v>0</v>
      </c>
      <c r="HS63">
        <f>Heildar!HY251</f>
        <v>0</v>
      </c>
      <c r="HT63">
        <f>Heildar!HZ251</f>
        <v>0</v>
      </c>
      <c r="HU63">
        <f>Heildar!IA251</f>
        <v>0</v>
      </c>
      <c r="HV63">
        <f>Heildar!IB251</f>
        <v>0</v>
      </c>
      <c r="HW63">
        <f>Heildar!IC251</f>
        <v>0</v>
      </c>
      <c r="HX63">
        <f>Heildar!ID251</f>
        <v>0</v>
      </c>
      <c r="HY63">
        <f>Heildar!IE251</f>
        <v>0</v>
      </c>
      <c r="HZ63">
        <f>Heildar!IF251</f>
        <v>0</v>
      </c>
      <c r="IA63">
        <f>Heildar!IG251</f>
        <v>0</v>
      </c>
      <c r="IB63">
        <f>Heildar!IH251</f>
        <v>0</v>
      </c>
      <c r="IC63">
        <f>Heildar!II251</f>
        <v>0</v>
      </c>
      <c r="ID63">
        <f>Heildar!IJ251</f>
        <v>0</v>
      </c>
      <c r="IE63">
        <f>Heildar!IK251</f>
        <v>0</v>
      </c>
      <c r="IF63">
        <f>Heildar!IL251</f>
        <v>0</v>
      </c>
      <c r="IG63">
        <f>Heildar!IM251</f>
        <v>0</v>
      </c>
      <c r="IH63">
        <f>Heildar!IN251</f>
        <v>0</v>
      </c>
      <c r="II63">
        <f>Heildar!IO251</f>
        <v>0</v>
      </c>
      <c r="IJ63">
        <f>Heildar!IP251</f>
        <v>0</v>
      </c>
      <c r="IK63">
        <f>Heildar!IQ251</f>
        <v>0</v>
      </c>
      <c r="IL63">
        <f>Heildar!IR251</f>
        <v>0</v>
      </c>
      <c r="IM63">
        <f>Heildar!IS251</f>
        <v>0</v>
      </c>
      <c r="IN63">
        <f>Heildar!IT251</f>
        <v>0</v>
      </c>
      <c r="IO63">
        <f>Heildar!IU251</f>
        <v>0</v>
      </c>
      <c r="IP63">
        <f>Heildar!IV251</f>
        <v>0</v>
      </c>
      <c r="IQ63" t="e">
        <f>Heildar!#REF!</f>
        <v>#REF!</v>
      </c>
      <c r="IR63" t="e">
        <f>Heildar!#REF!</f>
        <v>#REF!</v>
      </c>
      <c r="IS63" t="e">
        <f>Heildar!#REF!</f>
        <v>#REF!</v>
      </c>
      <c r="IT63" t="e">
        <f>Heildar!#REF!</f>
        <v>#REF!</v>
      </c>
      <c r="IU63" t="e">
        <f>Heildar!#REF!</f>
        <v>#REF!</v>
      </c>
      <c r="IV63" t="e">
        <f>Heildar!#REF!</f>
        <v>#REF!</v>
      </c>
    </row>
    <row r="64" spans="1:256" x14ac:dyDescent="0.2">
      <c r="A64" s="30" t="str">
        <f>Heildar!A146</f>
        <v>Fjölbreytni</v>
      </c>
      <c r="B64" s="30">
        <f>Heildar!B146</f>
        <v>14</v>
      </c>
      <c r="C64" s="30">
        <f>Heildar!C146</f>
        <v>21</v>
      </c>
      <c r="D64" s="30">
        <f>Heildar!D146</f>
        <v>0</v>
      </c>
      <c r="E64" s="30">
        <f>Heildar!E146</f>
        <v>12</v>
      </c>
      <c r="F64" s="30">
        <f>Heildar!F146</f>
        <v>11</v>
      </c>
      <c r="G64" s="30">
        <f>Heildar!G146</f>
        <v>0</v>
      </c>
      <c r="H64" s="30">
        <f>Heildar!H146</f>
        <v>0</v>
      </c>
      <c r="I64" s="30">
        <f>Heildar!I146</f>
        <v>12</v>
      </c>
      <c r="J64" s="30">
        <f>Heildar!J146</f>
        <v>-1</v>
      </c>
      <c r="K64" s="30">
        <f>Heildar!K146</f>
        <v>0</v>
      </c>
      <c r="L64" s="30">
        <f>Heildar!L146</f>
        <v>0</v>
      </c>
      <c r="M64" s="30">
        <f>Heildar!M146</f>
        <v>0</v>
      </c>
      <c r="N64" s="30">
        <f>Heildar!N146</f>
        <v>0</v>
      </c>
      <c r="O64" s="30">
        <f>Heildar!O146</f>
        <v>0</v>
      </c>
      <c r="P64" s="30">
        <f>Heildar!P146</f>
        <v>0</v>
      </c>
      <c r="Q64" s="30">
        <f>Heildar!Q146</f>
        <v>0</v>
      </c>
      <c r="R64" s="30">
        <f>Heildar!R146</f>
        <v>0</v>
      </c>
      <c r="S64" s="30">
        <f>Heildar!S146</f>
        <v>0</v>
      </c>
      <c r="T64" s="30">
        <f>Heildar!T146</f>
        <v>0</v>
      </c>
      <c r="U64" s="30">
        <f>Heildar!U146</f>
        <v>0</v>
      </c>
      <c r="V64" s="30">
        <f>Heildar!V146</f>
        <v>0</v>
      </c>
      <c r="W64" s="30">
        <f>Heildar!W146</f>
        <v>0</v>
      </c>
      <c r="X64" s="30">
        <f>Heildar!X146</f>
        <v>0</v>
      </c>
      <c r="Y64" s="30">
        <f>Heildar!Y146</f>
        <v>0</v>
      </c>
      <c r="Z64" s="30">
        <f>Heildar!Z146</f>
        <v>0</v>
      </c>
      <c r="AA64" s="30">
        <f>Heildar!AA146</f>
        <v>0</v>
      </c>
      <c r="AB64" s="30">
        <f>Heildar!AB146</f>
        <v>0</v>
      </c>
      <c r="AC64" s="30">
        <f>Heildar!AC146</f>
        <v>0</v>
      </c>
      <c r="AD64" s="30">
        <f>Heildar!AD146</f>
        <v>0</v>
      </c>
      <c r="AE64" s="30">
        <f>Heildar!AE146</f>
        <v>14</v>
      </c>
      <c r="AF64" s="30">
        <f>Heildar!AF146</f>
        <v>21</v>
      </c>
      <c r="AG64" s="30">
        <f>Heildar!AG146</f>
        <v>0</v>
      </c>
      <c r="AH64" s="30">
        <f>Heildar!AH146</f>
        <v>12</v>
      </c>
      <c r="AI64" s="30">
        <f>Heildar!AI146</f>
        <v>11</v>
      </c>
      <c r="AP64">
        <f>Heildar!AV252</f>
        <v>0</v>
      </c>
      <c r="AQ64">
        <f>Heildar!AW252</f>
        <v>0</v>
      </c>
      <c r="AR64">
        <f>Heildar!AX252</f>
        <v>0</v>
      </c>
      <c r="AS64">
        <f>Heildar!AY252</f>
        <v>0</v>
      </c>
      <c r="AT64">
        <f>Heildar!AZ252</f>
        <v>0</v>
      </c>
      <c r="AU64">
        <f>Heildar!BA252</f>
        <v>0</v>
      </c>
      <c r="AV64">
        <f>Heildar!BB252</f>
        <v>0</v>
      </c>
      <c r="AW64">
        <f>Heildar!BC252</f>
        <v>0</v>
      </c>
      <c r="AX64">
        <f>Heildar!BD252</f>
        <v>0</v>
      </c>
      <c r="AY64">
        <f>Heildar!BE252</f>
        <v>0</v>
      </c>
      <c r="AZ64">
        <f>Heildar!BF252</f>
        <v>0</v>
      </c>
      <c r="BA64">
        <f>Heildar!BG252</f>
        <v>0</v>
      </c>
      <c r="BB64">
        <f>Heildar!BH252</f>
        <v>0</v>
      </c>
      <c r="BC64">
        <f>Heildar!BI252</f>
        <v>0</v>
      </c>
      <c r="BD64">
        <f>Heildar!BJ252</f>
        <v>0</v>
      </c>
      <c r="BE64">
        <f>Heildar!BK252</f>
        <v>0</v>
      </c>
      <c r="BF64">
        <f>Heildar!BL252</f>
        <v>0</v>
      </c>
      <c r="BG64">
        <f>Heildar!BM252</f>
        <v>0</v>
      </c>
      <c r="BH64">
        <f>Heildar!BN252</f>
        <v>0</v>
      </c>
      <c r="BI64">
        <f>Heildar!BO252</f>
        <v>0</v>
      </c>
      <c r="BJ64">
        <f>Heildar!BP252</f>
        <v>0</v>
      </c>
      <c r="BK64">
        <f>Heildar!BQ252</f>
        <v>0</v>
      </c>
      <c r="BL64">
        <f>Heildar!BR252</f>
        <v>0</v>
      </c>
      <c r="BM64">
        <f>Heildar!BS252</f>
        <v>0</v>
      </c>
      <c r="BN64">
        <f>Heildar!BT252</f>
        <v>0</v>
      </c>
      <c r="BO64">
        <f>Heildar!BU252</f>
        <v>0</v>
      </c>
      <c r="BP64">
        <f>Heildar!BV252</f>
        <v>0</v>
      </c>
      <c r="BQ64">
        <f>Heildar!BW252</f>
        <v>0</v>
      </c>
      <c r="BR64">
        <f>Heildar!BX252</f>
        <v>0</v>
      </c>
      <c r="BS64">
        <f>Heildar!BY252</f>
        <v>0</v>
      </c>
      <c r="BT64">
        <f>Heildar!BZ252</f>
        <v>0</v>
      </c>
      <c r="BU64">
        <f>Heildar!CA252</f>
        <v>0</v>
      </c>
      <c r="BV64">
        <f>Heildar!CB252</f>
        <v>0</v>
      </c>
      <c r="BW64">
        <f>Heildar!CC252</f>
        <v>0</v>
      </c>
      <c r="BX64">
        <f>Heildar!CD252</f>
        <v>0</v>
      </c>
      <c r="BY64">
        <f>Heildar!CE252</f>
        <v>0</v>
      </c>
      <c r="BZ64">
        <f>Heildar!CF252</f>
        <v>0</v>
      </c>
      <c r="CA64">
        <f>Heildar!CG252</f>
        <v>0</v>
      </c>
      <c r="CB64">
        <f>Heildar!CH252</f>
        <v>0</v>
      </c>
      <c r="CC64">
        <f>Heildar!CI252</f>
        <v>0</v>
      </c>
      <c r="CD64">
        <f>Heildar!CJ252</f>
        <v>0</v>
      </c>
      <c r="CE64">
        <f>Heildar!CK252</f>
        <v>0</v>
      </c>
      <c r="CF64">
        <f>Heildar!CL252</f>
        <v>0</v>
      </c>
      <c r="CG64">
        <f>Heildar!CM252</f>
        <v>0</v>
      </c>
      <c r="CH64">
        <f>Heildar!CN252</f>
        <v>0</v>
      </c>
      <c r="CI64">
        <f>Heildar!CO252</f>
        <v>0</v>
      </c>
      <c r="CJ64">
        <f>Heildar!CP252</f>
        <v>0</v>
      </c>
      <c r="CK64">
        <f>Heildar!CQ252</f>
        <v>0</v>
      </c>
      <c r="CL64">
        <f>Heildar!CR252</f>
        <v>0</v>
      </c>
      <c r="CM64">
        <f>Heildar!CS252</f>
        <v>0</v>
      </c>
      <c r="CN64">
        <f>Heildar!CT252</f>
        <v>0</v>
      </c>
      <c r="CO64">
        <f>Heildar!CU252</f>
        <v>0</v>
      </c>
      <c r="CP64">
        <f>Heildar!CV252</f>
        <v>0</v>
      </c>
      <c r="CQ64">
        <f>Heildar!CW252</f>
        <v>0</v>
      </c>
      <c r="CR64">
        <f>Heildar!CX252</f>
        <v>0</v>
      </c>
      <c r="CS64">
        <f>Heildar!CY252</f>
        <v>0</v>
      </c>
      <c r="CT64">
        <f>Heildar!CZ252</f>
        <v>0</v>
      </c>
      <c r="CU64">
        <f>Heildar!DA252</f>
        <v>0</v>
      </c>
      <c r="CV64">
        <f>Heildar!DB252</f>
        <v>0</v>
      </c>
      <c r="CW64">
        <f>Heildar!DC252</f>
        <v>0</v>
      </c>
      <c r="CX64">
        <f>Heildar!DD252</f>
        <v>0</v>
      </c>
      <c r="CY64">
        <f>Heildar!DE252</f>
        <v>0</v>
      </c>
      <c r="CZ64">
        <f>Heildar!DF252</f>
        <v>0</v>
      </c>
      <c r="DA64">
        <f>Heildar!DG252</f>
        <v>0</v>
      </c>
      <c r="DB64">
        <f>Heildar!DH252</f>
        <v>0</v>
      </c>
      <c r="DC64">
        <f>Heildar!DI252</f>
        <v>0</v>
      </c>
      <c r="DD64">
        <f>Heildar!DJ252</f>
        <v>0</v>
      </c>
      <c r="DE64">
        <f>Heildar!DK252</f>
        <v>0</v>
      </c>
      <c r="DF64">
        <f>Heildar!DL252</f>
        <v>0</v>
      </c>
      <c r="DG64">
        <f>Heildar!DM252</f>
        <v>0</v>
      </c>
      <c r="DH64">
        <f>Heildar!DN252</f>
        <v>0</v>
      </c>
      <c r="DI64">
        <f>Heildar!DO252</f>
        <v>0</v>
      </c>
      <c r="DJ64">
        <f>Heildar!DP252</f>
        <v>0</v>
      </c>
      <c r="DK64">
        <f>Heildar!DQ252</f>
        <v>0</v>
      </c>
      <c r="DL64">
        <f>Heildar!DR252</f>
        <v>0</v>
      </c>
      <c r="DM64">
        <f>Heildar!DS252</f>
        <v>0</v>
      </c>
      <c r="DN64">
        <f>Heildar!DT252</f>
        <v>0</v>
      </c>
      <c r="DO64">
        <f>Heildar!DU252</f>
        <v>0</v>
      </c>
      <c r="DP64">
        <f>Heildar!DV252</f>
        <v>0</v>
      </c>
      <c r="DQ64">
        <f>Heildar!DW252</f>
        <v>0</v>
      </c>
      <c r="DR64">
        <f>Heildar!DX252</f>
        <v>0</v>
      </c>
      <c r="DS64">
        <f>Heildar!DY252</f>
        <v>0</v>
      </c>
      <c r="DT64">
        <f>Heildar!DZ252</f>
        <v>0</v>
      </c>
      <c r="DU64">
        <f>Heildar!EA252</f>
        <v>0</v>
      </c>
      <c r="DV64">
        <f>Heildar!EB252</f>
        <v>0</v>
      </c>
      <c r="DW64">
        <f>Heildar!EC252</f>
        <v>0</v>
      </c>
      <c r="DX64">
        <f>Heildar!ED252</f>
        <v>0</v>
      </c>
      <c r="DY64">
        <f>Heildar!EE252</f>
        <v>0</v>
      </c>
      <c r="DZ64">
        <f>Heildar!EF252</f>
        <v>0</v>
      </c>
      <c r="EA64">
        <f>Heildar!EG252</f>
        <v>0</v>
      </c>
      <c r="EB64">
        <f>Heildar!EH252</f>
        <v>0</v>
      </c>
      <c r="EC64">
        <f>Heildar!EI252</f>
        <v>0</v>
      </c>
      <c r="ED64">
        <f>Heildar!EJ252</f>
        <v>0</v>
      </c>
      <c r="EE64">
        <f>Heildar!EK252</f>
        <v>0</v>
      </c>
      <c r="EF64">
        <f>Heildar!EL252</f>
        <v>0</v>
      </c>
      <c r="EG64">
        <f>Heildar!EM252</f>
        <v>0</v>
      </c>
      <c r="EH64">
        <f>Heildar!EN252</f>
        <v>0</v>
      </c>
      <c r="EI64">
        <f>Heildar!EO252</f>
        <v>0</v>
      </c>
      <c r="EJ64">
        <f>Heildar!EP252</f>
        <v>0</v>
      </c>
      <c r="EK64">
        <f>Heildar!EQ252</f>
        <v>0</v>
      </c>
      <c r="EL64">
        <f>Heildar!ER252</f>
        <v>0</v>
      </c>
      <c r="EM64">
        <f>Heildar!ES252</f>
        <v>0</v>
      </c>
      <c r="EN64">
        <f>Heildar!ET252</f>
        <v>0</v>
      </c>
      <c r="EO64">
        <f>Heildar!EU252</f>
        <v>0</v>
      </c>
      <c r="EP64">
        <f>Heildar!EV252</f>
        <v>0</v>
      </c>
      <c r="EQ64">
        <f>Heildar!EW252</f>
        <v>0</v>
      </c>
      <c r="ER64">
        <f>Heildar!EX252</f>
        <v>0</v>
      </c>
      <c r="ES64">
        <f>Heildar!EY252</f>
        <v>0</v>
      </c>
      <c r="ET64">
        <f>Heildar!EZ252</f>
        <v>0</v>
      </c>
      <c r="EU64">
        <f>Heildar!FA252</f>
        <v>0</v>
      </c>
      <c r="EV64">
        <f>Heildar!FB252</f>
        <v>0</v>
      </c>
      <c r="EW64">
        <f>Heildar!FC252</f>
        <v>0</v>
      </c>
      <c r="EX64">
        <f>Heildar!FD252</f>
        <v>0</v>
      </c>
      <c r="EY64">
        <f>Heildar!FE252</f>
        <v>0</v>
      </c>
      <c r="EZ64">
        <f>Heildar!FF252</f>
        <v>0</v>
      </c>
      <c r="FA64">
        <f>Heildar!FG252</f>
        <v>0</v>
      </c>
      <c r="FB64">
        <f>Heildar!FH252</f>
        <v>0</v>
      </c>
      <c r="FC64">
        <f>Heildar!FI252</f>
        <v>0</v>
      </c>
      <c r="FD64">
        <f>Heildar!FJ252</f>
        <v>0</v>
      </c>
      <c r="FE64">
        <f>Heildar!FK252</f>
        <v>0</v>
      </c>
      <c r="FF64">
        <f>Heildar!FL252</f>
        <v>0</v>
      </c>
      <c r="FG64">
        <f>Heildar!FM252</f>
        <v>0</v>
      </c>
      <c r="FH64">
        <f>Heildar!FN252</f>
        <v>0</v>
      </c>
      <c r="FI64">
        <f>Heildar!FO252</f>
        <v>0</v>
      </c>
      <c r="FJ64">
        <f>Heildar!FP252</f>
        <v>0</v>
      </c>
      <c r="FK64">
        <f>Heildar!FQ252</f>
        <v>0</v>
      </c>
      <c r="FL64">
        <f>Heildar!FR252</f>
        <v>0</v>
      </c>
      <c r="FM64">
        <f>Heildar!FS252</f>
        <v>0</v>
      </c>
      <c r="FN64">
        <f>Heildar!FT252</f>
        <v>0</v>
      </c>
      <c r="FO64">
        <f>Heildar!FU252</f>
        <v>0</v>
      </c>
      <c r="FP64">
        <f>Heildar!FV252</f>
        <v>0</v>
      </c>
      <c r="FQ64">
        <f>Heildar!FW252</f>
        <v>0</v>
      </c>
      <c r="FR64">
        <f>Heildar!FX252</f>
        <v>0</v>
      </c>
      <c r="FS64">
        <f>Heildar!FY252</f>
        <v>0</v>
      </c>
      <c r="FT64">
        <f>Heildar!FZ252</f>
        <v>0</v>
      </c>
      <c r="FU64">
        <f>Heildar!GA252</f>
        <v>0</v>
      </c>
      <c r="FV64">
        <f>Heildar!GB252</f>
        <v>0</v>
      </c>
      <c r="FW64">
        <f>Heildar!GC252</f>
        <v>0</v>
      </c>
      <c r="FX64">
        <f>Heildar!GD252</f>
        <v>0</v>
      </c>
      <c r="FY64">
        <f>Heildar!GE252</f>
        <v>0</v>
      </c>
      <c r="FZ64">
        <f>Heildar!GF252</f>
        <v>0</v>
      </c>
      <c r="GA64">
        <f>Heildar!GG252</f>
        <v>0</v>
      </c>
      <c r="GB64">
        <f>Heildar!GH252</f>
        <v>0</v>
      </c>
      <c r="GC64">
        <f>Heildar!GI252</f>
        <v>0</v>
      </c>
      <c r="GD64">
        <f>Heildar!GJ252</f>
        <v>0</v>
      </c>
      <c r="GE64">
        <f>Heildar!GK252</f>
        <v>0</v>
      </c>
      <c r="GF64">
        <f>Heildar!GL252</f>
        <v>0</v>
      </c>
      <c r="GG64">
        <f>Heildar!GM252</f>
        <v>0</v>
      </c>
      <c r="GH64">
        <f>Heildar!GN252</f>
        <v>0</v>
      </c>
      <c r="GI64">
        <f>Heildar!GO252</f>
        <v>0</v>
      </c>
      <c r="GJ64">
        <f>Heildar!GP252</f>
        <v>0</v>
      </c>
      <c r="GK64">
        <f>Heildar!GQ252</f>
        <v>0</v>
      </c>
      <c r="GL64">
        <f>Heildar!GR252</f>
        <v>0</v>
      </c>
      <c r="GM64">
        <f>Heildar!GS252</f>
        <v>0</v>
      </c>
      <c r="GN64">
        <f>Heildar!GT252</f>
        <v>0</v>
      </c>
      <c r="GO64">
        <f>Heildar!GU252</f>
        <v>0</v>
      </c>
      <c r="GP64">
        <f>Heildar!GV252</f>
        <v>0</v>
      </c>
      <c r="GQ64">
        <f>Heildar!GW252</f>
        <v>0</v>
      </c>
      <c r="GR64">
        <f>Heildar!GX252</f>
        <v>0</v>
      </c>
      <c r="GS64">
        <f>Heildar!GY252</f>
        <v>0</v>
      </c>
      <c r="GT64">
        <f>Heildar!GZ252</f>
        <v>0</v>
      </c>
      <c r="GU64">
        <f>Heildar!HA252</f>
        <v>0</v>
      </c>
      <c r="GV64">
        <f>Heildar!HB252</f>
        <v>0</v>
      </c>
      <c r="GW64">
        <f>Heildar!HC252</f>
        <v>0</v>
      </c>
      <c r="GX64">
        <f>Heildar!HD252</f>
        <v>0</v>
      </c>
      <c r="GY64">
        <f>Heildar!HE252</f>
        <v>0</v>
      </c>
      <c r="GZ64">
        <f>Heildar!HF252</f>
        <v>0</v>
      </c>
      <c r="HA64">
        <f>Heildar!HG252</f>
        <v>0</v>
      </c>
      <c r="HB64">
        <f>Heildar!HH252</f>
        <v>0</v>
      </c>
      <c r="HC64">
        <f>Heildar!HI252</f>
        <v>0</v>
      </c>
      <c r="HD64">
        <f>Heildar!HJ252</f>
        <v>0</v>
      </c>
      <c r="HE64">
        <f>Heildar!HK252</f>
        <v>0</v>
      </c>
      <c r="HF64">
        <f>Heildar!HL252</f>
        <v>0</v>
      </c>
      <c r="HG64">
        <f>Heildar!HM252</f>
        <v>0</v>
      </c>
      <c r="HH64">
        <f>Heildar!HN252</f>
        <v>0</v>
      </c>
      <c r="HI64">
        <f>Heildar!HO252</f>
        <v>0</v>
      </c>
      <c r="HJ64">
        <f>Heildar!HP252</f>
        <v>0</v>
      </c>
      <c r="HK64">
        <f>Heildar!HQ252</f>
        <v>0</v>
      </c>
      <c r="HL64">
        <f>Heildar!HR252</f>
        <v>0</v>
      </c>
      <c r="HM64">
        <f>Heildar!HS252</f>
        <v>0</v>
      </c>
      <c r="HN64">
        <f>Heildar!HT252</f>
        <v>0</v>
      </c>
      <c r="HO64">
        <f>Heildar!HU252</f>
        <v>0</v>
      </c>
      <c r="HP64">
        <f>Heildar!HV252</f>
        <v>0</v>
      </c>
      <c r="HQ64">
        <f>Heildar!HW252</f>
        <v>0</v>
      </c>
      <c r="HR64">
        <f>Heildar!HX252</f>
        <v>0</v>
      </c>
      <c r="HS64">
        <f>Heildar!HY252</f>
        <v>0</v>
      </c>
      <c r="HT64">
        <f>Heildar!HZ252</f>
        <v>0</v>
      </c>
      <c r="HU64">
        <f>Heildar!IA252</f>
        <v>0</v>
      </c>
      <c r="HV64">
        <f>Heildar!IB252</f>
        <v>0</v>
      </c>
      <c r="HW64">
        <f>Heildar!IC252</f>
        <v>0</v>
      </c>
      <c r="HX64">
        <f>Heildar!ID252</f>
        <v>0</v>
      </c>
      <c r="HY64">
        <f>Heildar!IE252</f>
        <v>0</v>
      </c>
      <c r="HZ64">
        <f>Heildar!IF252</f>
        <v>0</v>
      </c>
      <c r="IA64">
        <f>Heildar!IG252</f>
        <v>0</v>
      </c>
      <c r="IB64">
        <f>Heildar!IH252</f>
        <v>0</v>
      </c>
      <c r="IC64">
        <f>Heildar!II252</f>
        <v>0</v>
      </c>
      <c r="ID64">
        <f>Heildar!IJ252</f>
        <v>0</v>
      </c>
      <c r="IE64">
        <f>Heildar!IK252</f>
        <v>0</v>
      </c>
      <c r="IF64">
        <f>Heildar!IL252</f>
        <v>0</v>
      </c>
      <c r="IG64">
        <f>Heildar!IM252</f>
        <v>0</v>
      </c>
      <c r="IH64">
        <f>Heildar!IN252</f>
        <v>0</v>
      </c>
      <c r="II64">
        <f>Heildar!IO252</f>
        <v>0</v>
      </c>
      <c r="IJ64">
        <f>Heildar!IP252</f>
        <v>0</v>
      </c>
      <c r="IK64">
        <f>Heildar!IQ252</f>
        <v>0</v>
      </c>
      <c r="IL64">
        <f>Heildar!IR252</f>
        <v>0</v>
      </c>
      <c r="IM64">
        <f>Heildar!IS252</f>
        <v>0</v>
      </c>
      <c r="IN64">
        <f>Heildar!IT252</f>
        <v>0</v>
      </c>
      <c r="IO64">
        <f>Heildar!IU252</f>
        <v>0</v>
      </c>
      <c r="IP64">
        <f>Heildar!IV252</f>
        <v>0</v>
      </c>
      <c r="IQ64" t="e">
        <f>Heildar!#REF!</f>
        <v>#REF!</v>
      </c>
      <c r="IR64" t="e">
        <f>Heildar!#REF!</f>
        <v>#REF!</v>
      </c>
      <c r="IS64" t="e">
        <f>Heildar!#REF!</f>
        <v>#REF!</v>
      </c>
      <c r="IT64" t="e">
        <f>Heildar!#REF!</f>
        <v>#REF!</v>
      </c>
      <c r="IU64" t="e">
        <f>Heildar!#REF!</f>
        <v>#REF!</v>
      </c>
      <c r="IV64" t="e">
        <f>Heildar!#REF!</f>
        <v>#REF!</v>
      </c>
    </row>
    <row r="65" spans="1:256" x14ac:dyDescent="0.2">
      <c r="A65" s="2" t="str">
        <f>Heildar!A147</f>
        <v>R25</v>
      </c>
      <c r="B65" s="2">
        <f>Heildar!B147</f>
        <v>0</v>
      </c>
      <c r="C65" s="2">
        <f>Heildar!C147</f>
        <v>0</v>
      </c>
      <c r="D65" s="2">
        <f>Heildar!D147</f>
        <v>0</v>
      </c>
      <c r="E65" s="2">
        <f>Heildar!E147</f>
        <v>0</v>
      </c>
      <c r="F65" s="2">
        <f>Heildar!F147</f>
        <v>0</v>
      </c>
      <c r="G65" s="2">
        <f>Heildar!G147</f>
        <v>0</v>
      </c>
      <c r="H65" s="2">
        <f>Heildar!H147</f>
        <v>0</v>
      </c>
      <c r="I65" s="2">
        <f>Heildar!I147</f>
        <v>0</v>
      </c>
      <c r="J65" s="2">
        <f>Heildar!J147</f>
        <v>0</v>
      </c>
      <c r="K65" s="2">
        <f>Heildar!K147</f>
        <v>0</v>
      </c>
      <c r="L65" s="2">
        <f>Heildar!L147</f>
        <v>0</v>
      </c>
      <c r="M65" s="2">
        <f>Heildar!M147</f>
        <v>0</v>
      </c>
      <c r="N65" s="2">
        <f>Heildar!N147</f>
        <v>0</v>
      </c>
      <c r="O65" s="2">
        <f>Heildar!O147</f>
        <v>0</v>
      </c>
      <c r="P65" s="2">
        <f>Heildar!P147</f>
        <v>0</v>
      </c>
      <c r="Q65" s="2">
        <f>Heildar!Q147</f>
        <v>0</v>
      </c>
      <c r="R65" s="2">
        <f>Heildar!R147</f>
        <v>0</v>
      </c>
      <c r="S65" s="2">
        <f>Heildar!S147</f>
        <v>0</v>
      </c>
      <c r="T65" s="2">
        <f>Heildar!T147</f>
        <v>0</v>
      </c>
      <c r="U65" s="2">
        <f>Heildar!U147</f>
        <v>0</v>
      </c>
      <c r="V65" s="2">
        <f>Heildar!V147</f>
        <v>0</v>
      </c>
      <c r="W65" s="2">
        <f>Heildar!W147</f>
        <v>0</v>
      </c>
      <c r="X65" s="2">
        <f>Heildar!X147</f>
        <v>0</v>
      </c>
      <c r="Y65" s="2">
        <f>Heildar!Y147</f>
        <v>0</v>
      </c>
      <c r="Z65" s="2">
        <f>Heildar!Z147</f>
        <v>0</v>
      </c>
      <c r="AA65" s="2">
        <f>Heildar!AA147</f>
        <v>0</v>
      </c>
      <c r="AB65" s="2">
        <f>Heildar!AB147</f>
        <v>0</v>
      </c>
      <c r="AC65" s="2">
        <f>Heildar!AC147</f>
        <v>0</v>
      </c>
      <c r="AD65" s="2">
        <f>Heildar!AD147</f>
        <v>0</v>
      </c>
      <c r="AE65" s="2">
        <f>Heildar!AE147</f>
        <v>0</v>
      </c>
      <c r="AF65" s="2">
        <f>Heildar!AF147</f>
        <v>0</v>
      </c>
      <c r="AG65" s="2">
        <f>Heildar!AG147</f>
        <v>0</v>
      </c>
      <c r="AH65" s="2">
        <f>Heildar!AH147</f>
        <v>0</v>
      </c>
      <c r="AI65" s="2">
        <f>Heildar!AI147</f>
        <v>0</v>
      </c>
      <c r="AP65">
        <f>Heildar!AV253</f>
        <v>0</v>
      </c>
      <c r="AQ65">
        <f>Heildar!AW253</f>
        <v>0</v>
      </c>
      <c r="AR65">
        <f>Heildar!AX253</f>
        <v>0</v>
      </c>
      <c r="AS65">
        <f>Heildar!AY253</f>
        <v>0</v>
      </c>
      <c r="AT65">
        <f>Heildar!AZ253</f>
        <v>0</v>
      </c>
      <c r="AU65">
        <f>Heildar!BA253</f>
        <v>0</v>
      </c>
      <c r="AV65">
        <f>Heildar!BB253</f>
        <v>0</v>
      </c>
      <c r="AW65">
        <f>Heildar!BC253</f>
        <v>0</v>
      </c>
      <c r="AX65">
        <f>Heildar!BD253</f>
        <v>0</v>
      </c>
      <c r="AY65">
        <f>Heildar!BE253</f>
        <v>0</v>
      </c>
      <c r="AZ65">
        <f>Heildar!BF253</f>
        <v>0</v>
      </c>
      <c r="BA65">
        <f>Heildar!BG253</f>
        <v>0</v>
      </c>
      <c r="BB65">
        <f>Heildar!BH253</f>
        <v>0</v>
      </c>
      <c r="BC65">
        <f>Heildar!BI253</f>
        <v>0</v>
      </c>
      <c r="BD65">
        <f>Heildar!BJ253</f>
        <v>0</v>
      </c>
      <c r="BE65">
        <f>Heildar!BK253</f>
        <v>0</v>
      </c>
      <c r="BF65">
        <f>Heildar!BL253</f>
        <v>0</v>
      </c>
      <c r="BG65">
        <f>Heildar!BM253</f>
        <v>0</v>
      </c>
      <c r="BH65">
        <f>Heildar!BN253</f>
        <v>0</v>
      </c>
      <c r="BI65">
        <f>Heildar!BO253</f>
        <v>0</v>
      </c>
      <c r="BJ65">
        <f>Heildar!BP253</f>
        <v>0</v>
      </c>
      <c r="BK65">
        <f>Heildar!BQ253</f>
        <v>0</v>
      </c>
      <c r="BL65">
        <f>Heildar!BR253</f>
        <v>0</v>
      </c>
      <c r="BM65">
        <f>Heildar!BS253</f>
        <v>0</v>
      </c>
      <c r="BN65">
        <f>Heildar!BT253</f>
        <v>0</v>
      </c>
      <c r="BO65">
        <f>Heildar!BU253</f>
        <v>0</v>
      </c>
      <c r="BP65">
        <f>Heildar!BV253</f>
        <v>0</v>
      </c>
      <c r="BQ65">
        <f>Heildar!BW253</f>
        <v>0</v>
      </c>
      <c r="BR65">
        <f>Heildar!BX253</f>
        <v>0</v>
      </c>
      <c r="BS65">
        <f>Heildar!BY253</f>
        <v>0</v>
      </c>
      <c r="BT65">
        <f>Heildar!BZ253</f>
        <v>0</v>
      </c>
      <c r="BU65">
        <f>Heildar!CA253</f>
        <v>0</v>
      </c>
      <c r="BV65">
        <f>Heildar!CB253</f>
        <v>0</v>
      </c>
      <c r="BW65">
        <f>Heildar!CC253</f>
        <v>0</v>
      </c>
      <c r="BX65">
        <f>Heildar!CD253</f>
        <v>0</v>
      </c>
      <c r="BY65">
        <f>Heildar!CE253</f>
        <v>0</v>
      </c>
      <c r="BZ65">
        <f>Heildar!CF253</f>
        <v>0</v>
      </c>
      <c r="CA65">
        <f>Heildar!CG253</f>
        <v>0</v>
      </c>
      <c r="CB65">
        <f>Heildar!CH253</f>
        <v>0</v>
      </c>
      <c r="CC65">
        <f>Heildar!CI253</f>
        <v>0</v>
      </c>
      <c r="CD65">
        <f>Heildar!CJ253</f>
        <v>0</v>
      </c>
      <c r="CE65">
        <f>Heildar!CK253</f>
        <v>0</v>
      </c>
      <c r="CF65">
        <f>Heildar!CL253</f>
        <v>0</v>
      </c>
      <c r="CG65">
        <f>Heildar!CM253</f>
        <v>0</v>
      </c>
      <c r="CH65">
        <f>Heildar!CN253</f>
        <v>0</v>
      </c>
      <c r="CI65">
        <f>Heildar!CO253</f>
        <v>0</v>
      </c>
      <c r="CJ65">
        <f>Heildar!CP253</f>
        <v>0</v>
      </c>
      <c r="CK65">
        <f>Heildar!CQ253</f>
        <v>0</v>
      </c>
      <c r="CL65">
        <f>Heildar!CR253</f>
        <v>0</v>
      </c>
      <c r="CM65">
        <f>Heildar!CS253</f>
        <v>0</v>
      </c>
      <c r="CN65">
        <f>Heildar!CT253</f>
        <v>0</v>
      </c>
      <c r="CO65">
        <f>Heildar!CU253</f>
        <v>0</v>
      </c>
      <c r="CP65">
        <f>Heildar!CV253</f>
        <v>0</v>
      </c>
      <c r="CQ65">
        <f>Heildar!CW253</f>
        <v>0</v>
      </c>
      <c r="CR65">
        <f>Heildar!CX253</f>
        <v>0</v>
      </c>
      <c r="CS65">
        <f>Heildar!CY253</f>
        <v>0</v>
      </c>
      <c r="CT65">
        <f>Heildar!CZ253</f>
        <v>0</v>
      </c>
      <c r="CU65">
        <f>Heildar!DA253</f>
        <v>0</v>
      </c>
      <c r="CV65">
        <f>Heildar!DB253</f>
        <v>0</v>
      </c>
      <c r="CW65">
        <f>Heildar!DC253</f>
        <v>0</v>
      </c>
      <c r="CX65">
        <f>Heildar!DD253</f>
        <v>0</v>
      </c>
      <c r="CY65">
        <f>Heildar!DE253</f>
        <v>0</v>
      </c>
      <c r="CZ65">
        <f>Heildar!DF253</f>
        <v>0</v>
      </c>
      <c r="DA65">
        <f>Heildar!DG253</f>
        <v>0</v>
      </c>
      <c r="DB65">
        <f>Heildar!DH253</f>
        <v>0</v>
      </c>
      <c r="DC65">
        <f>Heildar!DI253</f>
        <v>0</v>
      </c>
      <c r="DD65">
        <f>Heildar!DJ253</f>
        <v>0</v>
      </c>
      <c r="DE65">
        <f>Heildar!DK253</f>
        <v>0</v>
      </c>
      <c r="DF65">
        <f>Heildar!DL253</f>
        <v>0</v>
      </c>
      <c r="DG65">
        <f>Heildar!DM253</f>
        <v>0</v>
      </c>
      <c r="DH65">
        <f>Heildar!DN253</f>
        <v>0</v>
      </c>
      <c r="DI65">
        <f>Heildar!DO253</f>
        <v>0</v>
      </c>
      <c r="DJ65">
        <f>Heildar!DP253</f>
        <v>0</v>
      </c>
      <c r="DK65">
        <f>Heildar!DQ253</f>
        <v>0</v>
      </c>
      <c r="DL65">
        <f>Heildar!DR253</f>
        <v>0</v>
      </c>
      <c r="DM65">
        <f>Heildar!DS253</f>
        <v>0</v>
      </c>
      <c r="DN65">
        <f>Heildar!DT253</f>
        <v>0</v>
      </c>
      <c r="DO65">
        <f>Heildar!DU253</f>
        <v>0</v>
      </c>
      <c r="DP65">
        <f>Heildar!DV253</f>
        <v>0</v>
      </c>
      <c r="DQ65">
        <f>Heildar!DW253</f>
        <v>0</v>
      </c>
      <c r="DR65">
        <f>Heildar!DX253</f>
        <v>0</v>
      </c>
      <c r="DS65">
        <f>Heildar!DY253</f>
        <v>0</v>
      </c>
      <c r="DT65">
        <f>Heildar!DZ253</f>
        <v>0</v>
      </c>
      <c r="DU65">
        <f>Heildar!EA253</f>
        <v>0</v>
      </c>
      <c r="DV65">
        <f>Heildar!EB253</f>
        <v>0</v>
      </c>
      <c r="DW65">
        <f>Heildar!EC253</f>
        <v>0</v>
      </c>
      <c r="DX65">
        <f>Heildar!ED253</f>
        <v>0</v>
      </c>
      <c r="DY65">
        <f>Heildar!EE253</f>
        <v>0</v>
      </c>
      <c r="DZ65">
        <f>Heildar!EF253</f>
        <v>0</v>
      </c>
      <c r="EA65">
        <f>Heildar!EG253</f>
        <v>0</v>
      </c>
      <c r="EB65">
        <f>Heildar!EH253</f>
        <v>0</v>
      </c>
      <c r="EC65">
        <f>Heildar!EI253</f>
        <v>0</v>
      </c>
      <c r="ED65">
        <f>Heildar!EJ253</f>
        <v>0</v>
      </c>
      <c r="EE65">
        <f>Heildar!EK253</f>
        <v>0</v>
      </c>
      <c r="EF65">
        <f>Heildar!EL253</f>
        <v>0</v>
      </c>
      <c r="EG65">
        <f>Heildar!EM253</f>
        <v>0</v>
      </c>
      <c r="EH65">
        <f>Heildar!EN253</f>
        <v>0</v>
      </c>
      <c r="EI65">
        <f>Heildar!EO253</f>
        <v>0</v>
      </c>
      <c r="EJ65">
        <f>Heildar!EP253</f>
        <v>0</v>
      </c>
      <c r="EK65">
        <f>Heildar!EQ253</f>
        <v>0</v>
      </c>
      <c r="EL65">
        <f>Heildar!ER253</f>
        <v>0</v>
      </c>
      <c r="EM65">
        <f>Heildar!ES253</f>
        <v>0</v>
      </c>
      <c r="EN65">
        <f>Heildar!ET253</f>
        <v>0</v>
      </c>
      <c r="EO65">
        <f>Heildar!EU253</f>
        <v>0</v>
      </c>
      <c r="EP65">
        <f>Heildar!EV253</f>
        <v>0</v>
      </c>
      <c r="EQ65">
        <f>Heildar!EW253</f>
        <v>0</v>
      </c>
      <c r="ER65">
        <f>Heildar!EX253</f>
        <v>0</v>
      </c>
      <c r="ES65">
        <f>Heildar!EY253</f>
        <v>0</v>
      </c>
      <c r="ET65">
        <f>Heildar!EZ253</f>
        <v>0</v>
      </c>
      <c r="EU65">
        <f>Heildar!FA253</f>
        <v>0</v>
      </c>
      <c r="EV65">
        <f>Heildar!FB253</f>
        <v>0</v>
      </c>
      <c r="EW65">
        <f>Heildar!FC253</f>
        <v>0</v>
      </c>
      <c r="EX65">
        <f>Heildar!FD253</f>
        <v>0</v>
      </c>
      <c r="EY65">
        <f>Heildar!FE253</f>
        <v>0</v>
      </c>
      <c r="EZ65">
        <f>Heildar!FF253</f>
        <v>0</v>
      </c>
      <c r="FA65">
        <f>Heildar!FG253</f>
        <v>0</v>
      </c>
      <c r="FB65">
        <f>Heildar!FH253</f>
        <v>0</v>
      </c>
      <c r="FC65">
        <f>Heildar!FI253</f>
        <v>0</v>
      </c>
      <c r="FD65">
        <f>Heildar!FJ253</f>
        <v>0</v>
      </c>
      <c r="FE65">
        <f>Heildar!FK253</f>
        <v>0</v>
      </c>
      <c r="FF65">
        <f>Heildar!FL253</f>
        <v>0</v>
      </c>
      <c r="FG65">
        <f>Heildar!FM253</f>
        <v>0</v>
      </c>
      <c r="FH65">
        <f>Heildar!FN253</f>
        <v>0</v>
      </c>
      <c r="FI65">
        <f>Heildar!FO253</f>
        <v>0</v>
      </c>
      <c r="FJ65">
        <f>Heildar!FP253</f>
        <v>0</v>
      </c>
      <c r="FK65">
        <f>Heildar!FQ253</f>
        <v>0</v>
      </c>
      <c r="FL65">
        <f>Heildar!FR253</f>
        <v>0</v>
      </c>
      <c r="FM65">
        <f>Heildar!FS253</f>
        <v>0</v>
      </c>
      <c r="FN65">
        <f>Heildar!FT253</f>
        <v>0</v>
      </c>
      <c r="FO65">
        <f>Heildar!FU253</f>
        <v>0</v>
      </c>
      <c r="FP65">
        <f>Heildar!FV253</f>
        <v>0</v>
      </c>
      <c r="FQ65">
        <f>Heildar!FW253</f>
        <v>0</v>
      </c>
      <c r="FR65">
        <f>Heildar!FX253</f>
        <v>0</v>
      </c>
      <c r="FS65">
        <f>Heildar!FY253</f>
        <v>0</v>
      </c>
      <c r="FT65">
        <f>Heildar!FZ253</f>
        <v>0</v>
      </c>
      <c r="FU65">
        <f>Heildar!GA253</f>
        <v>0</v>
      </c>
      <c r="FV65">
        <f>Heildar!GB253</f>
        <v>0</v>
      </c>
      <c r="FW65">
        <f>Heildar!GC253</f>
        <v>0</v>
      </c>
      <c r="FX65">
        <f>Heildar!GD253</f>
        <v>0</v>
      </c>
      <c r="FY65">
        <f>Heildar!GE253</f>
        <v>0</v>
      </c>
      <c r="FZ65">
        <f>Heildar!GF253</f>
        <v>0</v>
      </c>
      <c r="GA65">
        <f>Heildar!GG253</f>
        <v>0</v>
      </c>
      <c r="GB65">
        <f>Heildar!GH253</f>
        <v>0</v>
      </c>
      <c r="GC65">
        <f>Heildar!GI253</f>
        <v>0</v>
      </c>
      <c r="GD65">
        <f>Heildar!GJ253</f>
        <v>0</v>
      </c>
      <c r="GE65">
        <f>Heildar!GK253</f>
        <v>0</v>
      </c>
      <c r="GF65">
        <f>Heildar!GL253</f>
        <v>0</v>
      </c>
      <c r="GG65">
        <f>Heildar!GM253</f>
        <v>0</v>
      </c>
      <c r="GH65">
        <f>Heildar!GN253</f>
        <v>0</v>
      </c>
      <c r="GI65">
        <f>Heildar!GO253</f>
        <v>0</v>
      </c>
      <c r="GJ65">
        <f>Heildar!GP253</f>
        <v>0</v>
      </c>
      <c r="GK65">
        <f>Heildar!GQ253</f>
        <v>0</v>
      </c>
      <c r="GL65">
        <f>Heildar!GR253</f>
        <v>0</v>
      </c>
      <c r="GM65">
        <f>Heildar!GS253</f>
        <v>0</v>
      </c>
      <c r="GN65">
        <f>Heildar!GT253</f>
        <v>0</v>
      </c>
      <c r="GO65">
        <f>Heildar!GU253</f>
        <v>0</v>
      </c>
      <c r="GP65">
        <f>Heildar!GV253</f>
        <v>0</v>
      </c>
      <c r="GQ65">
        <f>Heildar!GW253</f>
        <v>0</v>
      </c>
      <c r="GR65">
        <f>Heildar!GX253</f>
        <v>0</v>
      </c>
      <c r="GS65">
        <f>Heildar!GY253</f>
        <v>0</v>
      </c>
      <c r="GT65">
        <f>Heildar!GZ253</f>
        <v>0</v>
      </c>
      <c r="GU65">
        <f>Heildar!HA253</f>
        <v>0</v>
      </c>
      <c r="GV65">
        <f>Heildar!HB253</f>
        <v>0</v>
      </c>
      <c r="GW65">
        <f>Heildar!HC253</f>
        <v>0</v>
      </c>
      <c r="GX65">
        <f>Heildar!HD253</f>
        <v>0</v>
      </c>
      <c r="GY65">
        <f>Heildar!HE253</f>
        <v>0</v>
      </c>
      <c r="GZ65">
        <f>Heildar!HF253</f>
        <v>0</v>
      </c>
      <c r="HA65">
        <f>Heildar!HG253</f>
        <v>0</v>
      </c>
      <c r="HB65">
        <f>Heildar!HH253</f>
        <v>0</v>
      </c>
      <c r="HC65">
        <f>Heildar!HI253</f>
        <v>0</v>
      </c>
      <c r="HD65">
        <f>Heildar!HJ253</f>
        <v>0</v>
      </c>
      <c r="HE65">
        <f>Heildar!HK253</f>
        <v>0</v>
      </c>
      <c r="HF65">
        <f>Heildar!HL253</f>
        <v>0</v>
      </c>
      <c r="HG65">
        <f>Heildar!HM253</f>
        <v>0</v>
      </c>
      <c r="HH65">
        <f>Heildar!HN253</f>
        <v>0</v>
      </c>
      <c r="HI65">
        <f>Heildar!HO253</f>
        <v>0</v>
      </c>
      <c r="HJ65">
        <f>Heildar!HP253</f>
        <v>0</v>
      </c>
      <c r="HK65">
        <f>Heildar!HQ253</f>
        <v>0</v>
      </c>
      <c r="HL65">
        <f>Heildar!HR253</f>
        <v>0</v>
      </c>
      <c r="HM65">
        <f>Heildar!HS253</f>
        <v>0</v>
      </c>
      <c r="HN65">
        <f>Heildar!HT253</f>
        <v>0</v>
      </c>
      <c r="HO65">
        <f>Heildar!HU253</f>
        <v>0</v>
      </c>
      <c r="HP65">
        <f>Heildar!HV253</f>
        <v>0</v>
      </c>
      <c r="HQ65">
        <f>Heildar!HW253</f>
        <v>0</v>
      </c>
      <c r="HR65">
        <f>Heildar!HX253</f>
        <v>0</v>
      </c>
      <c r="HS65">
        <f>Heildar!HY253</f>
        <v>0</v>
      </c>
      <c r="HT65">
        <f>Heildar!HZ253</f>
        <v>0</v>
      </c>
      <c r="HU65">
        <f>Heildar!IA253</f>
        <v>0</v>
      </c>
      <c r="HV65">
        <f>Heildar!IB253</f>
        <v>0</v>
      </c>
      <c r="HW65">
        <f>Heildar!IC253</f>
        <v>0</v>
      </c>
      <c r="HX65">
        <f>Heildar!ID253</f>
        <v>0</v>
      </c>
      <c r="HY65">
        <f>Heildar!IE253</f>
        <v>0</v>
      </c>
      <c r="HZ65">
        <f>Heildar!IF253</f>
        <v>0</v>
      </c>
      <c r="IA65">
        <f>Heildar!IG253</f>
        <v>0</v>
      </c>
      <c r="IB65">
        <f>Heildar!IH253</f>
        <v>0</v>
      </c>
      <c r="IC65">
        <f>Heildar!II253</f>
        <v>0</v>
      </c>
      <c r="ID65">
        <f>Heildar!IJ253</f>
        <v>0</v>
      </c>
      <c r="IE65">
        <f>Heildar!IK253</f>
        <v>0</v>
      </c>
      <c r="IF65">
        <f>Heildar!IL253</f>
        <v>0</v>
      </c>
      <c r="IG65">
        <f>Heildar!IM253</f>
        <v>0</v>
      </c>
      <c r="IH65">
        <f>Heildar!IN253</f>
        <v>0</v>
      </c>
      <c r="II65">
        <f>Heildar!IO253</f>
        <v>0</v>
      </c>
      <c r="IJ65">
        <f>Heildar!IP253</f>
        <v>0</v>
      </c>
      <c r="IK65">
        <f>Heildar!IQ253</f>
        <v>0</v>
      </c>
      <c r="IL65">
        <f>Heildar!IR253</f>
        <v>0</v>
      </c>
      <c r="IM65">
        <f>Heildar!IS253</f>
        <v>0</v>
      </c>
      <c r="IN65">
        <f>Heildar!IT253</f>
        <v>0</v>
      </c>
      <c r="IO65">
        <f>Heildar!IU253</f>
        <v>0</v>
      </c>
      <c r="IP65">
        <f>Heildar!IV253</f>
        <v>0</v>
      </c>
      <c r="IQ65" t="e">
        <f>Heildar!#REF!</f>
        <v>#REF!</v>
      </c>
      <c r="IR65" t="e">
        <f>Heildar!#REF!</f>
        <v>#REF!</v>
      </c>
      <c r="IS65" t="e">
        <f>Heildar!#REF!</f>
        <v>#REF!</v>
      </c>
      <c r="IT65" t="e">
        <f>Heildar!#REF!</f>
        <v>#REF!</v>
      </c>
      <c r="IU65" t="e">
        <f>Heildar!#REF!</f>
        <v>#REF!</v>
      </c>
      <c r="IV65" t="e">
        <f>Heildar!#REF!</f>
        <v>#REF!</v>
      </c>
    </row>
    <row r="66" spans="1:256" x14ac:dyDescent="0.2">
      <c r="A66" s="30" t="str">
        <f>Heildar!A148</f>
        <v>Mosar</v>
      </c>
      <c r="B66" s="30">
        <f>Heildar!B148</f>
        <v>2</v>
      </c>
      <c r="C66" s="30">
        <f>Heildar!C148</f>
        <v>1</v>
      </c>
      <c r="D66" s="30">
        <f>Heildar!D148</f>
        <v>2</v>
      </c>
      <c r="E66" s="30">
        <f>Heildar!E148</f>
        <v>2</v>
      </c>
      <c r="F66" s="30">
        <f>Heildar!F148</f>
        <v>2.5</v>
      </c>
      <c r="G66" s="30">
        <f>Heildar!G148</f>
        <v>-1</v>
      </c>
      <c r="H66" s="30">
        <f>Heildar!H148</f>
        <v>1</v>
      </c>
      <c r="I66" s="30">
        <f>Heildar!I148</f>
        <v>0</v>
      </c>
      <c r="J66" s="30">
        <f>Heildar!J148</f>
        <v>0.5</v>
      </c>
      <c r="K66" s="30">
        <f>Heildar!K148</f>
        <v>2</v>
      </c>
      <c r="L66" s="30">
        <f>Heildar!L148</f>
        <v>1</v>
      </c>
      <c r="M66" s="30">
        <f>Heildar!M148</f>
        <v>2</v>
      </c>
      <c r="N66" s="30">
        <f>Heildar!N148</f>
        <v>2</v>
      </c>
      <c r="O66" s="30">
        <f>Heildar!O148</f>
        <v>2.5</v>
      </c>
      <c r="P66" s="30">
        <f>Heildar!P148</f>
        <v>0</v>
      </c>
      <c r="Q66" s="30">
        <f>Heildar!Q148</f>
        <v>0</v>
      </c>
      <c r="R66" s="30">
        <f>Heildar!R148</f>
        <v>0</v>
      </c>
      <c r="S66" s="30">
        <f>Heildar!S148</f>
        <v>0</v>
      </c>
      <c r="T66" s="30">
        <f>Heildar!T148</f>
        <v>0</v>
      </c>
      <c r="U66" s="30">
        <f>Heildar!U148</f>
        <v>0</v>
      </c>
      <c r="V66" s="30">
        <f>Heildar!V148</f>
        <v>0</v>
      </c>
      <c r="W66" s="30">
        <f>Heildar!W148</f>
        <v>0</v>
      </c>
      <c r="X66" s="30">
        <f>Heildar!X148</f>
        <v>0</v>
      </c>
      <c r="Y66" s="30">
        <f>Heildar!Y148</f>
        <v>0</v>
      </c>
      <c r="Z66" s="30">
        <f>Heildar!Z148</f>
        <v>0</v>
      </c>
      <c r="AA66" s="30">
        <f>Heildar!AA148</f>
        <v>0</v>
      </c>
      <c r="AB66" s="30">
        <f>Heildar!AB148</f>
        <v>0</v>
      </c>
      <c r="AC66" s="30">
        <f>Heildar!AC148</f>
        <v>0</v>
      </c>
      <c r="AD66" s="30">
        <f>Heildar!AD148</f>
        <v>0</v>
      </c>
      <c r="AE66" s="30">
        <f>Heildar!AE148</f>
        <v>0</v>
      </c>
      <c r="AF66" s="30">
        <f>Heildar!AF148</f>
        <v>0</v>
      </c>
      <c r="AG66" s="30">
        <f>Heildar!AG148</f>
        <v>0</v>
      </c>
      <c r="AH66" s="30">
        <f>Heildar!AH148</f>
        <v>0</v>
      </c>
      <c r="AI66" s="30">
        <f>Heildar!AI148</f>
        <v>0</v>
      </c>
      <c r="AP66">
        <f>Heildar!AV254</f>
        <v>0</v>
      </c>
      <c r="AQ66">
        <f>Heildar!AW254</f>
        <v>0</v>
      </c>
      <c r="AR66">
        <f>Heildar!AX254</f>
        <v>0</v>
      </c>
      <c r="AS66">
        <f>Heildar!AY254</f>
        <v>0</v>
      </c>
      <c r="AT66">
        <f>Heildar!AZ254</f>
        <v>0</v>
      </c>
      <c r="AU66">
        <f>Heildar!BA254</f>
        <v>0</v>
      </c>
      <c r="AV66">
        <f>Heildar!BB254</f>
        <v>0</v>
      </c>
      <c r="AW66">
        <f>Heildar!BC254</f>
        <v>0</v>
      </c>
      <c r="AX66">
        <f>Heildar!BD254</f>
        <v>0</v>
      </c>
      <c r="AY66">
        <f>Heildar!BE254</f>
        <v>0</v>
      </c>
      <c r="AZ66">
        <f>Heildar!BF254</f>
        <v>0</v>
      </c>
      <c r="BA66">
        <f>Heildar!BG254</f>
        <v>0</v>
      </c>
      <c r="BB66">
        <f>Heildar!BH254</f>
        <v>0</v>
      </c>
      <c r="BC66">
        <f>Heildar!BI254</f>
        <v>0</v>
      </c>
      <c r="BD66">
        <f>Heildar!BJ254</f>
        <v>0</v>
      </c>
      <c r="BE66">
        <f>Heildar!BK254</f>
        <v>0</v>
      </c>
      <c r="BF66">
        <f>Heildar!BL254</f>
        <v>0</v>
      </c>
      <c r="BG66">
        <f>Heildar!BM254</f>
        <v>0</v>
      </c>
      <c r="BH66">
        <f>Heildar!BN254</f>
        <v>0</v>
      </c>
      <c r="BI66">
        <f>Heildar!BO254</f>
        <v>0</v>
      </c>
      <c r="BJ66">
        <f>Heildar!BP254</f>
        <v>0</v>
      </c>
      <c r="BK66">
        <f>Heildar!BQ254</f>
        <v>0</v>
      </c>
      <c r="BL66">
        <f>Heildar!BR254</f>
        <v>0</v>
      </c>
      <c r="BM66">
        <f>Heildar!BS254</f>
        <v>0</v>
      </c>
      <c r="BN66">
        <f>Heildar!BT254</f>
        <v>0</v>
      </c>
      <c r="BO66">
        <f>Heildar!BU254</f>
        <v>0</v>
      </c>
      <c r="BP66">
        <f>Heildar!BV254</f>
        <v>0</v>
      </c>
      <c r="BQ66">
        <f>Heildar!BW254</f>
        <v>0</v>
      </c>
      <c r="BR66">
        <f>Heildar!BX254</f>
        <v>0</v>
      </c>
      <c r="BS66">
        <f>Heildar!BY254</f>
        <v>0</v>
      </c>
      <c r="BT66">
        <f>Heildar!BZ254</f>
        <v>0</v>
      </c>
      <c r="BU66">
        <f>Heildar!CA254</f>
        <v>0</v>
      </c>
      <c r="BV66">
        <f>Heildar!CB254</f>
        <v>0</v>
      </c>
      <c r="BW66">
        <f>Heildar!CC254</f>
        <v>0</v>
      </c>
      <c r="BX66">
        <f>Heildar!CD254</f>
        <v>0</v>
      </c>
      <c r="BY66">
        <f>Heildar!CE254</f>
        <v>0</v>
      </c>
      <c r="BZ66">
        <f>Heildar!CF254</f>
        <v>0</v>
      </c>
      <c r="CA66">
        <f>Heildar!CG254</f>
        <v>0</v>
      </c>
      <c r="CB66">
        <f>Heildar!CH254</f>
        <v>0</v>
      </c>
      <c r="CC66">
        <f>Heildar!CI254</f>
        <v>0</v>
      </c>
      <c r="CD66">
        <f>Heildar!CJ254</f>
        <v>0</v>
      </c>
      <c r="CE66">
        <f>Heildar!CK254</f>
        <v>0</v>
      </c>
      <c r="CF66">
        <f>Heildar!CL254</f>
        <v>0</v>
      </c>
      <c r="CG66">
        <f>Heildar!CM254</f>
        <v>0</v>
      </c>
      <c r="CH66">
        <f>Heildar!CN254</f>
        <v>0</v>
      </c>
      <c r="CI66">
        <f>Heildar!CO254</f>
        <v>0</v>
      </c>
      <c r="CJ66">
        <f>Heildar!CP254</f>
        <v>0</v>
      </c>
      <c r="CK66">
        <f>Heildar!CQ254</f>
        <v>0</v>
      </c>
      <c r="CL66">
        <f>Heildar!CR254</f>
        <v>0</v>
      </c>
      <c r="CM66">
        <f>Heildar!CS254</f>
        <v>0</v>
      </c>
      <c r="CN66">
        <f>Heildar!CT254</f>
        <v>0</v>
      </c>
      <c r="CO66">
        <f>Heildar!CU254</f>
        <v>0</v>
      </c>
      <c r="CP66">
        <f>Heildar!CV254</f>
        <v>0</v>
      </c>
      <c r="CQ66">
        <f>Heildar!CW254</f>
        <v>0</v>
      </c>
      <c r="CR66">
        <f>Heildar!CX254</f>
        <v>0</v>
      </c>
      <c r="CS66">
        <f>Heildar!CY254</f>
        <v>0</v>
      </c>
      <c r="CT66">
        <f>Heildar!CZ254</f>
        <v>0</v>
      </c>
      <c r="CU66">
        <f>Heildar!DA254</f>
        <v>0</v>
      </c>
      <c r="CV66">
        <f>Heildar!DB254</f>
        <v>0</v>
      </c>
      <c r="CW66">
        <f>Heildar!DC254</f>
        <v>0</v>
      </c>
      <c r="CX66">
        <f>Heildar!DD254</f>
        <v>0</v>
      </c>
      <c r="CY66">
        <f>Heildar!DE254</f>
        <v>0</v>
      </c>
      <c r="CZ66">
        <f>Heildar!DF254</f>
        <v>0</v>
      </c>
      <c r="DA66">
        <f>Heildar!DG254</f>
        <v>0</v>
      </c>
      <c r="DB66">
        <f>Heildar!DH254</f>
        <v>0</v>
      </c>
      <c r="DC66">
        <f>Heildar!DI254</f>
        <v>0</v>
      </c>
      <c r="DD66">
        <f>Heildar!DJ254</f>
        <v>0</v>
      </c>
      <c r="DE66">
        <f>Heildar!DK254</f>
        <v>0</v>
      </c>
      <c r="DF66">
        <f>Heildar!DL254</f>
        <v>0</v>
      </c>
      <c r="DG66">
        <f>Heildar!DM254</f>
        <v>0</v>
      </c>
      <c r="DH66">
        <f>Heildar!DN254</f>
        <v>0</v>
      </c>
      <c r="DI66">
        <f>Heildar!DO254</f>
        <v>0</v>
      </c>
      <c r="DJ66">
        <f>Heildar!DP254</f>
        <v>0</v>
      </c>
      <c r="DK66">
        <f>Heildar!DQ254</f>
        <v>0</v>
      </c>
      <c r="DL66">
        <f>Heildar!DR254</f>
        <v>0</v>
      </c>
      <c r="DM66">
        <f>Heildar!DS254</f>
        <v>0</v>
      </c>
      <c r="DN66">
        <f>Heildar!DT254</f>
        <v>0</v>
      </c>
      <c r="DO66">
        <f>Heildar!DU254</f>
        <v>0</v>
      </c>
      <c r="DP66">
        <f>Heildar!DV254</f>
        <v>0</v>
      </c>
      <c r="DQ66">
        <f>Heildar!DW254</f>
        <v>0</v>
      </c>
      <c r="DR66">
        <f>Heildar!DX254</f>
        <v>0</v>
      </c>
      <c r="DS66">
        <f>Heildar!DY254</f>
        <v>0</v>
      </c>
      <c r="DT66">
        <f>Heildar!DZ254</f>
        <v>0</v>
      </c>
      <c r="DU66">
        <f>Heildar!EA254</f>
        <v>0</v>
      </c>
      <c r="DV66">
        <f>Heildar!EB254</f>
        <v>0</v>
      </c>
      <c r="DW66">
        <f>Heildar!EC254</f>
        <v>0</v>
      </c>
      <c r="DX66">
        <f>Heildar!ED254</f>
        <v>0</v>
      </c>
      <c r="DY66">
        <f>Heildar!EE254</f>
        <v>0</v>
      </c>
      <c r="DZ66">
        <f>Heildar!EF254</f>
        <v>0</v>
      </c>
      <c r="EA66">
        <f>Heildar!EG254</f>
        <v>0</v>
      </c>
      <c r="EB66">
        <f>Heildar!EH254</f>
        <v>0</v>
      </c>
      <c r="EC66">
        <f>Heildar!EI254</f>
        <v>0</v>
      </c>
      <c r="ED66">
        <f>Heildar!EJ254</f>
        <v>0</v>
      </c>
      <c r="EE66">
        <f>Heildar!EK254</f>
        <v>0</v>
      </c>
      <c r="EF66">
        <f>Heildar!EL254</f>
        <v>0</v>
      </c>
      <c r="EG66">
        <f>Heildar!EM254</f>
        <v>0</v>
      </c>
      <c r="EH66">
        <f>Heildar!EN254</f>
        <v>0</v>
      </c>
      <c r="EI66">
        <f>Heildar!EO254</f>
        <v>0</v>
      </c>
      <c r="EJ66">
        <f>Heildar!EP254</f>
        <v>0</v>
      </c>
      <c r="EK66">
        <f>Heildar!EQ254</f>
        <v>0</v>
      </c>
      <c r="EL66">
        <f>Heildar!ER254</f>
        <v>0</v>
      </c>
      <c r="EM66">
        <f>Heildar!ES254</f>
        <v>0</v>
      </c>
      <c r="EN66">
        <f>Heildar!ET254</f>
        <v>0</v>
      </c>
      <c r="EO66">
        <f>Heildar!EU254</f>
        <v>0</v>
      </c>
      <c r="EP66">
        <f>Heildar!EV254</f>
        <v>0</v>
      </c>
      <c r="EQ66">
        <f>Heildar!EW254</f>
        <v>0</v>
      </c>
      <c r="ER66">
        <f>Heildar!EX254</f>
        <v>0</v>
      </c>
      <c r="ES66">
        <f>Heildar!EY254</f>
        <v>0</v>
      </c>
      <c r="ET66">
        <f>Heildar!EZ254</f>
        <v>0</v>
      </c>
      <c r="EU66">
        <f>Heildar!FA254</f>
        <v>0</v>
      </c>
      <c r="EV66">
        <f>Heildar!FB254</f>
        <v>0</v>
      </c>
      <c r="EW66">
        <f>Heildar!FC254</f>
        <v>0</v>
      </c>
      <c r="EX66">
        <f>Heildar!FD254</f>
        <v>0</v>
      </c>
      <c r="EY66">
        <f>Heildar!FE254</f>
        <v>0</v>
      </c>
      <c r="EZ66">
        <f>Heildar!FF254</f>
        <v>0</v>
      </c>
      <c r="FA66">
        <f>Heildar!FG254</f>
        <v>0</v>
      </c>
      <c r="FB66">
        <f>Heildar!FH254</f>
        <v>0</v>
      </c>
      <c r="FC66">
        <f>Heildar!FI254</f>
        <v>0</v>
      </c>
      <c r="FD66">
        <f>Heildar!FJ254</f>
        <v>0</v>
      </c>
      <c r="FE66">
        <f>Heildar!FK254</f>
        <v>0</v>
      </c>
      <c r="FF66">
        <f>Heildar!FL254</f>
        <v>0</v>
      </c>
      <c r="FG66">
        <f>Heildar!FM254</f>
        <v>0</v>
      </c>
      <c r="FH66">
        <f>Heildar!FN254</f>
        <v>0</v>
      </c>
      <c r="FI66">
        <f>Heildar!FO254</f>
        <v>0</v>
      </c>
      <c r="FJ66">
        <f>Heildar!FP254</f>
        <v>0</v>
      </c>
      <c r="FK66">
        <f>Heildar!FQ254</f>
        <v>0</v>
      </c>
      <c r="FL66">
        <f>Heildar!FR254</f>
        <v>0</v>
      </c>
      <c r="FM66">
        <f>Heildar!FS254</f>
        <v>0</v>
      </c>
      <c r="FN66">
        <f>Heildar!FT254</f>
        <v>0</v>
      </c>
      <c r="FO66">
        <f>Heildar!FU254</f>
        <v>0</v>
      </c>
      <c r="FP66">
        <f>Heildar!FV254</f>
        <v>0</v>
      </c>
      <c r="FQ66">
        <f>Heildar!FW254</f>
        <v>0</v>
      </c>
      <c r="FR66">
        <f>Heildar!FX254</f>
        <v>0</v>
      </c>
      <c r="FS66">
        <f>Heildar!FY254</f>
        <v>0</v>
      </c>
      <c r="FT66">
        <f>Heildar!FZ254</f>
        <v>0</v>
      </c>
      <c r="FU66">
        <f>Heildar!GA254</f>
        <v>0</v>
      </c>
      <c r="FV66">
        <f>Heildar!GB254</f>
        <v>0</v>
      </c>
      <c r="FW66">
        <f>Heildar!GC254</f>
        <v>0</v>
      </c>
      <c r="FX66">
        <f>Heildar!GD254</f>
        <v>0</v>
      </c>
      <c r="FY66">
        <f>Heildar!GE254</f>
        <v>0</v>
      </c>
      <c r="FZ66">
        <f>Heildar!GF254</f>
        <v>0</v>
      </c>
      <c r="GA66">
        <f>Heildar!GG254</f>
        <v>0</v>
      </c>
      <c r="GB66">
        <f>Heildar!GH254</f>
        <v>0</v>
      </c>
      <c r="GC66">
        <f>Heildar!GI254</f>
        <v>0</v>
      </c>
      <c r="GD66">
        <f>Heildar!GJ254</f>
        <v>0</v>
      </c>
      <c r="GE66">
        <f>Heildar!GK254</f>
        <v>0</v>
      </c>
      <c r="GF66">
        <f>Heildar!GL254</f>
        <v>0</v>
      </c>
      <c r="GG66">
        <f>Heildar!GM254</f>
        <v>0</v>
      </c>
      <c r="GH66">
        <f>Heildar!GN254</f>
        <v>0</v>
      </c>
      <c r="GI66">
        <f>Heildar!GO254</f>
        <v>0</v>
      </c>
      <c r="GJ66">
        <f>Heildar!GP254</f>
        <v>0</v>
      </c>
      <c r="GK66">
        <f>Heildar!GQ254</f>
        <v>0</v>
      </c>
      <c r="GL66">
        <f>Heildar!GR254</f>
        <v>0</v>
      </c>
      <c r="GM66">
        <f>Heildar!GS254</f>
        <v>0</v>
      </c>
      <c r="GN66">
        <f>Heildar!GT254</f>
        <v>0</v>
      </c>
      <c r="GO66">
        <f>Heildar!GU254</f>
        <v>0</v>
      </c>
      <c r="GP66">
        <f>Heildar!GV254</f>
        <v>0</v>
      </c>
      <c r="GQ66">
        <f>Heildar!GW254</f>
        <v>0</v>
      </c>
      <c r="GR66">
        <f>Heildar!GX254</f>
        <v>0</v>
      </c>
      <c r="GS66">
        <f>Heildar!GY254</f>
        <v>0</v>
      </c>
      <c r="GT66">
        <f>Heildar!GZ254</f>
        <v>0</v>
      </c>
      <c r="GU66">
        <f>Heildar!HA254</f>
        <v>0</v>
      </c>
      <c r="GV66">
        <f>Heildar!HB254</f>
        <v>0</v>
      </c>
      <c r="GW66">
        <f>Heildar!HC254</f>
        <v>0</v>
      </c>
      <c r="GX66">
        <f>Heildar!HD254</f>
        <v>0</v>
      </c>
      <c r="GY66">
        <f>Heildar!HE254</f>
        <v>0</v>
      </c>
      <c r="GZ66">
        <f>Heildar!HF254</f>
        <v>0</v>
      </c>
      <c r="HA66">
        <f>Heildar!HG254</f>
        <v>0</v>
      </c>
      <c r="HB66">
        <f>Heildar!HH254</f>
        <v>0</v>
      </c>
      <c r="HC66">
        <f>Heildar!HI254</f>
        <v>0</v>
      </c>
      <c r="HD66">
        <f>Heildar!HJ254</f>
        <v>0</v>
      </c>
      <c r="HE66">
        <f>Heildar!HK254</f>
        <v>0</v>
      </c>
      <c r="HF66">
        <f>Heildar!HL254</f>
        <v>0</v>
      </c>
      <c r="HG66">
        <f>Heildar!HM254</f>
        <v>0</v>
      </c>
      <c r="HH66">
        <f>Heildar!HN254</f>
        <v>0</v>
      </c>
      <c r="HI66">
        <f>Heildar!HO254</f>
        <v>0</v>
      </c>
      <c r="HJ66">
        <f>Heildar!HP254</f>
        <v>0</v>
      </c>
      <c r="HK66">
        <f>Heildar!HQ254</f>
        <v>0</v>
      </c>
      <c r="HL66">
        <f>Heildar!HR254</f>
        <v>0</v>
      </c>
      <c r="HM66">
        <f>Heildar!HS254</f>
        <v>0</v>
      </c>
      <c r="HN66">
        <f>Heildar!HT254</f>
        <v>0</v>
      </c>
      <c r="HO66">
        <f>Heildar!HU254</f>
        <v>0</v>
      </c>
      <c r="HP66">
        <f>Heildar!HV254</f>
        <v>0</v>
      </c>
      <c r="HQ66">
        <f>Heildar!HW254</f>
        <v>0</v>
      </c>
      <c r="HR66">
        <f>Heildar!HX254</f>
        <v>0</v>
      </c>
      <c r="HS66">
        <f>Heildar!HY254</f>
        <v>0</v>
      </c>
      <c r="HT66">
        <f>Heildar!HZ254</f>
        <v>0</v>
      </c>
      <c r="HU66">
        <f>Heildar!IA254</f>
        <v>0</v>
      </c>
      <c r="HV66">
        <f>Heildar!IB254</f>
        <v>0</v>
      </c>
      <c r="HW66">
        <f>Heildar!IC254</f>
        <v>0</v>
      </c>
      <c r="HX66">
        <f>Heildar!ID254</f>
        <v>0</v>
      </c>
      <c r="HY66">
        <f>Heildar!IE254</f>
        <v>0</v>
      </c>
      <c r="HZ66">
        <f>Heildar!IF254</f>
        <v>0</v>
      </c>
      <c r="IA66">
        <f>Heildar!IG254</f>
        <v>0</v>
      </c>
      <c r="IB66">
        <f>Heildar!IH254</f>
        <v>0</v>
      </c>
      <c r="IC66">
        <f>Heildar!II254</f>
        <v>0</v>
      </c>
      <c r="ID66">
        <f>Heildar!IJ254</f>
        <v>0</v>
      </c>
      <c r="IE66">
        <f>Heildar!IK254</f>
        <v>0</v>
      </c>
      <c r="IF66">
        <f>Heildar!IL254</f>
        <v>0</v>
      </c>
      <c r="IG66">
        <f>Heildar!IM254</f>
        <v>0</v>
      </c>
      <c r="IH66">
        <f>Heildar!IN254</f>
        <v>0</v>
      </c>
      <c r="II66">
        <f>Heildar!IO254</f>
        <v>0</v>
      </c>
      <c r="IJ66">
        <f>Heildar!IP254</f>
        <v>0</v>
      </c>
      <c r="IK66">
        <f>Heildar!IQ254</f>
        <v>0</v>
      </c>
      <c r="IL66">
        <f>Heildar!IR254</f>
        <v>0</v>
      </c>
      <c r="IM66">
        <f>Heildar!IS254</f>
        <v>0</v>
      </c>
      <c r="IN66">
        <f>Heildar!IT254</f>
        <v>0</v>
      </c>
      <c r="IO66">
        <f>Heildar!IU254</f>
        <v>0</v>
      </c>
      <c r="IP66">
        <f>Heildar!IV254</f>
        <v>0</v>
      </c>
      <c r="IQ66" t="e">
        <f>Heildar!#REF!</f>
        <v>#REF!</v>
      </c>
      <c r="IR66" t="e">
        <f>Heildar!#REF!</f>
        <v>#REF!</v>
      </c>
      <c r="IS66" t="e">
        <f>Heildar!#REF!</f>
        <v>#REF!</v>
      </c>
      <c r="IT66" t="e">
        <f>Heildar!#REF!</f>
        <v>#REF!</v>
      </c>
      <c r="IU66" t="e">
        <f>Heildar!#REF!</f>
        <v>#REF!</v>
      </c>
      <c r="IV66" t="e">
        <f>Heildar!#REF!</f>
        <v>#REF!</v>
      </c>
    </row>
    <row r="67" spans="1:256" x14ac:dyDescent="0.2">
      <c r="A67" s="30" t="str">
        <f>Heildar!A150</f>
        <v>Hrúðurfléttur</v>
      </c>
      <c r="B67" s="30">
        <f>Heildar!B150</f>
        <v>55.5</v>
      </c>
      <c r="C67" s="30">
        <f>Heildar!C150</f>
        <v>41.5</v>
      </c>
      <c r="D67" s="30">
        <f>Heildar!D150</f>
        <v>61.5</v>
      </c>
      <c r="E67" s="30">
        <f>Heildar!E150</f>
        <v>63.6</v>
      </c>
      <c r="F67" s="30">
        <f>Heildar!F150</f>
        <v>66</v>
      </c>
      <c r="G67" s="30">
        <f>Heildar!G150</f>
        <v>-14</v>
      </c>
      <c r="H67" s="30">
        <f>Heildar!H150</f>
        <v>20</v>
      </c>
      <c r="I67" s="30">
        <f>Heildar!I150</f>
        <v>2.1000000000000014</v>
      </c>
      <c r="J67" s="30">
        <f>Heildar!J150</f>
        <v>2.3999999999999986</v>
      </c>
      <c r="K67" s="30">
        <f>Heildar!K150</f>
        <v>0</v>
      </c>
      <c r="L67" s="30">
        <f>Heildar!L150</f>
        <v>0</v>
      </c>
      <c r="M67" s="30">
        <f>Heildar!M150</f>
        <v>0</v>
      </c>
      <c r="N67" s="30">
        <f>Heildar!N150</f>
        <v>0</v>
      </c>
      <c r="O67" s="30">
        <f>Heildar!O150</f>
        <v>0</v>
      </c>
      <c r="P67" s="30">
        <f>Heildar!P150</f>
        <v>0</v>
      </c>
      <c r="Q67" s="30">
        <f>Heildar!Q150</f>
        <v>0</v>
      </c>
      <c r="R67" s="30">
        <f>Heildar!R150</f>
        <v>0</v>
      </c>
      <c r="S67" s="30">
        <f>Heildar!S150</f>
        <v>0</v>
      </c>
      <c r="T67" s="30">
        <f>Heildar!T150</f>
        <v>0</v>
      </c>
      <c r="U67" s="30">
        <f>Heildar!U150</f>
        <v>55.5</v>
      </c>
      <c r="V67" s="30">
        <f>Heildar!V150</f>
        <v>41.5</v>
      </c>
      <c r="W67" s="30">
        <f>Heildar!W150</f>
        <v>61.5</v>
      </c>
      <c r="X67" s="30">
        <f>Heildar!X150</f>
        <v>63.6</v>
      </c>
      <c r="Y67" s="30">
        <f>Heildar!Y150</f>
        <v>66</v>
      </c>
      <c r="Z67" s="30">
        <f>Heildar!Z150</f>
        <v>0</v>
      </c>
      <c r="AA67" s="30">
        <f>Heildar!AA150</f>
        <v>0</v>
      </c>
      <c r="AB67" s="30">
        <f>Heildar!AB150</f>
        <v>0</v>
      </c>
      <c r="AC67" s="30">
        <f>Heildar!AC150</f>
        <v>0</v>
      </c>
      <c r="AD67" s="30">
        <f>Heildar!AD150</f>
        <v>0</v>
      </c>
      <c r="AE67" s="30">
        <f>Heildar!AE150</f>
        <v>0</v>
      </c>
      <c r="AF67" s="30">
        <f>Heildar!AF150</f>
        <v>0</v>
      </c>
      <c r="AG67" s="30">
        <f>Heildar!AG150</f>
        <v>0</v>
      </c>
      <c r="AH67" s="30">
        <f>Heildar!AH150</f>
        <v>0</v>
      </c>
      <c r="AI67" s="30">
        <f>Heildar!AI150</f>
        <v>0</v>
      </c>
      <c r="AP67">
        <f>Heildar!AV255</f>
        <v>0</v>
      </c>
      <c r="AQ67">
        <f>Heildar!AW255</f>
        <v>0</v>
      </c>
      <c r="AR67">
        <f>Heildar!AX255</f>
        <v>0</v>
      </c>
      <c r="AS67">
        <f>Heildar!AY255</f>
        <v>0</v>
      </c>
      <c r="AT67">
        <f>Heildar!AZ255</f>
        <v>0</v>
      </c>
      <c r="AU67">
        <f>Heildar!BA255</f>
        <v>0</v>
      </c>
      <c r="AV67">
        <f>Heildar!BB255</f>
        <v>0</v>
      </c>
      <c r="AW67">
        <f>Heildar!BC255</f>
        <v>0</v>
      </c>
      <c r="AX67">
        <f>Heildar!BD255</f>
        <v>0</v>
      </c>
      <c r="AY67">
        <f>Heildar!BE255</f>
        <v>0</v>
      </c>
      <c r="AZ67">
        <f>Heildar!BF255</f>
        <v>0</v>
      </c>
      <c r="BA67">
        <f>Heildar!BG255</f>
        <v>0</v>
      </c>
      <c r="BB67">
        <f>Heildar!BH255</f>
        <v>0</v>
      </c>
      <c r="BC67">
        <f>Heildar!BI255</f>
        <v>0</v>
      </c>
      <c r="BD67">
        <f>Heildar!BJ255</f>
        <v>0</v>
      </c>
      <c r="BE67">
        <f>Heildar!BK255</f>
        <v>0</v>
      </c>
      <c r="BF67">
        <f>Heildar!BL255</f>
        <v>0</v>
      </c>
      <c r="BG67">
        <f>Heildar!BM255</f>
        <v>0</v>
      </c>
      <c r="BH67">
        <f>Heildar!BN255</f>
        <v>0</v>
      </c>
      <c r="BI67">
        <f>Heildar!BO255</f>
        <v>0</v>
      </c>
      <c r="BJ67">
        <f>Heildar!BP255</f>
        <v>0</v>
      </c>
      <c r="BK67">
        <f>Heildar!BQ255</f>
        <v>0</v>
      </c>
      <c r="BL67">
        <f>Heildar!BR255</f>
        <v>0</v>
      </c>
      <c r="BM67">
        <f>Heildar!BS255</f>
        <v>0</v>
      </c>
      <c r="BN67">
        <f>Heildar!BT255</f>
        <v>0</v>
      </c>
      <c r="BO67">
        <f>Heildar!BU255</f>
        <v>0</v>
      </c>
      <c r="BP67">
        <f>Heildar!BV255</f>
        <v>0</v>
      </c>
      <c r="BQ67">
        <f>Heildar!BW255</f>
        <v>0</v>
      </c>
      <c r="BR67">
        <f>Heildar!BX255</f>
        <v>0</v>
      </c>
      <c r="BS67">
        <f>Heildar!BY255</f>
        <v>0</v>
      </c>
      <c r="BT67">
        <f>Heildar!BZ255</f>
        <v>0</v>
      </c>
      <c r="BU67">
        <f>Heildar!CA255</f>
        <v>0</v>
      </c>
      <c r="BV67">
        <f>Heildar!CB255</f>
        <v>0</v>
      </c>
      <c r="BW67">
        <f>Heildar!CC255</f>
        <v>0</v>
      </c>
      <c r="BX67">
        <f>Heildar!CD255</f>
        <v>0</v>
      </c>
      <c r="BY67">
        <f>Heildar!CE255</f>
        <v>0</v>
      </c>
      <c r="BZ67">
        <f>Heildar!CF255</f>
        <v>0</v>
      </c>
      <c r="CA67">
        <f>Heildar!CG255</f>
        <v>0</v>
      </c>
      <c r="CB67">
        <f>Heildar!CH255</f>
        <v>0</v>
      </c>
      <c r="CC67">
        <f>Heildar!CI255</f>
        <v>0</v>
      </c>
      <c r="CD67">
        <f>Heildar!CJ255</f>
        <v>0</v>
      </c>
      <c r="CE67">
        <f>Heildar!CK255</f>
        <v>0</v>
      </c>
      <c r="CF67">
        <f>Heildar!CL255</f>
        <v>0</v>
      </c>
      <c r="CG67">
        <f>Heildar!CM255</f>
        <v>0</v>
      </c>
      <c r="CH67">
        <f>Heildar!CN255</f>
        <v>0</v>
      </c>
      <c r="CI67">
        <f>Heildar!CO255</f>
        <v>0</v>
      </c>
      <c r="CJ67">
        <f>Heildar!CP255</f>
        <v>0</v>
      </c>
      <c r="CK67">
        <f>Heildar!CQ255</f>
        <v>0</v>
      </c>
      <c r="CL67">
        <f>Heildar!CR255</f>
        <v>0</v>
      </c>
      <c r="CM67">
        <f>Heildar!CS255</f>
        <v>0</v>
      </c>
      <c r="CN67">
        <f>Heildar!CT255</f>
        <v>0</v>
      </c>
      <c r="CO67">
        <f>Heildar!CU255</f>
        <v>0</v>
      </c>
      <c r="CP67">
        <f>Heildar!CV255</f>
        <v>0</v>
      </c>
      <c r="CQ67">
        <f>Heildar!CW255</f>
        <v>0</v>
      </c>
      <c r="CR67">
        <f>Heildar!CX255</f>
        <v>0</v>
      </c>
      <c r="CS67">
        <f>Heildar!CY255</f>
        <v>0</v>
      </c>
      <c r="CT67">
        <f>Heildar!CZ255</f>
        <v>0</v>
      </c>
      <c r="CU67">
        <f>Heildar!DA255</f>
        <v>0</v>
      </c>
      <c r="CV67">
        <f>Heildar!DB255</f>
        <v>0</v>
      </c>
      <c r="CW67">
        <f>Heildar!DC255</f>
        <v>0</v>
      </c>
      <c r="CX67">
        <f>Heildar!DD255</f>
        <v>0</v>
      </c>
      <c r="CY67">
        <f>Heildar!DE255</f>
        <v>0</v>
      </c>
      <c r="CZ67">
        <f>Heildar!DF255</f>
        <v>0</v>
      </c>
      <c r="DA67">
        <f>Heildar!DG255</f>
        <v>0</v>
      </c>
      <c r="DB67">
        <f>Heildar!DH255</f>
        <v>0</v>
      </c>
      <c r="DC67">
        <f>Heildar!DI255</f>
        <v>0</v>
      </c>
      <c r="DD67">
        <f>Heildar!DJ255</f>
        <v>0</v>
      </c>
      <c r="DE67">
        <f>Heildar!DK255</f>
        <v>0</v>
      </c>
      <c r="DF67">
        <f>Heildar!DL255</f>
        <v>0</v>
      </c>
      <c r="DG67">
        <f>Heildar!DM255</f>
        <v>0</v>
      </c>
      <c r="DH67">
        <f>Heildar!DN255</f>
        <v>0</v>
      </c>
      <c r="DI67">
        <f>Heildar!DO255</f>
        <v>0</v>
      </c>
      <c r="DJ67">
        <f>Heildar!DP255</f>
        <v>0</v>
      </c>
      <c r="DK67">
        <f>Heildar!DQ255</f>
        <v>0</v>
      </c>
      <c r="DL67">
        <f>Heildar!DR255</f>
        <v>0</v>
      </c>
      <c r="DM67">
        <f>Heildar!DS255</f>
        <v>0</v>
      </c>
      <c r="DN67">
        <f>Heildar!DT255</f>
        <v>0</v>
      </c>
      <c r="DO67">
        <f>Heildar!DU255</f>
        <v>0</v>
      </c>
      <c r="DP67">
        <f>Heildar!DV255</f>
        <v>0</v>
      </c>
      <c r="DQ67">
        <f>Heildar!DW255</f>
        <v>0</v>
      </c>
      <c r="DR67">
        <f>Heildar!DX255</f>
        <v>0</v>
      </c>
      <c r="DS67">
        <f>Heildar!DY255</f>
        <v>0</v>
      </c>
      <c r="DT67">
        <f>Heildar!DZ255</f>
        <v>0</v>
      </c>
      <c r="DU67">
        <f>Heildar!EA255</f>
        <v>0</v>
      </c>
      <c r="DV67">
        <f>Heildar!EB255</f>
        <v>0</v>
      </c>
      <c r="DW67">
        <f>Heildar!EC255</f>
        <v>0</v>
      </c>
      <c r="DX67">
        <f>Heildar!ED255</f>
        <v>0</v>
      </c>
      <c r="DY67">
        <f>Heildar!EE255</f>
        <v>0</v>
      </c>
      <c r="DZ67">
        <f>Heildar!EF255</f>
        <v>0</v>
      </c>
      <c r="EA67">
        <f>Heildar!EG255</f>
        <v>0</v>
      </c>
      <c r="EB67">
        <f>Heildar!EH255</f>
        <v>0</v>
      </c>
      <c r="EC67">
        <f>Heildar!EI255</f>
        <v>0</v>
      </c>
      <c r="ED67">
        <f>Heildar!EJ255</f>
        <v>0</v>
      </c>
      <c r="EE67">
        <f>Heildar!EK255</f>
        <v>0</v>
      </c>
      <c r="EF67">
        <f>Heildar!EL255</f>
        <v>0</v>
      </c>
      <c r="EG67">
        <f>Heildar!EM255</f>
        <v>0</v>
      </c>
      <c r="EH67">
        <f>Heildar!EN255</f>
        <v>0</v>
      </c>
      <c r="EI67">
        <f>Heildar!EO255</f>
        <v>0</v>
      </c>
      <c r="EJ67">
        <f>Heildar!EP255</f>
        <v>0</v>
      </c>
      <c r="EK67">
        <f>Heildar!EQ255</f>
        <v>0</v>
      </c>
      <c r="EL67">
        <f>Heildar!ER255</f>
        <v>0</v>
      </c>
      <c r="EM67">
        <f>Heildar!ES255</f>
        <v>0</v>
      </c>
      <c r="EN67">
        <f>Heildar!ET255</f>
        <v>0</v>
      </c>
      <c r="EO67">
        <f>Heildar!EU255</f>
        <v>0</v>
      </c>
      <c r="EP67">
        <f>Heildar!EV255</f>
        <v>0</v>
      </c>
      <c r="EQ67">
        <f>Heildar!EW255</f>
        <v>0</v>
      </c>
      <c r="ER67">
        <f>Heildar!EX255</f>
        <v>0</v>
      </c>
      <c r="ES67">
        <f>Heildar!EY255</f>
        <v>0</v>
      </c>
      <c r="ET67">
        <f>Heildar!EZ255</f>
        <v>0</v>
      </c>
      <c r="EU67">
        <f>Heildar!FA255</f>
        <v>0</v>
      </c>
      <c r="EV67">
        <f>Heildar!FB255</f>
        <v>0</v>
      </c>
      <c r="EW67">
        <f>Heildar!FC255</f>
        <v>0</v>
      </c>
      <c r="EX67">
        <f>Heildar!FD255</f>
        <v>0</v>
      </c>
      <c r="EY67">
        <f>Heildar!FE255</f>
        <v>0</v>
      </c>
      <c r="EZ67">
        <f>Heildar!FF255</f>
        <v>0</v>
      </c>
      <c r="FA67">
        <f>Heildar!FG255</f>
        <v>0</v>
      </c>
      <c r="FB67">
        <f>Heildar!FH255</f>
        <v>0</v>
      </c>
      <c r="FC67">
        <f>Heildar!FI255</f>
        <v>0</v>
      </c>
      <c r="FD67">
        <f>Heildar!FJ255</f>
        <v>0</v>
      </c>
      <c r="FE67">
        <f>Heildar!FK255</f>
        <v>0</v>
      </c>
      <c r="FF67">
        <f>Heildar!FL255</f>
        <v>0</v>
      </c>
      <c r="FG67">
        <f>Heildar!FM255</f>
        <v>0</v>
      </c>
      <c r="FH67">
        <f>Heildar!FN255</f>
        <v>0</v>
      </c>
      <c r="FI67">
        <f>Heildar!FO255</f>
        <v>0</v>
      </c>
      <c r="FJ67">
        <f>Heildar!FP255</f>
        <v>0</v>
      </c>
      <c r="FK67">
        <f>Heildar!FQ255</f>
        <v>0</v>
      </c>
      <c r="FL67">
        <f>Heildar!FR255</f>
        <v>0</v>
      </c>
      <c r="FM67">
        <f>Heildar!FS255</f>
        <v>0</v>
      </c>
      <c r="FN67">
        <f>Heildar!FT255</f>
        <v>0</v>
      </c>
      <c r="FO67">
        <f>Heildar!FU255</f>
        <v>0</v>
      </c>
      <c r="FP67">
        <f>Heildar!FV255</f>
        <v>0</v>
      </c>
      <c r="FQ67">
        <f>Heildar!FW255</f>
        <v>0</v>
      </c>
      <c r="FR67">
        <f>Heildar!FX255</f>
        <v>0</v>
      </c>
      <c r="FS67">
        <f>Heildar!FY255</f>
        <v>0</v>
      </c>
      <c r="FT67">
        <f>Heildar!FZ255</f>
        <v>0</v>
      </c>
      <c r="FU67">
        <f>Heildar!GA255</f>
        <v>0</v>
      </c>
      <c r="FV67">
        <f>Heildar!GB255</f>
        <v>0</v>
      </c>
      <c r="FW67">
        <f>Heildar!GC255</f>
        <v>0</v>
      </c>
      <c r="FX67">
        <f>Heildar!GD255</f>
        <v>0</v>
      </c>
      <c r="FY67">
        <f>Heildar!GE255</f>
        <v>0</v>
      </c>
      <c r="FZ67">
        <f>Heildar!GF255</f>
        <v>0</v>
      </c>
      <c r="GA67">
        <f>Heildar!GG255</f>
        <v>0</v>
      </c>
      <c r="GB67">
        <f>Heildar!GH255</f>
        <v>0</v>
      </c>
      <c r="GC67">
        <f>Heildar!GI255</f>
        <v>0</v>
      </c>
      <c r="GD67">
        <f>Heildar!GJ255</f>
        <v>0</v>
      </c>
      <c r="GE67">
        <f>Heildar!GK255</f>
        <v>0</v>
      </c>
      <c r="GF67">
        <f>Heildar!GL255</f>
        <v>0</v>
      </c>
      <c r="GG67">
        <f>Heildar!GM255</f>
        <v>0</v>
      </c>
      <c r="GH67">
        <f>Heildar!GN255</f>
        <v>0</v>
      </c>
      <c r="GI67">
        <f>Heildar!GO255</f>
        <v>0</v>
      </c>
      <c r="GJ67">
        <f>Heildar!GP255</f>
        <v>0</v>
      </c>
      <c r="GK67">
        <f>Heildar!GQ255</f>
        <v>0</v>
      </c>
      <c r="GL67">
        <f>Heildar!GR255</f>
        <v>0</v>
      </c>
      <c r="GM67">
        <f>Heildar!GS255</f>
        <v>0</v>
      </c>
      <c r="GN67">
        <f>Heildar!GT255</f>
        <v>0</v>
      </c>
      <c r="GO67">
        <f>Heildar!GU255</f>
        <v>0</v>
      </c>
      <c r="GP67">
        <f>Heildar!GV255</f>
        <v>0</v>
      </c>
      <c r="GQ67">
        <f>Heildar!GW255</f>
        <v>0</v>
      </c>
      <c r="GR67">
        <f>Heildar!GX255</f>
        <v>0</v>
      </c>
      <c r="GS67">
        <f>Heildar!GY255</f>
        <v>0</v>
      </c>
      <c r="GT67">
        <f>Heildar!GZ255</f>
        <v>0</v>
      </c>
      <c r="GU67">
        <f>Heildar!HA255</f>
        <v>0</v>
      </c>
      <c r="GV67">
        <f>Heildar!HB255</f>
        <v>0</v>
      </c>
      <c r="GW67">
        <f>Heildar!HC255</f>
        <v>0</v>
      </c>
      <c r="GX67">
        <f>Heildar!HD255</f>
        <v>0</v>
      </c>
      <c r="GY67">
        <f>Heildar!HE255</f>
        <v>0</v>
      </c>
      <c r="GZ67">
        <f>Heildar!HF255</f>
        <v>0</v>
      </c>
      <c r="HA67">
        <f>Heildar!HG255</f>
        <v>0</v>
      </c>
      <c r="HB67">
        <f>Heildar!HH255</f>
        <v>0</v>
      </c>
      <c r="HC67">
        <f>Heildar!HI255</f>
        <v>0</v>
      </c>
      <c r="HD67">
        <f>Heildar!HJ255</f>
        <v>0</v>
      </c>
      <c r="HE67">
        <f>Heildar!HK255</f>
        <v>0</v>
      </c>
      <c r="HF67">
        <f>Heildar!HL255</f>
        <v>0</v>
      </c>
      <c r="HG67">
        <f>Heildar!HM255</f>
        <v>0</v>
      </c>
      <c r="HH67">
        <f>Heildar!HN255</f>
        <v>0</v>
      </c>
      <c r="HI67">
        <f>Heildar!HO255</f>
        <v>0</v>
      </c>
      <c r="HJ67">
        <f>Heildar!HP255</f>
        <v>0</v>
      </c>
      <c r="HK67">
        <f>Heildar!HQ255</f>
        <v>0</v>
      </c>
      <c r="HL67">
        <f>Heildar!HR255</f>
        <v>0</v>
      </c>
      <c r="HM67">
        <f>Heildar!HS255</f>
        <v>0</v>
      </c>
      <c r="HN67">
        <f>Heildar!HT255</f>
        <v>0</v>
      </c>
      <c r="HO67">
        <f>Heildar!HU255</f>
        <v>0</v>
      </c>
      <c r="HP67">
        <f>Heildar!HV255</f>
        <v>0</v>
      </c>
      <c r="HQ67">
        <f>Heildar!HW255</f>
        <v>0</v>
      </c>
      <c r="HR67">
        <f>Heildar!HX255</f>
        <v>0</v>
      </c>
      <c r="HS67">
        <f>Heildar!HY255</f>
        <v>0</v>
      </c>
      <c r="HT67">
        <f>Heildar!HZ255</f>
        <v>0</v>
      </c>
      <c r="HU67">
        <f>Heildar!IA255</f>
        <v>0</v>
      </c>
      <c r="HV67">
        <f>Heildar!IB255</f>
        <v>0</v>
      </c>
      <c r="HW67">
        <f>Heildar!IC255</f>
        <v>0</v>
      </c>
      <c r="HX67">
        <f>Heildar!ID255</f>
        <v>0</v>
      </c>
      <c r="HY67">
        <f>Heildar!IE255</f>
        <v>0</v>
      </c>
      <c r="HZ67">
        <f>Heildar!IF255</f>
        <v>0</v>
      </c>
      <c r="IA67">
        <f>Heildar!IG255</f>
        <v>0</v>
      </c>
      <c r="IB67">
        <f>Heildar!IH255</f>
        <v>0</v>
      </c>
      <c r="IC67">
        <f>Heildar!II255</f>
        <v>0</v>
      </c>
      <c r="ID67">
        <f>Heildar!IJ255</f>
        <v>0</v>
      </c>
      <c r="IE67">
        <f>Heildar!IK255</f>
        <v>0</v>
      </c>
      <c r="IF67">
        <f>Heildar!IL255</f>
        <v>0</v>
      </c>
      <c r="IG67">
        <f>Heildar!IM255</f>
        <v>0</v>
      </c>
      <c r="IH67">
        <f>Heildar!IN255</f>
        <v>0</v>
      </c>
      <c r="II67">
        <f>Heildar!IO255</f>
        <v>0</v>
      </c>
      <c r="IJ67">
        <f>Heildar!IP255</f>
        <v>0</v>
      </c>
      <c r="IK67">
        <f>Heildar!IQ255</f>
        <v>0</v>
      </c>
      <c r="IL67">
        <f>Heildar!IR255</f>
        <v>0</v>
      </c>
      <c r="IM67">
        <f>Heildar!IS255</f>
        <v>0</v>
      </c>
      <c r="IN67">
        <f>Heildar!IT255</f>
        <v>0</v>
      </c>
      <c r="IO67">
        <f>Heildar!IU255</f>
        <v>0</v>
      </c>
      <c r="IP67">
        <f>Heildar!IV255</f>
        <v>0</v>
      </c>
      <c r="IQ67" t="e">
        <f>Heildar!#REF!</f>
        <v>#REF!</v>
      </c>
      <c r="IR67" t="e">
        <f>Heildar!#REF!</f>
        <v>#REF!</v>
      </c>
      <c r="IS67" t="e">
        <f>Heildar!#REF!</f>
        <v>#REF!</v>
      </c>
      <c r="IT67" t="e">
        <f>Heildar!#REF!</f>
        <v>#REF!</v>
      </c>
      <c r="IU67" t="e">
        <f>Heildar!#REF!</f>
        <v>#REF!</v>
      </c>
      <c r="IV67" t="e">
        <f>Heildar!#REF!</f>
        <v>#REF!</v>
      </c>
    </row>
    <row r="68" spans="1:256" x14ac:dyDescent="0.2">
      <c r="A68" s="30" t="str">
        <f>Heildar!A151</f>
        <v>Heildarþekja</v>
      </c>
      <c r="B68" s="30">
        <f>Heildar!B151</f>
        <v>57.5</v>
      </c>
      <c r="C68" s="30">
        <f>Heildar!C151</f>
        <v>42.5</v>
      </c>
      <c r="D68" s="30">
        <f>Heildar!D151</f>
        <v>63.5</v>
      </c>
      <c r="E68" s="30">
        <f>Heildar!E151</f>
        <v>65.599999999999994</v>
      </c>
      <c r="F68" s="30">
        <f>Heildar!F151</f>
        <v>68.5</v>
      </c>
      <c r="G68" s="30">
        <f>Heildar!G151</f>
        <v>-15</v>
      </c>
      <c r="H68" s="30">
        <f>Heildar!H151</f>
        <v>21</v>
      </c>
      <c r="I68" s="30">
        <f>Heildar!I151</f>
        <v>2.0999999999999943</v>
      </c>
      <c r="J68" s="30">
        <f>Heildar!J151</f>
        <v>2.9000000000000057</v>
      </c>
      <c r="K68" s="30">
        <f>Heildar!K151</f>
        <v>0</v>
      </c>
      <c r="L68" s="30">
        <f>Heildar!L151</f>
        <v>0</v>
      </c>
      <c r="M68" s="30">
        <f>Heildar!M151</f>
        <v>0</v>
      </c>
      <c r="N68" s="30">
        <f>Heildar!N151</f>
        <v>0</v>
      </c>
      <c r="O68" s="30">
        <f>Heildar!O151</f>
        <v>0</v>
      </c>
      <c r="P68" s="30">
        <f>Heildar!P151</f>
        <v>0</v>
      </c>
      <c r="Q68" s="30">
        <f>Heildar!Q151</f>
        <v>0</v>
      </c>
      <c r="R68" s="30">
        <f>Heildar!R151</f>
        <v>0</v>
      </c>
      <c r="S68" s="30">
        <f>Heildar!S151</f>
        <v>0</v>
      </c>
      <c r="T68" s="30">
        <f>Heildar!T151</f>
        <v>0</v>
      </c>
      <c r="U68" s="30">
        <f>Heildar!U151</f>
        <v>0</v>
      </c>
      <c r="V68" s="30">
        <f>Heildar!V151</f>
        <v>0</v>
      </c>
      <c r="W68" s="30">
        <f>Heildar!W151</f>
        <v>0</v>
      </c>
      <c r="X68" s="30">
        <f>Heildar!X151</f>
        <v>0</v>
      </c>
      <c r="Y68" s="30">
        <f>Heildar!Y151</f>
        <v>0</v>
      </c>
      <c r="Z68" s="30">
        <f>Heildar!Z151</f>
        <v>57.5</v>
      </c>
      <c r="AA68" s="30">
        <f>Heildar!AA151</f>
        <v>42.5</v>
      </c>
      <c r="AB68" s="30">
        <f>Heildar!AB151</f>
        <v>63.5</v>
      </c>
      <c r="AC68" s="30">
        <f>Heildar!AC151</f>
        <v>65.599999999999994</v>
      </c>
      <c r="AD68" s="30">
        <f>Heildar!AD151</f>
        <v>68.5</v>
      </c>
      <c r="AE68" s="30">
        <f>Heildar!AE151</f>
        <v>0</v>
      </c>
      <c r="AF68" s="30">
        <f>Heildar!AF151</f>
        <v>0</v>
      </c>
      <c r="AG68" s="30">
        <f>Heildar!AG151</f>
        <v>0</v>
      </c>
      <c r="AH68" s="30">
        <f>Heildar!AH151</f>
        <v>0</v>
      </c>
      <c r="AI68" s="30">
        <f>Heildar!AI151</f>
        <v>0</v>
      </c>
      <c r="AP68">
        <f>Heildar!AV256</f>
        <v>0</v>
      </c>
      <c r="AQ68">
        <f>Heildar!AW256</f>
        <v>0</v>
      </c>
      <c r="AR68">
        <f>Heildar!AX256</f>
        <v>0</v>
      </c>
      <c r="AS68">
        <f>Heildar!AY256</f>
        <v>0</v>
      </c>
      <c r="AT68">
        <f>Heildar!AZ256</f>
        <v>0</v>
      </c>
      <c r="AU68">
        <f>Heildar!BA256</f>
        <v>0</v>
      </c>
      <c r="AV68">
        <f>Heildar!BB256</f>
        <v>0</v>
      </c>
      <c r="AW68">
        <f>Heildar!BC256</f>
        <v>0</v>
      </c>
      <c r="AX68">
        <f>Heildar!BD256</f>
        <v>0</v>
      </c>
      <c r="AY68">
        <f>Heildar!BE256</f>
        <v>0</v>
      </c>
      <c r="AZ68">
        <f>Heildar!BF256</f>
        <v>0</v>
      </c>
      <c r="BA68">
        <f>Heildar!BG256</f>
        <v>0</v>
      </c>
      <c r="BB68">
        <f>Heildar!BH256</f>
        <v>0</v>
      </c>
      <c r="BC68">
        <f>Heildar!BI256</f>
        <v>0</v>
      </c>
      <c r="BD68">
        <f>Heildar!BJ256</f>
        <v>0</v>
      </c>
      <c r="BE68">
        <f>Heildar!BK256</f>
        <v>0</v>
      </c>
      <c r="BF68">
        <f>Heildar!BL256</f>
        <v>0</v>
      </c>
      <c r="BG68">
        <f>Heildar!BM256</f>
        <v>0</v>
      </c>
      <c r="BH68">
        <f>Heildar!BN256</f>
        <v>0</v>
      </c>
      <c r="BI68">
        <f>Heildar!BO256</f>
        <v>0</v>
      </c>
      <c r="BJ68">
        <f>Heildar!BP256</f>
        <v>0</v>
      </c>
      <c r="BK68">
        <f>Heildar!BQ256</f>
        <v>0</v>
      </c>
      <c r="BL68">
        <f>Heildar!BR256</f>
        <v>0</v>
      </c>
      <c r="BM68">
        <f>Heildar!BS256</f>
        <v>0</v>
      </c>
      <c r="BN68">
        <f>Heildar!BT256</f>
        <v>0</v>
      </c>
      <c r="BO68">
        <f>Heildar!BU256</f>
        <v>0</v>
      </c>
      <c r="BP68">
        <f>Heildar!BV256</f>
        <v>0</v>
      </c>
      <c r="BQ68">
        <f>Heildar!BW256</f>
        <v>0</v>
      </c>
      <c r="BR68">
        <f>Heildar!BX256</f>
        <v>0</v>
      </c>
      <c r="BS68">
        <f>Heildar!BY256</f>
        <v>0</v>
      </c>
      <c r="BT68">
        <f>Heildar!BZ256</f>
        <v>0</v>
      </c>
      <c r="BU68">
        <f>Heildar!CA256</f>
        <v>0</v>
      </c>
      <c r="BV68">
        <f>Heildar!CB256</f>
        <v>0</v>
      </c>
      <c r="BW68">
        <f>Heildar!CC256</f>
        <v>0</v>
      </c>
      <c r="BX68">
        <f>Heildar!CD256</f>
        <v>0</v>
      </c>
      <c r="BY68">
        <f>Heildar!CE256</f>
        <v>0</v>
      </c>
      <c r="BZ68">
        <f>Heildar!CF256</f>
        <v>0</v>
      </c>
      <c r="CA68">
        <f>Heildar!CG256</f>
        <v>0</v>
      </c>
      <c r="CB68">
        <f>Heildar!CH256</f>
        <v>0</v>
      </c>
      <c r="CC68">
        <f>Heildar!CI256</f>
        <v>0</v>
      </c>
      <c r="CD68">
        <f>Heildar!CJ256</f>
        <v>0</v>
      </c>
      <c r="CE68">
        <f>Heildar!CK256</f>
        <v>0</v>
      </c>
      <c r="CF68">
        <f>Heildar!CL256</f>
        <v>0</v>
      </c>
      <c r="CG68">
        <f>Heildar!CM256</f>
        <v>0</v>
      </c>
      <c r="CH68">
        <f>Heildar!CN256</f>
        <v>0</v>
      </c>
      <c r="CI68">
        <f>Heildar!CO256</f>
        <v>0</v>
      </c>
      <c r="CJ68">
        <f>Heildar!CP256</f>
        <v>0</v>
      </c>
      <c r="CK68">
        <f>Heildar!CQ256</f>
        <v>0</v>
      </c>
      <c r="CL68">
        <f>Heildar!CR256</f>
        <v>0</v>
      </c>
      <c r="CM68">
        <f>Heildar!CS256</f>
        <v>0</v>
      </c>
      <c r="CN68">
        <f>Heildar!CT256</f>
        <v>0</v>
      </c>
      <c r="CO68">
        <f>Heildar!CU256</f>
        <v>0</v>
      </c>
      <c r="CP68">
        <f>Heildar!CV256</f>
        <v>0</v>
      </c>
      <c r="CQ68">
        <f>Heildar!CW256</f>
        <v>0</v>
      </c>
      <c r="CR68">
        <f>Heildar!CX256</f>
        <v>0</v>
      </c>
      <c r="CS68">
        <f>Heildar!CY256</f>
        <v>0</v>
      </c>
      <c r="CT68">
        <f>Heildar!CZ256</f>
        <v>0</v>
      </c>
      <c r="CU68">
        <f>Heildar!DA256</f>
        <v>0</v>
      </c>
      <c r="CV68">
        <f>Heildar!DB256</f>
        <v>0</v>
      </c>
      <c r="CW68">
        <f>Heildar!DC256</f>
        <v>0</v>
      </c>
      <c r="CX68">
        <f>Heildar!DD256</f>
        <v>0</v>
      </c>
      <c r="CY68">
        <f>Heildar!DE256</f>
        <v>0</v>
      </c>
      <c r="CZ68">
        <f>Heildar!DF256</f>
        <v>0</v>
      </c>
      <c r="DA68">
        <f>Heildar!DG256</f>
        <v>0</v>
      </c>
      <c r="DB68">
        <f>Heildar!DH256</f>
        <v>0</v>
      </c>
      <c r="DC68">
        <f>Heildar!DI256</f>
        <v>0</v>
      </c>
      <c r="DD68">
        <f>Heildar!DJ256</f>
        <v>0</v>
      </c>
      <c r="DE68">
        <f>Heildar!DK256</f>
        <v>0</v>
      </c>
      <c r="DF68">
        <f>Heildar!DL256</f>
        <v>0</v>
      </c>
      <c r="DG68">
        <f>Heildar!DM256</f>
        <v>0</v>
      </c>
      <c r="DH68">
        <f>Heildar!DN256</f>
        <v>0</v>
      </c>
      <c r="DI68">
        <f>Heildar!DO256</f>
        <v>0</v>
      </c>
      <c r="DJ68">
        <f>Heildar!DP256</f>
        <v>0</v>
      </c>
      <c r="DK68">
        <f>Heildar!DQ256</f>
        <v>0</v>
      </c>
      <c r="DL68">
        <f>Heildar!DR256</f>
        <v>0</v>
      </c>
      <c r="DM68">
        <f>Heildar!DS256</f>
        <v>0</v>
      </c>
      <c r="DN68">
        <f>Heildar!DT256</f>
        <v>0</v>
      </c>
      <c r="DO68">
        <f>Heildar!DU256</f>
        <v>0</v>
      </c>
      <c r="DP68">
        <f>Heildar!DV256</f>
        <v>0</v>
      </c>
      <c r="DQ68">
        <f>Heildar!DW256</f>
        <v>0</v>
      </c>
      <c r="DR68">
        <f>Heildar!DX256</f>
        <v>0</v>
      </c>
      <c r="DS68">
        <f>Heildar!DY256</f>
        <v>0</v>
      </c>
      <c r="DT68">
        <f>Heildar!DZ256</f>
        <v>0</v>
      </c>
      <c r="DU68">
        <f>Heildar!EA256</f>
        <v>0</v>
      </c>
      <c r="DV68">
        <f>Heildar!EB256</f>
        <v>0</v>
      </c>
      <c r="DW68">
        <f>Heildar!EC256</f>
        <v>0</v>
      </c>
      <c r="DX68">
        <f>Heildar!ED256</f>
        <v>0</v>
      </c>
      <c r="DY68">
        <f>Heildar!EE256</f>
        <v>0</v>
      </c>
      <c r="DZ68">
        <f>Heildar!EF256</f>
        <v>0</v>
      </c>
      <c r="EA68">
        <f>Heildar!EG256</f>
        <v>0</v>
      </c>
      <c r="EB68">
        <f>Heildar!EH256</f>
        <v>0</v>
      </c>
      <c r="EC68">
        <f>Heildar!EI256</f>
        <v>0</v>
      </c>
      <c r="ED68">
        <f>Heildar!EJ256</f>
        <v>0</v>
      </c>
      <c r="EE68">
        <f>Heildar!EK256</f>
        <v>0</v>
      </c>
      <c r="EF68">
        <f>Heildar!EL256</f>
        <v>0</v>
      </c>
      <c r="EG68">
        <f>Heildar!EM256</f>
        <v>0</v>
      </c>
      <c r="EH68">
        <f>Heildar!EN256</f>
        <v>0</v>
      </c>
      <c r="EI68">
        <f>Heildar!EO256</f>
        <v>0</v>
      </c>
      <c r="EJ68">
        <f>Heildar!EP256</f>
        <v>0</v>
      </c>
      <c r="EK68">
        <f>Heildar!EQ256</f>
        <v>0</v>
      </c>
      <c r="EL68">
        <f>Heildar!ER256</f>
        <v>0</v>
      </c>
      <c r="EM68">
        <f>Heildar!ES256</f>
        <v>0</v>
      </c>
      <c r="EN68">
        <f>Heildar!ET256</f>
        <v>0</v>
      </c>
      <c r="EO68">
        <f>Heildar!EU256</f>
        <v>0</v>
      </c>
      <c r="EP68">
        <f>Heildar!EV256</f>
        <v>0</v>
      </c>
      <c r="EQ68">
        <f>Heildar!EW256</f>
        <v>0</v>
      </c>
      <c r="ER68">
        <f>Heildar!EX256</f>
        <v>0</v>
      </c>
      <c r="ES68">
        <f>Heildar!EY256</f>
        <v>0</v>
      </c>
      <c r="ET68">
        <f>Heildar!EZ256</f>
        <v>0</v>
      </c>
      <c r="EU68">
        <f>Heildar!FA256</f>
        <v>0</v>
      </c>
      <c r="EV68">
        <f>Heildar!FB256</f>
        <v>0</v>
      </c>
      <c r="EW68">
        <f>Heildar!FC256</f>
        <v>0</v>
      </c>
      <c r="EX68">
        <f>Heildar!FD256</f>
        <v>0</v>
      </c>
      <c r="EY68">
        <f>Heildar!FE256</f>
        <v>0</v>
      </c>
      <c r="EZ68">
        <f>Heildar!FF256</f>
        <v>0</v>
      </c>
      <c r="FA68">
        <f>Heildar!FG256</f>
        <v>0</v>
      </c>
      <c r="FB68">
        <f>Heildar!FH256</f>
        <v>0</v>
      </c>
      <c r="FC68">
        <f>Heildar!FI256</f>
        <v>0</v>
      </c>
      <c r="FD68">
        <f>Heildar!FJ256</f>
        <v>0</v>
      </c>
      <c r="FE68">
        <f>Heildar!FK256</f>
        <v>0</v>
      </c>
      <c r="FF68">
        <f>Heildar!FL256</f>
        <v>0</v>
      </c>
      <c r="FG68">
        <f>Heildar!FM256</f>
        <v>0</v>
      </c>
      <c r="FH68">
        <f>Heildar!FN256</f>
        <v>0</v>
      </c>
      <c r="FI68">
        <f>Heildar!FO256</f>
        <v>0</v>
      </c>
      <c r="FJ68">
        <f>Heildar!FP256</f>
        <v>0</v>
      </c>
      <c r="FK68">
        <f>Heildar!FQ256</f>
        <v>0</v>
      </c>
      <c r="FL68">
        <f>Heildar!FR256</f>
        <v>0</v>
      </c>
      <c r="FM68">
        <f>Heildar!FS256</f>
        <v>0</v>
      </c>
      <c r="FN68">
        <f>Heildar!FT256</f>
        <v>0</v>
      </c>
      <c r="FO68">
        <f>Heildar!FU256</f>
        <v>0</v>
      </c>
      <c r="FP68">
        <f>Heildar!FV256</f>
        <v>0</v>
      </c>
      <c r="FQ68">
        <f>Heildar!FW256</f>
        <v>0</v>
      </c>
      <c r="FR68">
        <f>Heildar!FX256</f>
        <v>0</v>
      </c>
      <c r="FS68">
        <f>Heildar!FY256</f>
        <v>0</v>
      </c>
      <c r="FT68">
        <f>Heildar!FZ256</f>
        <v>0</v>
      </c>
      <c r="FU68">
        <f>Heildar!GA256</f>
        <v>0</v>
      </c>
      <c r="FV68">
        <f>Heildar!GB256</f>
        <v>0</v>
      </c>
      <c r="FW68">
        <f>Heildar!GC256</f>
        <v>0</v>
      </c>
      <c r="FX68">
        <f>Heildar!GD256</f>
        <v>0</v>
      </c>
      <c r="FY68">
        <f>Heildar!GE256</f>
        <v>0</v>
      </c>
      <c r="FZ68">
        <f>Heildar!GF256</f>
        <v>0</v>
      </c>
      <c r="GA68">
        <f>Heildar!GG256</f>
        <v>0</v>
      </c>
      <c r="GB68">
        <f>Heildar!GH256</f>
        <v>0</v>
      </c>
      <c r="GC68">
        <f>Heildar!GI256</f>
        <v>0</v>
      </c>
      <c r="GD68">
        <f>Heildar!GJ256</f>
        <v>0</v>
      </c>
      <c r="GE68">
        <f>Heildar!GK256</f>
        <v>0</v>
      </c>
      <c r="GF68">
        <f>Heildar!GL256</f>
        <v>0</v>
      </c>
      <c r="GG68">
        <f>Heildar!GM256</f>
        <v>0</v>
      </c>
      <c r="GH68">
        <f>Heildar!GN256</f>
        <v>0</v>
      </c>
      <c r="GI68">
        <f>Heildar!GO256</f>
        <v>0</v>
      </c>
      <c r="GJ68">
        <f>Heildar!GP256</f>
        <v>0</v>
      </c>
      <c r="GK68">
        <f>Heildar!GQ256</f>
        <v>0</v>
      </c>
      <c r="GL68">
        <f>Heildar!GR256</f>
        <v>0</v>
      </c>
      <c r="GM68">
        <f>Heildar!GS256</f>
        <v>0</v>
      </c>
      <c r="GN68">
        <f>Heildar!GT256</f>
        <v>0</v>
      </c>
      <c r="GO68">
        <f>Heildar!GU256</f>
        <v>0</v>
      </c>
      <c r="GP68">
        <f>Heildar!GV256</f>
        <v>0</v>
      </c>
      <c r="GQ68">
        <f>Heildar!GW256</f>
        <v>0</v>
      </c>
      <c r="GR68">
        <f>Heildar!GX256</f>
        <v>0</v>
      </c>
      <c r="GS68">
        <f>Heildar!GY256</f>
        <v>0</v>
      </c>
      <c r="GT68">
        <f>Heildar!GZ256</f>
        <v>0</v>
      </c>
      <c r="GU68">
        <f>Heildar!HA256</f>
        <v>0</v>
      </c>
      <c r="GV68">
        <f>Heildar!HB256</f>
        <v>0</v>
      </c>
      <c r="GW68">
        <f>Heildar!HC256</f>
        <v>0</v>
      </c>
      <c r="GX68">
        <f>Heildar!HD256</f>
        <v>0</v>
      </c>
      <c r="GY68">
        <f>Heildar!HE256</f>
        <v>0</v>
      </c>
      <c r="GZ68">
        <f>Heildar!HF256</f>
        <v>0</v>
      </c>
      <c r="HA68">
        <f>Heildar!HG256</f>
        <v>0</v>
      </c>
      <c r="HB68">
        <f>Heildar!HH256</f>
        <v>0</v>
      </c>
      <c r="HC68">
        <f>Heildar!HI256</f>
        <v>0</v>
      </c>
      <c r="HD68">
        <f>Heildar!HJ256</f>
        <v>0</v>
      </c>
      <c r="HE68">
        <f>Heildar!HK256</f>
        <v>0</v>
      </c>
      <c r="HF68">
        <f>Heildar!HL256</f>
        <v>0</v>
      </c>
      <c r="HG68">
        <f>Heildar!HM256</f>
        <v>0</v>
      </c>
      <c r="HH68">
        <f>Heildar!HN256</f>
        <v>0</v>
      </c>
      <c r="HI68">
        <f>Heildar!HO256</f>
        <v>0</v>
      </c>
      <c r="HJ68">
        <f>Heildar!HP256</f>
        <v>0</v>
      </c>
      <c r="HK68">
        <f>Heildar!HQ256</f>
        <v>0</v>
      </c>
      <c r="HL68">
        <f>Heildar!HR256</f>
        <v>0</v>
      </c>
      <c r="HM68">
        <f>Heildar!HS256</f>
        <v>0</v>
      </c>
      <c r="HN68">
        <f>Heildar!HT256</f>
        <v>0</v>
      </c>
      <c r="HO68">
        <f>Heildar!HU256</f>
        <v>0</v>
      </c>
      <c r="HP68">
        <f>Heildar!HV256</f>
        <v>0</v>
      </c>
      <c r="HQ68">
        <f>Heildar!HW256</f>
        <v>0</v>
      </c>
      <c r="HR68">
        <f>Heildar!HX256</f>
        <v>0</v>
      </c>
      <c r="HS68">
        <f>Heildar!HY256</f>
        <v>0</v>
      </c>
      <c r="HT68">
        <f>Heildar!HZ256</f>
        <v>0</v>
      </c>
      <c r="HU68">
        <f>Heildar!IA256</f>
        <v>0</v>
      </c>
      <c r="HV68">
        <f>Heildar!IB256</f>
        <v>0</v>
      </c>
      <c r="HW68">
        <f>Heildar!IC256</f>
        <v>0</v>
      </c>
      <c r="HX68">
        <f>Heildar!ID256</f>
        <v>0</v>
      </c>
      <c r="HY68">
        <f>Heildar!IE256</f>
        <v>0</v>
      </c>
      <c r="HZ68">
        <f>Heildar!IF256</f>
        <v>0</v>
      </c>
      <c r="IA68">
        <f>Heildar!IG256</f>
        <v>0</v>
      </c>
      <c r="IB68">
        <f>Heildar!IH256</f>
        <v>0</v>
      </c>
      <c r="IC68">
        <f>Heildar!II256</f>
        <v>0</v>
      </c>
      <c r="ID68">
        <f>Heildar!IJ256</f>
        <v>0</v>
      </c>
      <c r="IE68">
        <f>Heildar!IK256</f>
        <v>0</v>
      </c>
      <c r="IF68">
        <f>Heildar!IL256</f>
        <v>0</v>
      </c>
      <c r="IG68">
        <f>Heildar!IM256</f>
        <v>0</v>
      </c>
      <c r="IH68">
        <f>Heildar!IN256</f>
        <v>0</v>
      </c>
      <c r="II68">
        <f>Heildar!IO256</f>
        <v>0</v>
      </c>
      <c r="IJ68">
        <f>Heildar!IP256</f>
        <v>0</v>
      </c>
      <c r="IK68">
        <f>Heildar!IQ256</f>
        <v>0</v>
      </c>
      <c r="IL68">
        <f>Heildar!IR256</f>
        <v>0</v>
      </c>
      <c r="IM68">
        <f>Heildar!IS256</f>
        <v>0</v>
      </c>
      <c r="IN68">
        <f>Heildar!IT256</f>
        <v>0</v>
      </c>
      <c r="IO68">
        <f>Heildar!IU256</f>
        <v>0</v>
      </c>
      <c r="IP68">
        <f>Heildar!IV256</f>
        <v>0</v>
      </c>
      <c r="IQ68" t="e">
        <f>Heildar!#REF!</f>
        <v>#REF!</v>
      </c>
      <c r="IR68" t="e">
        <f>Heildar!#REF!</f>
        <v>#REF!</v>
      </c>
      <c r="IS68" t="e">
        <f>Heildar!#REF!</f>
        <v>#REF!</v>
      </c>
      <c r="IT68" t="e">
        <f>Heildar!#REF!</f>
        <v>#REF!</v>
      </c>
      <c r="IU68" t="e">
        <f>Heildar!#REF!</f>
        <v>#REF!</v>
      </c>
      <c r="IV68" t="e">
        <f>Heildar!#REF!</f>
        <v>#REF!</v>
      </c>
    </row>
    <row r="69" spans="1:256" x14ac:dyDescent="0.2">
      <c r="A69" s="30" t="str">
        <f>Heildar!A152</f>
        <v>Fjölbreytni</v>
      </c>
      <c r="B69" s="30">
        <f>Heildar!B152</f>
        <v>10</v>
      </c>
      <c r="C69" s="30">
        <f>Heildar!C152</f>
        <v>9</v>
      </c>
      <c r="D69" s="30">
        <f>Heildar!D152</f>
        <v>14</v>
      </c>
      <c r="E69" s="30">
        <f>Heildar!E152</f>
        <v>14</v>
      </c>
      <c r="F69" s="30">
        <f>Heildar!F152</f>
        <v>11</v>
      </c>
      <c r="G69" s="30">
        <f>Heildar!G152</f>
        <v>-1</v>
      </c>
      <c r="H69" s="30">
        <f>Heildar!H152</f>
        <v>5</v>
      </c>
      <c r="I69" s="30">
        <f>Heildar!I152</f>
        <v>0</v>
      </c>
      <c r="J69" s="30">
        <f>Heildar!J152</f>
        <v>-3</v>
      </c>
      <c r="K69" s="30">
        <f>Heildar!K152</f>
        <v>0</v>
      </c>
      <c r="L69" s="30">
        <f>Heildar!L152</f>
        <v>0</v>
      </c>
      <c r="M69" s="30">
        <f>Heildar!M152</f>
        <v>0</v>
      </c>
      <c r="N69" s="30">
        <f>Heildar!N152</f>
        <v>0</v>
      </c>
      <c r="O69" s="30">
        <f>Heildar!O152</f>
        <v>0</v>
      </c>
      <c r="P69" s="30">
        <f>Heildar!P152</f>
        <v>0</v>
      </c>
      <c r="Q69" s="30">
        <f>Heildar!Q152</f>
        <v>0</v>
      </c>
      <c r="R69" s="30">
        <f>Heildar!R152</f>
        <v>0</v>
      </c>
      <c r="S69" s="30">
        <f>Heildar!S152</f>
        <v>0</v>
      </c>
      <c r="T69" s="30">
        <f>Heildar!T152</f>
        <v>0</v>
      </c>
      <c r="U69" s="30">
        <f>Heildar!U152</f>
        <v>0</v>
      </c>
      <c r="V69" s="30">
        <f>Heildar!V152</f>
        <v>0</v>
      </c>
      <c r="W69" s="30">
        <f>Heildar!W152</f>
        <v>0</v>
      </c>
      <c r="X69" s="30">
        <f>Heildar!X152</f>
        <v>0</v>
      </c>
      <c r="Y69" s="30">
        <f>Heildar!Y152</f>
        <v>0</v>
      </c>
      <c r="Z69" s="30">
        <f>Heildar!Z152</f>
        <v>0</v>
      </c>
      <c r="AA69" s="30">
        <f>Heildar!AA152</f>
        <v>0</v>
      </c>
      <c r="AB69" s="30">
        <f>Heildar!AB152</f>
        <v>0</v>
      </c>
      <c r="AC69" s="30">
        <f>Heildar!AC152</f>
        <v>0</v>
      </c>
      <c r="AD69" s="30">
        <f>Heildar!AD152</f>
        <v>0</v>
      </c>
      <c r="AE69" s="30">
        <f>Heildar!AE152</f>
        <v>10</v>
      </c>
      <c r="AF69" s="30">
        <f>Heildar!AF152</f>
        <v>9</v>
      </c>
      <c r="AG69" s="30">
        <f>Heildar!AG152</f>
        <v>14</v>
      </c>
      <c r="AH69" s="30">
        <f>Heildar!AH152</f>
        <v>14</v>
      </c>
      <c r="AI69" s="30">
        <f>Heildar!AI152</f>
        <v>11</v>
      </c>
      <c r="AP69">
        <f>Heildar!AV257</f>
        <v>0</v>
      </c>
      <c r="AQ69">
        <f>Heildar!AW257</f>
        <v>0</v>
      </c>
      <c r="AR69">
        <f>Heildar!AX257</f>
        <v>0</v>
      </c>
      <c r="AS69">
        <f>Heildar!AY257</f>
        <v>0</v>
      </c>
      <c r="AT69">
        <f>Heildar!AZ257</f>
        <v>0</v>
      </c>
      <c r="AU69">
        <f>Heildar!BA257</f>
        <v>0</v>
      </c>
      <c r="AV69">
        <f>Heildar!BB257</f>
        <v>0</v>
      </c>
      <c r="AW69">
        <f>Heildar!BC257</f>
        <v>0</v>
      </c>
      <c r="AX69">
        <f>Heildar!BD257</f>
        <v>0</v>
      </c>
      <c r="AY69">
        <f>Heildar!BE257</f>
        <v>0</v>
      </c>
      <c r="AZ69">
        <f>Heildar!BF257</f>
        <v>0</v>
      </c>
      <c r="BA69">
        <f>Heildar!BG257</f>
        <v>0</v>
      </c>
      <c r="BB69">
        <f>Heildar!BH257</f>
        <v>0</v>
      </c>
      <c r="BC69">
        <f>Heildar!BI257</f>
        <v>0</v>
      </c>
      <c r="BD69">
        <f>Heildar!BJ257</f>
        <v>0</v>
      </c>
      <c r="BE69">
        <f>Heildar!BK257</f>
        <v>0</v>
      </c>
      <c r="BF69">
        <f>Heildar!BL257</f>
        <v>0</v>
      </c>
      <c r="BG69">
        <f>Heildar!BM257</f>
        <v>0</v>
      </c>
      <c r="BH69">
        <f>Heildar!BN257</f>
        <v>0</v>
      </c>
      <c r="BI69">
        <f>Heildar!BO257</f>
        <v>0</v>
      </c>
      <c r="BJ69">
        <f>Heildar!BP257</f>
        <v>0</v>
      </c>
      <c r="BK69">
        <f>Heildar!BQ257</f>
        <v>0</v>
      </c>
      <c r="BL69">
        <f>Heildar!BR257</f>
        <v>0</v>
      </c>
      <c r="BM69">
        <f>Heildar!BS257</f>
        <v>0</v>
      </c>
      <c r="BN69">
        <f>Heildar!BT257</f>
        <v>0</v>
      </c>
      <c r="BO69">
        <f>Heildar!BU257</f>
        <v>0</v>
      </c>
      <c r="BP69">
        <f>Heildar!BV257</f>
        <v>0</v>
      </c>
      <c r="BQ69">
        <f>Heildar!BW257</f>
        <v>0</v>
      </c>
      <c r="BR69">
        <f>Heildar!BX257</f>
        <v>0</v>
      </c>
      <c r="BS69">
        <f>Heildar!BY257</f>
        <v>0</v>
      </c>
      <c r="BT69">
        <f>Heildar!BZ257</f>
        <v>0</v>
      </c>
      <c r="BU69">
        <f>Heildar!CA257</f>
        <v>0</v>
      </c>
      <c r="BV69">
        <f>Heildar!CB257</f>
        <v>0</v>
      </c>
      <c r="BW69">
        <f>Heildar!CC257</f>
        <v>0</v>
      </c>
      <c r="BX69">
        <f>Heildar!CD257</f>
        <v>0</v>
      </c>
      <c r="BY69">
        <f>Heildar!CE257</f>
        <v>0</v>
      </c>
      <c r="BZ69">
        <f>Heildar!CF257</f>
        <v>0</v>
      </c>
      <c r="CA69">
        <f>Heildar!CG257</f>
        <v>0</v>
      </c>
      <c r="CB69">
        <f>Heildar!CH257</f>
        <v>0</v>
      </c>
      <c r="CC69">
        <f>Heildar!CI257</f>
        <v>0</v>
      </c>
      <c r="CD69">
        <f>Heildar!CJ257</f>
        <v>0</v>
      </c>
      <c r="CE69">
        <f>Heildar!CK257</f>
        <v>0</v>
      </c>
      <c r="CF69">
        <f>Heildar!CL257</f>
        <v>0</v>
      </c>
      <c r="CG69">
        <f>Heildar!CM257</f>
        <v>0</v>
      </c>
      <c r="CH69">
        <f>Heildar!CN257</f>
        <v>0</v>
      </c>
      <c r="CI69">
        <f>Heildar!CO257</f>
        <v>0</v>
      </c>
      <c r="CJ69">
        <f>Heildar!CP257</f>
        <v>0</v>
      </c>
      <c r="CK69">
        <f>Heildar!CQ257</f>
        <v>0</v>
      </c>
      <c r="CL69">
        <f>Heildar!CR257</f>
        <v>0</v>
      </c>
      <c r="CM69">
        <f>Heildar!CS257</f>
        <v>0</v>
      </c>
      <c r="CN69">
        <f>Heildar!CT257</f>
        <v>0</v>
      </c>
      <c r="CO69">
        <f>Heildar!CU257</f>
        <v>0</v>
      </c>
      <c r="CP69">
        <f>Heildar!CV257</f>
        <v>0</v>
      </c>
      <c r="CQ69">
        <f>Heildar!CW257</f>
        <v>0</v>
      </c>
      <c r="CR69">
        <f>Heildar!CX257</f>
        <v>0</v>
      </c>
      <c r="CS69">
        <f>Heildar!CY257</f>
        <v>0</v>
      </c>
      <c r="CT69">
        <f>Heildar!CZ257</f>
        <v>0</v>
      </c>
      <c r="CU69">
        <f>Heildar!DA257</f>
        <v>0</v>
      </c>
      <c r="CV69">
        <f>Heildar!DB257</f>
        <v>0</v>
      </c>
      <c r="CW69">
        <f>Heildar!DC257</f>
        <v>0</v>
      </c>
      <c r="CX69">
        <f>Heildar!DD257</f>
        <v>0</v>
      </c>
      <c r="CY69">
        <f>Heildar!DE257</f>
        <v>0</v>
      </c>
      <c r="CZ69">
        <f>Heildar!DF257</f>
        <v>0</v>
      </c>
      <c r="DA69">
        <f>Heildar!DG257</f>
        <v>0</v>
      </c>
      <c r="DB69">
        <f>Heildar!DH257</f>
        <v>0</v>
      </c>
      <c r="DC69">
        <f>Heildar!DI257</f>
        <v>0</v>
      </c>
      <c r="DD69">
        <f>Heildar!DJ257</f>
        <v>0</v>
      </c>
      <c r="DE69">
        <f>Heildar!DK257</f>
        <v>0</v>
      </c>
      <c r="DF69">
        <f>Heildar!DL257</f>
        <v>0</v>
      </c>
      <c r="DG69">
        <f>Heildar!DM257</f>
        <v>0</v>
      </c>
      <c r="DH69">
        <f>Heildar!DN257</f>
        <v>0</v>
      </c>
      <c r="DI69">
        <f>Heildar!DO257</f>
        <v>0</v>
      </c>
      <c r="DJ69">
        <f>Heildar!DP257</f>
        <v>0</v>
      </c>
      <c r="DK69">
        <f>Heildar!DQ257</f>
        <v>0</v>
      </c>
      <c r="DL69">
        <f>Heildar!DR257</f>
        <v>0</v>
      </c>
      <c r="DM69">
        <f>Heildar!DS257</f>
        <v>0</v>
      </c>
      <c r="DN69">
        <f>Heildar!DT257</f>
        <v>0</v>
      </c>
      <c r="DO69">
        <f>Heildar!DU257</f>
        <v>0</v>
      </c>
      <c r="DP69">
        <f>Heildar!DV257</f>
        <v>0</v>
      </c>
      <c r="DQ69">
        <f>Heildar!DW257</f>
        <v>0</v>
      </c>
      <c r="DR69">
        <f>Heildar!DX257</f>
        <v>0</v>
      </c>
      <c r="DS69">
        <f>Heildar!DY257</f>
        <v>0</v>
      </c>
      <c r="DT69">
        <f>Heildar!DZ257</f>
        <v>0</v>
      </c>
      <c r="DU69">
        <f>Heildar!EA257</f>
        <v>0</v>
      </c>
      <c r="DV69">
        <f>Heildar!EB257</f>
        <v>0</v>
      </c>
      <c r="DW69">
        <f>Heildar!EC257</f>
        <v>0</v>
      </c>
      <c r="DX69">
        <f>Heildar!ED257</f>
        <v>0</v>
      </c>
      <c r="DY69">
        <f>Heildar!EE257</f>
        <v>0</v>
      </c>
      <c r="DZ69">
        <f>Heildar!EF257</f>
        <v>0</v>
      </c>
      <c r="EA69">
        <f>Heildar!EG257</f>
        <v>0</v>
      </c>
      <c r="EB69">
        <f>Heildar!EH257</f>
        <v>0</v>
      </c>
      <c r="EC69">
        <f>Heildar!EI257</f>
        <v>0</v>
      </c>
      <c r="ED69">
        <f>Heildar!EJ257</f>
        <v>0</v>
      </c>
      <c r="EE69">
        <f>Heildar!EK257</f>
        <v>0</v>
      </c>
      <c r="EF69">
        <f>Heildar!EL257</f>
        <v>0</v>
      </c>
      <c r="EG69">
        <f>Heildar!EM257</f>
        <v>0</v>
      </c>
      <c r="EH69">
        <f>Heildar!EN257</f>
        <v>0</v>
      </c>
      <c r="EI69">
        <f>Heildar!EO257</f>
        <v>0</v>
      </c>
      <c r="EJ69">
        <f>Heildar!EP257</f>
        <v>0</v>
      </c>
      <c r="EK69">
        <f>Heildar!EQ257</f>
        <v>0</v>
      </c>
      <c r="EL69">
        <f>Heildar!ER257</f>
        <v>0</v>
      </c>
      <c r="EM69">
        <f>Heildar!ES257</f>
        <v>0</v>
      </c>
      <c r="EN69">
        <f>Heildar!ET257</f>
        <v>0</v>
      </c>
      <c r="EO69">
        <f>Heildar!EU257</f>
        <v>0</v>
      </c>
      <c r="EP69">
        <f>Heildar!EV257</f>
        <v>0</v>
      </c>
      <c r="EQ69">
        <f>Heildar!EW257</f>
        <v>0</v>
      </c>
      <c r="ER69">
        <f>Heildar!EX257</f>
        <v>0</v>
      </c>
      <c r="ES69">
        <f>Heildar!EY257</f>
        <v>0</v>
      </c>
      <c r="ET69">
        <f>Heildar!EZ257</f>
        <v>0</v>
      </c>
      <c r="EU69">
        <f>Heildar!FA257</f>
        <v>0</v>
      </c>
      <c r="EV69">
        <f>Heildar!FB257</f>
        <v>0</v>
      </c>
      <c r="EW69">
        <f>Heildar!FC257</f>
        <v>0</v>
      </c>
      <c r="EX69">
        <f>Heildar!FD257</f>
        <v>0</v>
      </c>
      <c r="EY69">
        <f>Heildar!FE257</f>
        <v>0</v>
      </c>
      <c r="EZ69">
        <f>Heildar!FF257</f>
        <v>0</v>
      </c>
      <c r="FA69">
        <f>Heildar!FG257</f>
        <v>0</v>
      </c>
      <c r="FB69">
        <f>Heildar!FH257</f>
        <v>0</v>
      </c>
      <c r="FC69">
        <f>Heildar!FI257</f>
        <v>0</v>
      </c>
      <c r="FD69">
        <f>Heildar!FJ257</f>
        <v>0</v>
      </c>
      <c r="FE69">
        <f>Heildar!FK257</f>
        <v>0</v>
      </c>
      <c r="FF69">
        <f>Heildar!FL257</f>
        <v>0</v>
      </c>
      <c r="FG69">
        <f>Heildar!FM257</f>
        <v>0</v>
      </c>
      <c r="FH69">
        <f>Heildar!FN257</f>
        <v>0</v>
      </c>
      <c r="FI69">
        <f>Heildar!FO257</f>
        <v>0</v>
      </c>
      <c r="FJ69">
        <f>Heildar!FP257</f>
        <v>0</v>
      </c>
      <c r="FK69">
        <f>Heildar!FQ257</f>
        <v>0</v>
      </c>
      <c r="FL69">
        <f>Heildar!FR257</f>
        <v>0</v>
      </c>
      <c r="FM69">
        <f>Heildar!FS257</f>
        <v>0</v>
      </c>
      <c r="FN69">
        <f>Heildar!FT257</f>
        <v>0</v>
      </c>
      <c r="FO69">
        <f>Heildar!FU257</f>
        <v>0</v>
      </c>
      <c r="FP69">
        <f>Heildar!FV257</f>
        <v>0</v>
      </c>
      <c r="FQ69">
        <f>Heildar!FW257</f>
        <v>0</v>
      </c>
      <c r="FR69">
        <f>Heildar!FX257</f>
        <v>0</v>
      </c>
      <c r="FS69">
        <f>Heildar!FY257</f>
        <v>0</v>
      </c>
      <c r="FT69">
        <f>Heildar!FZ257</f>
        <v>0</v>
      </c>
      <c r="FU69">
        <f>Heildar!GA257</f>
        <v>0</v>
      </c>
      <c r="FV69">
        <f>Heildar!GB257</f>
        <v>0</v>
      </c>
      <c r="FW69">
        <f>Heildar!GC257</f>
        <v>0</v>
      </c>
      <c r="FX69">
        <f>Heildar!GD257</f>
        <v>0</v>
      </c>
      <c r="FY69">
        <f>Heildar!GE257</f>
        <v>0</v>
      </c>
      <c r="FZ69">
        <f>Heildar!GF257</f>
        <v>0</v>
      </c>
      <c r="GA69">
        <f>Heildar!GG257</f>
        <v>0</v>
      </c>
      <c r="GB69">
        <f>Heildar!GH257</f>
        <v>0</v>
      </c>
      <c r="GC69">
        <f>Heildar!GI257</f>
        <v>0</v>
      </c>
      <c r="GD69">
        <f>Heildar!GJ257</f>
        <v>0</v>
      </c>
      <c r="GE69">
        <f>Heildar!GK257</f>
        <v>0</v>
      </c>
      <c r="GF69">
        <f>Heildar!GL257</f>
        <v>0</v>
      </c>
      <c r="GG69">
        <f>Heildar!GM257</f>
        <v>0</v>
      </c>
      <c r="GH69">
        <f>Heildar!GN257</f>
        <v>0</v>
      </c>
      <c r="GI69">
        <f>Heildar!GO257</f>
        <v>0</v>
      </c>
      <c r="GJ69">
        <f>Heildar!GP257</f>
        <v>0</v>
      </c>
      <c r="GK69">
        <f>Heildar!GQ257</f>
        <v>0</v>
      </c>
      <c r="GL69">
        <f>Heildar!GR257</f>
        <v>0</v>
      </c>
      <c r="GM69">
        <f>Heildar!GS257</f>
        <v>0</v>
      </c>
      <c r="GN69">
        <f>Heildar!GT257</f>
        <v>0</v>
      </c>
      <c r="GO69">
        <f>Heildar!GU257</f>
        <v>0</v>
      </c>
      <c r="GP69">
        <f>Heildar!GV257</f>
        <v>0</v>
      </c>
      <c r="GQ69">
        <f>Heildar!GW257</f>
        <v>0</v>
      </c>
      <c r="GR69">
        <f>Heildar!GX257</f>
        <v>0</v>
      </c>
      <c r="GS69">
        <f>Heildar!GY257</f>
        <v>0</v>
      </c>
      <c r="GT69">
        <f>Heildar!GZ257</f>
        <v>0</v>
      </c>
      <c r="GU69">
        <f>Heildar!HA257</f>
        <v>0</v>
      </c>
      <c r="GV69">
        <f>Heildar!HB257</f>
        <v>0</v>
      </c>
      <c r="GW69">
        <f>Heildar!HC257</f>
        <v>0</v>
      </c>
      <c r="GX69">
        <f>Heildar!HD257</f>
        <v>0</v>
      </c>
      <c r="GY69">
        <f>Heildar!HE257</f>
        <v>0</v>
      </c>
      <c r="GZ69">
        <f>Heildar!HF257</f>
        <v>0</v>
      </c>
      <c r="HA69">
        <f>Heildar!HG257</f>
        <v>0</v>
      </c>
      <c r="HB69">
        <f>Heildar!HH257</f>
        <v>0</v>
      </c>
      <c r="HC69">
        <f>Heildar!HI257</f>
        <v>0</v>
      </c>
      <c r="HD69">
        <f>Heildar!HJ257</f>
        <v>0</v>
      </c>
      <c r="HE69">
        <f>Heildar!HK257</f>
        <v>0</v>
      </c>
      <c r="HF69">
        <f>Heildar!HL257</f>
        <v>0</v>
      </c>
      <c r="HG69">
        <f>Heildar!HM257</f>
        <v>0</v>
      </c>
      <c r="HH69">
        <f>Heildar!HN257</f>
        <v>0</v>
      </c>
      <c r="HI69">
        <f>Heildar!HO257</f>
        <v>0</v>
      </c>
      <c r="HJ69">
        <f>Heildar!HP257</f>
        <v>0</v>
      </c>
      <c r="HK69">
        <f>Heildar!HQ257</f>
        <v>0</v>
      </c>
      <c r="HL69">
        <f>Heildar!HR257</f>
        <v>0</v>
      </c>
      <c r="HM69">
        <f>Heildar!HS257</f>
        <v>0</v>
      </c>
      <c r="HN69">
        <f>Heildar!HT257</f>
        <v>0</v>
      </c>
      <c r="HO69">
        <f>Heildar!HU257</f>
        <v>0</v>
      </c>
      <c r="HP69">
        <f>Heildar!HV257</f>
        <v>0</v>
      </c>
      <c r="HQ69">
        <f>Heildar!HW257</f>
        <v>0</v>
      </c>
      <c r="HR69">
        <f>Heildar!HX257</f>
        <v>0</v>
      </c>
      <c r="HS69">
        <f>Heildar!HY257</f>
        <v>0</v>
      </c>
      <c r="HT69">
        <f>Heildar!HZ257</f>
        <v>0</v>
      </c>
      <c r="HU69">
        <f>Heildar!IA257</f>
        <v>0</v>
      </c>
      <c r="HV69">
        <f>Heildar!IB257</f>
        <v>0</v>
      </c>
      <c r="HW69">
        <f>Heildar!IC257</f>
        <v>0</v>
      </c>
      <c r="HX69">
        <f>Heildar!ID257</f>
        <v>0</v>
      </c>
      <c r="HY69">
        <f>Heildar!IE257</f>
        <v>0</v>
      </c>
      <c r="HZ69">
        <f>Heildar!IF257</f>
        <v>0</v>
      </c>
      <c r="IA69">
        <f>Heildar!IG257</f>
        <v>0</v>
      </c>
      <c r="IB69">
        <f>Heildar!IH257</f>
        <v>0</v>
      </c>
      <c r="IC69">
        <f>Heildar!II257</f>
        <v>0</v>
      </c>
      <c r="ID69">
        <f>Heildar!IJ257</f>
        <v>0</v>
      </c>
      <c r="IE69">
        <f>Heildar!IK257</f>
        <v>0</v>
      </c>
      <c r="IF69">
        <f>Heildar!IL257</f>
        <v>0</v>
      </c>
      <c r="IG69">
        <f>Heildar!IM257</f>
        <v>0</v>
      </c>
      <c r="IH69">
        <f>Heildar!IN257</f>
        <v>0</v>
      </c>
      <c r="II69">
        <f>Heildar!IO257</f>
        <v>0</v>
      </c>
      <c r="IJ69">
        <f>Heildar!IP257</f>
        <v>0</v>
      </c>
      <c r="IK69">
        <f>Heildar!IQ257</f>
        <v>0</v>
      </c>
      <c r="IL69">
        <f>Heildar!IR257</f>
        <v>0</v>
      </c>
      <c r="IM69">
        <f>Heildar!IS257</f>
        <v>0</v>
      </c>
      <c r="IN69">
        <f>Heildar!IT257</f>
        <v>0</v>
      </c>
      <c r="IO69">
        <f>Heildar!IU257</f>
        <v>0</v>
      </c>
      <c r="IP69">
        <f>Heildar!IV257</f>
        <v>0</v>
      </c>
      <c r="IQ69" t="e">
        <f>Heildar!#REF!</f>
        <v>#REF!</v>
      </c>
      <c r="IR69" t="e">
        <f>Heildar!#REF!</f>
        <v>#REF!</v>
      </c>
      <c r="IS69" t="e">
        <f>Heildar!#REF!</f>
        <v>#REF!</v>
      </c>
      <c r="IT69" t="e">
        <f>Heildar!#REF!</f>
        <v>#REF!</v>
      </c>
      <c r="IU69" t="e">
        <f>Heildar!#REF!</f>
        <v>#REF!</v>
      </c>
      <c r="IV69" t="e">
        <f>Heildar!#REF!</f>
        <v>#REF!</v>
      </c>
    </row>
    <row r="70" spans="1:256" x14ac:dyDescent="0.2">
      <c r="A70" s="2" t="str">
        <f>Heildar!A153</f>
        <v>R26</v>
      </c>
      <c r="B70" s="2">
        <f>Heildar!B153</f>
        <v>0</v>
      </c>
      <c r="C70" s="2">
        <f>Heildar!C153</f>
        <v>0</v>
      </c>
      <c r="D70" s="2">
        <f>Heildar!D153</f>
        <v>0</v>
      </c>
      <c r="E70" s="2">
        <f>Heildar!E153</f>
        <v>0</v>
      </c>
      <c r="F70" s="2">
        <f>Heildar!F153</f>
        <v>0</v>
      </c>
      <c r="G70" s="2">
        <f>Heildar!G153</f>
        <v>0</v>
      </c>
      <c r="H70" s="2">
        <f>Heildar!H153</f>
        <v>0</v>
      </c>
      <c r="I70" s="2">
        <f>Heildar!I153</f>
        <v>0</v>
      </c>
      <c r="J70" s="2">
        <f>Heildar!J153</f>
        <v>0</v>
      </c>
      <c r="K70" s="2">
        <f>Heildar!K153</f>
        <v>0</v>
      </c>
      <c r="L70" s="2">
        <f>Heildar!L153</f>
        <v>0</v>
      </c>
      <c r="M70" s="2">
        <f>Heildar!M153</f>
        <v>0</v>
      </c>
      <c r="N70" s="2">
        <f>Heildar!N153</f>
        <v>0</v>
      </c>
      <c r="O70" s="2">
        <f>Heildar!O153</f>
        <v>0</v>
      </c>
      <c r="P70" s="2">
        <f>Heildar!P153</f>
        <v>0</v>
      </c>
      <c r="Q70" s="2">
        <f>Heildar!Q153</f>
        <v>0</v>
      </c>
      <c r="R70" s="2">
        <f>Heildar!R153</f>
        <v>0</v>
      </c>
      <c r="S70" s="2">
        <f>Heildar!S153</f>
        <v>0</v>
      </c>
      <c r="T70" s="2">
        <f>Heildar!T153</f>
        <v>0</v>
      </c>
      <c r="U70" s="2">
        <f>Heildar!U153</f>
        <v>0</v>
      </c>
      <c r="V70" s="2">
        <f>Heildar!V153</f>
        <v>0</v>
      </c>
      <c r="W70" s="2">
        <f>Heildar!W153</f>
        <v>0</v>
      </c>
      <c r="X70" s="2">
        <f>Heildar!X153</f>
        <v>0</v>
      </c>
      <c r="Y70" s="2">
        <f>Heildar!Y153</f>
        <v>0</v>
      </c>
      <c r="Z70" s="2">
        <f>Heildar!Z153</f>
        <v>0</v>
      </c>
      <c r="AA70" s="2">
        <f>Heildar!AA153</f>
        <v>0</v>
      </c>
      <c r="AB70" s="2">
        <f>Heildar!AB153</f>
        <v>0</v>
      </c>
      <c r="AC70" s="2">
        <f>Heildar!AC153</f>
        <v>0</v>
      </c>
      <c r="AD70" s="2">
        <f>Heildar!AD153</f>
        <v>0</v>
      </c>
      <c r="AE70" s="2">
        <f>Heildar!AE153</f>
        <v>0</v>
      </c>
      <c r="AF70" s="2">
        <f>Heildar!AF153</f>
        <v>0</v>
      </c>
      <c r="AG70" s="2">
        <f>Heildar!AG153</f>
        <v>0</v>
      </c>
      <c r="AH70" s="2">
        <f>Heildar!AH153</f>
        <v>0</v>
      </c>
      <c r="AI70" s="2">
        <f>Heildar!AI153</f>
        <v>0</v>
      </c>
      <c r="AP70">
        <f>Heildar!AV258</f>
        <v>0</v>
      </c>
      <c r="AQ70">
        <f>Heildar!AW258</f>
        <v>0</v>
      </c>
      <c r="AR70">
        <f>Heildar!AX258</f>
        <v>0</v>
      </c>
      <c r="AS70">
        <f>Heildar!AY258</f>
        <v>0</v>
      </c>
      <c r="AT70">
        <f>Heildar!AZ258</f>
        <v>0</v>
      </c>
      <c r="AU70">
        <f>Heildar!BA258</f>
        <v>0</v>
      </c>
      <c r="AV70">
        <f>Heildar!BB258</f>
        <v>0</v>
      </c>
      <c r="AW70">
        <f>Heildar!BC258</f>
        <v>0</v>
      </c>
      <c r="AX70">
        <f>Heildar!BD258</f>
        <v>0</v>
      </c>
      <c r="AY70">
        <f>Heildar!BE258</f>
        <v>0</v>
      </c>
      <c r="AZ70">
        <f>Heildar!BF258</f>
        <v>0</v>
      </c>
      <c r="BA70">
        <f>Heildar!BG258</f>
        <v>0</v>
      </c>
      <c r="BB70">
        <f>Heildar!BH258</f>
        <v>0</v>
      </c>
      <c r="BC70">
        <f>Heildar!BI258</f>
        <v>0</v>
      </c>
      <c r="BD70">
        <f>Heildar!BJ258</f>
        <v>0</v>
      </c>
      <c r="BE70">
        <f>Heildar!BK258</f>
        <v>0</v>
      </c>
      <c r="BF70">
        <f>Heildar!BL258</f>
        <v>0</v>
      </c>
      <c r="BG70">
        <f>Heildar!BM258</f>
        <v>0</v>
      </c>
      <c r="BH70">
        <f>Heildar!BN258</f>
        <v>0</v>
      </c>
      <c r="BI70">
        <f>Heildar!BO258</f>
        <v>0</v>
      </c>
      <c r="BJ70">
        <f>Heildar!BP258</f>
        <v>0</v>
      </c>
      <c r="BK70">
        <f>Heildar!BQ258</f>
        <v>0</v>
      </c>
      <c r="BL70">
        <f>Heildar!BR258</f>
        <v>0</v>
      </c>
      <c r="BM70">
        <f>Heildar!BS258</f>
        <v>0</v>
      </c>
      <c r="BN70">
        <f>Heildar!BT258</f>
        <v>0</v>
      </c>
      <c r="BO70">
        <f>Heildar!BU258</f>
        <v>0</v>
      </c>
      <c r="BP70">
        <f>Heildar!BV258</f>
        <v>0</v>
      </c>
      <c r="BQ70">
        <f>Heildar!BW258</f>
        <v>0</v>
      </c>
      <c r="BR70">
        <f>Heildar!BX258</f>
        <v>0</v>
      </c>
      <c r="BS70">
        <f>Heildar!BY258</f>
        <v>0</v>
      </c>
      <c r="BT70">
        <f>Heildar!BZ258</f>
        <v>0</v>
      </c>
      <c r="BU70">
        <f>Heildar!CA258</f>
        <v>0</v>
      </c>
      <c r="BV70">
        <f>Heildar!CB258</f>
        <v>0</v>
      </c>
      <c r="BW70">
        <f>Heildar!CC258</f>
        <v>0</v>
      </c>
      <c r="BX70">
        <f>Heildar!CD258</f>
        <v>0</v>
      </c>
      <c r="BY70">
        <f>Heildar!CE258</f>
        <v>0</v>
      </c>
      <c r="BZ70">
        <f>Heildar!CF258</f>
        <v>0</v>
      </c>
      <c r="CA70">
        <f>Heildar!CG258</f>
        <v>0</v>
      </c>
      <c r="CB70">
        <f>Heildar!CH258</f>
        <v>0</v>
      </c>
      <c r="CC70">
        <f>Heildar!CI258</f>
        <v>0</v>
      </c>
      <c r="CD70">
        <f>Heildar!CJ258</f>
        <v>0</v>
      </c>
      <c r="CE70">
        <f>Heildar!CK258</f>
        <v>0</v>
      </c>
      <c r="CF70">
        <f>Heildar!CL258</f>
        <v>0</v>
      </c>
      <c r="CG70">
        <f>Heildar!CM258</f>
        <v>0</v>
      </c>
      <c r="CH70">
        <f>Heildar!CN258</f>
        <v>0</v>
      </c>
      <c r="CI70">
        <f>Heildar!CO258</f>
        <v>0</v>
      </c>
      <c r="CJ70">
        <f>Heildar!CP258</f>
        <v>0</v>
      </c>
      <c r="CK70">
        <f>Heildar!CQ258</f>
        <v>0</v>
      </c>
      <c r="CL70">
        <f>Heildar!CR258</f>
        <v>0</v>
      </c>
      <c r="CM70">
        <f>Heildar!CS258</f>
        <v>0</v>
      </c>
      <c r="CN70">
        <f>Heildar!CT258</f>
        <v>0</v>
      </c>
      <c r="CO70">
        <f>Heildar!CU258</f>
        <v>0</v>
      </c>
      <c r="CP70">
        <f>Heildar!CV258</f>
        <v>0</v>
      </c>
      <c r="CQ70">
        <f>Heildar!CW258</f>
        <v>0</v>
      </c>
      <c r="CR70">
        <f>Heildar!CX258</f>
        <v>0</v>
      </c>
      <c r="CS70">
        <f>Heildar!CY258</f>
        <v>0</v>
      </c>
      <c r="CT70">
        <f>Heildar!CZ258</f>
        <v>0</v>
      </c>
      <c r="CU70">
        <f>Heildar!DA258</f>
        <v>0</v>
      </c>
      <c r="CV70">
        <f>Heildar!DB258</f>
        <v>0</v>
      </c>
      <c r="CW70">
        <f>Heildar!DC258</f>
        <v>0</v>
      </c>
      <c r="CX70">
        <f>Heildar!DD258</f>
        <v>0</v>
      </c>
      <c r="CY70">
        <f>Heildar!DE258</f>
        <v>0</v>
      </c>
      <c r="CZ70">
        <f>Heildar!DF258</f>
        <v>0</v>
      </c>
      <c r="DA70">
        <f>Heildar!DG258</f>
        <v>0</v>
      </c>
      <c r="DB70">
        <f>Heildar!DH258</f>
        <v>0</v>
      </c>
      <c r="DC70">
        <f>Heildar!DI258</f>
        <v>0</v>
      </c>
      <c r="DD70">
        <f>Heildar!DJ258</f>
        <v>0</v>
      </c>
      <c r="DE70">
        <f>Heildar!DK258</f>
        <v>0</v>
      </c>
      <c r="DF70">
        <f>Heildar!DL258</f>
        <v>0</v>
      </c>
      <c r="DG70">
        <f>Heildar!DM258</f>
        <v>0</v>
      </c>
      <c r="DH70">
        <f>Heildar!DN258</f>
        <v>0</v>
      </c>
      <c r="DI70">
        <f>Heildar!DO258</f>
        <v>0</v>
      </c>
      <c r="DJ70">
        <f>Heildar!DP258</f>
        <v>0</v>
      </c>
      <c r="DK70">
        <f>Heildar!DQ258</f>
        <v>0</v>
      </c>
      <c r="DL70">
        <f>Heildar!DR258</f>
        <v>0</v>
      </c>
      <c r="DM70">
        <f>Heildar!DS258</f>
        <v>0</v>
      </c>
      <c r="DN70">
        <f>Heildar!DT258</f>
        <v>0</v>
      </c>
      <c r="DO70">
        <f>Heildar!DU258</f>
        <v>0</v>
      </c>
      <c r="DP70">
        <f>Heildar!DV258</f>
        <v>0</v>
      </c>
      <c r="DQ70">
        <f>Heildar!DW258</f>
        <v>0</v>
      </c>
      <c r="DR70">
        <f>Heildar!DX258</f>
        <v>0</v>
      </c>
      <c r="DS70">
        <f>Heildar!DY258</f>
        <v>0</v>
      </c>
      <c r="DT70">
        <f>Heildar!DZ258</f>
        <v>0</v>
      </c>
      <c r="DU70">
        <f>Heildar!EA258</f>
        <v>0</v>
      </c>
      <c r="DV70">
        <f>Heildar!EB258</f>
        <v>0</v>
      </c>
      <c r="DW70">
        <f>Heildar!EC258</f>
        <v>0</v>
      </c>
      <c r="DX70">
        <f>Heildar!ED258</f>
        <v>0</v>
      </c>
      <c r="DY70">
        <f>Heildar!EE258</f>
        <v>0</v>
      </c>
      <c r="DZ70">
        <f>Heildar!EF258</f>
        <v>0</v>
      </c>
      <c r="EA70">
        <f>Heildar!EG258</f>
        <v>0</v>
      </c>
      <c r="EB70">
        <f>Heildar!EH258</f>
        <v>0</v>
      </c>
      <c r="EC70">
        <f>Heildar!EI258</f>
        <v>0</v>
      </c>
      <c r="ED70">
        <f>Heildar!EJ258</f>
        <v>0</v>
      </c>
      <c r="EE70">
        <f>Heildar!EK258</f>
        <v>0</v>
      </c>
      <c r="EF70">
        <f>Heildar!EL258</f>
        <v>0</v>
      </c>
      <c r="EG70">
        <f>Heildar!EM258</f>
        <v>0</v>
      </c>
      <c r="EH70">
        <f>Heildar!EN258</f>
        <v>0</v>
      </c>
      <c r="EI70">
        <f>Heildar!EO258</f>
        <v>0</v>
      </c>
      <c r="EJ70">
        <f>Heildar!EP258</f>
        <v>0</v>
      </c>
      <c r="EK70">
        <f>Heildar!EQ258</f>
        <v>0</v>
      </c>
      <c r="EL70">
        <f>Heildar!ER258</f>
        <v>0</v>
      </c>
      <c r="EM70">
        <f>Heildar!ES258</f>
        <v>0</v>
      </c>
      <c r="EN70">
        <f>Heildar!ET258</f>
        <v>0</v>
      </c>
      <c r="EO70">
        <f>Heildar!EU258</f>
        <v>0</v>
      </c>
      <c r="EP70">
        <f>Heildar!EV258</f>
        <v>0</v>
      </c>
      <c r="EQ70">
        <f>Heildar!EW258</f>
        <v>0</v>
      </c>
      <c r="ER70">
        <f>Heildar!EX258</f>
        <v>0</v>
      </c>
      <c r="ES70">
        <f>Heildar!EY258</f>
        <v>0</v>
      </c>
      <c r="ET70">
        <f>Heildar!EZ258</f>
        <v>0</v>
      </c>
      <c r="EU70">
        <f>Heildar!FA258</f>
        <v>0</v>
      </c>
      <c r="EV70">
        <f>Heildar!FB258</f>
        <v>0</v>
      </c>
      <c r="EW70">
        <f>Heildar!FC258</f>
        <v>0</v>
      </c>
      <c r="EX70">
        <f>Heildar!FD258</f>
        <v>0</v>
      </c>
      <c r="EY70">
        <f>Heildar!FE258</f>
        <v>0</v>
      </c>
      <c r="EZ70">
        <f>Heildar!FF258</f>
        <v>0</v>
      </c>
      <c r="FA70">
        <f>Heildar!FG258</f>
        <v>0</v>
      </c>
      <c r="FB70">
        <f>Heildar!FH258</f>
        <v>0</v>
      </c>
      <c r="FC70">
        <f>Heildar!FI258</f>
        <v>0</v>
      </c>
      <c r="FD70">
        <f>Heildar!FJ258</f>
        <v>0</v>
      </c>
      <c r="FE70">
        <f>Heildar!FK258</f>
        <v>0</v>
      </c>
      <c r="FF70">
        <f>Heildar!FL258</f>
        <v>0</v>
      </c>
      <c r="FG70">
        <f>Heildar!FM258</f>
        <v>0</v>
      </c>
      <c r="FH70">
        <f>Heildar!FN258</f>
        <v>0</v>
      </c>
      <c r="FI70">
        <f>Heildar!FO258</f>
        <v>0</v>
      </c>
      <c r="FJ70">
        <f>Heildar!FP258</f>
        <v>0</v>
      </c>
      <c r="FK70">
        <f>Heildar!FQ258</f>
        <v>0</v>
      </c>
      <c r="FL70">
        <f>Heildar!FR258</f>
        <v>0</v>
      </c>
      <c r="FM70">
        <f>Heildar!FS258</f>
        <v>0</v>
      </c>
      <c r="FN70">
        <f>Heildar!FT258</f>
        <v>0</v>
      </c>
      <c r="FO70">
        <f>Heildar!FU258</f>
        <v>0</v>
      </c>
      <c r="FP70">
        <f>Heildar!FV258</f>
        <v>0</v>
      </c>
      <c r="FQ70">
        <f>Heildar!FW258</f>
        <v>0</v>
      </c>
      <c r="FR70">
        <f>Heildar!FX258</f>
        <v>0</v>
      </c>
      <c r="FS70">
        <f>Heildar!FY258</f>
        <v>0</v>
      </c>
      <c r="FT70">
        <f>Heildar!FZ258</f>
        <v>0</v>
      </c>
      <c r="FU70">
        <f>Heildar!GA258</f>
        <v>0</v>
      </c>
      <c r="FV70">
        <f>Heildar!GB258</f>
        <v>0</v>
      </c>
      <c r="FW70">
        <f>Heildar!GC258</f>
        <v>0</v>
      </c>
      <c r="FX70">
        <f>Heildar!GD258</f>
        <v>0</v>
      </c>
      <c r="FY70">
        <f>Heildar!GE258</f>
        <v>0</v>
      </c>
      <c r="FZ70">
        <f>Heildar!GF258</f>
        <v>0</v>
      </c>
      <c r="GA70">
        <f>Heildar!GG258</f>
        <v>0</v>
      </c>
      <c r="GB70">
        <f>Heildar!GH258</f>
        <v>0</v>
      </c>
      <c r="GC70">
        <f>Heildar!GI258</f>
        <v>0</v>
      </c>
      <c r="GD70">
        <f>Heildar!GJ258</f>
        <v>0</v>
      </c>
      <c r="GE70">
        <f>Heildar!GK258</f>
        <v>0</v>
      </c>
      <c r="GF70">
        <f>Heildar!GL258</f>
        <v>0</v>
      </c>
      <c r="GG70">
        <f>Heildar!GM258</f>
        <v>0</v>
      </c>
      <c r="GH70">
        <f>Heildar!GN258</f>
        <v>0</v>
      </c>
      <c r="GI70">
        <f>Heildar!GO258</f>
        <v>0</v>
      </c>
      <c r="GJ70">
        <f>Heildar!GP258</f>
        <v>0</v>
      </c>
      <c r="GK70">
        <f>Heildar!GQ258</f>
        <v>0</v>
      </c>
      <c r="GL70">
        <f>Heildar!GR258</f>
        <v>0</v>
      </c>
      <c r="GM70">
        <f>Heildar!GS258</f>
        <v>0</v>
      </c>
      <c r="GN70">
        <f>Heildar!GT258</f>
        <v>0</v>
      </c>
      <c r="GO70">
        <f>Heildar!GU258</f>
        <v>0</v>
      </c>
      <c r="GP70">
        <f>Heildar!GV258</f>
        <v>0</v>
      </c>
      <c r="GQ70">
        <f>Heildar!GW258</f>
        <v>0</v>
      </c>
      <c r="GR70">
        <f>Heildar!GX258</f>
        <v>0</v>
      </c>
      <c r="GS70">
        <f>Heildar!GY258</f>
        <v>0</v>
      </c>
      <c r="GT70">
        <f>Heildar!GZ258</f>
        <v>0</v>
      </c>
      <c r="GU70">
        <f>Heildar!HA258</f>
        <v>0</v>
      </c>
      <c r="GV70">
        <f>Heildar!HB258</f>
        <v>0</v>
      </c>
      <c r="GW70">
        <f>Heildar!HC258</f>
        <v>0</v>
      </c>
      <c r="GX70">
        <f>Heildar!HD258</f>
        <v>0</v>
      </c>
      <c r="GY70">
        <f>Heildar!HE258</f>
        <v>0</v>
      </c>
      <c r="GZ70">
        <f>Heildar!HF258</f>
        <v>0</v>
      </c>
      <c r="HA70">
        <f>Heildar!HG258</f>
        <v>0</v>
      </c>
      <c r="HB70">
        <f>Heildar!HH258</f>
        <v>0</v>
      </c>
      <c r="HC70">
        <f>Heildar!HI258</f>
        <v>0</v>
      </c>
      <c r="HD70">
        <f>Heildar!HJ258</f>
        <v>0</v>
      </c>
      <c r="HE70">
        <f>Heildar!HK258</f>
        <v>0</v>
      </c>
      <c r="HF70">
        <f>Heildar!HL258</f>
        <v>0</v>
      </c>
      <c r="HG70">
        <f>Heildar!HM258</f>
        <v>0</v>
      </c>
      <c r="HH70">
        <f>Heildar!HN258</f>
        <v>0</v>
      </c>
      <c r="HI70">
        <f>Heildar!HO258</f>
        <v>0</v>
      </c>
      <c r="HJ70">
        <f>Heildar!HP258</f>
        <v>0</v>
      </c>
      <c r="HK70">
        <f>Heildar!HQ258</f>
        <v>0</v>
      </c>
      <c r="HL70">
        <f>Heildar!HR258</f>
        <v>0</v>
      </c>
      <c r="HM70">
        <f>Heildar!HS258</f>
        <v>0</v>
      </c>
      <c r="HN70">
        <f>Heildar!HT258</f>
        <v>0</v>
      </c>
      <c r="HO70">
        <f>Heildar!HU258</f>
        <v>0</v>
      </c>
      <c r="HP70">
        <f>Heildar!HV258</f>
        <v>0</v>
      </c>
      <c r="HQ70">
        <f>Heildar!HW258</f>
        <v>0</v>
      </c>
      <c r="HR70">
        <f>Heildar!HX258</f>
        <v>0</v>
      </c>
      <c r="HS70">
        <f>Heildar!HY258</f>
        <v>0</v>
      </c>
      <c r="HT70">
        <f>Heildar!HZ258</f>
        <v>0</v>
      </c>
      <c r="HU70">
        <f>Heildar!IA258</f>
        <v>0</v>
      </c>
      <c r="HV70">
        <f>Heildar!IB258</f>
        <v>0</v>
      </c>
      <c r="HW70">
        <f>Heildar!IC258</f>
        <v>0</v>
      </c>
      <c r="HX70">
        <f>Heildar!ID258</f>
        <v>0</v>
      </c>
      <c r="HY70">
        <f>Heildar!IE258</f>
        <v>0</v>
      </c>
      <c r="HZ70">
        <f>Heildar!IF258</f>
        <v>0</v>
      </c>
      <c r="IA70">
        <f>Heildar!IG258</f>
        <v>0</v>
      </c>
      <c r="IB70">
        <f>Heildar!IH258</f>
        <v>0</v>
      </c>
      <c r="IC70">
        <f>Heildar!II258</f>
        <v>0</v>
      </c>
      <c r="ID70">
        <f>Heildar!IJ258</f>
        <v>0</v>
      </c>
      <c r="IE70">
        <f>Heildar!IK258</f>
        <v>0</v>
      </c>
      <c r="IF70">
        <f>Heildar!IL258</f>
        <v>0</v>
      </c>
      <c r="IG70">
        <f>Heildar!IM258</f>
        <v>0</v>
      </c>
      <c r="IH70">
        <f>Heildar!IN258</f>
        <v>0</v>
      </c>
      <c r="II70">
        <f>Heildar!IO258</f>
        <v>0</v>
      </c>
      <c r="IJ70">
        <f>Heildar!IP258</f>
        <v>0</v>
      </c>
      <c r="IK70">
        <f>Heildar!IQ258</f>
        <v>0</v>
      </c>
      <c r="IL70">
        <f>Heildar!IR258</f>
        <v>0</v>
      </c>
      <c r="IM70">
        <f>Heildar!IS258</f>
        <v>0</v>
      </c>
      <c r="IN70">
        <f>Heildar!IT258</f>
        <v>0</v>
      </c>
      <c r="IO70">
        <f>Heildar!IU258</f>
        <v>0</v>
      </c>
      <c r="IP70">
        <f>Heildar!IV258</f>
        <v>0</v>
      </c>
      <c r="IQ70" t="e">
        <f>Heildar!#REF!</f>
        <v>#REF!</v>
      </c>
      <c r="IR70" t="e">
        <f>Heildar!#REF!</f>
        <v>#REF!</v>
      </c>
      <c r="IS70" t="e">
        <f>Heildar!#REF!</f>
        <v>#REF!</v>
      </c>
      <c r="IT70" t="e">
        <f>Heildar!#REF!</f>
        <v>#REF!</v>
      </c>
      <c r="IU70" t="e">
        <f>Heildar!#REF!</f>
        <v>#REF!</v>
      </c>
      <c r="IV70" t="e">
        <f>Heildar!#REF!</f>
        <v>#REF!</v>
      </c>
    </row>
    <row r="71" spans="1:256" x14ac:dyDescent="0.2">
      <c r="A71" s="30" t="str">
        <f>Heildar!A154</f>
        <v>Háplöntur</v>
      </c>
      <c r="B71" s="30">
        <f>Heildar!B154</f>
        <v>0</v>
      </c>
      <c r="C71" s="30">
        <f>Heildar!C154</f>
        <v>0</v>
      </c>
      <c r="D71" s="30">
        <f>Heildar!D154</f>
        <v>0</v>
      </c>
      <c r="E71" s="30">
        <f>Heildar!E154</f>
        <v>0.5</v>
      </c>
      <c r="F71" s="30">
        <f>Heildar!F154</f>
        <v>5</v>
      </c>
      <c r="G71" s="30">
        <f>Heildar!G154</f>
        <v>0</v>
      </c>
      <c r="H71" s="30">
        <f>Heildar!H154</f>
        <v>0</v>
      </c>
      <c r="I71" s="30">
        <f>Heildar!I154</f>
        <v>0.5</v>
      </c>
      <c r="J71" s="30">
        <f>Heildar!J154</f>
        <v>4.5</v>
      </c>
      <c r="K71" s="30">
        <f>Heildar!K154</f>
        <v>0</v>
      </c>
      <c r="L71" s="30">
        <f>Heildar!L154</f>
        <v>0</v>
      </c>
      <c r="M71" s="30">
        <f>Heildar!M154</f>
        <v>0</v>
      </c>
      <c r="N71" s="30">
        <f>Heildar!N154</f>
        <v>0</v>
      </c>
      <c r="O71" s="30">
        <f>Heildar!O154</f>
        <v>0</v>
      </c>
      <c r="P71" s="30">
        <f>Heildar!P154</f>
        <v>0</v>
      </c>
      <c r="Q71" s="30">
        <f>Heildar!Q154</f>
        <v>0</v>
      </c>
      <c r="R71" s="30">
        <f>Heildar!R154</f>
        <v>0</v>
      </c>
      <c r="S71" s="30">
        <f>Heildar!S154</f>
        <v>0</v>
      </c>
      <c r="T71" s="30">
        <f>Heildar!T154</f>
        <v>0</v>
      </c>
      <c r="U71" s="30">
        <f>Heildar!U154</f>
        <v>0</v>
      </c>
      <c r="V71" s="30">
        <f>Heildar!V154</f>
        <v>0</v>
      </c>
      <c r="W71" s="30">
        <f>Heildar!W154</f>
        <v>0</v>
      </c>
      <c r="X71" s="30">
        <f>Heildar!X154</f>
        <v>0</v>
      </c>
      <c r="Y71" s="30">
        <f>Heildar!Y154</f>
        <v>0</v>
      </c>
      <c r="Z71" s="30">
        <f>Heildar!Z154</f>
        <v>0</v>
      </c>
      <c r="AA71" s="30">
        <f>Heildar!AA154</f>
        <v>0</v>
      </c>
      <c r="AB71" s="30">
        <f>Heildar!AB154</f>
        <v>0</v>
      </c>
      <c r="AC71" s="30">
        <f>Heildar!AC154</f>
        <v>0</v>
      </c>
      <c r="AD71" s="30">
        <f>Heildar!AD154</f>
        <v>0</v>
      </c>
      <c r="AE71" s="30">
        <f>Heildar!AE154</f>
        <v>0</v>
      </c>
      <c r="AF71" s="30">
        <f>Heildar!AF154</f>
        <v>0</v>
      </c>
      <c r="AG71" s="30">
        <f>Heildar!AG154</f>
        <v>0</v>
      </c>
      <c r="AH71" s="30">
        <f>Heildar!AH154</f>
        <v>0</v>
      </c>
      <c r="AI71" s="30">
        <f>Heildar!AI154</f>
        <v>0</v>
      </c>
      <c r="AP71">
        <f>Heildar!AV259</f>
        <v>0</v>
      </c>
      <c r="AQ71">
        <f>Heildar!AW259</f>
        <v>0</v>
      </c>
      <c r="AR71">
        <f>Heildar!AX259</f>
        <v>0</v>
      </c>
      <c r="AS71">
        <f>Heildar!AY259</f>
        <v>0</v>
      </c>
      <c r="AT71">
        <f>Heildar!AZ259</f>
        <v>0</v>
      </c>
      <c r="AU71">
        <f>Heildar!BA259</f>
        <v>0</v>
      </c>
      <c r="AV71">
        <f>Heildar!BB259</f>
        <v>0</v>
      </c>
      <c r="AW71">
        <f>Heildar!BC259</f>
        <v>0</v>
      </c>
      <c r="AX71">
        <f>Heildar!BD259</f>
        <v>0</v>
      </c>
      <c r="AY71">
        <f>Heildar!BE259</f>
        <v>0</v>
      </c>
      <c r="AZ71">
        <f>Heildar!BF259</f>
        <v>0</v>
      </c>
      <c r="BA71">
        <f>Heildar!BG259</f>
        <v>0</v>
      </c>
      <c r="BB71">
        <f>Heildar!BH259</f>
        <v>0</v>
      </c>
      <c r="BC71">
        <f>Heildar!BI259</f>
        <v>0</v>
      </c>
      <c r="BD71">
        <f>Heildar!BJ259</f>
        <v>0</v>
      </c>
      <c r="BE71">
        <f>Heildar!BK259</f>
        <v>0</v>
      </c>
      <c r="BF71">
        <f>Heildar!BL259</f>
        <v>0</v>
      </c>
      <c r="BG71">
        <f>Heildar!BM259</f>
        <v>0</v>
      </c>
      <c r="BH71">
        <f>Heildar!BN259</f>
        <v>0</v>
      </c>
      <c r="BI71">
        <f>Heildar!BO259</f>
        <v>0</v>
      </c>
      <c r="BJ71">
        <f>Heildar!BP259</f>
        <v>0</v>
      </c>
      <c r="BK71">
        <f>Heildar!BQ259</f>
        <v>0</v>
      </c>
      <c r="BL71">
        <f>Heildar!BR259</f>
        <v>0</v>
      </c>
      <c r="BM71">
        <f>Heildar!BS259</f>
        <v>0</v>
      </c>
      <c r="BN71">
        <f>Heildar!BT259</f>
        <v>0</v>
      </c>
      <c r="BO71">
        <f>Heildar!BU259</f>
        <v>0</v>
      </c>
      <c r="BP71">
        <f>Heildar!BV259</f>
        <v>0</v>
      </c>
      <c r="BQ71">
        <f>Heildar!BW259</f>
        <v>0</v>
      </c>
      <c r="BR71">
        <f>Heildar!BX259</f>
        <v>0</v>
      </c>
      <c r="BS71">
        <f>Heildar!BY259</f>
        <v>0</v>
      </c>
      <c r="BT71">
        <f>Heildar!BZ259</f>
        <v>0</v>
      </c>
      <c r="BU71">
        <f>Heildar!CA259</f>
        <v>0</v>
      </c>
      <c r="BV71">
        <f>Heildar!CB259</f>
        <v>0</v>
      </c>
      <c r="BW71">
        <f>Heildar!CC259</f>
        <v>0</v>
      </c>
      <c r="BX71">
        <f>Heildar!CD259</f>
        <v>0</v>
      </c>
      <c r="BY71">
        <f>Heildar!CE259</f>
        <v>0</v>
      </c>
      <c r="BZ71">
        <f>Heildar!CF259</f>
        <v>0</v>
      </c>
      <c r="CA71">
        <f>Heildar!CG259</f>
        <v>0</v>
      </c>
      <c r="CB71">
        <f>Heildar!CH259</f>
        <v>0</v>
      </c>
      <c r="CC71">
        <f>Heildar!CI259</f>
        <v>0</v>
      </c>
      <c r="CD71">
        <f>Heildar!CJ259</f>
        <v>0</v>
      </c>
      <c r="CE71">
        <f>Heildar!CK259</f>
        <v>0</v>
      </c>
      <c r="CF71">
        <f>Heildar!CL259</f>
        <v>0</v>
      </c>
      <c r="CG71">
        <f>Heildar!CM259</f>
        <v>0</v>
      </c>
      <c r="CH71">
        <f>Heildar!CN259</f>
        <v>0</v>
      </c>
      <c r="CI71">
        <f>Heildar!CO259</f>
        <v>0</v>
      </c>
      <c r="CJ71">
        <f>Heildar!CP259</f>
        <v>0</v>
      </c>
      <c r="CK71">
        <f>Heildar!CQ259</f>
        <v>0</v>
      </c>
      <c r="CL71">
        <f>Heildar!CR259</f>
        <v>0</v>
      </c>
      <c r="CM71">
        <f>Heildar!CS259</f>
        <v>0</v>
      </c>
      <c r="CN71">
        <f>Heildar!CT259</f>
        <v>0</v>
      </c>
      <c r="CO71">
        <f>Heildar!CU259</f>
        <v>0</v>
      </c>
      <c r="CP71">
        <f>Heildar!CV259</f>
        <v>0</v>
      </c>
      <c r="CQ71">
        <f>Heildar!CW259</f>
        <v>0</v>
      </c>
      <c r="CR71">
        <f>Heildar!CX259</f>
        <v>0</v>
      </c>
      <c r="CS71">
        <f>Heildar!CY259</f>
        <v>0</v>
      </c>
      <c r="CT71">
        <f>Heildar!CZ259</f>
        <v>0</v>
      </c>
      <c r="CU71">
        <f>Heildar!DA259</f>
        <v>0</v>
      </c>
      <c r="CV71">
        <f>Heildar!DB259</f>
        <v>0</v>
      </c>
      <c r="CW71">
        <f>Heildar!DC259</f>
        <v>0</v>
      </c>
      <c r="CX71">
        <f>Heildar!DD259</f>
        <v>0</v>
      </c>
      <c r="CY71">
        <f>Heildar!DE259</f>
        <v>0</v>
      </c>
      <c r="CZ71">
        <f>Heildar!DF259</f>
        <v>0</v>
      </c>
      <c r="DA71">
        <f>Heildar!DG259</f>
        <v>0</v>
      </c>
      <c r="DB71">
        <f>Heildar!DH259</f>
        <v>0</v>
      </c>
      <c r="DC71">
        <f>Heildar!DI259</f>
        <v>0</v>
      </c>
      <c r="DD71">
        <f>Heildar!DJ259</f>
        <v>0</v>
      </c>
      <c r="DE71">
        <f>Heildar!DK259</f>
        <v>0</v>
      </c>
      <c r="DF71">
        <f>Heildar!DL259</f>
        <v>0</v>
      </c>
      <c r="DG71">
        <f>Heildar!DM259</f>
        <v>0</v>
      </c>
      <c r="DH71">
        <f>Heildar!DN259</f>
        <v>0</v>
      </c>
      <c r="DI71">
        <f>Heildar!DO259</f>
        <v>0</v>
      </c>
      <c r="DJ71">
        <f>Heildar!DP259</f>
        <v>0</v>
      </c>
      <c r="DK71">
        <f>Heildar!DQ259</f>
        <v>0</v>
      </c>
      <c r="DL71">
        <f>Heildar!DR259</f>
        <v>0</v>
      </c>
      <c r="DM71">
        <f>Heildar!DS259</f>
        <v>0</v>
      </c>
      <c r="DN71">
        <f>Heildar!DT259</f>
        <v>0</v>
      </c>
      <c r="DO71">
        <f>Heildar!DU259</f>
        <v>0</v>
      </c>
      <c r="DP71">
        <f>Heildar!DV259</f>
        <v>0</v>
      </c>
      <c r="DQ71">
        <f>Heildar!DW259</f>
        <v>0</v>
      </c>
      <c r="DR71">
        <f>Heildar!DX259</f>
        <v>0</v>
      </c>
      <c r="DS71">
        <f>Heildar!DY259</f>
        <v>0</v>
      </c>
      <c r="DT71">
        <f>Heildar!DZ259</f>
        <v>0</v>
      </c>
      <c r="DU71">
        <f>Heildar!EA259</f>
        <v>0</v>
      </c>
      <c r="DV71">
        <f>Heildar!EB259</f>
        <v>0</v>
      </c>
      <c r="DW71">
        <f>Heildar!EC259</f>
        <v>0</v>
      </c>
      <c r="DX71">
        <f>Heildar!ED259</f>
        <v>0</v>
      </c>
      <c r="DY71">
        <f>Heildar!EE259</f>
        <v>0</v>
      </c>
      <c r="DZ71">
        <f>Heildar!EF259</f>
        <v>0</v>
      </c>
      <c r="EA71">
        <f>Heildar!EG259</f>
        <v>0</v>
      </c>
      <c r="EB71">
        <f>Heildar!EH259</f>
        <v>0</v>
      </c>
      <c r="EC71">
        <f>Heildar!EI259</f>
        <v>0</v>
      </c>
      <c r="ED71">
        <f>Heildar!EJ259</f>
        <v>0</v>
      </c>
      <c r="EE71">
        <f>Heildar!EK259</f>
        <v>0</v>
      </c>
      <c r="EF71">
        <f>Heildar!EL259</f>
        <v>0</v>
      </c>
      <c r="EG71">
        <f>Heildar!EM259</f>
        <v>0</v>
      </c>
      <c r="EH71">
        <f>Heildar!EN259</f>
        <v>0</v>
      </c>
      <c r="EI71">
        <f>Heildar!EO259</f>
        <v>0</v>
      </c>
      <c r="EJ71">
        <f>Heildar!EP259</f>
        <v>0</v>
      </c>
      <c r="EK71">
        <f>Heildar!EQ259</f>
        <v>0</v>
      </c>
      <c r="EL71">
        <f>Heildar!ER259</f>
        <v>0</v>
      </c>
      <c r="EM71">
        <f>Heildar!ES259</f>
        <v>0</v>
      </c>
      <c r="EN71">
        <f>Heildar!ET259</f>
        <v>0</v>
      </c>
      <c r="EO71">
        <f>Heildar!EU259</f>
        <v>0</v>
      </c>
      <c r="EP71">
        <f>Heildar!EV259</f>
        <v>0</v>
      </c>
      <c r="EQ71">
        <f>Heildar!EW259</f>
        <v>0</v>
      </c>
      <c r="ER71">
        <f>Heildar!EX259</f>
        <v>0</v>
      </c>
      <c r="ES71">
        <f>Heildar!EY259</f>
        <v>0</v>
      </c>
      <c r="ET71">
        <f>Heildar!EZ259</f>
        <v>0</v>
      </c>
      <c r="EU71">
        <f>Heildar!FA259</f>
        <v>0</v>
      </c>
      <c r="EV71">
        <f>Heildar!FB259</f>
        <v>0</v>
      </c>
      <c r="EW71">
        <f>Heildar!FC259</f>
        <v>0</v>
      </c>
      <c r="EX71">
        <f>Heildar!FD259</f>
        <v>0</v>
      </c>
      <c r="EY71">
        <f>Heildar!FE259</f>
        <v>0</v>
      </c>
      <c r="EZ71">
        <f>Heildar!FF259</f>
        <v>0</v>
      </c>
      <c r="FA71">
        <f>Heildar!FG259</f>
        <v>0</v>
      </c>
      <c r="FB71">
        <f>Heildar!FH259</f>
        <v>0</v>
      </c>
      <c r="FC71">
        <f>Heildar!FI259</f>
        <v>0</v>
      </c>
      <c r="FD71">
        <f>Heildar!FJ259</f>
        <v>0</v>
      </c>
      <c r="FE71">
        <f>Heildar!FK259</f>
        <v>0</v>
      </c>
      <c r="FF71">
        <f>Heildar!FL259</f>
        <v>0</v>
      </c>
      <c r="FG71">
        <f>Heildar!FM259</f>
        <v>0</v>
      </c>
      <c r="FH71">
        <f>Heildar!FN259</f>
        <v>0</v>
      </c>
      <c r="FI71">
        <f>Heildar!FO259</f>
        <v>0</v>
      </c>
      <c r="FJ71">
        <f>Heildar!FP259</f>
        <v>0</v>
      </c>
      <c r="FK71">
        <f>Heildar!FQ259</f>
        <v>0</v>
      </c>
      <c r="FL71">
        <f>Heildar!FR259</f>
        <v>0</v>
      </c>
      <c r="FM71">
        <f>Heildar!FS259</f>
        <v>0</v>
      </c>
      <c r="FN71">
        <f>Heildar!FT259</f>
        <v>0</v>
      </c>
      <c r="FO71">
        <f>Heildar!FU259</f>
        <v>0</v>
      </c>
      <c r="FP71">
        <f>Heildar!FV259</f>
        <v>0</v>
      </c>
      <c r="FQ71">
        <f>Heildar!FW259</f>
        <v>0</v>
      </c>
      <c r="FR71">
        <f>Heildar!FX259</f>
        <v>0</v>
      </c>
      <c r="FS71">
        <f>Heildar!FY259</f>
        <v>0</v>
      </c>
      <c r="FT71">
        <f>Heildar!FZ259</f>
        <v>0</v>
      </c>
      <c r="FU71">
        <f>Heildar!GA259</f>
        <v>0</v>
      </c>
      <c r="FV71">
        <f>Heildar!GB259</f>
        <v>0</v>
      </c>
      <c r="FW71">
        <f>Heildar!GC259</f>
        <v>0</v>
      </c>
      <c r="FX71">
        <f>Heildar!GD259</f>
        <v>0</v>
      </c>
      <c r="FY71">
        <f>Heildar!GE259</f>
        <v>0</v>
      </c>
      <c r="FZ71">
        <f>Heildar!GF259</f>
        <v>0</v>
      </c>
      <c r="GA71">
        <f>Heildar!GG259</f>
        <v>0</v>
      </c>
      <c r="GB71">
        <f>Heildar!GH259</f>
        <v>0</v>
      </c>
      <c r="GC71">
        <f>Heildar!GI259</f>
        <v>0</v>
      </c>
      <c r="GD71">
        <f>Heildar!GJ259</f>
        <v>0</v>
      </c>
      <c r="GE71">
        <f>Heildar!GK259</f>
        <v>0</v>
      </c>
      <c r="GF71">
        <f>Heildar!GL259</f>
        <v>0</v>
      </c>
      <c r="GG71">
        <f>Heildar!GM259</f>
        <v>0</v>
      </c>
      <c r="GH71">
        <f>Heildar!GN259</f>
        <v>0</v>
      </c>
      <c r="GI71">
        <f>Heildar!GO259</f>
        <v>0</v>
      </c>
      <c r="GJ71">
        <f>Heildar!GP259</f>
        <v>0</v>
      </c>
      <c r="GK71">
        <f>Heildar!GQ259</f>
        <v>0</v>
      </c>
      <c r="GL71">
        <f>Heildar!GR259</f>
        <v>0</v>
      </c>
      <c r="GM71">
        <f>Heildar!GS259</f>
        <v>0</v>
      </c>
      <c r="GN71">
        <f>Heildar!GT259</f>
        <v>0</v>
      </c>
      <c r="GO71">
        <f>Heildar!GU259</f>
        <v>0</v>
      </c>
      <c r="GP71">
        <f>Heildar!GV259</f>
        <v>0</v>
      </c>
      <c r="GQ71">
        <f>Heildar!GW259</f>
        <v>0</v>
      </c>
      <c r="GR71">
        <f>Heildar!GX259</f>
        <v>0</v>
      </c>
      <c r="GS71">
        <f>Heildar!GY259</f>
        <v>0</v>
      </c>
      <c r="GT71">
        <f>Heildar!GZ259</f>
        <v>0</v>
      </c>
      <c r="GU71">
        <f>Heildar!HA259</f>
        <v>0</v>
      </c>
      <c r="GV71">
        <f>Heildar!HB259</f>
        <v>0</v>
      </c>
      <c r="GW71">
        <f>Heildar!HC259</f>
        <v>0</v>
      </c>
      <c r="GX71">
        <f>Heildar!HD259</f>
        <v>0</v>
      </c>
      <c r="GY71">
        <f>Heildar!HE259</f>
        <v>0</v>
      </c>
      <c r="GZ71">
        <f>Heildar!HF259</f>
        <v>0</v>
      </c>
      <c r="HA71">
        <f>Heildar!HG259</f>
        <v>0</v>
      </c>
      <c r="HB71">
        <f>Heildar!HH259</f>
        <v>0</v>
      </c>
      <c r="HC71">
        <f>Heildar!HI259</f>
        <v>0</v>
      </c>
      <c r="HD71">
        <f>Heildar!HJ259</f>
        <v>0</v>
      </c>
      <c r="HE71">
        <f>Heildar!HK259</f>
        <v>0</v>
      </c>
      <c r="HF71">
        <f>Heildar!HL259</f>
        <v>0</v>
      </c>
      <c r="HG71">
        <f>Heildar!HM259</f>
        <v>0</v>
      </c>
      <c r="HH71">
        <f>Heildar!HN259</f>
        <v>0</v>
      </c>
      <c r="HI71">
        <f>Heildar!HO259</f>
        <v>0</v>
      </c>
      <c r="HJ71">
        <f>Heildar!HP259</f>
        <v>0</v>
      </c>
      <c r="HK71">
        <f>Heildar!HQ259</f>
        <v>0</v>
      </c>
      <c r="HL71">
        <f>Heildar!HR259</f>
        <v>0</v>
      </c>
      <c r="HM71">
        <f>Heildar!HS259</f>
        <v>0</v>
      </c>
      <c r="HN71">
        <f>Heildar!HT259</f>
        <v>0</v>
      </c>
      <c r="HO71">
        <f>Heildar!HU259</f>
        <v>0</v>
      </c>
      <c r="HP71">
        <f>Heildar!HV259</f>
        <v>0</v>
      </c>
      <c r="HQ71">
        <f>Heildar!HW259</f>
        <v>0</v>
      </c>
      <c r="HR71">
        <f>Heildar!HX259</f>
        <v>0</v>
      </c>
      <c r="HS71">
        <f>Heildar!HY259</f>
        <v>0</v>
      </c>
      <c r="HT71">
        <f>Heildar!HZ259</f>
        <v>0</v>
      </c>
      <c r="HU71">
        <f>Heildar!IA259</f>
        <v>0</v>
      </c>
      <c r="HV71">
        <f>Heildar!IB259</f>
        <v>0</v>
      </c>
      <c r="HW71">
        <f>Heildar!IC259</f>
        <v>0</v>
      </c>
      <c r="HX71">
        <f>Heildar!ID259</f>
        <v>0</v>
      </c>
      <c r="HY71">
        <f>Heildar!IE259</f>
        <v>0</v>
      </c>
      <c r="HZ71">
        <f>Heildar!IF259</f>
        <v>0</v>
      </c>
      <c r="IA71">
        <f>Heildar!IG259</f>
        <v>0</v>
      </c>
      <c r="IB71">
        <f>Heildar!IH259</f>
        <v>0</v>
      </c>
      <c r="IC71">
        <f>Heildar!II259</f>
        <v>0</v>
      </c>
      <c r="ID71">
        <f>Heildar!IJ259</f>
        <v>0</v>
      </c>
      <c r="IE71">
        <f>Heildar!IK259</f>
        <v>0</v>
      </c>
      <c r="IF71">
        <f>Heildar!IL259</f>
        <v>0</v>
      </c>
      <c r="IG71">
        <f>Heildar!IM259</f>
        <v>0</v>
      </c>
      <c r="IH71">
        <f>Heildar!IN259</f>
        <v>0</v>
      </c>
      <c r="II71">
        <f>Heildar!IO259</f>
        <v>0</v>
      </c>
      <c r="IJ71">
        <f>Heildar!IP259</f>
        <v>0</v>
      </c>
      <c r="IK71">
        <f>Heildar!IQ259</f>
        <v>0</v>
      </c>
      <c r="IL71">
        <f>Heildar!IR259</f>
        <v>0</v>
      </c>
      <c r="IM71">
        <f>Heildar!IS259</f>
        <v>0</v>
      </c>
      <c r="IN71">
        <f>Heildar!IT259</f>
        <v>0</v>
      </c>
      <c r="IO71">
        <f>Heildar!IU259</f>
        <v>0</v>
      </c>
      <c r="IP71">
        <f>Heildar!IV259</f>
        <v>0</v>
      </c>
      <c r="IQ71" t="e">
        <f>Heildar!#REF!</f>
        <v>#REF!</v>
      </c>
      <c r="IR71" t="e">
        <f>Heildar!#REF!</f>
        <v>#REF!</v>
      </c>
      <c r="IS71" t="e">
        <f>Heildar!#REF!</f>
        <v>#REF!</v>
      </c>
      <c r="IT71" t="e">
        <f>Heildar!#REF!</f>
        <v>#REF!</v>
      </c>
      <c r="IU71" t="e">
        <f>Heildar!#REF!</f>
        <v>#REF!</v>
      </c>
      <c r="IV71" t="e">
        <f>Heildar!#REF!</f>
        <v>#REF!</v>
      </c>
    </row>
    <row r="72" spans="1:256" x14ac:dyDescent="0.2">
      <c r="A72" s="30" t="str">
        <f>Heildar!A155</f>
        <v>Mosar</v>
      </c>
      <c r="B72" s="30">
        <f>Heildar!B155</f>
        <v>15</v>
      </c>
      <c r="C72" s="30">
        <f>Heildar!C155</f>
        <v>23</v>
      </c>
      <c r="D72" s="30">
        <f>Heildar!D155</f>
        <v>33</v>
      </c>
      <c r="E72" s="30">
        <f>Heildar!E155</f>
        <v>30</v>
      </c>
      <c r="F72" s="30">
        <f>Heildar!F155</f>
        <v>33.5</v>
      </c>
      <c r="G72" s="30">
        <f>Heildar!G155</f>
        <v>8</v>
      </c>
      <c r="H72" s="30">
        <f>Heildar!H155</f>
        <v>10</v>
      </c>
      <c r="I72" s="30">
        <f>Heildar!I155</f>
        <v>-3</v>
      </c>
      <c r="J72" s="30">
        <f>Heildar!J155</f>
        <v>3.5</v>
      </c>
      <c r="K72" s="30">
        <f>Heildar!K155</f>
        <v>15</v>
      </c>
      <c r="L72" s="30">
        <f>Heildar!L155</f>
        <v>23</v>
      </c>
      <c r="M72" s="30">
        <f>Heildar!M155</f>
        <v>33</v>
      </c>
      <c r="N72" s="30">
        <f>Heildar!N155</f>
        <v>30</v>
      </c>
      <c r="O72" s="30">
        <f>Heildar!O155</f>
        <v>33.5</v>
      </c>
      <c r="P72" s="30">
        <f>Heildar!P155</f>
        <v>0</v>
      </c>
      <c r="Q72" s="30">
        <f>Heildar!Q155</f>
        <v>0</v>
      </c>
      <c r="R72" s="30">
        <f>Heildar!R155</f>
        <v>0</v>
      </c>
      <c r="S72" s="30">
        <f>Heildar!S155</f>
        <v>0</v>
      </c>
      <c r="T72" s="30">
        <f>Heildar!T155</f>
        <v>0</v>
      </c>
      <c r="U72" s="30">
        <f>Heildar!U155</f>
        <v>0</v>
      </c>
      <c r="V72" s="30">
        <f>Heildar!V155</f>
        <v>0</v>
      </c>
      <c r="W72" s="30">
        <f>Heildar!W155</f>
        <v>0</v>
      </c>
      <c r="X72" s="30">
        <f>Heildar!X155</f>
        <v>0</v>
      </c>
      <c r="Y72" s="30">
        <f>Heildar!Y155</f>
        <v>0</v>
      </c>
      <c r="Z72" s="30">
        <f>Heildar!Z155</f>
        <v>0</v>
      </c>
      <c r="AA72" s="30">
        <f>Heildar!AA155</f>
        <v>0</v>
      </c>
      <c r="AB72" s="30">
        <f>Heildar!AB155</f>
        <v>0</v>
      </c>
      <c r="AC72" s="30">
        <f>Heildar!AC155</f>
        <v>0</v>
      </c>
      <c r="AD72" s="30">
        <f>Heildar!AD155</f>
        <v>0</v>
      </c>
      <c r="AE72" s="30">
        <f>Heildar!AE155</f>
        <v>0</v>
      </c>
      <c r="AF72" s="30">
        <f>Heildar!AF155</f>
        <v>0</v>
      </c>
      <c r="AG72" s="30">
        <f>Heildar!AG155</f>
        <v>0</v>
      </c>
      <c r="AH72" s="30">
        <f>Heildar!AH155</f>
        <v>0</v>
      </c>
      <c r="AI72" s="30">
        <f>Heildar!AI155</f>
        <v>0</v>
      </c>
      <c r="AP72">
        <f>Heildar!AV260</f>
        <v>0</v>
      </c>
      <c r="AQ72">
        <f>Heildar!AW260</f>
        <v>0</v>
      </c>
      <c r="AR72">
        <f>Heildar!AX260</f>
        <v>0</v>
      </c>
      <c r="AS72">
        <f>Heildar!AY260</f>
        <v>0</v>
      </c>
      <c r="AT72">
        <f>Heildar!AZ260</f>
        <v>0</v>
      </c>
      <c r="AU72">
        <f>Heildar!BA260</f>
        <v>0</v>
      </c>
      <c r="AV72">
        <f>Heildar!BB260</f>
        <v>0</v>
      </c>
      <c r="AW72">
        <f>Heildar!BC260</f>
        <v>0</v>
      </c>
      <c r="AX72">
        <f>Heildar!BD260</f>
        <v>0</v>
      </c>
      <c r="AY72">
        <f>Heildar!BE260</f>
        <v>0</v>
      </c>
      <c r="AZ72">
        <f>Heildar!BF260</f>
        <v>0</v>
      </c>
      <c r="BA72">
        <f>Heildar!BG260</f>
        <v>0</v>
      </c>
      <c r="BB72">
        <f>Heildar!BH260</f>
        <v>0</v>
      </c>
      <c r="BC72">
        <f>Heildar!BI260</f>
        <v>0</v>
      </c>
      <c r="BD72">
        <f>Heildar!BJ260</f>
        <v>0</v>
      </c>
      <c r="BE72">
        <f>Heildar!BK260</f>
        <v>0</v>
      </c>
      <c r="BF72">
        <f>Heildar!BL260</f>
        <v>0</v>
      </c>
      <c r="BG72">
        <f>Heildar!BM260</f>
        <v>0</v>
      </c>
      <c r="BH72">
        <f>Heildar!BN260</f>
        <v>0</v>
      </c>
      <c r="BI72">
        <f>Heildar!BO260</f>
        <v>0</v>
      </c>
      <c r="BJ72">
        <f>Heildar!BP260</f>
        <v>0</v>
      </c>
      <c r="BK72">
        <f>Heildar!BQ260</f>
        <v>0</v>
      </c>
      <c r="BL72">
        <f>Heildar!BR260</f>
        <v>0</v>
      </c>
      <c r="BM72">
        <f>Heildar!BS260</f>
        <v>0</v>
      </c>
      <c r="BN72">
        <f>Heildar!BT260</f>
        <v>0</v>
      </c>
      <c r="BO72">
        <f>Heildar!BU260</f>
        <v>0</v>
      </c>
      <c r="BP72">
        <f>Heildar!BV260</f>
        <v>0</v>
      </c>
      <c r="BQ72">
        <f>Heildar!BW260</f>
        <v>0</v>
      </c>
      <c r="BR72">
        <f>Heildar!BX260</f>
        <v>0</v>
      </c>
      <c r="BS72">
        <f>Heildar!BY260</f>
        <v>0</v>
      </c>
      <c r="BT72">
        <f>Heildar!BZ260</f>
        <v>0</v>
      </c>
      <c r="BU72">
        <f>Heildar!CA260</f>
        <v>0</v>
      </c>
      <c r="BV72">
        <f>Heildar!CB260</f>
        <v>0</v>
      </c>
      <c r="BW72">
        <f>Heildar!CC260</f>
        <v>0</v>
      </c>
      <c r="BX72">
        <f>Heildar!CD260</f>
        <v>0</v>
      </c>
      <c r="BY72">
        <f>Heildar!CE260</f>
        <v>0</v>
      </c>
      <c r="BZ72">
        <f>Heildar!CF260</f>
        <v>0</v>
      </c>
      <c r="CA72">
        <f>Heildar!CG260</f>
        <v>0</v>
      </c>
      <c r="CB72">
        <f>Heildar!CH260</f>
        <v>0</v>
      </c>
      <c r="CC72">
        <f>Heildar!CI260</f>
        <v>0</v>
      </c>
      <c r="CD72">
        <f>Heildar!CJ260</f>
        <v>0</v>
      </c>
      <c r="CE72">
        <f>Heildar!CK260</f>
        <v>0</v>
      </c>
      <c r="CF72">
        <f>Heildar!CL260</f>
        <v>0</v>
      </c>
      <c r="CG72">
        <f>Heildar!CM260</f>
        <v>0</v>
      </c>
      <c r="CH72">
        <f>Heildar!CN260</f>
        <v>0</v>
      </c>
      <c r="CI72">
        <f>Heildar!CO260</f>
        <v>0</v>
      </c>
      <c r="CJ72">
        <f>Heildar!CP260</f>
        <v>0</v>
      </c>
      <c r="CK72">
        <f>Heildar!CQ260</f>
        <v>0</v>
      </c>
      <c r="CL72">
        <f>Heildar!CR260</f>
        <v>0</v>
      </c>
      <c r="CM72">
        <f>Heildar!CS260</f>
        <v>0</v>
      </c>
      <c r="CN72">
        <f>Heildar!CT260</f>
        <v>0</v>
      </c>
      <c r="CO72">
        <f>Heildar!CU260</f>
        <v>0</v>
      </c>
      <c r="CP72">
        <f>Heildar!CV260</f>
        <v>0</v>
      </c>
      <c r="CQ72">
        <f>Heildar!CW260</f>
        <v>0</v>
      </c>
      <c r="CR72">
        <f>Heildar!CX260</f>
        <v>0</v>
      </c>
      <c r="CS72">
        <f>Heildar!CY260</f>
        <v>0</v>
      </c>
      <c r="CT72">
        <f>Heildar!CZ260</f>
        <v>0</v>
      </c>
      <c r="CU72">
        <f>Heildar!DA260</f>
        <v>0</v>
      </c>
      <c r="CV72">
        <f>Heildar!DB260</f>
        <v>0</v>
      </c>
      <c r="CW72">
        <f>Heildar!DC260</f>
        <v>0</v>
      </c>
      <c r="CX72">
        <f>Heildar!DD260</f>
        <v>0</v>
      </c>
      <c r="CY72">
        <f>Heildar!DE260</f>
        <v>0</v>
      </c>
      <c r="CZ72">
        <f>Heildar!DF260</f>
        <v>0</v>
      </c>
      <c r="DA72">
        <f>Heildar!DG260</f>
        <v>0</v>
      </c>
      <c r="DB72">
        <f>Heildar!DH260</f>
        <v>0</v>
      </c>
      <c r="DC72">
        <f>Heildar!DI260</f>
        <v>0</v>
      </c>
      <c r="DD72">
        <f>Heildar!DJ260</f>
        <v>0</v>
      </c>
      <c r="DE72">
        <f>Heildar!DK260</f>
        <v>0</v>
      </c>
      <c r="DF72">
        <f>Heildar!DL260</f>
        <v>0</v>
      </c>
      <c r="DG72">
        <f>Heildar!DM260</f>
        <v>0</v>
      </c>
      <c r="DH72">
        <f>Heildar!DN260</f>
        <v>0</v>
      </c>
      <c r="DI72">
        <f>Heildar!DO260</f>
        <v>0</v>
      </c>
      <c r="DJ72">
        <f>Heildar!DP260</f>
        <v>0</v>
      </c>
      <c r="DK72">
        <f>Heildar!DQ260</f>
        <v>0</v>
      </c>
      <c r="DL72">
        <f>Heildar!DR260</f>
        <v>0</v>
      </c>
      <c r="DM72">
        <f>Heildar!DS260</f>
        <v>0</v>
      </c>
      <c r="DN72">
        <f>Heildar!DT260</f>
        <v>0</v>
      </c>
      <c r="DO72">
        <f>Heildar!DU260</f>
        <v>0</v>
      </c>
      <c r="DP72">
        <f>Heildar!DV260</f>
        <v>0</v>
      </c>
      <c r="DQ72">
        <f>Heildar!DW260</f>
        <v>0</v>
      </c>
      <c r="DR72">
        <f>Heildar!DX260</f>
        <v>0</v>
      </c>
      <c r="DS72">
        <f>Heildar!DY260</f>
        <v>0</v>
      </c>
      <c r="DT72">
        <f>Heildar!DZ260</f>
        <v>0</v>
      </c>
      <c r="DU72">
        <f>Heildar!EA260</f>
        <v>0</v>
      </c>
      <c r="DV72">
        <f>Heildar!EB260</f>
        <v>0</v>
      </c>
      <c r="DW72">
        <f>Heildar!EC260</f>
        <v>0</v>
      </c>
      <c r="DX72">
        <f>Heildar!ED260</f>
        <v>0</v>
      </c>
      <c r="DY72">
        <f>Heildar!EE260</f>
        <v>0</v>
      </c>
      <c r="DZ72">
        <f>Heildar!EF260</f>
        <v>0</v>
      </c>
      <c r="EA72">
        <f>Heildar!EG260</f>
        <v>0</v>
      </c>
      <c r="EB72">
        <f>Heildar!EH260</f>
        <v>0</v>
      </c>
      <c r="EC72">
        <f>Heildar!EI260</f>
        <v>0</v>
      </c>
      <c r="ED72">
        <f>Heildar!EJ260</f>
        <v>0</v>
      </c>
      <c r="EE72">
        <f>Heildar!EK260</f>
        <v>0</v>
      </c>
      <c r="EF72">
        <f>Heildar!EL260</f>
        <v>0</v>
      </c>
      <c r="EG72">
        <f>Heildar!EM260</f>
        <v>0</v>
      </c>
      <c r="EH72">
        <f>Heildar!EN260</f>
        <v>0</v>
      </c>
      <c r="EI72">
        <f>Heildar!EO260</f>
        <v>0</v>
      </c>
      <c r="EJ72">
        <f>Heildar!EP260</f>
        <v>0</v>
      </c>
      <c r="EK72">
        <f>Heildar!EQ260</f>
        <v>0</v>
      </c>
      <c r="EL72">
        <f>Heildar!ER260</f>
        <v>0</v>
      </c>
      <c r="EM72">
        <f>Heildar!ES260</f>
        <v>0</v>
      </c>
      <c r="EN72">
        <f>Heildar!ET260</f>
        <v>0</v>
      </c>
      <c r="EO72">
        <f>Heildar!EU260</f>
        <v>0</v>
      </c>
      <c r="EP72">
        <f>Heildar!EV260</f>
        <v>0</v>
      </c>
      <c r="EQ72">
        <f>Heildar!EW260</f>
        <v>0</v>
      </c>
      <c r="ER72">
        <f>Heildar!EX260</f>
        <v>0</v>
      </c>
      <c r="ES72">
        <f>Heildar!EY260</f>
        <v>0</v>
      </c>
      <c r="ET72">
        <f>Heildar!EZ260</f>
        <v>0</v>
      </c>
      <c r="EU72">
        <f>Heildar!FA260</f>
        <v>0</v>
      </c>
      <c r="EV72">
        <f>Heildar!FB260</f>
        <v>0</v>
      </c>
      <c r="EW72">
        <f>Heildar!FC260</f>
        <v>0</v>
      </c>
      <c r="EX72">
        <f>Heildar!FD260</f>
        <v>0</v>
      </c>
      <c r="EY72">
        <f>Heildar!FE260</f>
        <v>0</v>
      </c>
      <c r="EZ72">
        <f>Heildar!FF260</f>
        <v>0</v>
      </c>
      <c r="FA72">
        <f>Heildar!FG260</f>
        <v>0</v>
      </c>
      <c r="FB72">
        <f>Heildar!FH260</f>
        <v>0</v>
      </c>
      <c r="FC72">
        <f>Heildar!FI260</f>
        <v>0</v>
      </c>
      <c r="FD72">
        <f>Heildar!FJ260</f>
        <v>0</v>
      </c>
      <c r="FE72">
        <f>Heildar!FK260</f>
        <v>0</v>
      </c>
      <c r="FF72">
        <f>Heildar!FL260</f>
        <v>0</v>
      </c>
      <c r="FG72">
        <f>Heildar!FM260</f>
        <v>0</v>
      </c>
      <c r="FH72">
        <f>Heildar!FN260</f>
        <v>0</v>
      </c>
      <c r="FI72">
        <f>Heildar!FO260</f>
        <v>0</v>
      </c>
      <c r="FJ72">
        <f>Heildar!FP260</f>
        <v>0</v>
      </c>
      <c r="FK72">
        <f>Heildar!FQ260</f>
        <v>0</v>
      </c>
      <c r="FL72">
        <f>Heildar!FR260</f>
        <v>0</v>
      </c>
      <c r="FM72">
        <f>Heildar!FS260</f>
        <v>0</v>
      </c>
      <c r="FN72">
        <f>Heildar!FT260</f>
        <v>0</v>
      </c>
      <c r="FO72">
        <f>Heildar!FU260</f>
        <v>0</v>
      </c>
      <c r="FP72">
        <f>Heildar!FV260</f>
        <v>0</v>
      </c>
      <c r="FQ72">
        <f>Heildar!FW260</f>
        <v>0</v>
      </c>
      <c r="FR72">
        <f>Heildar!FX260</f>
        <v>0</v>
      </c>
      <c r="FS72">
        <f>Heildar!FY260</f>
        <v>0</v>
      </c>
      <c r="FT72">
        <f>Heildar!FZ260</f>
        <v>0</v>
      </c>
      <c r="FU72">
        <f>Heildar!GA260</f>
        <v>0</v>
      </c>
      <c r="FV72">
        <f>Heildar!GB260</f>
        <v>0</v>
      </c>
      <c r="FW72">
        <f>Heildar!GC260</f>
        <v>0</v>
      </c>
      <c r="FX72">
        <f>Heildar!GD260</f>
        <v>0</v>
      </c>
      <c r="FY72">
        <f>Heildar!GE260</f>
        <v>0</v>
      </c>
      <c r="FZ72">
        <f>Heildar!GF260</f>
        <v>0</v>
      </c>
      <c r="GA72">
        <f>Heildar!GG260</f>
        <v>0</v>
      </c>
      <c r="GB72">
        <f>Heildar!GH260</f>
        <v>0</v>
      </c>
      <c r="GC72">
        <f>Heildar!GI260</f>
        <v>0</v>
      </c>
      <c r="GD72">
        <f>Heildar!GJ260</f>
        <v>0</v>
      </c>
      <c r="GE72">
        <f>Heildar!GK260</f>
        <v>0</v>
      </c>
      <c r="GF72">
        <f>Heildar!GL260</f>
        <v>0</v>
      </c>
      <c r="GG72">
        <f>Heildar!GM260</f>
        <v>0</v>
      </c>
      <c r="GH72">
        <f>Heildar!GN260</f>
        <v>0</v>
      </c>
      <c r="GI72">
        <f>Heildar!GO260</f>
        <v>0</v>
      </c>
      <c r="GJ72">
        <f>Heildar!GP260</f>
        <v>0</v>
      </c>
      <c r="GK72">
        <f>Heildar!GQ260</f>
        <v>0</v>
      </c>
      <c r="GL72">
        <f>Heildar!GR260</f>
        <v>0</v>
      </c>
      <c r="GM72">
        <f>Heildar!GS260</f>
        <v>0</v>
      </c>
      <c r="GN72">
        <f>Heildar!GT260</f>
        <v>0</v>
      </c>
      <c r="GO72">
        <f>Heildar!GU260</f>
        <v>0</v>
      </c>
      <c r="GP72">
        <f>Heildar!GV260</f>
        <v>0</v>
      </c>
      <c r="GQ72">
        <f>Heildar!GW260</f>
        <v>0</v>
      </c>
      <c r="GR72">
        <f>Heildar!GX260</f>
        <v>0</v>
      </c>
      <c r="GS72">
        <f>Heildar!GY260</f>
        <v>0</v>
      </c>
      <c r="GT72">
        <f>Heildar!GZ260</f>
        <v>0</v>
      </c>
      <c r="GU72">
        <f>Heildar!HA260</f>
        <v>0</v>
      </c>
      <c r="GV72">
        <f>Heildar!HB260</f>
        <v>0</v>
      </c>
      <c r="GW72">
        <f>Heildar!HC260</f>
        <v>0</v>
      </c>
      <c r="GX72">
        <f>Heildar!HD260</f>
        <v>0</v>
      </c>
      <c r="GY72">
        <f>Heildar!HE260</f>
        <v>0</v>
      </c>
      <c r="GZ72">
        <f>Heildar!HF260</f>
        <v>0</v>
      </c>
      <c r="HA72">
        <f>Heildar!HG260</f>
        <v>0</v>
      </c>
      <c r="HB72">
        <f>Heildar!HH260</f>
        <v>0</v>
      </c>
      <c r="HC72">
        <f>Heildar!HI260</f>
        <v>0</v>
      </c>
      <c r="HD72">
        <f>Heildar!HJ260</f>
        <v>0</v>
      </c>
      <c r="HE72">
        <f>Heildar!HK260</f>
        <v>0</v>
      </c>
      <c r="HF72">
        <f>Heildar!HL260</f>
        <v>0</v>
      </c>
      <c r="HG72">
        <f>Heildar!HM260</f>
        <v>0</v>
      </c>
      <c r="HH72">
        <f>Heildar!HN260</f>
        <v>0</v>
      </c>
      <c r="HI72">
        <f>Heildar!HO260</f>
        <v>0</v>
      </c>
      <c r="HJ72">
        <f>Heildar!HP260</f>
        <v>0</v>
      </c>
      <c r="HK72">
        <f>Heildar!HQ260</f>
        <v>0</v>
      </c>
      <c r="HL72">
        <f>Heildar!HR260</f>
        <v>0</v>
      </c>
      <c r="HM72">
        <f>Heildar!HS260</f>
        <v>0</v>
      </c>
      <c r="HN72">
        <f>Heildar!HT260</f>
        <v>0</v>
      </c>
      <c r="HO72">
        <f>Heildar!HU260</f>
        <v>0</v>
      </c>
      <c r="HP72">
        <f>Heildar!HV260</f>
        <v>0</v>
      </c>
      <c r="HQ72">
        <f>Heildar!HW260</f>
        <v>0</v>
      </c>
      <c r="HR72">
        <f>Heildar!HX260</f>
        <v>0</v>
      </c>
      <c r="HS72">
        <f>Heildar!HY260</f>
        <v>0</v>
      </c>
      <c r="HT72">
        <f>Heildar!HZ260</f>
        <v>0</v>
      </c>
      <c r="HU72">
        <f>Heildar!IA260</f>
        <v>0</v>
      </c>
      <c r="HV72">
        <f>Heildar!IB260</f>
        <v>0</v>
      </c>
      <c r="HW72">
        <f>Heildar!IC260</f>
        <v>0</v>
      </c>
      <c r="HX72">
        <f>Heildar!ID260</f>
        <v>0</v>
      </c>
      <c r="HY72">
        <f>Heildar!IE260</f>
        <v>0</v>
      </c>
      <c r="HZ72">
        <f>Heildar!IF260</f>
        <v>0</v>
      </c>
      <c r="IA72">
        <f>Heildar!IG260</f>
        <v>0</v>
      </c>
      <c r="IB72">
        <f>Heildar!IH260</f>
        <v>0</v>
      </c>
      <c r="IC72">
        <f>Heildar!II260</f>
        <v>0</v>
      </c>
      <c r="ID72">
        <f>Heildar!IJ260</f>
        <v>0</v>
      </c>
      <c r="IE72">
        <f>Heildar!IK260</f>
        <v>0</v>
      </c>
      <c r="IF72">
        <f>Heildar!IL260</f>
        <v>0</v>
      </c>
      <c r="IG72">
        <f>Heildar!IM260</f>
        <v>0</v>
      </c>
      <c r="IH72">
        <f>Heildar!IN260</f>
        <v>0</v>
      </c>
      <c r="II72">
        <f>Heildar!IO260</f>
        <v>0</v>
      </c>
      <c r="IJ72">
        <f>Heildar!IP260</f>
        <v>0</v>
      </c>
      <c r="IK72">
        <f>Heildar!IQ260</f>
        <v>0</v>
      </c>
      <c r="IL72">
        <f>Heildar!IR260</f>
        <v>0</v>
      </c>
      <c r="IM72">
        <f>Heildar!IS260</f>
        <v>0</v>
      </c>
      <c r="IN72">
        <f>Heildar!IT260</f>
        <v>0</v>
      </c>
      <c r="IO72">
        <f>Heildar!IU260</f>
        <v>0</v>
      </c>
      <c r="IP72">
        <f>Heildar!IV260</f>
        <v>0</v>
      </c>
      <c r="IQ72" t="e">
        <f>Heildar!#REF!</f>
        <v>#REF!</v>
      </c>
      <c r="IR72" t="e">
        <f>Heildar!#REF!</f>
        <v>#REF!</v>
      </c>
      <c r="IS72" t="e">
        <f>Heildar!#REF!</f>
        <v>#REF!</v>
      </c>
      <c r="IT72" t="e">
        <f>Heildar!#REF!</f>
        <v>#REF!</v>
      </c>
      <c r="IU72" t="e">
        <f>Heildar!#REF!</f>
        <v>#REF!</v>
      </c>
      <c r="IV72" t="e">
        <f>Heildar!#REF!</f>
        <v>#REF!</v>
      </c>
    </row>
    <row r="73" spans="1:256" x14ac:dyDescent="0.2">
      <c r="A73" s="30" t="str">
        <f>Heildar!A156</f>
        <v>Dauður mosi</v>
      </c>
      <c r="B73" s="30">
        <f>Heildar!B156</f>
        <v>0</v>
      </c>
      <c r="C73" s="30">
        <f>Heildar!C156</f>
        <v>0</v>
      </c>
      <c r="D73" s="30">
        <f>Heildar!D156</f>
        <v>0</v>
      </c>
      <c r="E73" s="30">
        <f>Heildar!E156</f>
        <v>11</v>
      </c>
      <c r="F73" s="30">
        <f>Heildar!F156</f>
        <v>0</v>
      </c>
      <c r="G73" s="30">
        <f>Heildar!G156</f>
        <v>0</v>
      </c>
      <c r="H73" s="30">
        <f>Heildar!H156</f>
        <v>0</v>
      </c>
      <c r="I73" s="30">
        <f>Heildar!I156</f>
        <v>11</v>
      </c>
      <c r="J73" s="30">
        <f>Heildar!J156</f>
        <v>-11</v>
      </c>
      <c r="K73" s="30">
        <f>Heildar!K156</f>
        <v>0</v>
      </c>
      <c r="L73" s="30">
        <f>Heildar!L156</f>
        <v>0</v>
      </c>
      <c r="M73" s="30">
        <f>Heildar!M156</f>
        <v>0</v>
      </c>
      <c r="N73" s="30">
        <f>Heildar!N156</f>
        <v>0</v>
      </c>
      <c r="O73" s="30">
        <f>Heildar!O156</f>
        <v>0</v>
      </c>
      <c r="P73" s="30">
        <f>Heildar!P156</f>
        <v>0</v>
      </c>
      <c r="Q73" s="30">
        <f>Heildar!Q156</f>
        <v>0</v>
      </c>
      <c r="R73" s="30">
        <f>Heildar!R156</f>
        <v>0</v>
      </c>
      <c r="S73" s="30">
        <f>Heildar!S156</f>
        <v>0</v>
      </c>
      <c r="T73" s="30">
        <f>Heildar!T156</f>
        <v>0</v>
      </c>
      <c r="U73" s="30">
        <f>Heildar!U156</f>
        <v>0</v>
      </c>
      <c r="V73" s="30">
        <f>Heildar!V156</f>
        <v>0</v>
      </c>
      <c r="W73" s="30">
        <f>Heildar!W156</f>
        <v>0</v>
      </c>
      <c r="X73" s="30">
        <f>Heildar!X156</f>
        <v>0</v>
      </c>
      <c r="Y73" s="30">
        <f>Heildar!Y156</f>
        <v>0</v>
      </c>
      <c r="Z73" s="30">
        <f>Heildar!Z156</f>
        <v>0</v>
      </c>
      <c r="AA73" s="30">
        <f>Heildar!AA156</f>
        <v>0</v>
      </c>
      <c r="AB73" s="30">
        <f>Heildar!AB156</f>
        <v>0</v>
      </c>
      <c r="AC73" s="30">
        <f>Heildar!AC156</f>
        <v>0</v>
      </c>
      <c r="AD73" s="30">
        <f>Heildar!AD156</f>
        <v>0</v>
      </c>
      <c r="AE73" s="30">
        <f>Heildar!AE156</f>
        <v>0</v>
      </c>
      <c r="AF73" s="30">
        <f>Heildar!AF156</f>
        <v>0</v>
      </c>
      <c r="AG73" s="30">
        <f>Heildar!AG156</f>
        <v>0</v>
      </c>
      <c r="AH73" s="30">
        <f>Heildar!AH156</f>
        <v>0</v>
      </c>
      <c r="AI73" s="30">
        <f>Heildar!AI156</f>
        <v>0</v>
      </c>
      <c r="AP73">
        <f>Heildar!AV261</f>
        <v>0</v>
      </c>
      <c r="AQ73">
        <f>Heildar!AW261</f>
        <v>0</v>
      </c>
      <c r="AR73">
        <f>Heildar!AX261</f>
        <v>0</v>
      </c>
      <c r="AS73">
        <f>Heildar!AY261</f>
        <v>0</v>
      </c>
      <c r="AT73">
        <f>Heildar!AZ261</f>
        <v>0</v>
      </c>
      <c r="AU73">
        <f>Heildar!BA261</f>
        <v>0</v>
      </c>
      <c r="AV73">
        <f>Heildar!BB261</f>
        <v>0</v>
      </c>
      <c r="AW73">
        <f>Heildar!BC261</f>
        <v>0</v>
      </c>
      <c r="AX73">
        <f>Heildar!BD261</f>
        <v>0</v>
      </c>
      <c r="AY73">
        <f>Heildar!BE261</f>
        <v>0</v>
      </c>
      <c r="AZ73">
        <f>Heildar!BF261</f>
        <v>0</v>
      </c>
      <c r="BA73">
        <f>Heildar!BG261</f>
        <v>0</v>
      </c>
      <c r="BB73">
        <f>Heildar!BH261</f>
        <v>0</v>
      </c>
      <c r="BC73">
        <f>Heildar!BI261</f>
        <v>0</v>
      </c>
      <c r="BD73">
        <f>Heildar!BJ261</f>
        <v>0</v>
      </c>
      <c r="BE73">
        <f>Heildar!BK261</f>
        <v>0</v>
      </c>
      <c r="BF73">
        <f>Heildar!BL261</f>
        <v>0</v>
      </c>
      <c r="BG73">
        <f>Heildar!BM261</f>
        <v>0</v>
      </c>
      <c r="BH73">
        <f>Heildar!BN261</f>
        <v>0</v>
      </c>
      <c r="BI73">
        <f>Heildar!BO261</f>
        <v>0</v>
      </c>
      <c r="BJ73">
        <f>Heildar!BP261</f>
        <v>0</v>
      </c>
      <c r="BK73">
        <f>Heildar!BQ261</f>
        <v>0</v>
      </c>
      <c r="BL73">
        <f>Heildar!BR261</f>
        <v>0</v>
      </c>
      <c r="BM73">
        <f>Heildar!BS261</f>
        <v>0</v>
      </c>
      <c r="BN73">
        <f>Heildar!BT261</f>
        <v>0</v>
      </c>
      <c r="BO73">
        <f>Heildar!BU261</f>
        <v>0</v>
      </c>
      <c r="BP73">
        <f>Heildar!BV261</f>
        <v>0</v>
      </c>
      <c r="BQ73">
        <f>Heildar!BW261</f>
        <v>0</v>
      </c>
      <c r="BR73">
        <f>Heildar!BX261</f>
        <v>0</v>
      </c>
      <c r="BS73">
        <f>Heildar!BY261</f>
        <v>0</v>
      </c>
      <c r="BT73">
        <f>Heildar!BZ261</f>
        <v>0</v>
      </c>
      <c r="BU73">
        <f>Heildar!CA261</f>
        <v>0</v>
      </c>
      <c r="BV73">
        <f>Heildar!CB261</f>
        <v>0</v>
      </c>
      <c r="BW73">
        <f>Heildar!CC261</f>
        <v>0</v>
      </c>
      <c r="BX73">
        <f>Heildar!CD261</f>
        <v>0</v>
      </c>
      <c r="BY73">
        <f>Heildar!CE261</f>
        <v>0</v>
      </c>
      <c r="BZ73">
        <f>Heildar!CF261</f>
        <v>0</v>
      </c>
      <c r="CA73">
        <f>Heildar!CG261</f>
        <v>0</v>
      </c>
      <c r="CB73">
        <f>Heildar!CH261</f>
        <v>0</v>
      </c>
      <c r="CC73">
        <f>Heildar!CI261</f>
        <v>0</v>
      </c>
      <c r="CD73">
        <f>Heildar!CJ261</f>
        <v>0</v>
      </c>
      <c r="CE73">
        <f>Heildar!CK261</f>
        <v>0</v>
      </c>
      <c r="CF73">
        <f>Heildar!CL261</f>
        <v>0</v>
      </c>
      <c r="CG73">
        <f>Heildar!CM261</f>
        <v>0</v>
      </c>
      <c r="CH73">
        <f>Heildar!CN261</f>
        <v>0</v>
      </c>
      <c r="CI73">
        <f>Heildar!CO261</f>
        <v>0</v>
      </c>
      <c r="CJ73">
        <f>Heildar!CP261</f>
        <v>0</v>
      </c>
      <c r="CK73">
        <f>Heildar!CQ261</f>
        <v>0</v>
      </c>
      <c r="CL73">
        <f>Heildar!CR261</f>
        <v>0</v>
      </c>
      <c r="CM73">
        <f>Heildar!CS261</f>
        <v>0</v>
      </c>
      <c r="CN73">
        <f>Heildar!CT261</f>
        <v>0</v>
      </c>
      <c r="CO73">
        <f>Heildar!CU261</f>
        <v>0</v>
      </c>
      <c r="CP73">
        <f>Heildar!CV261</f>
        <v>0</v>
      </c>
      <c r="CQ73">
        <f>Heildar!CW261</f>
        <v>0</v>
      </c>
      <c r="CR73">
        <f>Heildar!CX261</f>
        <v>0</v>
      </c>
      <c r="CS73">
        <f>Heildar!CY261</f>
        <v>0</v>
      </c>
      <c r="CT73">
        <f>Heildar!CZ261</f>
        <v>0</v>
      </c>
      <c r="CU73">
        <f>Heildar!DA261</f>
        <v>0</v>
      </c>
      <c r="CV73">
        <f>Heildar!DB261</f>
        <v>0</v>
      </c>
      <c r="CW73">
        <f>Heildar!DC261</f>
        <v>0</v>
      </c>
      <c r="CX73">
        <f>Heildar!DD261</f>
        <v>0</v>
      </c>
      <c r="CY73">
        <f>Heildar!DE261</f>
        <v>0</v>
      </c>
      <c r="CZ73">
        <f>Heildar!DF261</f>
        <v>0</v>
      </c>
      <c r="DA73">
        <f>Heildar!DG261</f>
        <v>0</v>
      </c>
      <c r="DB73">
        <f>Heildar!DH261</f>
        <v>0</v>
      </c>
      <c r="DC73">
        <f>Heildar!DI261</f>
        <v>0</v>
      </c>
      <c r="DD73">
        <f>Heildar!DJ261</f>
        <v>0</v>
      </c>
      <c r="DE73">
        <f>Heildar!DK261</f>
        <v>0</v>
      </c>
      <c r="DF73">
        <f>Heildar!DL261</f>
        <v>0</v>
      </c>
      <c r="DG73">
        <f>Heildar!DM261</f>
        <v>0</v>
      </c>
      <c r="DH73">
        <f>Heildar!DN261</f>
        <v>0</v>
      </c>
      <c r="DI73">
        <f>Heildar!DO261</f>
        <v>0</v>
      </c>
      <c r="DJ73">
        <f>Heildar!DP261</f>
        <v>0</v>
      </c>
      <c r="DK73">
        <f>Heildar!DQ261</f>
        <v>0</v>
      </c>
      <c r="DL73">
        <f>Heildar!DR261</f>
        <v>0</v>
      </c>
      <c r="DM73">
        <f>Heildar!DS261</f>
        <v>0</v>
      </c>
      <c r="DN73">
        <f>Heildar!DT261</f>
        <v>0</v>
      </c>
      <c r="DO73">
        <f>Heildar!DU261</f>
        <v>0</v>
      </c>
      <c r="DP73">
        <f>Heildar!DV261</f>
        <v>0</v>
      </c>
      <c r="DQ73">
        <f>Heildar!DW261</f>
        <v>0</v>
      </c>
      <c r="DR73">
        <f>Heildar!DX261</f>
        <v>0</v>
      </c>
      <c r="DS73">
        <f>Heildar!DY261</f>
        <v>0</v>
      </c>
      <c r="DT73">
        <f>Heildar!DZ261</f>
        <v>0</v>
      </c>
      <c r="DU73">
        <f>Heildar!EA261</f>
        <v>0</v>
      </c>
      <c r="DV73">
        <f>Heildar!EB261</f>
        <v>0</v>
      </c>
      <c r="DW73">
        <f>Heildar!EC261</f>
        <v>0</v>
      </c>
      <c r="DX73">
        <f>Heildar!ED261</f>
        <v>0</v>
      </c>
      <c r="DY73">
        <f>Heildar!EE261</f>
        <v>0</v>
      </c>
      <c r="DZ73">
        <f>Heildar!EF261</f>
        <v>0</v>
      </c>
      <c r="EA73">
        <f>Heildar!EG261</f>
        <v>0</v>
      </c>
      <c r="EB73">
        <f>Heildar!EH261</f>
        <v>0</v>
      </c>
      <c r="EC73">
        <f>Heildar!EI261</f>
        <v>0</v>
      </c>
      <c r="ED73">
        <f>Heildar!EJ261</f>
        <v>0</v>
      </c>
      <c r="EE73">
        <f>Heildar!EK261</f>
        <v>0</v>
      </c>
      <c r="EF73">
        <f>Heildar!EL261</f>
        <v>0</v>
      </c>
      <c r="EG73">
        <f>Heildar!EM261</f>
        <v>0</v>
      </c>
      <c r="EH73">
        <f>Heildar!EN261</f>
        <v>0</v>
      </c>
      <c r="EI73">
        <f>Heildar!EO261</f>
        <v>0</v>
      </c>
      <c r="EJ73">
        <f>Heildar!EP261</f>
        <v>0</v>
      </c>
      <c r="EK73">
        <f>Heildar!EQ261</f>
        <v>0</v>
      </c>
      <c r="EL73">
        <f>Heildar!ER261</f>
        <v>0</v>
      </c>
      <c r="EM73">
        <f>Heildar!ES261</f>
        <v>0</v>
      </c>
      <c r="EN73">
        <f>Heildar!ET261</f>
        <v>0</v>
      </c>
      <c r="EO73">
        <f>Heildar!EU261</f>
        <v>0</v>
      </c>
      <c r="EP73">
        <f>Heildar!EV261</f>
        <v>0</v>
      </c>
      <c r="EQ73">
        <f>Heildar!EW261</f>
        <v>0</v>
      </c>
      <c r="ER73">
        <f>Heildar!EX261</f>
        <v>0</v>
      </c>
      <c r="ES73">
        <f>Heildar!EY261</f>
        <v>0</v>
      </c>
      <c r="ET73">
        <f>Heildar!EZ261</f>
        <v>0</v>
      </c>
      <c r="EU73">
        <f>Heildar!FA261</f>
        <v>0</v>
      </c>
      <c r="EV73">
        <f>Heildar!FB261</f>
        <v>0</v>
      </c>
      <c r="EW73">
        <f>Heildar!FC261</f>
        <v>0</v>
      </c>
      <c r="EX73">
        <f>Heildar!FD261</f>
        <v>0</v>
      </c>
      <c r="EY73">
        <f>Heildar!FE261</f>
        <v>0</v>
      </c>
      <c r="EZ73">
        <f>Heildar!FF261</f>
        <v>0</v>
      </c>
      <c r="FA73">
        <f>Heildar!FG261</f>
        <v>0</v>
      </c>
      <c r="FB73">
        <f>Heildar!FH261</f>
        <v>0</v>
      </c>
      <c r="FC73">
        <f>Heildar!FI261</f>
        <v>0</v>
      </c>
      <c r="FD73">
        <f>Heildar!FJ261</f>
        <v>0</v>
      </c>
      <c r="FE73">
        <f>Heildar!FK261</f>
        <v>0</v>
      </c>
      <c r="FF73">
        <f>Heildar!FL261</f>
        <v>0</v>
      </c>
      <c r="FG73">
        <f>Heildar!FM261</f>
        <v>0</v>
      </c>
      <c r="FH73">
        <f>Heildar!FN261</f>
        <v>0</v>
      </c>
      <c r="FI73">
        <f>Heildar!FO261</f>
        <v>0</v>
      </c>
      <c r="FJ73">
        <f>Heildar!FP261</f>
        <v>0</v>
      </c>
      <c r="FK73">
        <f>Heildar!FQ261</f>
        <v>0</v>
      </c>
      <c r="FL73">
        <f>Heildar!FR261</f>
        <v>0</v>
      </c>
      <c r="FM73">
        <f>Heildar!FS261</f>
        <v>0</v>
      </c>
      <c r="FN73">
        <f>Heildar!FT261</f>
        <v>0</v>
      </c>
      <c r="FO73">
        <f>Heildar!FU261</f>
        <v>0</v>
      </c>
      <c r="FP73">
        <f>Heildar!FV261</f>
        <v>0</v>
      </c>
      <c r="FQ73">
        <f>Heildar!FW261</f>
        <v>0</v>
      </c>
      <c r="FR73">
        <f>Heildar!FX261</f>
        <v>0</v>
      </c>
      <c r="FS73">
        <f>Heildar!FY261</f>
        <v>0</v>
      </c>
      <c r="FT73">
        <f>Heildar!FZ261</f>
        <v>0</v>
      </c>
      <c r="FU73">
        <f>Heildar!GA261</f>
        <v>0</v>
      </c>
      <c r="FV73">
        <f>Heildar!GB261</f>
        <v>0</v>
      </c>
      <c r="FW73">
        <f>Heildar!GC261</f>
        <v>0</v>
      </c>
      <c r="FX73">
        <f>Heildar!GD261</f>
        <v>0</v>
      </c>
      <c r="FY73">
        <f>Heildar!GE261</f>
        <v>0</v>
      </c>
      <c r="FZ73">
        <f>Heildar!GF261</f>
        <v>0</v>
      </c>
      <c r="GA73">
        <f>Heildar!GG261</f>
        <v>0</v>
      </c>
      <c r="GB73">
        <f>Heildar!GH261</f>
        <v>0</v>
      </c>
      <c r="GC73">
        <f>Heildar!GI261</f>
        <v>0</v>
      </c>
      <c r="GD73">
        <f>Heildar!GJ261</f>
        <v>0</v>
      </c>
      <c r="GE73">
        <f>Heildar!GK261</f>
        <v>0</v>
      </c>
      <c r="GF73">
        <f>Heildar!GL261</f>
        <v>0</v>
      </c>
      <c r="GG73">
        <f>Heildar!GM261</f>
        <v>0</v>
      </c>
      <c r="GH73">
        <f>Heildar!GN261</f>
        <v>0</v>
      </c>
      <c r="GI73">
        <f>Heildar!GO261</f>
        <v>0</v>
      </c>
      <c r="GJ73">
        <f>Heildar!GP261</f>
        <v>0</v>
      </c>
      <c r="GK73">
        <f>Heildar!GQ261</f>
        <v>0</v>
      </c>
      <c r="GL73">
        <f>Heildar!GR261</f>
        <v>0</v>
      </c>
      <c r="GM73">
        <f>Heildar!GS261</f>
        <v>0</v>
      </c>
      <c r="GN73">
        <f>Heildar!GT261</f>
        <v>0</v>
      </c>
      <c r="GO73">
        <f>Heildar!GU261</f>
        <v>0</v>
      </c>
      <c r="GP73">
        <f>Heildar!GV261</f>
        <v>0</v>
      </c>
      <c r="GQ73">
        <f>Heildar!GW261</f>
        <v>0</v>
      </c>
      <c r="GR73">
        <f>Heildar!GX261</f>
        <v>0</v>
      </c>
      <c r="GS73">
        <f>Heildar!GY261</f>
        <v>0</v>
      </c>
      <c r="GT73">
        <f>Heildar!GZ261</f>
        <v>0</v>
      </c>
      <c r="GU73">
        <f>Heildar!HA261</f>
        <v>0</v>
      </c>
      <c r="GV73">
        <f>Heildar!HB261</f>
        <v>0</v>
      </c>
      <c r="GW73">
        <f>Heildar!HC261</f>
        <v>0</v>
      </c>
      <c r="GX73">
        <f>Heildar!HD261</f>
        <v>0</v>
      </c>
      <c r="GY73">
        <f>Heildar!HE261</f>
        <v>0</v>
      </c>
      <c r="GZ73">
        <f>Heildar!HF261</f>
        <v>0</v>
      </c>
      <c r="HA73">
        <f>Heildar!HG261</f>
        <v>0</v>
      </c>
      <c r="HB73">
        <f>Heildar!HH261</f>
        <v>0</v>
      </c>
      <c r="HC73">
        <f>Heildar!HI261</f>
        <v>0</v>
      </c>
      <c r="HD73">
        <f>Heildar!HJ261</f>
        <v>0</v>
      </c>
      <c r="HE73">
        <f>Heildar!HK261</f>
        <v>0</v>
      </c>
      <c r="HF73">
        <f>Heildar!HL261</f>
        <v>0</v>
      </c>
      <c r="HG73">
        <f>Heildar!HM261</f>
        <v>0</v>
      </c>
      <c r="HH73">
        <f>Heildar!HN261</f>
        <v>0</v>
      </c>
      <c r="HI73">
        <f>Heildar!HO261</f>
        <v>0</v>
      </c>
      <c r="HJ73">
        <f>Heildar!HP261</f>
        <v>0</v>
      </c>
      <c r="HK73">
        <f>Heildar!HQ261</f>
        <v>0</v>
      </c>
      <c r="HL73">
        <f>Heildar!HR261</f>
        <v>0</v>
      </c>
      <c r="HM73">
        <f>Heildar!HS261</f>
        <v>0</v>
      </c>
      <c r="HN73">
        <f>Heildar!HT261</f>
        <v>0</v>
      </c>
      <c r="HO73">
        <f>Heildar!HU261</f>
        <v>0</v>
      </c>
      <c r="HP73">
        <f>Heildar!HV261</f>
        <v>0</v>
      </c>
      <c r="HQ73">
        <f>Heildar!HW261</f>
        <v>0</v>
      </c>
      <c r="HR73">
        <f>Heildar!HX261</f>
        <v>0</v>
      </c>
      <c r="HS73">
        <f>Heildar!HY261</f>
        <v>0</v>
      </c>
      <c r="HT73">
        <f>Heildar!HZ261</f>
        <v>0</v>
      </c>
      <c r="HU73">
        <f>Heildar!IA261</f>
        <v>0</v>
      </c>
      <c r="HV73">
        <f>Heildar!IB261</f>
        <v>0</v>
      </c>
      <c r="HW73">
        <f>Heildar!IC261</f>
        <v>0</v>
      </c>
      <c r="HX73">
        <f>Heildar!ID261</f>
        <v>0</v>
      </c>
      <c r="HY73">
        <f>Heildar!IE261</f>
        <v>0</v>
      </c>
      <c r="HZ73">
        <f>Heildar!IF261</f>
        <v>0</v>
      </c>
      <c r="IA73">
        <f>Heildar!IG261</f>
        <v>0</v>
      </c>
      <c r="IB73">
        <f>Heildar!IH261</f>
        <v>0</v>
      </c>
      <c r="IC73">
        <f>Heildar!II261</f>
        <v>0</v>
      </c>
      <c r="ID73">
        <f>Heildar!IJ261</f>
        <v>0</v>
      </c>
      <c r="IE73">
        <f>Heildar!IK261</f>
        <v>0</v>
      </c>
      <c r="IF73">
        <f>Heildar!IL261</f>
        <v>0</v>
      </c>
      <c r="IG73">
        <f>Heildar!IM261</f>
        <v>0</v>
      </c>
      <c r="IH73">
        <f>Heildar!IN261</f>
        <v>0</v>
      </c>
      <c r="II73">
        <f>Heildar!IO261</f>
        <v>0</v>
      </c>
      <c r="IJ73">
        <f>Heildar!IP261</f>
        <v>0</v>
      </c>
      <c r="IK73">
        <f>Heildar!IQ261</f>
        <v>0</v>
      </c>
      <c r="IL73">
        <f>Heildar!IR261</f>
        <v>0</v>
      </c>
      <c r="IM73">
        <f>Heildar!IS261</f>
        <v>0</v>
      </c>
      <c r="IN73">
        <f>Heildar!IT261</f>
        <v>0</v>
      </c>
      <c r="IO73">
        <f>Heildar!IU261</f>
        <v>0</v>
      </c>
      <c r="IP73">
        <f>Heildar!IV261</f>
        <v>0</v>
      </c>
      <c r="IQ73" t="e">
        <f>Heildar!#REF!</f>
        <v>#REF!</v>
      </c>
      <c r="IR73" t="e">
        <f>Heildar!#REF!</f>
        <v>#REF!</v>
      </c>
      <c r="IS73" t="e">
        <f>Heildar!#REF!</f>
        <v>#REF!</v>
      </c>
      <c r="IT73" t="e">
        <f>Heildar!#REF!</f>
        <v>#REF!</v>
      </c>
      <c r="IU73" t="e">
        <f>Heildar!#REF!</f>
        <v>#REF!</v>
      </c>
      <c r="IV73" t="e">
        <f>Heildar!#REF!</f>
        <v>#REF!</v>
      </c>
    </row>
    <row r="74" spans="1:256" x14ac:dyDescent="0.2">
      <c r="A74" s="30" t="str">
        <f>Heildar!A157</f>
        <v>Blað- og runnfléttur</v>
      </c>
      <c r="B74" s="30">
        <f>Heildar!B157</f>
        <v>0.01</v>
      </c>
      <c r="C74" s="30">
        <f>Heildar!C157</f>
        <v>0.01</v>
      </c>
      <c r="D74" s="30">
        <f>Heildar!D157</f>
        <v>0.01</v>
      </c>
      <c r="E74" s="30">
        <f>Heildar!E157</f>
        <v>0.5</v>
      </c>
      <c r="F74" s="30">
        <f>Heildar!F157</f>
        <v>0.01</v>
      </c>
      <c r="G74" s="30">
        <f>Heildar!G157</f>
        <v>0</v>
      </c>
      <c r="H74" s="30">
        <f>Heildar!H157</f>
        <v>0</v>
      </c>
      <c r="I74" s="30">
        <f>Heildar!I157</f>
        <v>0.49</v>
      </c>
      <c r="J74" s="30">
        <f>Heildar!J157</f>
        <v>-0.49</v>
      </c>
      <c r="K74" s="30">
        <f>Heildar!K157</f>
        <v>0</v>
      </c>
      <c r="L74" s="30">
        <f>Heildar!L157</f>
        <v>0</v>
      </c>
      <c r="M74" s="30">
        <f>Heildar!M157</f>
        <v>0</v>
      </c>
      <c r="N74" s="30">
        <f>Heildar!N157</f>
        <v>0</v>
      </c>
      <c r="O74" s="30">
        <f>Heildar!O157</f>
        <v>0</v>
      </c>
      <c r="P74" s="30">
        <f>Heildar!P157</f>
        <v>0.01</v>
      </c>
      <c r="Q74" s="30">
        <f>Heildar!Q157</f>
        <v>0.01</v>
      </c>
      <c r="R74" s="30">
        <f>Heildar!R157</f>
        <v>0.01</v>
      </c>
      <c r="S74" s="30">
        <f>Heildar!S157</f>
        <v>0.5</v>
      </c>
      <c r="T74" s="30">
        <f>Heildar!T157</f>
        <v>0.01</v>
      </c>
      <c r="U74" s="30">
        <f>Heildar!U157</f>
        <v>0</v>
      </c>
      <c r="V74" s="30">
        <f>Heildar!V157</f>
        <v>0</v>
      </c>
      <c r="W74" s="30">
        <f>Heildar!W157</f>
        <v>0</v>
      </c>
      <c r="X74" s="30">
        <f>Heildar!X157</f>
        <v>0</v>
      </c>
      <c r="Y74" s="30">
        <f>Heildar!Y157</f>
        <v>0</v>
      </c>
      <c r="Z74" s="30">
        <f>Heildar!Z157</f>
        <v>0</v>
      </c>
      <c r="AA74" s="30">
        <f>Heildar!AA157</f>
        <v>0</v>
      </c>
      <c r="AB74" s="30">
        <f>Heildar!AB157</f>
        <v>0</v>
      </c>
      <c r="AC74" s="30">
        <f>Heildar!AC157</f>
        <v>0</v>
      </c>
      <c r="AD74" s="30">
        <f>Heildar!AD157</f>
        <v>0</v>
      </c>
      <c r="AE74" s="30">
        <f>Heildar!AE157</f>
        <v>0</v>
      </c>
      <c r="AF74" s="30">
        <f>Heildar!AF157</f>
        <v>0</v>
      </c>
      <c r="AG74" s="30">
        <f>Heildar!AG157</f>
        <v>0</v>
      </c>
      <c r="AH74" s="30">
        <f>Heildar!AH157</f>
        <v>0</v>
      </c>
      <c r="AI74" s="30">
        <f>Heildar!AI157</f>
        <v>0</v>
      </c>
      <c r="AP74">
        <f>Heildar!AV262</f>
        <v>0</v>
      </c>
      <c r="AQ74">
        <f>Heildar!AW262</f>
        <v>0</v>
      </c>
      <c r="AR74">
        <f>Heildar!AX262</f>
        <v>0</v>
      </c>
      <c r="AS74">
        <f>Heildar!AY262</f>
        <v>0</v>
      </c>
      <c r="AT74">
        <f>Heildar!AZ262</f>
        <v>0</v>
      </c>
      <c r="AU74">
        <f>Heildar!BA262</f>
        <v>0</v>
      </c>
      <c r="AV74">
        <f>Heildar!BB262</f>
        <v>0</v>
      </c>
      <c r="AW74">
        <f>Heildar!BC262</f>
        <v>0</v>
      </c>
      <c r="AX74">
        <f>Heildar!BD262</f>
        <v>0</v>
      </c>
      <c r="AY74">
        <f>Heildar!BE262</f>
        <v>0</v>
      </c>
      <c r="AZ74">
        <f>Heildar!BF262</f>
        <v>0</v>
      </c>
      <c r="BA74">
        <f>Heildar!BG262</f>
        <v>0</v>
      </c>
      <c r="BB74">
        <f>Heildar!BH262</f>
        <v>0</v>
      </c>
      <c r="BC74">
        <f>Heildar!BI262</f>
        <v>0</v>
      </c>
      <c r="BD74">
        <f>Heildar!BJ262</f>
        <v>0</v>
      </c>
      <c r="BE74">
        <f>Heildar!BK262</f>
        <v>0</v>
      </c>
      <c r="BF74">
        <f>Heildar!BL262</f>
        <v>0</v>
      </c>
      <c r="BG74">
        <f>Heildar!BM262</f>
        <v>0</v>
      </c>
      <c r="BH74">
        <f>Heildar!BN262</f>
        <v>0</v>
      </c>
      <c r="BI74">
        <f>Heildar!BO262</f>
        <v>0</v>
      </c>
      <c r="BJ74">
        <f>Heildar!BP262</f>
        <v>0</v>
      </c>
      <c r="BK74">
        <f>Heildar!BQ262</f>
        <v>0</v>
      </c>
      <c r="BL74">
        <f>Heildar!BR262</f>
        <v>0</v>
      </c>
      <c r="BM74">
        <f>Heildar!BS262</f>
        <v>0</v>
      </c>
      <c r="BN74">
        <f>Heildar!BT262</f>
        <v>0</v>
      </c>
      <c r="BO74">
        <f>Heildar!BU262</f>
        <v>0</v>
      </c>
      <c r="BP74">
        <f>Heildar!BV262</f>
        <v>0</v>
      </c>
      <c r="BQ74">
        <f>Heildar!BW262</f>
        <v>0</v>
      </c>
      <c r="BR74">
        <f>Heildar!BX262</f>
        <v>0</v>
      </c>
      <c r="BS74">
        <f>Heildar!BY262</f>
        <v>0</v>
      </c>
      <c r="BT74">
        <f>Heildar!BZ262</f>
        <v>0</v>
      </c>
      <c r="BU74">
        <f>Heildar!CA262</f>
        <v>0</v>
      </c>
      <c r="BV74">
        <f>Heildar!CB262</f>
        <v>0</v>
      </c>
      <c r="BW74">
        <f>Heildar!CC262</f>
        <v>0</v>
      </c>
      <c r="BX74">
        <f>Heildar!CD262</f>
        <v>0</v>
      </c>
      <c r="BY74">
        <f>Heildar!CE262</f>
        <v>0</v>
      </c>
      <c r="BZ74">
        <f>Heildar!CF262</f>
        <v>0</v>
      </c>
      <c r="CA74">
        <f>Heildar!CG262</f>
        <v>0</v>
      </c>
      <c r="CB74">
        <f>Heildar!CH262</f>
        <v>0</v>
      </c>
      <c r="CC74">
        <f>Heildar!CI262</f>
        <v>0</v>
      </c>
      <c r="CD74">
        <f>Heildar!CJ262</f>
        <v>0</v>
      </c>
      <c r="CE74">
        <f>Heildar!CK262</f>
        <v>0</v>
      </c>
      <c r="CF74">
        <f>Heildar!CL262</f>
        <v>0</v>
      </c>
      <c r="CG74">
        <f>Heildar!CM262</f>
        <v>0</v>
      </c>
      <c r="CH74">
        <f>Heildar!CN262</f>
        <v>0</v>
      </c>
      <c r="CI74">
        <f>Heildar!CO262</f>
        <v>0</v>
      </c>
      <c r="CJ74">
        <f>Heildar!CP262</f>
        <v>0</v>
      </c>
      <c r="CK74">
        <f>Heildar!CQ262</f>
        <v>0</v>
      </c>
      <c r="CL74">
        <f>Heildar!CR262</f>
        <v>0</v>
      </c>
      <c r="CM74">
        <f>Heildar!CS262</f>
        <v>0</v>
      </c>
      <c r="CN74">
        <f>Heildar!CT262</f>
        <v>0</v>
      </c>
      <c r="CO74">
        <f>Heildar!CU262</f>
        <v>0</v>
      </c>
      <c r="CP74">
        <f>Heildar!CV262</f>
        <v>0</v>
      </c>
      <c r="CQ74">
        <f>Heildar!CW262</f>
        <v>0</v>
      </c>
      <c r="CR74">
        <f>Heildar!CX262</f>
        <v>0</v>
      </c>
      <c r="CS74">
        <f>Heildar!CY262</f>
        <v>0</v>
      </c>
      <c r="CT74">
        <f>Heildar!CZ262</f>
        <v>0</v>
      </c>
      <c r="CU74">
        <f>Heildar!DA262</f>
        <v>0</v>
      </c>
      <c r="CV74">
        <f>Heildar!DB262</f>
        <v>0</v>
      </c>
      <c r="CW74">
        <f>Heildar!DC262</f>
        <v>0</v>
      </c>
      <c r="CX74">
        <f>Heildar!DD262</f>
        <v>0</v>
      </c>
      <c r="CY74">
        <f>Heildar!DE262</f>
        <v>0</v>
      </c>
      <c r="CZ74">
        <f>Heildar!DF262</f>
        <v>0</v>
      </c>
      <c r="DA74">
        <f>Heildar!DG262</f>
        <v>0</v>
      </c>
      <c r="DB74">
        <f>Heildar!DH262</f>
        <v>0</v>
      </c>
      <c r="DC74">
        <f>Heildar!DI262</f>
        <v>0</v>
      </c>
      <c r="DD74">
        <f>Heildar!DJ262</f>
        <v>0</v>
      </c>
      <c r="DE74">
        <f>Heildar!DK262</f>
        <v>0</v>
      </c>
      <c r="DF74">
        <f>Heildar!DL262</f>
        <v>0</v>
      </c>
      <c r="DG74">
        <f>Heildar!DM262</f>
        <v>0</v>
      </c>
      <c r="DH74">
        <f>Heildar!DN262</f>
        <v>0</v>
      </c>
      <c r="DI74">
        <f>Heildar!DO262</f>
        <v>0</v>
      </c>
      <c r="DJ74">
        <f>Heildar!DP262</f>
        <v>0</v>
      </c>
      <c r="DK74">
        <f>Heildar!DQ262</f>
        <v>0</v>
      </c>
      <c r="DL74">
        <f>Heildar!DR262</f>
        <v>0</v>
      </c>
      <c r="DM74">
        <f>Heildar!DS262</f>
        <v>0</v>
      </c>
      <c r="DN74">
        <f>Heildar!DT262</f>
        <v>0</v>
      </c>
      <c r="DO74">
        <f>Heildar!DU262</f>
        <v>0</v>
      </c>
      <c r="DP74">
        <f>Heildar!DV262</f>
        <v>0</v>
      </c>
      <c r="DQ74">
        <f>Heildar!DW262</f>
        <v>0</v>
      </c>
      <c r="DR74">
        <f>Heildar!DX262</f>
        <v>0</v>
      </c>
      <c r="DS74">
        <f>Heildar!DY262</f>
        <v>0</v>
      </c>
      <c r="DT74">
        <f>Heildar!DZ262</f>
        <v>0</v>
      </c>
      <c r="DU74">
        <f>Heildar!EA262</f>
        <v>0</v>
      </c>
      <c r="DV74">
        <f>Heildar!EB262</f>
        <v>0</v>
      </c>
      <c r="DW74">
        <f>Heildar!EC262</f>
        <v>0</v>
      </c>
      <c r="DX74">
        <f>Heildar!ED262</f>
        <v>0</v>
      </c>
      <c r="DY74">
        <f>Heildar!EE262</f>
        <v>0</v>
      </c>
      <c r="DZ74">
        <f>Heildar!EF262</f>
        <v>0</v>
      </c>
      <c r="EA74">
        <f>Heildar!EG262</f>
        <v>0</v>
      </c>
      <c r="EB74">
        <f>Heildar!EH262</f>
        <v>0</v>
      </c>
      <c r="EC74">
        <f>Heildar!EI262</f>
        <v>0</v>
      </c>
      <c r="ED74">
        <f>Heildar!EJ262</f>
        <v>0</v>
      </c>
      <c r="EE74">
        <f>Heildar!EK262</f>
        <v>0</v>
      </c>
      <c r="EF74">
        <f>Heildar!EL262</f>
        <v>0</v>
      </c>
      <c r="EG74">
        <f>Heildar!EM262</f>
        <v>0</v>
      </c>
      <c r="EH74">
        <f>Heildar!EN262</f>
        <v>0</v>
      </c>
      <c r="EI74">
        <f>Heildar!EO262</f>
        <v>0</v>
      </c>
      <c r="EJ74">
        <f>Heildar!EP262</f>
        <v>0</v>
      </c>
      <c r="EK74">
        <f>Heildar!EQ262</f>
        <v>0</v>
      </c>
      <c r="EL74">
        <f>Heildar!ER262</f>
        <v>0</v>
      </c>
      <c r="EM74">
        <f>Heildar!ES262</f>
        <v>0</v>
      </c>
      <c r="EN74">
        <f>Heildar!ET262</f>
        <v>0</v>
      </c>
      <c r="EO74">
        <f>Heildar!EU262</f>
        <v>0</v>
      </c>
      <c r="EP74">
        <f>Heildar!EV262</f>
        <v>0</v>
      </c>
      <c r="EQ74">
        <f>Heildar!EW262</f>
        <v>0</v>
      </c>
      <c r="ER74">
        <f>Heildar!EX262</f>
        <v>0</v>
      </c>
      <c r="ES74">
        <f>Heildar!EY262</f>
        <v>0</v>
      </c>
      <c r="ET74">
        <f>Heildar!EZ262</f>
        <v>0</v>
      </c>
      <c r="EU74">
        <f>Heildar!FA262</f>
        <v>0</v>
      </c>
      <c r="EV74">
        <f>Heildar!FB262</f>
        <v>0</v>
      </c>
      <c r="EW74">
        <f>Heildar!FC262</f>
        <v>0</v>
      </c>
      <c r="EX74">
        <f>Heildar!FD262</f>
        <v>0</v>
      </c>
      <c r="EY74">
        <f>Heildar!FE262</f>
        <v>0</v>
      </c>
      <c r="EZ74">
        <f>Heildar!FF262</f>
        <v>0</v>
      </c>
      <c r="FA74">
        <f>Heildar!FG262</f>
        <v>0</v>
      </c>
      <c r="FB74">
        <f>Heildar!FH262</f>
        <v>0</v>
      </c>
      <c r="FC74">
        <f>Heildar!FI262</f>
        <v>0</v>
      </c>
      <c r="FD74">
        <f>Heildar!FJ262</f>
        <v>0</v>
      </c>
      <c r="FE74">
        <f>Heildar!FK262</f>
        <v>0</v>
      </c>
      <c r="FF74">
        <f>Heildar!FL262</f>
        <v>0</v>
      </c>
      <c r="FG74">
        <f>Heildar!FM262</f>
        <v>0</v>
      </c>
      <c r="FH74">
        <f>Heildar!FN262</f>
        <v>0</v>
      </c>
      <c r="FI74">
        <f>Heildar!FO262</f>
        <v>0</v>
      </c>
      <c r="FJ74">
        <f>Heildar!FP262</f>
        <v>0</v>
      </c>
      <c r="FK74">
        <f>Heildar!FQ262</f>
        <v>0</v>
      </c>
      <c r="FL74">
        <f>Heildar!FR262</f>
        <v>0</v>
      </c>
      <c r="FM74">
        <f>Heildar!FS262</f>
        <v>0</v>
      </c>
      <c r="FN74">
        <f>Heildar!FT262</f>
        <v>0</v>
      </c>
      <c r="FO74">
        <f>Heildar!FU262</f>
        <v>0</v>
      </c>
      <c r="FP74">
        <f>Heildar!FV262</f>
        <v>0</v>
      </c>
      <c r="FQ74">
        <f>Heildar!FW262</f>
        <v>0</v>
      </c>
      <c r="FR74">
        <f>Heildar!FX262</f>
        <v>0</v>
      </c>
      <c r="FS74">
        <f>Heildar!FY262</f>
        <v>0</v>
      </c>
      <c r="FT74">
        <f>Heildar!FZ262</f>
        <v>0</v>
      </c>
      <c r="FU74">
        <f>Heildar!GA262</f>
        <v>0</v>
      </c>
      <c r="FV74">
        <f>Heildar!GB262</f>
        <v>0</v>
      </c>
      <c r="FW74">
        <f>Heildar!GC262</f>
        <v>0</v>
      </c>
      <c r="FX74">
        <f>Heildar!GD262</f>
        <v>0</v>
      </c>
      <c r="FY74">
        <f>Heildar!GE262</f>
        <v>0</v>
      </c>
      <c r="FZ74">
        <f>Heildar!GF262</f>
        <v>0</v>
      </c>
      <c r="GA74">
        <f>Heildar!GG262</f>
        <v>0</v>
      </c>
      <c r="GB74">
        <f>Heildar!GH262</f>
        <v>0</v>
      </c>
      <c r="GC74">
        <f>Heildar!GI262</f>
        <v>0</v>
      </c>
      <c r="GD74">
        <f>Heildar!GJ262</f>
        <v>0</v>
      </c>
      <c r="GE74">
        <f>Heildar!GK262</f>
        <v>0</v>
      </c>
      <c r="GF74">
        <f>Heildar!GL262</f>
        <v>0</v>
      </c>
      <c r="GG74">
        <f>Heildar!GM262</f>
        <v>0</v>
      </c>
      <c r="GH74">
        <f>Heildar!GN262</f>
        <v>0</v>
      </c>
      <c r="GI74">
        <f>Heildar!GO262</f>
        <v>0</v>
      </c>
      <c r="GJ74">
        <f>Heildar!GP262</f>
        <v>0</v>
      </c>
      <c r="GK74">
        <f>Heildar!GQ262</f>
        <v>0</v>
      </c>
      <c r="GL74">
        <f>Heildar!GR262</f>
        <v>0</v>
      </c>
      <c r="GM74">
        <f>Heildar!GS262</f>
        <v>0</v>
      </c>
      <c r="GN74">
        <f>Heildar!GT262</f>
        <v>0</v>
      </c>
      <c r="GO74">
        <f>Heildar!GU262</f>
        <v>0</v>
      </c>
      <c r="GP74">
        <f>Heildar!GV262</f>
        <v>0</v>
      </c>
      <c r="GQ74">
        <f>Heildar!GW262</f>
        <v>0</v>
      </c>
      <c r="GR74">
        <f>Heildar!GX262</f>
        <v>0</v>
      </c>
      <c r="GS74">
        <f>Heildar!GY262</f>
        <v>0</v>
      </c>
      <c r="GT74">
        <f>Heildar!GZ262</f>
        <v>0</v>
      </c>
      <c r="GU74">
        <f>Heildar!HA262</f>
        <v>0</v>
      </c>
      <c r="GV74">
        <f>Heildar!HB262</f>
        <v>0</v>
      </c>
      <c r="GW74">
        <f>Heildar!HC262</f>
        <v>0</v>
      </c>
      <c r="GX74">
        <f>Heildar!HD262</f>
        <v>0</v>
      </c>
      <c r="GY74">
        <f>Heildar!HE262</f>
        <v>0</v>
      </c>
      <c r="GZ74">
        <f>Heildar!HF262</f>
        <v>0</v>
      </c>
      <c r="HA74">
        <f>Heildar!HG262</f>
        <v>0</v>
      </c>
      <c r="HB74">
        <f>Heildar!HH262</f>
        <v>0</v>
      </c>
      <c r="HC74">
        <f>Heildar!HI262</f>
        <v>0</v>
      </c>
      <c r="HD74">
        <f>Heildar!HJ262</f>
        <v>0</v>
      </c>
      <c r="HE74">
        <f>Heildar!HK262</f>
        <v>0</v>
      </c>
      <c r="HF74">
        <f>Heildar!HL262</f>
        <v>0</v>
      </c>
      <c r="HG74">
        <f>Heildar!HM262</f>
        <v>0</v>
      </c>
      <c r="HH74">
        <f>Heildar!HN262</f>
        <v>0</v>
      </c>
      <c r="HI74">
        <f>Heildar!HO262</f>
        <v>0</v>
      </c>
      <c r="HJ74">
        <f>Heildar!HP262</f>
        <v>0</v>
      </c>
      <c r="HK74">
        <f>Heildar!HQ262</f>
        <v>0</v>
      </c>
      <c r="HL74">
        <f>Heildar!HR262</f>
        <v>0</v>
      </c>
      <c r="HM74">
        <f>Heildar!HS262</f>
        <v>0</v>
      </c>
      <c r="HN74">
        <f>Heildar!HT262</f>
        <v>0</v>
      </c>
      <c r="HO74">
        <f>Heildar!HU262</f>
        <v>0</v>
      </c>
      <c r="HP74">
        <f>Heildar!HV262</f>
        <v>0</v>
      </c>
      <c r="HQ74">
        <f>Heildar!HW262</f>
        <v>0</v>
      </c>
      <c r="HR74">
        <f>Heildar!HX262</f>
        <v>0</v>
      </c>
      <c r="HS74">
        <f>Heildar!HY262</f>
        <v>0</v>
      </c>
      <c r="HT74">
        <f>Heildar!HZ262</f>
        <v>0</v>
      </c>
      <c r="HU74">
        <f>Heildar!IA262</f>
        <v>0</v>
      </c>
      <c r="HV74">
        <f>Heildar!IB262</f>
        <v>0</v>
      </c>
      <c r="HW74">
        <f>Heildar!IC262</f>
        <v>0</v>
      </c>
      <c r="HX74">
        <f>Heildar!ID262</f>
        <v>0</v>
      </c>
      <c r="HY74">
        <f>Heildar!IE262</f>
        <v>0</v>
      </c>
      <c r="HZ74">
        <f>Heildar!IF262</f>
        <v>0</v>
      </c>
      <c r="IA74">
        <f>Heildar!IG262</f>
        <v>0</v>
      </c>
      <c r="IB74">
        <f>Heildar!IH262</f>
        <v>0</v>
      </c>
      <c r="IC74">
        <f>Heildar!II262</f>
        <v>0</v>
      </c>
      <c r="ID74">
        <f>Heildar!IJ262</f>
        <v>0</v>
      </c>
      <c r="IE74">
        <f>Heildar!IK262</f>
        <v>0</v>
      </c>
      <c r="IF74">
        <f>Heildar!IL262</f>
        <v>0</v>
      </c>
      <c r="IG74">
        <f>Heildar!IM262</f>
        <v>0</v>
      </c>
      <c r="IH74">
        <f>Heildar!IN262</f>
        <v>0</v>
      </c>
      <c r="II74">
        <f>Heildar!IO262</f>
        <v>0</v>
      </c>
      <c r="IJ74">
        <f>Heildar!IP262</f>
        <v>0</v>
      </c>
      <c r="IK74">
        <f>Heildar!IQ262</f>
        <v>0</v>
      </c>
      <c r="IL74">
        <f>Heildar!IR262</f>
        <v>0</v>
      </c>
      <c r="IM74">
        <f>Heildar!IS262</f>
        <v>0</v>
      </c>
      <c r="IN74">
        <f>Heildar!IT262</f>
        <v>0</v>
      </c>
      <c r="IO74">
        <f>Heildar!IU262</f>
        <v>0</v>
      </c>
      <c r="IP74">
        <f>Heildar!IV262</f>
        <v>0</v>
      </c>
      <c r="IQ74" t="e">
        <f>Heildar!#REF!</f>
        <v>#REF!</v>
      </c>
      <c r="IR74" t="e">
        <f>Heildar!#REF!</f>
        <v>#REF!</v>
      </c>
      <c r="IS74" t="e">
        <f>Heildar!#REF!</f>
        <v>#REF!</v>
      </c>
      <c r="IT74" t="e">
        <f>Heildar!#REF!</f>
        <v>#REF!</v>
      </c>
      <c r="IU74" t="e">
        <f>Heildar!#REF!</f>
        <v>#REF!</v>
      </c>
      <c r="IV74" t="e">
        <f>Heildar!#REF!</f>
        <v>#REF!</v>
      </c>
    </row>
    <row r="75" spans="1:256" x14ac:dyDescent="0.2">
      <c r="A75" s="30" t="str">
        <f>Heildar!A158</f>
        <v>Hrúðurfléttur</v>
      </c>
      <c r="B75" s="30">
        <f>Heildar!B158</f>
        <v>48.5</v>
      </c>
      <c r="C75" s="30">
        <f>Heildar!C158</f>
        <v>35</v>
      </c>
      <c r="D75" s="30">
        <f>Heildar!D158</f>
        <v>35</v>
      </c>
      <c r="E75" s="30">
        <f>Heildar!E158</f>
        <v>20.5</v>
      </c>
      <c r="F75" s="30">
        <f>Heildar!F158</f>
        <v>8</v>
      </c>
      <c r="G75" s="30">
        <f>Heildar!G158</f>
        <v>-13.5</v>
      </c>
      <c r="H75" s="30">
        <f>Heildar!H158</f>
        <v>0</v>
      </c>
      <c r="I75" s="30">
        <f>Heildar!I158</f>
        <v>-14.5</v>
      </c>
      <c r="J75" s="30">
        <f>Heildar!J158</f>
        <v>-12.5</v>
      </c>
      <c r="K75" s="30">
        <f>Heildar!K158</f>
        <v>0</v>
      </c>
      <c r="L75" s="30">
        <f>Heildar!L158</f>
        <v>0</v>
      </c>
      <c r="M75" s="30">
        <f>Heildar!M158</f>
        <v>0</v>
      </c>
      <c r="N75" s="30">
        <f>Heildar!N158</f>
        <v>0</v>
      </c>
      <c r="O75" s="30">
        <f>Heildar!O158</f>
        <v>0</v>
      </c>
      <c r="P75" s="30">
        <f>Heildar!P158</f>
        <v>0</v>
      </c>
      <c r="Q75" s="30">
        <f>Heildar!Q158</f>
        <v>0</v>
      </c>
      <c r="R75" s="30">
        <f>Heildar!R158</f>
        <v>0</v>
      </c>
      <c r="S75" s="30">
        <f>Heildar!S158</f>
        <v>0</v>
      </c>
      <c r="T75" s="30">
        <f>Heildar!T158</f>
        <v>0</v>
      </c>
      <c r="U75" s="30">
        <f>Heildar!U158</f>
        <v>48.5</v>
      </c>
      <c r="V75" s="30">
        <f>Heildar!V158</f>
        <v>35</v>
      </c>
      <c r="W75" s="30">
        <f>Heildar!W158</f>
        <v>35</v>
      </c>
      <c r="X75" s="30">
        <f>Heildar!X158</f>
        <v>20.5</v>
      </c>
      <c r="Y75" s="30">
        <f>Heildar!Y158</f>
        <v>8</v>
      </c>
      <c r="Z75" s="30">
        <f>Heildar!Z158</f>
        <v>0</v>
      </c>
      <c r="AA75" s="30">
        <f>Heildar!AA158</f>
        <v>0</v>
      </c>
      <c r="AB75" s="30">
        <f>Heildar!AB158</f>
        <v>0</v>
      </c>
      <c r="AC75" s="30">
        <f>Heildar!AC158</f>
        <v>0</v>
      </c>
      <c r="AD75" s="30">
        <f>Heildar!AD158</f>
        <v>0</v>
      </c>
      <c r="AE75" s="30">
        <f>Heildar!AE158</f>
        <v>0</v>
      </c>
      <c r="AF75" s="30">
        <f>Heildar!AF158</f>
        <v>0</v>
      </c>
      <c r="AG75" s="30">
        <f>Heildar!AG158</f>
        <v>0</v>
      </c>
      <c r="AH75" s="30">
        <f>Heildar!AH158</f>
        <v>0</v>
      </c>
      <c r="AI75" s="30">
        <f>Heildar!AI158</f>
        <v>0</v>
      </c>
      <c r="AP75">
        <f>Heildar!AV263</f>
        <v>0</v>
      </c>
      <c r="AQ75">
        <f>Heildar!AW263</f>
        <v>0</v>
      </c>
      <c r="AR75">
        <f>Heildar!AX263</f>
        <v>0</v>
      </c>
      <c r="AS75">
        <f>Heildar!AY263</f>
        <v>0</v>
      </c>
      <c r="AT75">
        <f>Heildar!AZ263</f>
        <v>0</v>
      </c>
      <c r="AU75">
        <f>Heildar!BA263</f>
        <v>0</v>
      </c>
      <c r="AV75">
        <f>Heildar!BB263</f>
        <v>0</v>
      </c>
      <c r="AW75">
        <f>Heildar!BC263</f>
        <v>0</v>
      </c>
      <c r="AX75">
        <f>Heildar!BD263</f>
        <v>0</v>
      </c>
      <c r="AY75">
        <f>Heildar!BE263</f>
        <v>0</v>
      </c>
      <c r="AZ75">
        <f>Heildar!BF263</f>
        <v>0</v>
      </c>
      <c r="BA75">
        <f>Heildar!BG263</f>
        <v>0</v>
      </c>
      <c r="BB75">
        <f>Heildar!BH263</f>
        <v>0</v>
      </c>
      <c r="BC75">
        <f>Heildar!BI263</f>
        <v>0</v>
      </c>
      <c r="BD75">
        <f>Heildar!BJ263</f>
        <v>0</v>
      </c>
      <c r="BE75">
        <f>Heildar!BK263</f>
        <v>0</v>
      </c>
      <c r="BF75">
        <f>Heildar!BL263</f>
        <v>0</v>
      </c>
      <c r="BG75">
        <f>Heildar!BM263</f>
        <v>0</v>
      </c>
      <c r="BH75">
        <f>Heildar!BN263</f>
        <v>0</v>
      </c>
      <c r="BI75">
        <f>Heildar!BO263</f>
        <v>0</v>
      </c>
      <c r="BJ75">
        <f>Heildar!BP263</f>
        <v>0</v>
      </c>
      <c r="BK75">
        <f>Heildar!BQ263</f>
        <v>0</v>
      </c>
      <c r="BL75">
        <f>Heildar!BR263</f>
        <v>0</v>
      </c>
      <c r="BM75">
        <f>Heildar!BS263</f>
        <v>0</v>
      </c>
      <c r="BN75">
        <f>Heildar!BT263</f>
        <v>0</v>
      </c>
      <c r="BO75">
        <f>Heildar!BU263</f>
        <v>0</v>
      </c>
      <c r="BP75">
        <f>Heildar!BV263</f>
        <v>0</v>
      </c>
      <c r="BQ75">
        <f>Heildar!BW263</f>
        <v>0</v>
      </c>
      <c r="BR75">
        <f>Heildar!BX263</f>
        <v>0</v>
      </c>
      <c r="BS75">
        <f>Heildar!BY263</f>
        <v>0</v>
      </c>
      <c r="BT75">
        <f>Heildar!BZ263</f>
        <v>0</v>
      </c>
      <c r="BU75">
        <f>Heildar!CA263</f>
        <v>0</v>
      </c>
      <c r="BV75">
        <f>Heildar!CB263</f>
        <v>0</v>
      </c>
      <c r="BW75">
        <f>Heildar!CC263</f>
        <v>0</v>
      </c>
      <c r="BX75">
        <f>Heildar!CD263</f>
        <v>0</v>
      </c>
      <c r="BY75">
        <f>Heildar!CE263</f>
        <v>0</v>
      </c>
      <c r="BZ75">
        <f>Heildar!CF263</f>
        <v>0</v>
      </c>
      <c r="CA75">
        <f>Heildar!CG263</f>
        <v>0</v>
      </c>
      <c r="CB75">
        <f>Heildar!CH263</f>
        <v>0</v>
      </c>
      <c r="CC75">
        <f>Heildar!CI263</f>
        <v>0</v>
      </c>
      <c r="CD75">
        <f>Heildar!CJ263</f>
        <v>0</v>
      </c>
      <c r="CE75">
        <f>Heildar!CK263</f>
        <v>0</v>
      </c>
      <c r="CF75">
        <f>Heildar!CL263</f>
        <v>0</v>
      </c>
      <c r="CG75">
        <f>Heildar!CM263</f>
        <v>0</v>
      </c>
      <c r="CH75">
        <f>Heildar!CN263</f>
        <v>0</v>
      </c>
      <c r="CI75">
        <f>Heildar!CO263</f>
        <v>0</v>
      </c>
      <c r="CJ75">
        <f>Heildar!CP263</f>
        <v>0</v>
      </c>
      <c r="CK75">
        <f>Heildar!CQ263</f>
        <v>0</v>
      </c>
      <c r="CL75">
        <f>Heildar!CR263</f>
        <v>0</v>
      </c>
      <c r="CM75">
        <f>Heildar!CS263</f>
        <v>0</v>
      </c>
      <c r="CN75">
        <f>Heildar!CT263</f>
        <v>0</v>
      </c>
      <c r="CO75">
        <f>Heildar!CU263</f>
        <v>0</v>
      </c>
      <c r="CP75">
        <f>Heildar!CV263</f>
        <v>0</v>
      </c>
      <c r="CQ75">
        <f>Heildar!CW263</f>
        <v>0</v>
      </c>
      <c r="CR75">
        <f>Heildar!CX263</f>
        <v>0</v>
      </c>
      <c r="CS75">
        <f>Heildar!CY263</f>
        <v>0</v>
      </c>
      <c r="CT75">
        <f>Heildar!CZ263</f>
        <v>0</v>
      </c>
      <c r="CU75">
        <f>Heildar!DA263</f>
        <v>0</v>
      </c>
      <c r="CV75">
        <f>Heildar!DB263</f>
        <v>0</v>
      </c>
      <c r="CW75">
        <f>Heildar!DC263</f>
        <v>0</v>
      </c>
      <c r="CX75">
        <f>Heildar!DD263</f>
        <v>0</v>
      </c>
      <c r="CY75">
        <f>Heildar!DE263</f>
        <v>0</v>
      </c>
      <c r="CZ75">
        <f>Heildar!DF263</f>
        <v>0</v>
      </c>
      <c r="DA75">
        <f>Heildar!DG263</f>
        <v>0</v>
      </c>
      <c r="DB75">
        <f>Heildar!DH263</f>
        <v>0</v>
      </c>
      <c r="DC75">
        <f>Heildar!DI263</f>
        <v>0</v>
      </c>
      <c r="DD75">
        <f>Heildar!DJ263</f>
        <v>0</v>
      </c>
      <c r="DE75">
        <f>Heildar!DK263</f>
        <v>0</v>
      </c>
      <c r="DF75">
        <f>Heildar!DL263</f>
        <v>0</v>
      </c>
      <c r="DG75">
        <f>Heildar!DM263</f>
        <v>0</v>
      </c>
      <c r="DH75">
        <f>Heildar!DN263</f>
        <v>0</v>
      </c>
      <c r="DI75">
        <f>Heildar!DO263</f>
        <v>0</v>
      </c>
      <c r="DJ75">
        <f>Heildar!DP263</f>
        <v>0</v>
      </c>
      <c r="DK75">
        <f>Heildar!DQ263</f>
        <v>0</v>
      </c>
      <c r="DL75">
        <f>Heildar!DR263</f>
        <v>0</v>
      </c>
      <c r="DM75">
        <f>Heildar!DS263</f>
        <v>0</v>
      </c>
      <c r="DN75">
        <f>Heildar!DT263</f>
        <v>0</v>
      </c>
      <c r="DO75">
        <f>Heildar!DU263</f>
        <v>0</v>
      </c>
      <c r="DP75">
        <f>Heildar!DV263</f>
        <v>0</v>
      </c>
      <c r="DQ75">
        <f>Heildar!DW263</f>
        <v>0</v>
      </c>
      <c r="DR75">
        <f>Heildar!DX263</f>
        <v>0</v>
      </c>
      <c r="DS75">
        <f>Heildar!DY263</f>
        <v>0</v>
      </c>
      <c r="DT75">
        <f>Heildar!DZ263</f>
        <v>0</v>
      </c>
      <c r="DU75">
        <f>Heildar!EA263</f>
        <v>0</v>
      </c>
      <c r="DV75">
        <f>Heildar!EB263</f>
        <v>0</v>
      </c>
      <c r="DW75">
        <f>Heildar!EC263</f>
        <v>0</v>
      </c>
      <c r="DX75">
        <f>Heildar!ED263</f>
        <v>0</v>
      </c>
      <c r="DY75">
        <f>Heildar!EE263</f>
        <v>0</v>
      </c>
      <c r="DZ75">
        <f>Heildar!EF263</f>
        <v>0</v>
      </c>
      <c r="EA75">
        <f>Heildar!EG263</f>
        <v>0</v>
      </c>
      <c r="EB75">
        <f>Heildar!EH263</f>
        <v>0</v>
      </c>
      <c r="EC75">
        <f>Heildar!EI263</f>
        <v>0</v>
      </c>
      <c r="ED75">
        <f>Heildar!EJ263</f>
        <v>0</v>
      </c>
      <c r="EE75">
        <f>Heildar!EK263</f>
        <v>0</v>
      </c>
      <c r="EF75">
        <f>Heildar!EL263</f>
        <v>0</v>
      </c>
      <c r="EG75">
        <f>Heildar!EM263</f>
        <v>0</v>
      </c>
      <c r="EH75">
        <f>Heildar!EN263</f>
        <v>0</v>
      </c>
      <c r="EI75">
        <f>Heildar!EO263</f>
        <v>0</v>
      </c>
      <c r="EJ75">
        <f>Heildar!EP263</f>
        <v>0</v>
      </c>
      <c r="EK75">
        <f>Heildar!EQ263</f>
        <v>0</v>
      </c>
      <c r="EL75">
        <f>Heildar!ER263</f>
        <v>0</v>
      </c>
      <c r="EM75">
        <f>Heildar!ES263</f>
        <v>0</v>
      </c>
      <c r="EN75">
        <f>Heildar!ET263</f>
        <v>0</v>
      </c>
      <c r="EO75">
        <f>Heildar!EU263</f>
        <v>0</v>
      </c>
      <c r="EP75">
        <f>Heildar!EV263</f>
        <v>0</v>
      </c>
      <c r="EQ75">
        <f>Heildar!EW263</f>
        <v>0</v>
      </c>
      <c r="ER75">
        <f>Heildar!EX263</f>
        <v>0</v>
      </c>
      <c r="ES75">
        <f>Heildar!EY263</f>
        <v>0</v>
      </c>
      <c r="ET75">
        <f>Heildar!EZ263</f>
        <v>0</v>
      </c>
      <c r="EU75">
        <f>Heildar!FA263</f>
        <v>0</v>
      </c>
      <c r="EV75">
        <f>Heildar!FB263</f>
        <v>0</v>
      </c>
      <c r="EW75">
        <f>Heildar!FC263</f>
        <v>0</v>
      </c>
      <c r="EX75">
        <f>Heildar!FD263</f>
        <v>0</v>
      </c>
      <c r="EY75">
        <f>Heildar!FE263</f>
        <v>0</v>
      </c>
      <c r="EZ75">
        <f>Heildar!FF263</f>
        <v>0</v>
      </c>
      <c r="FA75">
        <f>Heildar!FG263</f>
        <v>0</v>
      </c>
      <c r="FB75">
        <f>Heildar!FH263</f>
        <v>0</v>
      </c>
      <c r="FC75">
        <f>Heildar!FI263</f>
        <v>0</v>
      </c>
      <c r="FD75">
        <f>Heildar!FJ263</f>
        <v>0</v>
      </c>
      <c r="FE75">
        <f>Heildar!FK263</f>
        <v>0</v>
      </c>
      <c r="FF75">
        <f>Heildar!FL263</f>
        <v>0</v>
      </c>
      <c r="FG75">
        <f>Heildar!FM263</f>
        <v>0</v>
      </c>
      <c r="FH75">
        <f>Heildar!FN263</f>
        <v>0</v>
      </c>
      <c r="FI75">
        <f>Heildar!FO263</f>
        <v>0</v>
      </c>
      <c r="FJ75">
        <f>Heildar!FP263</f>
        <v>0</v>
      </c>
      <c r="FK75">
        <f>Heildar!FQ263</f>
        <v>0</v>
      </c>
      <c r="FL75">
        <f>Heildar!FR263</f>
        <v>0</v>
      </c>
      <c r="FM75">
        <f>Heildar!FS263</f>
        <v>0</v>
      </c>
      <c r="FN75">
        <f>Heildar!FT263</f>
        <v>0</v>
      </c>
      <c r="FO75">
        <f>Heildar!FU263</f>
        <v>0</v>
      </c>
      <c r="FP75">
        <f>Heildar!FV263</f>
        <v>0</v>
      </c>
      <c r="FQ75">
        <f>Heildar!FW263</f>
        <v>0</v>
      </c>
      <c r="FR75">
        <f>Heildar!FX263</f>
        <v>0</v>
      </c>
      <c r="FS75">
        <f>Heildar!FY263</f>
        <v>0</v>
      </c>
      <c r="FT75">
        <f>Heildar!FZ263</f>
        <v>0</v>
      </c>
      <c r="FU75">
        <f>Heildar!GA263</f>
        <v>0</v>
      </c>
      <c r="FV75">
        <f>Heildar!GB263</f>
        <v>0</v>
      </c>
      <c r="FW75">
        <f>Heildar!GC263</f>
        <v>0</v>
      </c>
      <c r="FX75">
        <f>Heildar!GD263</f>
        <v>0</v>
      </c>
      <c r="FY75">
        <f>Heildar!GE263</f>
        <v>0</v>
      </c>
      <c r="FZ75">
        <f>Heildar!GF263</f>
        <v>0</v>
      </c>
      <c r="GA75">
        <f>Heildar!GG263</f>
        <v>0</v>
      </c>
      <c r="GB75">
        <f>Heildar!GH263</f>
        <v>0</v>
      </c>
      <c r="GC75">
        <f>Heildar!GI263</f>
        <v>0</v>
      </c>
      <c r="GD75">
        <f>Heildar!GJ263</f>
        <v>0</v>
      </c>
      <c r="GE75">
        <f>Heildar!GK263</f>
        <v>0</v>
      </c>
      <c r="GF75">
        <f>Heildar!GL263</f>
        <v>0</v>
      </c>
      <c r="GG75">
        <f>Heildar!GM263</f>
        <v>0</v>
      </c>
      <c r="GH75">
        <f>Heildar!GN263</f>
        <v>0</v>
      </c>
      <c r="GI75">
        <f>Heildar!GO263</f>
        <v>0</v>
      </c>
      <c r="GJ75">
        <f>Heildar!GP263</f>
        <v>0</v>
      </c>
      <c r="GK75">
        <f>Heildar!GQ263</f>
        <v>0</v>
      </c>
      <c r="GL75">
        <f>Heildar!GR263</f>
        <v>0</v>
      </c>
      <c r="GM75">
        <f>Heildar!GS263</f>
        <v>0</v>
      </c>
      <c r="GN75">
        <f>Heildar!GT263</f>
        <v>0</v>
      </c>
      <c r="GO75">
        <f>Heildar!GU263</f>
        <v>0</v>
      </c>
      <c r="GP75">
        <f>Heildar!GV263</f>
        <v>0</v>
      </c>
      <c r="GQ75">
        <f>Heildar!GW263</f>
        <v>0</v>
      </c>
      <c r="GR75">
        <f>Heildar!GX263</f>
        <v>0</v>
      </c>
      <c r="GS75">
        <f>Heildar!GY263</f>
        <v>0</v>
      </c>
      <c r="GT75">
        <f>Heildar!GZ263</f>
        <v>0</v>
      </c>
      <c r="GU75">
        <f>Heildar!HA263</f>
        <v>0</v>
      </c>
      <c r="GV75">
        <f>Heildar!HB263</f>
        <v>0</v>
      </c>
      <c r="GW75">
        <f>Heildar!HC263</f>
        <v>0</v>
      </c>
      <c r="GX75">
        <f>Heildar!HD263</f>
        <v>0</v>
      </c>
      <c r="GY75">
        <f>Heildar!HE263</f>
        <v>0</v>
      </c>
      <c r="GZ75">
        <f>Heildar!HF263</f>
        <v>0</v>
      </c>
      <c r="HA75">
        <f>Heildar!HG263</f>
        <v>0</v>
      </c>
      <c r="HB75">
        <f>Heildar!HH263</f>
        <v>0</v>
      </c>
      <c r="HC75">
        <f>Heildar!HI263</f>
        <v>0</v>
      </c>
      <c r="HD75">
        <f>Heildar!HJ263</f>
        <v>0</v>
      </c>
      <c r="HE75">
        <f>Heildar!HK263</f>
        <v>0</v>
      </c>
      <c r="HF75">
        <f>Heildar!HL263</f>
        <v>0</v>
      </c>
      <c r="HG75">
        <f>Heildar!HM263</f>
        <v>0</v>
      </c>
      <c r="HH75">
        <f>Heildar!HN263</f>
        <v>0</v>
      </c>
      <c r="HI75">
        <f>Heildar!HO263</f>
        <v>0</v>
      </c>
      <c r="HJ75">
        <f>Heildar!HP263</f>
        <v>0</v>
      </c>
      <c r="HK75">
        <f>Heildar!HQ263</f>
        <v>0</v>
      </c>
      <c r="HL75">
        <f>Heildar!HR263</f>
        <v>0</v>
      </c>
      <c r="HM75">
        <f>Heildar!HS263</f>
        <v>0</v>
      </c>
      <c r="HN75">
        <f>Heildar!HT263</f>
        <v>0</v>
      </c>
      <c r="HO75">
        <f>Heildar!HU263</f>
        <v>0</v>
      </c>
      <c r="HP75">
        <f>Heildar!HV263</f>
        <v>0</v>
      </c>
      <c r="HQ75">
        <f>Heildar!HW263</f>
        <v>0</v>
      </c>
      <c r="HR75">
        <f>Heildar!HX263</f>
        <v>0</v>
      </c>
      <c r="HS75">
        <f>Heildar!HY263</f>
        <v>0</v>
      </c>
      <c r="HT75">
        <f>Heildar!HZ263</f>
        <v>0</v>
      </c>
      <c r="HU75">
        <f>Heildar!IA263</f>
        <v>0</v>
      </c>
      <c r="HV75">
        <f>Heildar!IB263</f>
        <v>0</v>
      </c>
      <c r="HW75">
        <f>Heildar!IC263</f>
        <v>0</v>
      </c>
      <c r="HX75">
        <f>Heildar!ID263</f>
        <v>0</v>
      </c>
      <c r="HY75">
        <f>Heildar!IE263</f>
        <v>0</v>
      </c>
      <c r="HZ75">
        <f>Heildar!IF263</f>
        <v>0</v>
      </c>
      <c r="IA75">
        <f>Heildar!IG263</f>
        <v>0</v>
      </c>
      <c r="IB75">
        <f>Heildar!IH263</f>
        <v>0</v>
      </c>
      <c r="IC75">
        <f>Heildar!II263</f>
        <v>0</v>
      </c>
      <c r="ID75">
        <f>Heildar!IJ263</f>
        <v>0</v>
      </c>
      <c r="IE75">
        <f>Heildar!IK263</f>
        <v>0</v>
      </c>
      <c r="IF75">
        <f>Heildar!IL263</f>
        <v>0</v>
      </c>
      <c r="IG75">
        <f>Heildar!IM263</f>
        <v>0</v>
      </c>
      <c r="IH75">
        <f>Heildar!IN263</f>
        <v>0</v>
      </c>
      <c r="II75">
        <f>Heildar!IO263</f>
        <v>0</v>
      </c>
      <c r="IJ75">
        <f>Heildar!IP263</f>
        <v>0</v>
      </c>
      <c r="IK75">
        <f>Heildar!IQ263</f>
        <v>0</v>
      </c>
      <c r="IL75">
        <f>Heildar!IR263</f>
        <v>0</v>
      </c>
      <c r="IM75">
        <f>Heildar!IS263</f>
        <v>0</v>
      </c>
      <c r="IN75">
        <f>Heildar!IT263</f>
        <v>0</v>
      </c>
      <c r="IO75">
        <f>Heildar!IU263</f>
        <v>0</v>
      </c>
      <c r="IP75">
        <f>Heildar!IV263</f>
        <v>0</v>
      </c>
      <c r="IQ75" t="e">
        <f>Heildar!#REF!</f>
        <v>#REF!</v>
      </c>
      <c r="IR75" t="e">
        <f>Heildar!#REF!</f>
        <v>#REF!</v>
      </c>
      <c r="IS75" t="e">
        <f>Heildar!#REF!</f>
        <v>#REF!</v>
      </c>
      <c r="IT75" t="e">
        <f>Heildar!#REF!</f>
        <v>#REF!</v>
      </c>
      <c r="IU75" t="e">
        <f>Heildar!#REF!</f>
        <v>#REF!</v>
      </c>
      <c r="IV75" t="e">
        <f>Heildar!#REF!</f>
        <v>#REF!</v>
      </c>
    </row>
    <row r="76" spans="1:256" x14ac:dyDescent="0.2">
      <c r="A76" s="30" t="str">
        <f>Heildar!A159</f>
        <v>Heildarþekja</v>
      </c>
      <c r="B76" s="30">
        <f>Heildar!B159</f>
        <v>63.5</v>
      </c>
      <c r="C76" s="30">
        <f>Heildar!C159</f>
        <v>58</v>
      </c>
      <c r="D76" s="30">
        <f>Heildar!D159</f>
        <v>68</v>
      </c>
      <c r="E76" s="30">
        <f>Heildar!E159</f>
        <v>51.5</v>
      </c>
      <c r="F76" s="30">
        <f>Heildar!F159</f>
        <v>46.5</v>
      </c>
      <c r="G76" s="30">
        <f>Heildar!G159</f>
        <v>-5.5</v>
      </c>
      <c r="H76" s="30">
        <f>Heildar!H159</f>
        <v>10</v>
      </c>
      <c r="I76" s="30">
        <f>Heildar!I159</f>
        <v>-16.5</v>
      </c>
      <c r="J76" s="30">
        <f>Heildar!J159</f>
        <v>-5</v>
      </c>
      <c r="K76" s="30">
        <f>Heildar!K159</f>
        <v>0</v>
      </c>
      <c r="L76" s="30">
        <f>Heildar!L159</f>
        <v>0</v>
      </c>
      <c r="M76" s="30">
        <f>Heildar!M159</f>
        <v>0</v>
      </c>
      <c r="N76" s="30">
        <f>Heildar!N159</f>
        <v>0</v>
      </c>
      <c r="O76" s="30">
        <f>Heildar!O159</f>
        <v>0</v>
      </c>
      <c r="P76" s="30">
        <f>Heildar!P159</f>
        <v>0</v>
      </c>
      <c r="Q76" s="30">
        <f>Heildar!Q159</f>
        <v>0</v>
      </c>
      <c r="R76" s="30">
        <f>Heildar!R159</f>
        <v>0</v>
      </c>
      <c r="S76" s="30">
        <f>Heildar!S159</f>
        <v>0</v>
      </c>
      <c r="T76" s="30">
        <f>Heildar!T159</f>
        <v>0</v>
      </c>
      <c r="U76" s="30">
        <f>Heildar!U159</f>
        <v>0</v>
      </c>
      <c r="V76" s="30">
        <f>Heildar!V159</f>
        <v>0</v>
      </c>
      <c r="W76" s="30">
        <f>Heildar!W159</f>
        <v>0</v>
      </c>
      <c r="X76" s="30">
        <f>Heildar!X159</f>
        <v>0</v>
      </c>
      <c r="Y76" s="30">
        <f>Heildar!Y159</f>
        <v>0</v>
      </c>
      <c r="Z76" s="30">
        <f>Heildar!Z159</f>
        <v>63.5</v>
      </c>
      <c r="AA76" s="30">
        <f>Heildar!AA159</f>
        <v>58</v>
      </c>
      <c r="AB76" s="30">
        <f>Heildar!AB159</f>
        <v>68</v>
      </c>
      <c r="AC76" s="30">
        <f>Heildar!AC159</f>
        <v>51.5</v>
      </c>
      <c r="AD76" s="30">
        <f>Heildar!AD159</f>
        <v>46.5</v>
      </c>
      <c r="AE76" s="30">
        <f>Heildar!AE159</f>
        <v>0</v>
      </c>
      <c r="AF76" s="30">
        <f>Heildar!AF159</f>
        <v>0</v>
      </c>
      <c r="AG76" s="30">
        <f>Heildar!AG159</f>
        <v>0</v>
      </c>
      <c r="AH76" s="30">
        <f>Heildar!AH159</f>
        <v>0</v>
      </c>
      <c r="AI76" s="30">
        <f>Heildar!AI159</f>
        <v>0</v>
      </c>
      <c r="AP76">
        <f>Heildar!AV264</f>
        <v>0</v>
      </c>
      <c r="AQ76">
        <f>Heildar!AW264</f>
        <v>0</v>
      </c>
      <c r="AR76">
        <f>Heildar!AX264</f>
        <v>0</v>
      </c>
      <c r="AS76">
        <f>Heildar!AY264</f>
        <v>0</v>
      </c>
      <c r="AT76">
        <f>Heildar!AZ264</f>
        <v>0</v>
      </c>
      <c r="AU76">
        <f>Heildar!BA264</f>
        <v>0</v>
      </c>
      <c r="AV76">
        <f>Heildar!BB264</f>
        <v>0</v>
      </c>
      <c r="AW76">
        <f>Heildar!BC264</f>
        <v>0</v>
      </c>
      <c r="AX76">
        <f>Heildar!BD264</f>
        <v>0</v>
      </c>
      <c r="AY76">
        <f>Heildar!BE264</f>
        <v>0</v>
      </c>
      <c r="AZ76">
        <f>Heildar!BF264</f>
        <v>0</v>
      </c>
      <c r="BA76">
        <f>Heildar!BG264</f>
        <v>0</v>
      </c>
      <c r="BB76">
        <f>Heildar!BH264</f>
        <v>0</v>
      </c>
      <c r="BC76">
        <f>Heildar!BI264</f>
        <v>0</v>
      </c>
      <c r="BD76">
        <f>Heildar!BJ264</f>
        <v>0</v>
      </c>
      <c r="BE76">
        <f>Heildar!BK264</f>
        <v>0</v>
      </c>
      <c r="BF76">
        <f>Heildar!BL264</f>
        <v>0</v>
      </c>
      <c r="BG76">
        <f>Heildar!BM264</f>
        <v>0</v>
      </c>
      <c r="BH76">
        <f>Heildar!BN264</f>
        <v>0</v>
      </c>
      <c r="BI76">
        <f>Heildar!BO264</f>
        <v>0</v>
      </c>
      <c r="BJ76">
        <f>Heildar!BP264</f>
        <v>0</v>
      </c>
      <c r="BK76">
        <f>Heildar!BQ264</f>
        <v>0</v>
      </c>
      <c r="BL76">
        <f>Heildar!BR264</f>
        <v>0</v>
      </c>
      <c r="BM76">
        <f>Heildar!BS264</f>
        <v>0</v>
      </c>
      <c r="BN76">
        <f>Heildar!BT264</f>
        <v>0</v>
      </c>
      <c r="BO76">
        <f>Heildar!BU264</f>
        <v>0</v>
      </c>
      <c r="BP76">
        <f>Heildar!BV264</f>
        <v>0</v>
      </c>
      <c r="BQ76">
        <f>Heildar!BW264</f>
        <v>0</v>
      </c>
      <c r="BR76">
        <f>Heildar!BX264</f>
        <v>0</v>
      </c>
      <c r="BS76">
        <f>Heildar!BY264</f>
        <v>0</v>
      </c>
      <c r="BT76">
        <f>Heildar!BZ264</f>
        <v>0</v>
      </c>
      <c r="BU76">
        <f>Heildar!CA264</f>
        <v>0</v>
      </c>
      <c r="BV76">
        <f>Heildar!CB264</f>
        <v>0</v>
      </c>
      <c r="BW76">
        <f>Heildar!CC264</f>
        <v>0</v>
      </c>
      <c r="BX76">
        <f>Heildar!CD264</f>
        <v>0</v>
      </c>
      <c r="BY76">
        <f>Heildar!CE264</f>
        <v>0</v>
      </c>
      <c r="BZ76">
        <f>Heildar!CF264</f>
        <v>0</v>
      </c>
      <c r="CA76">
        <f>Heildar!CG264</f>
        <v>0</v>
      </c>
      <c r="CB76">
        <f>Heildar!CH264</f>
        <v>0</v>
      </c>
      <c r="CC76">
        <f>Heildar!CI264</f>
        <v>0</v>
      </c>
      <c r="CD76">
        <f>Heildar!CJ264</f>
        <v>0</v>
      </c>
      <c r="CE76">
        <f>Heildar!CK264</f>
        <v>0</v>
      </c>
      <c r="CF76">
        <f>Heildar!CL264</f>
        <v>0</v>
      </c>
      <c r="CG76">
        <f>Heildar!CM264</f>
        <v>0</v>
      </c>
      <c r="CH76">
        <f>Heildar!CN264</f>
        <v>0</v>
      </c>
      <c r="CI76">
        <f>Heildar!CO264</f>
        <v>0</v>
      </c>
      <c r="CJ76">
        <f>Heildar!CP264</f>
        <v>0</v>
      </c>
      <c r="CK76">
        <f>Heildar!CQ264</f>
        <v>0</v>
      </c>
      <c r="CL76">
        <f>Heildar!CR264</f>
        <v>0</v>
      </c>
      <c r="CM76">
        <f>Heildar!CS264</f>
        <v>0</v>
      </c>
      <c r="CN76">
        <f>Heildar!CT264</f>
        <v>0</v>
      </c>
      <c r="CO76">
        <f>Heildar!CU264</f>
        <v>0</v>
      </c>
      <c r="CP76">
        <f>Heildar!CV264</f>
        <v>0</v>
      </c>
      <c r="CQ76">
        <f>Heildar!CW264</f>
        <v>0</v>
      </c>
      <c r="CR76">
        <f>Heildar!CX264</f>
        <v>0</v>
      </c>
      <c r="CS76">
        <f>Heildar!CY264</f>
        <v>0</v>
      </c>
      <c r="CT76">
        <f>Heildar!CZ264</f>
        <v>0</v>
      </c>
      <c r="CU76">
        <f>Heildar!DA264</f>
        <v>0</v>
      </c>
      <c r="CV76">
        <f>Heildar!DB264</f>
        <v>0</v>
      </c>
      <c r="CW76">
        <f>Heildar!DC264</f>
        <v>0</v>
      </c>
      <c r="CX76">
        <f>Heildar!DD264</f>
        <v>0</v>
      </c>
      <c r="CY76">
        <f>Heildar!DE264</f>
        <v>0</v>
      </c>
      <c r="CZ76">
        <f>Heildar!DF264</f>
        <v>0</v>
      </c>
      <c r="DA76">
        <f>Heildar!DG264</f>
        <v>0</v>
      </c>
      <c r="DB76">
        <f>Heildar!DH264</f>
        <v>0</v>
      </c>
      <c r="DC76">
        <f>Heildar!DI264</f>
        <v>0</v>
      </c>
      <c r="DD76">
        <f>Heildar!DJ264</f>
        <v>0</v>
      </c>
      <c r="DE76">
        <f>Heildar!DK264</f>
        <v>0</v>
      </c>
      <c r="DF76">
        <f>Heildar!DL264</f>
        <v>0</v>
      </c>
      <c r="DG76">
        <f>Heildar!DM264</f>
        <v>0</v>
      </c>
      <c r="DH76">
        <f>Heildar!DN264</f>
        <v>0</v>
      </c>
      <c r="DI76">
        <f>Heildar!DO264</f>
        <v>0</v>
      </c>
      <c r="DJ76">
        <f>Heildar!DP264</f>
        <v>0</v>
      </c>
      <c r="DK76">
        <f>Heildar!DQ264</f>
        <v>0</v>
      </c>
      <c r="DL76">
        <f>Heildar!DR264</f>
        <v>0</v>
      </c>
      <c r="DM76">
        <f>Heildar!DS264</f>
        <v>0</v>
      </c>
      <c r="DN76">
        <f>Heildar!DT264</f>
        <v>0</v>
      </c>
      <c r="DO76">
        <f>Heildar!DU264</f>
        <v>0</v>
      </c>
      <c r="DP76">
        <f>Heildar!DV264</f>
        <v>0</v>
      </c>
      <c r="DQ76">
        <f>Heildar!DW264</f>
        <v>0</v>
      </c>
      <c r="DR76">
        <f>Heildar!DX264</f>
        <v>0</v>
      </c>
      <c r="DS76">
        <f>Heildar!DY264</f>
        <v>0</v>
      </c>
      <c r="DT76">
        <f>Heildar!DZ264</f>
        <v>0</v>
      </c>
      <c r="DU76">
        <f>Heildar!EA264</f>
        <v>0</v>
      </c>
      <c r="DV76">
        <f>Heildar!EB264</f>
        <v>0</v>
      </c>
      <c r="DW76">
        <f>Heildar!EC264</f>
        <v>0</v>
      </c>
      <c r="DX76">
        <f>Heildar!ED264</f>
        <v>0</v>
      </c>
      <c r="DY76">
        <f>Heildar!EE264</f>
        <v>0</v>
      </c>
      <c r="DZ76">
        <f>Heildar!EF264</f>
        <v>0</v>
      </c>
      <c r="EA76">
        <f>Heildar!EG264</f>
        <v>0</v>
      </c>
      <c r="EB76">
        <f>Heildar!EH264</f>
        <v>0</v>
      </c>
      <c r="EC76">
        <f>Heildar!EI264</f>
        <v>0</v>
      </c>
      <c r="ED76">
        <f>Heildar!EJ264</f>
        <v>0</v>
      </c>
      <c r="EE76">
        <f>Heildar!EK264</f>
        <v>0</v>
      </c>
      <c r="EF76">
        <f>Heildar!EL264</f>
        <v>0</v>
      </c>
      <c r="EG76">
        <f>Heildar!EM264</f>
        <v>0</v>
      </c>
      <c r="EH76">
        <f>Heildar!EN264</f>
        <v>0</v>
      </c>
      <c r="EI76">
        <f>Heildar!EO264</f>
        <v>0</v>
      </c>
      <c r="EJ76">
        <f>Heildar!EP264</f>
        <v>0</v>
      </c>
      <c r="EK76">
        <f>Heildar!EQ264</f>
        <v>0</v>
      </c>
      <c r="EL76">
        <f>Heildar!ER264</f>
        <v>0</v>
      </c>
      <c r="EM76">
        <f>Heildar!ES264</f>
        <v>0</v>
      </c>
      <c r="EN76">
        <f>Heildar!ET264</f>
        <v>0</v>
      </c>
      <c r="EO76">
        <f>Heildar!EU264</f>
        <v>0</v>
      </c>
      <c r="EP76">
        <f>Heildar!EV264</f>
        <v>0</v>
      </c>
      <c r="EQ76">
        <f>Heildar!EW264</f>
        <v>0</v>
      </c>
      <c r="ER76">
        <f>Heildar!EX264</f>
        <v>0</v>
      </c>
      <c r="ES76">
        <f>Heildar!EY264</f>
        <v>0</v>
      </c>
      <c r="ET76">
        <f>Heildar!EZ264</f>
        <v>0</v>
      </c>
      <c r="EU76">
        <f>Heildar!FA264</f>
        <v>0</v>
      </c>
      <c r="EV76">
        <f>Heildar!FB264</f>
        <v>0</v>
      </c>
      <c r="EW76">
        <f>Heildar!FC264</f>
        <v>0</v>
      </c>
      <c r="EX76">
        <f>Heildar!FD264</f>
        <v>0</v>
      </c>
      <c r="EY76">
        <f>Heildar!FE264</f>
        <v>0</v>
      </c>
      <c r="EZ76">
        <f>Heildar!FF264</f>
        <v>0</v>
      </c>
      <c r="FA76">
        <f>Heildar!FG264</f>
        <v>0</v>
      </c>
      <c r="FB76">
        <f>Heildar!FH264</f>
        <v>0</v>
      </c>
      <c r="FC76">
        <f>Heildar!FI264</f>
        <v>0</v>
      </c>
      <c r="FD76">
        <f>Heildar!FJ264</f>
        <v>0</v>
      </c>
      <c r="FE76">
        <f>Heildar!FK264</f>
        <v>0</v>
      </c>
      <c r="FF76">
        <f>Heildar!FL264</f>
        <v>0</v>
      </c>
      <c r="FG76">
        <f>Heildar!FM264</f>
        <v>0</v>
      </c>
      <c r="FH76">
        <f>Heildar!FN264</f>
        <v>0</v>
      </c>
      <c r="FI76">
        <f>Heildar!FO264</f>
        <v>0</v>
      </c>
      <c r="FJ76">
        <f>Heildar!FP264</f>
        <v>0</v>
      </c>
      <c r="FK76">
        <f>Heildar!FQ264</f>
        <v>0</v>
      </c>
      <c r="FL76">
        <f>Heildar!FR264</f>
        <v>0</v>
      </c>
      <c r="FM76">
        <f>Heildar!FS264</f>
        <v>0</v>
      </c>
      <c r="FN76">
        <f>Heildar!FT264</f>
        <v>0</v>
      </c>
      <c r="FO76">
        <f>Heildar!FU264</f>
        <v>0</v>
      </c>
      <c r="FP76">
        <f>Heildar!FV264</f>
        <v>0</v>
      </c>
      <c r="FQ76">
        <f>Heildar!FW264</f>
        <v>0</v>
      </c>
      <c r="FR76">
        <f>Heildar!FX264</f>
        <v>0</v>
      </c>
      <c r="FS76">
        <f>Heildar!FY264</f>
        <v>0</v>
      </c>
      <c r="FT76">
        <f>Heildar!FZ264</f>
        <v>0</v>
      </c>
      <c r="FU76">
        <f>Heildar!GA264</f>
        <v>0</v>
      </c>
      <c r="FV76">
        <f>Heildar!GB264</f>
        <v>0</v>
      </c>
      <c r="FW76">
        <f>Heildar!GC264</f>
        <v>0</v>
      </c>
      <c r="FX76">
        <f>Heildar!GD264</f>
        <v>0</v>
      </c>
      <c r="FY76">
        <f>Heildar!GE264</f>
        <v>0</v>
      </c>
      <c r="FZ76">
        <f>Heildar!GF264</f>
        <v>0</v>
      </c>
      <c r="GA76">
        <f>Heildar!GG264</f>
        <v>0</v>
      </c>
      <c r="GB76">
        <f>Heildar!GH264</f>
        <v>0</v>
      </c>
      <c r="GC76">
        <f>Heildar!GI264</f>
        <v>0</v>
      </c>
      <c r="GD76">
        <f>Heildar!GJ264</f>
        <v>0</v>
      </c>
      <c r="GE76">
        <f>Heildar!GK264</f>
        <v>0</v>
      </c>
      <c r="GF76">
        <f>Heildar!GL264</f>
        <v>0</v>
      </c>
      <c r="GG76">
        <f>Heildar!GM264</f>
        <v>0</v>
      </c>
      <c r="GH76">
        <f>Heildar!GN264</f>
        <v>0</v>
      </c>
      <c r="GI76">
        <f>Heildar!GO264</f>
        <v>0</v>
      </c>
      <c r="GJ76">
        <f>Heildar!GP264</f>
        <v>0</v>
      </c>
      <c r="GK76">
        <f>Heildar!GQ264</f>
        <v>0</v>
      </c>
      <c r="GL76">
        <f>Heildar!GR264</f>
        <v>0</v>
      </c>
      <c r="GM76">
        <f>Heildar!GS264</f>
        <v>0</v>
      </c>
      <c r="GN76">
        <f>Heildar!GT264</f>
        <v>0</v>
      </c>
      <c r="GO76">
        <f>Heildar!GU264</f>
        <v>0</v>
      </c>
      <c r="GP76">
        <f>Heildar!GV264</f>
        <v>0</v>
      </c>
      <c r="GQ76">
        <f>Heildar!GW264</f>
        <v>0</v>
      </c>
      <c r="GR76">
        <f>Heildar!GX264</f>
        <v>0</v>
      </c>
      <c r="GS76">
        <f>Heildar!GY264</f>
        <v>0</v>
      </c>
      <c r="GT76">
        <f>Heildar!GZ264</f>
        <v>0</v>
      </c>
      <c r="GU76">
        <f>Heildar!HA264</f>
        <v>0</v>
      </c>
      <c r="GV76">
        <f>Heildar!HB264</f>
        <v>0</v>
      </c>
      <c r="GW76">
        <f>Heildar!HC264</f>
        <v>0</v>
      </c>
      <c r="GX76">
        <f>Heildar!HD264</f>
        <v>0</v>
      </c>
      <c r="GY76">
        <f>Heildar!HE264</f>
        <v>0</v>
      </c>
      <c r="GZ76">
        <f>Heildar!HF264</f>
        <v>0</v>
      </c>
      <c r="HA76">
        <f>Heildar!HG264</f>
        <v>0</v>
      </c>
      <c r="HB76">
        <f>Heildar!HH264</f>
        <v>0</v>
      </c>
      <c r="HC76">
        <f>Heildar!HI264</f>
        <v>0</v>
      </c>
      <c r="HD76">
        <f>Heildar!HJ264</f>
        <v>0</v>
      </c>
      <c r="HE76">
        <f>Heildar!HK264</f>
        <v>0</v>
      </c>
      <c r="HF76">
        <f>Heildar!HL264</f>
        <v>0</v>
      </c>
      <c r="HG76">
        <f>Heildar!HM264</f>
        <v>0</v>
      </c>
      <c r="HH76">
        <f>Heildar!HN264</f>
        <v>0</v>
      </c>
      <c r="HI76">
        <f>Heildar!HO264</f>
        <v>0</v>
      </c>
      <c r="HJ76">
        <f>Heildar!HP264</f>
        <v>0</v>
      </c>
      <c r="HK76">
        <f>Heildar!HQ264</f>
        <v>0</v>
      </c>
      <c r="HL76">
        <f>Heildar!HR264</f>
        <v>0</v>
      </c>
      <c r="HM76">
        <f>Heildar!HS264</f>
        <v>0</v>
      </c>
      <c r="HN76">
        <f>Heildar!HT264</f>
        <v>0</v>
      </c>
      <c r="HO76">
        <f>Heildar!HU264</f>
        <v>0</v>
      </c>
      <c r="HP76">
        <f>Heildar!HV264</f>
        <v>0</v>
      </c>
      <c r="HQ76">
        <f>Heildar!HW264</f>
        <v>0</v>
      </c>
      <c r="HR76">
        <f>Heildar!HX264</f>
        <v>0</v>
      </c>
      <c r="HS76">
        <f>Heildar!HY264</f>
        <v>0</v>
      </c>
      <c r="HT76">
        <f>Heildar!HZ264</f>
        <v>0</v>
      </c>
      <c r="HU76">
        <f>Heildar!IA264</f>
        <v>0</v>
      </c>
      <c r="HV76">
        <f>Heildar!IB264</f>
        <v>0</v>
      </c>
      <c r="HW76">
        <f>Heildar!IC264</f>
        <v>0</v>
      </c>
      <c r="HX76">
        <f>Heildar!ID264</f>
        <v>0</v>
      </c>
      <c r="HY76">
        <f>Heildar!IE264</f>
        <v>0</v>
      </c>
      <c r="HZ76">
        <f>Heildar!IF264</f>
        <v>0</v>
      </c>
      <c r="IA76">
        <f>Heildar!IG264</f>
        <v>0</v>
      </c>
      <c r="IB76">
        <f>Heildar!IH264</f>
        <v>0</v>
      </c>
      <c r="IC76">
        <f>Heildar!II264</f>
        <v>0</v>
      </c>
      <c r="ID76">
        <f>Heildar!IJ264</f>
        <v>0</v>
      </c>
      <c r="IE76">
        <f>Heildar!IK264</f>
        <v>0</v>
      </c>
      <c r="IF76">
        <f>Heildar!IL264</f>
        <v>0</v>
      </c>
      <c r="IG76">
        <f>Heildar!IM264</f>
        <v>0</v>
      </c>
      <c r="IH76">
        <f>Heildar!IN264</f>
        <v>0</v>
      </c>
      <c r="II76">
        <f>Heildar!IO264</f>
        <v>0</v>
      </c>
      <c r="IJ76">
        <f>Heildar!IP264</f>
        <v>0</v>
      </c>
      <c r="IK76">
        <f>Heildar!IQ264</f>
        <v>0</v>
      </c>
      <c r="IL76">
        <f>Heildar!IR264</f>
        <v>0</v>
      </c>
      <c r="IM76">
        <f>Heildar!IS264</f>
        <v>0</v>
      </c>
      <c r="IN76">
        <f>Heildar!IT264</f>
        <v>0</v>
      </c>
      <c r="IO76">
        <f>Heildar!IU264</f>
        <v>0</v>
      </c>
      <c r="IP76">
        <f>Heildar!IV264</f>
        <v>0</v>
      </c>
      <c r="IQ76" t="e">
        <f>Heildar!#REF!</f>
        <v>#REF!</v>
      </c>
      <c r="IR76" t="e">
        <f>Heildar!#REF!</f>
        <v>#REF!</v>
      </c>
      <c r="IS76" t="e">
        <f>Heildar!#REF!</f>
        <v>#REF!</v>
      </c>
      <c r="IT76" t="e">
        <f>Heildar!#REF!</f>
        <v>#REF!</v>
      </c>
      <c r="IU76" t="e">
        <f>Heildar!#REF!</f>
        <v>#REF!</v>
      </c>
      <c r="IV76" t="e">
        <f>Heildar!#REF!</f>
        <v>#REF!</v>
      </c>
    </row>
    <row r="77" spans="1:256" x14ac:dyDescent="0.2">
      <c r="A77" s="30" t="str">
        <f>Heildar!A160</f>
        <v>Fjölbreytni</v>
      </c>
      <c r="B77" s="30">
        <f>Heildar!B160</f>
        <v>13</v>
      </c>
      <c r="C77" s="30">
        <f>Heildar!C160</f>
        <v>13</v>
      </c>
      <c r="D77" s="30">
        <f>Heildar!D160</f>
        <v>15</v>
      </c>
      <c r="E77" s="30">
        <f>Heildar!E160</f>
        <v>16</v>
      </c>
      <c r="F77" s="30">
        <f>Heildar!F160</f>
        <v>14</v>
      </c>
      <c r="G77" s="30">
        <f>Heildar!G160</f>
        <v>0</v>
      </c>
      <c r="H77" s="30">
        <f>Heildar!H160</f>
        <v>2</v>
      </c>
      <c r="I77" s="30">
        <f>Heildar!I160</f>
        <v>1</v>
      </c>
      <c r="J77" s="30">
        <f>Heildar!J160</f>
        <v>-2</v>
      </c>
      <c r="K77" s="30">
        <f>Heildar!K160</f>
        <v>0</v>
      </c>
      <c r="L77" s="30">
        <f>Heildar!L160</f>
        <v>0</v>
      </c>
      <c r="M77" s="30">
        <f>Heildar!M160</f>
        <v>0</v>
      </c>
      <c r="N77" s="30">
        <f>Heildar!N160</f>
        <v>0</v>
      </c>
      <c r="O77" s="30">
        <f>Heildar!O160</f>
        <v>0</v>
      </c>
      <c r="P77" s="30">
        <f>Heildar!P160</f>
        <v>0</v>
      </c>
      <c r="Q77" s="30">
        <f>Heildar!Q160</f>
        <v>0</v>
      </c>
      <c r="R77" s="30">
        <f>Heildar!R160</f>
        <v>0</v>
      </c>
      <c r="S77" s="30">
        <f>Heildar!S160</f>
        <v>0</v>
      </c>
      <c r="T77" s="30">
        <f>Heildar!T160</f>
        <v>0</v>
      </c>
      <c r="U77" s="30">
        <f>Heildar!U160</f>
        <v>0</v>
      </c>
      <c r="V77" s="30">
        <f>Heildar!V160</f>
        <v>0</v>
      </c>
      <c r="W77" s="30">
        <f>Heildar!W160</f>
        <v>0</v>
      </c>
      <c r="X77" s="30">
        <f>Heildar!X160</f>
        <v>0</v>
      </c>
      <c r="Y77" s="30">
        <f>Heildar!Y160</f>
        <v>0</v>
      </c>
      <c r="Z77" s="30">
        <f>Heildar!Z160</f>
        <v>0</v>
      </c>
      <c r="AA77" s="30">
        <f>Heildar!AA160</f>
        <v>0</v>
      </c>
      <c r="AB77" s="30">
        <f>Heildar!AB160</f>
        <v>0</v>
      </c>
      <c r="AC77" s="30">
        <f>Heildar!AC160</f>
        <v>0</v>
      </c>
      <c r="AD77" s="30">
        <f>Heildar!AD160</f>
        <v>0</v>
      </c>
      <c r="AE77" s="30">
        <f>Heildar!AE160</f>
        <v>13</v>
      </c>
      <c r="AF77" s="30">
        <f>Heildar!AF160</f>
        <v>13</v>
      </c>
      <c r="AG77" s="30">
        <f>Heildar!AG160</f>
        <v>15</v>
      </c>
      <c r="AH77" s="30">
        <f>Heildar!AH160</f>
        <v>16</v>
      </c>
      <c r="AI77" s="30">
        <f>Heildar!AI160</f>
        <v>14</v>
      </c>
      <c r="AP77">
        <f>Heildar!AV265</f>
        <v>0</v>
      </c>
      <c r="AQ77">
        <f>Heildar!AW265</f>
        <v>0</v>
      </c>
      <c r="AR77">
        <f>Heildar!AX265</f>
        <v>0</v>
      </c>
      <c r="AS77">
        <f>Heildar!AY265</f>
        <v>0</v>
      </c>
      <c r="AT77">
        <f>Heildar!AZ265</f>
        <v>0</v>
      </c>
      <c r="AU77">
        <f>Heildar!BA265</f>
        <v>0</v>
      </c>
      <c r="AV77">
        <f>Heildar!BB265</f>
        <v>0</v>
      </c>
      <c r="AW77">
        <f>Heildar!BC265</f>
        <v>0</v>
      </c>
      <c r="AX77">
        <f>Heildar!BD265</f>
        <v>0</v>
      </c>
      <c r="AY77">
        <f>Heildar!BE265</f>
        <v>0</v>
      </c>
      <c r="AZ77">
        <f>Heildar!BF265</f>
        <v>0</v>
      </c>
      <c r="BA77">
        <f>Heildar!BG265</f>
        <v>0</v>
      </c>
      <c r="BB77">
        <f>Heildar!BH265</f>
        <v>0</v>
      </c>
      <c r="BC77">
        <f>Heildar!BI265</f>
        <v>0</v>
      </c>
      <c r="BD77">
        <f>Heildar!BJ265</f>
        <v>0</v>
      </c>
      <c r="BE77">
        <f>Heildar!BK265</f>
        <v>0</v>
      </c>
      <c r="BF77">
        <f>Heildar!BL265</f>
        <v>0</v>
      </c>
      <c r="BG77">
        <f>Heildar!BM265</f>
        <v>0</v>
      </c>
      <c r="BH77">
        <f>Heildar!BN265</f>
        <v>0</v>
      </c>
      <c r="BI77">
        <f>Heildar!BO265</f>
        <v>0</v>
      </c>
      <c r="BJ77">
        <f>Heildar!BP265</f>
        <v>0</v>
      </c>
      <c r="BK77">
        <f>Heildar!BQ265</f>
        <v>0</v>
      </c>
      <c r="BL77">
        <f>Heildar!BR265</f>
        <v>0</v>
      </c>
      <c r="BM77">
        <f>Heildar!BS265</f>
        <v>0</v>
      </c>
      <c r="BN77">
        <f>Heildar!BT265</f>
        <v>0</v>
      </c>
      <c r="BO77">
        <f>Heildar!BU265</f>
        <v>0</v>
      </c>
      <c r="BP77">
        <f>Heildar!BV265</f>
        <v>0</v>
      </c>
      <c r="BQ77">
        <f>Heildar!BW265</f>
        <v>0</v>
      </c>
      <c r="BR77">
        <f>Heildar!BX265</f>
        <v>0</v>
      </c>
      <c r="BS77">
        <f>Heildar!BY265</f>
        <v>0</v>
      </c>
      <c r="BT77">
        <f>Heildar!BZ265</f>
        <v>0</v>
      </c>
      <c r="BU77">
        <f>Heildar!CA265</f>
        <v>0</v>
      </c>
      <c r="BV77">
        <f>Heildar!CB265</f>
        <v>0</v>
      </c>
      <c r="BW77">
        <f>Heildar!CC265</f>
        <v>0</v>
      </c>
      <c r="BX77">
        <f>Heildar!CD265</f>
        <v>0</v>
      </c>
      <c r="BY77">
        <f>Heildar!CE265</f>
        <v>0</v>
      </c>
      <c r="BZ77">
        <f>Heildar!CF265</f>
        <v>0</v>
      </c>
      <c r="CA77">
        <f>Heildar!CG265</f>
        <v>0</v>
      </c>
      <c r="CB77">
        <f>Heildar!CH265</f>
        <v>0</v>
      </c>
      <c r="CC77">
        <f>Heildar!CI265</f>
        <v>0</v>
      </c>
      <c r="CD77">
        <f>Heildar!CJ265</f>
        <v>0</v>
      </c>
      <c r="CE77">
        <f>Heildar!CK265</f>
        <v>0</v>
      </c>
      <c r="CF77">
        <f>Heildar!CL265</f>
        <v>0</v>
      </c>
      <c r="CG77">
        <f>Heildar!CM265</f>
        <v>0</v>
      </c>
      <c r="CH77">
        <f>Heildar!CN265</f>
        <v>0</v>
      </c>
      <c r="CI77">
        <f>Heildar!CO265</f>
        <v>0</v>
      </c>
      <c r="CJ77">
        <f>Heildar!CP265</f>
        <v>0</v>
      </c>
      <c r="CK77">
        <f>Heildar!CQ265</f>
        <v>0</v>
      </c>
      <c r="CL77">
        <f>Heildar!CR265</f>
        <v>0</v>
      </c>
      <c r="CM77">
        <f>Heildar!CS265</f>
        <v>0</v>
      </c>
      <c r="CN77">
        <f>Heildar!CT265</f>
        <v>0</v>
      </c>
      <c r="CO77">
        <f>Heildar!CU265</f>
        <v>0</v>
      </c>
      <c r="CP77">
        <f>Heildar!CV265</f>
        <v>0</v>
      </c>
      <c r="CQ77">
        <f>Heildar!CW265</f>
        <v>0</v>
      </c>
      <c r="CR77">
        <f>Heildar!CX265</f>
        <v>0</v>
      </c>
      <c r="CS77">
        <f>Heildar!CY265</f>
        <v>0</v>
      </c>
      <c r="CT77">
        <f>Heildar!CZ265</f>
        <v>0</v>
      </c>
      <c r="CU77">
        <f>Heildar!DA265</f>
        <v>0</v>
      </c>
      <c r="CV77">
        <f>Heildar!DB265</f>
        <v>0</v>
      </c>
      <c r="CW77">
        <f>Heildar!DC265</f>
        <v>0</v>
      </c>
      <c r="CX77">
        <f>Heildar!DD265</f>
        <v>0</v>
      </c>
      <c r="CY77">
        <f>Heildar!DE265</f>
        <v>0</v>
      </c>
      <c r="CZ77">
        <f>Heildar!DF265</f>
        <v>0</v>
      </c>
      <c r="DA77">
        <f>Heildar!DG265</f>
        <v>0</v>
      </c>
      <c r="DB77">
        <f>Heildar!DH265</f>
        <v>0</v>
      </c>
      <c r="DC77">
        <f>Heildar!DI265</f>
        <v>0</v>
      </c>
      <c r="DD77">
        <f>Heildar!DJ265</f>
        <v>0</v>
      </c>
      <c r="DE77">
        <f>Heildar!DK265</f>
        <v>0</v>
      </c>
      <c r="DF77">
        <f>Heildar!DL265</f>
        <v>0</v>
      </c>
      <c r="DG77">
        <f>Heildar!DM265</f>
        <v>0</v>
      </c>
      <c r="DH77">
        <f>Heildar!DN265</f>
        <v>0</v>
      </c>
      <c r="DI77">
        <f>Heildar!DO265</f>
        <v>0</v>
      </c>
      <c r="DJ77">
        <f>Heildar!DP265</f>
        <v>0</v>
      </c>
      <c r="DK77">
        <f>Heildar!DQ265</f>
        <v>0</v>
      </c>
      <c r="DL77">
        <f>Heildar!DR265</f>
        <v>0</v>
      </c>
      <c r="DM77">
        <f>Heildar!DS265</f>
        <v>0</v>
      </c>
      <c r="DN77">
        <f>Heildar!DT265</f>
        <v>0</v>
      </c>
      <c r="DO77">
        <f>Heildar!DU265</f>
        <v>0</v>
      </c>
      <c r="DP77">
        <f>Heildar!DV265</f>
        <v>0</v>
      </c>
      <c r="DQ77">
        <f>Heildar!DW265</f>
        <v>0</v>
      </c>
      <c r="DR77">
        <f>Heildar!DX265</f>
        <v>0</v>
      </c>
      <c r="DS77">
        <f>Heildar!DY265</f>
        <v>0</v>
      </c>
      <c r="DT77">
        <f>Heildar!DZ265</f>
        <v>0</v>
      </c>
      <c r="DU77">
        <f>Heildar!EA265</f>
        <v>0</v>
      </c>
      <c r="DV77">
        <f>Heildar!EB265</f>
        <v>0</v>
      </c>
      <c r="DW77">
        <f>Heildar!EC265</f>
        <v>0</v>
      </c>
      <c r="DX77">
        <f>Heildar!ED265</f>
        <v>0</v>
      </c>
      <c r="DY77">
        <f>Heildar!EE265</f>
        <v>0</v>
      </c>
      <c r="DZ77">
        <f>Heildar!EF265</f>
        <v>0</v>
      </c>
      <c r="EA77">
        <f>Heildar!EG265</f>
        <v>0</v>
      </c>
      <c r="EB77">
        <f>Heildar!EH265</f>
        <v>0</v>
      </c>
      <c r="EC77">
        <f>Heildar!EI265</f>
        <v>0</v>
      </c>
      <c r="ED77">
        <f>Heildar!EJ265</f>
        <v>0</v>
      </c>
      <c r="EE77">
        <f>Heildar!EK265</f>
        <v>0</v>
      </c>
      <c r="EF77">
        <f>Heildar!EL265</f>
        <v>0</v>
      </c>
      <c r="EG77">
        <f>Heildar!EM265</f>
        <v>0</v>
      </c>
      <c r="EH77">
        <f>Heildar!EN265</f>
        <v>0</v>
      </c>
      <c r="EI77">
        <f>Heildar!EO265</f>
        <v>0</v>
      </c>
      <c r="EJ77">
        <f>Heildar!EP265</f>
        <v>0</v>
      </c>
      <c r="EK77">
        <f>Heildar!EQ265</f>
        <v>0</v>
      </c>
      <c r="EL77">
        <f>Heildar!ER265</f>
        <v>0</v>
      </c>
      <c r="EM77">
        <f>Heildar!ES265</f>
        <v>0</v>
      </c>
      <c r="EN77">
        <f>Heildar!ET265</f>
        <v>0</v>
      </c>
      <c r="EO77">
        <f>Heildar!EU265</f>
        <v>0</v>
      </c>
      <c r="EP77">
        <f>Heildar!EV265</f>
        <v>0</v>
      </c>
      <c r="EQ77">
        <f>Heildar!EW265</f>
        <v>0</v>
      </c>
      <c r="ER77">
        <f>Heildar!EX265</f>
        <v>0</v>
      </c>
      <c r="ES77">
        <f>Heildar!EY265</f>
        <v>0</v>
      </c>
      <c r="ET77">
        <f>Heildar!EZ265</f>
        <v>0</v>
      </c>
      <c r="EU77">
        <f>Heildar!FA265</f>
        <v>0</v>
      </c>
      <c r="EV77">
        <f>Heildar!FB265</f>
        <v>0</v>
      </c>
      <c r="EW77">
        <f>Heildar!FC265</f>
        <v>0</v>
      </c>
      <c r="EX77">
        <f>Heildar!FD265</f>
        <v>0</v>
      </c>
      <c r="EY77">
        <f>Heildar!FE265</f>
        <v>0</v>
      </c>
      <c r="EZ77">
        <f>Heildar!FF265</f>
        <v>0</v>
      </c>
      <c r="FA77">
        <f>Heildar!FG265</f>
        <v>0</v>
      </c>
      <c r="FB77">
        <f>Heildar!FH265</f>
        <v>0</v>
      </c>
      <c r="FC77">
        <f>Heildar!FI265</f>
        <v>0</v>
      </c>
      <c r="FD77">
        <f>Heildar!FJ265</f>
        <v>0</v>
      </c>
      <c r="FE77">
        <f>Heildar!FK265</f>
        <v>0</v>
      </c>
      <c r="FF77">
        <f>Heildar!FL265</f>
        <v>0</v>
      </c>
      <c r="FG77">
        <f>Heildar!FM265</f>
        <v>0</v>
      </c>
      <c r="FH77">
        <f>Heildar!FN265</f>
        <v>0</v>
      </c>
      <c r="FI77">
        <f>Heildar!FO265</f>
        <v>0</v>
      </c>
      <c r="FJ77">
        <f>Heildar!FP265</f>
        <v>0</v>
      </c>
      <c r="FK77">
        <f>Heildar!FQ265</f>
        <v>0</v>
      </c>
      <c r="FL77">
        <f>Heildar!FR265</f>
        <v>0</v>
      </c>
      <c r="FM77">
        <f>Heildar!FS265</f>
        <v>0</v>
      </c>
      <c r="FN77">
        <f>Heildar!FT265</f>
        <v>0</v>
      </c>
      <c r="FO77">
        <f>Heildar!FU265</f>
        <v>0</v>
      </c>
      <c r="FP77">
        <f>Heildar!FV265</f>
        <v>0</v>
      </c>
      <c r="FQ77">
        <f>Heildar!FW265</f>
        <v>0</v>
      </c>
      <c r="FR77">
        <f>Heildar!FX265</f>
        <v>0</v>
      </c>
      <c r="FS77">
        <f>Heildar!FY265</f>
        <v>0</v>
      </c>
      <c r="FT77">
        <f>Heildar!FZ265</f>
        <v>0</v>
      </c>
      <c r="FU77">
        <f>Heildar!GA265</f>
        <v>0</v>
      </c>
      <c r="FV77">
        <f>Heildar!GB265</f>
        <v>0</v>
      </c>
      <c r="FW77">
        <f>Heildar!GC265</f>
        <v>0</v>
      </c>
      <c r="FX77">
        <f>Heildar!GD265</f>
        <v>0</v>
      </c>
      <c r="FY77">
        <f>Heildar!GE265</f>
        <v>0</v>
      </c>
      <c r="FZ77">
        <f>Heildar!GF265</f>
        <v>0</v>
      </c>
      <c r="GA77">
        <f>Heildar!GG265</f>
        <v>0</v>
      </c>
      <c r="GB77">
        <f>Heildar!GH265</f>
        <v>0</v>
      </c>
      <c r="GC77">
        <f>Heildar!GI265</f>
        <v>0</v>
      </c>
      <c r="GD77">
        <f>Heildar!GJ265</f>
        <v>0</v>
      </c>
      <c r="GE77">
        <f>Heildar!GK265</f>
        <v>0</v>
      </c>
      <c r="GF77">
        <f>Heildar!GL265</f>
        <v>0</v>
      </c>
      <c r="GG77">
        <f>Heildar!GM265</f>
        <v>0</v>
      </c>
      <c r="GH77">
        <f>Heildar!GN265</f>
        <v>0</v>
      </c>
      <c r="GI77">
        <f>Heildar!GO265</f>
        <v>0</v>
      </c>
      <c r="GJ77">
        <f>Heildar!GP265</f>
        <v>0</v>
      </c>
      <c r="GK77">
        <f>Heildar!GQ265</f>
        <v>0</v>
      </c>
      <c r="GL77">
        <f>Heildar!GR265</f>
        <v>0</v>
      </c>
      <c r="GM77">
        <f>Heildar!GS265</f>
        <v>0</v>
      </c>
      <c r="GN77">
        <f>Heildar!GT265</f>
        <v>0</v>
      </c>
      <c r="GO77">
        <f>Heildar!GU265</f>
        <v>0</v>
      </c>
      <c r="GP77">
        <f>Heildar!GV265</f>
        <v>0</v>
      </c>
      <c r="GQ77">
        <f>Heildar!GW265</f>
        <v>0</v>
      </c>
      <c r="GR77">
        <f>Heildar!GX265</f>
        <v>0</v>
      </c>
      <c r="GS77">
        <f>Heildar!GY265</f>
        <v>0</v>
      </c>
      <c r="GT77">
        <f>Heildar!GZ265</f>
        <v>0</v>
      </c>
      <c r="GU77">
        <f>Heildar!HA265</f>
        <v>0</v>
      </c>
      <c r="GV77">
        <f>Heildar!HB265</f>
        <v>0</v>
      </c>
      <c r="GW77">
        <f>Heildar!HC265</f>
        <v>0</v>
      </c>
      <c r="GX77">
        <f>Heildar!HD265</f>
        <v>0</v>
      </c>
      <c r="GY77">
        <f>Heildar!HE265</f>
        <v>0</v>
      </c>
      <c r="GZ77">
        <f>Heildar!HF265</f>
        <v>0</v>
      </c>
      <c r="HA77">
        <f>Heildar!HG265</f>
        <v>0</v>
      </c>
      <c r="HB77">
        <f>Heildar!HH265</f>
        <v>0</v>
      </c>
      <c r="HC77">
        <f>Heildar!HI265</f>
        <v>0</v>
      </c>
      <c r="HD77">
        <f>Heildar!HJ265</f>
        <v>0</v>
      </c>
      <c r="HE77">
        <f>Heildar!HK265</f>
        <v>0</v>
      </c>
      <c r="HF77">
        <f>Heildar!HL265</f>
        <v>0</v>
      </c>
      <c r="HG77">
        <f>Heildar!HM265</f>
        <v>0</v>
      </c>
      <c r="HH77">
        <f>Heildar!HN265</f>
        <v>0</v>
      </c>
      <c r="HI77">
        <f>Heildar!HO265</f>
        <v>0</v>
      </c>
      <c r="HJ77">
        <f>Heildar!HP265</f>
        <v>0</v>
      </c>
      <c r="HK77">
        <f>Heildar!HQ265</f>
        <v>0</v>
      </c>
      <c r="HL77">
        <f>Heildar!HR265</f>
        <v>0</v>
      </c>
      <c r="HM77">
        <f>Heildar!HS265</f>
        <v>0</v>
      </c>
      <c r="HN77">
        <f>Heildar!HT265</f>
        <v>0</v>
      </c>
      <c r="HO77">
        <f>Heildar!HU265</f>
        <v>0</v>
      </c>
      <c r="HP77">
        <f>Heildar!HV265</f>
        <v>0</v>
      </c>
      <c r="HQ77">
        <f>Heildar!HW265</f>
        <v>0</v>
      </c>
      <c r="HR77">
        <f>Heildar!HX265</f>
        <v>0</v>
      </c>
      <c r="HS77">
        <f>Heildar!HY265</f>
        <v>0</v>
      </c>
      <c r="HT77">
        <f>Heildar!HZ265</f>
        <v>0</v>
      </c>
      <c r="HU77">
        <f>Heildar!IA265</f>
        <v>0</v>
      </c>
      <c r="HV77">
        <f>Heildar!IB265</f>
        <v>0</v>
      </c>
      <c r="HW77">
        <f>Heildar!IC265</f>
        <v>0</v>
      </c>
      <c r="HX77">
        <f>Heildar!ID265</f>
        <v>0</v>
      </c>
      <c r="HY77">
        <f>Heildar!IE265</f>
        <v>0</v>
      </c>
      <c r="HZ77">
        <f>Heildar!IF265</f>
        <v>0</v>
      </c>
      <c r="IA77">
        <f>Heildar!IG265</f>
        <v>0</v>
      </c>
      <c r="IB77">
        <f>Heildar!IH265</f>
        <v>0</v>
      </c>
      <c r="IC77">
        <f>Heildar!II265</f>
        <v>0</v>
      </c>
      <c r="ID77">
        <f>Heildar!IJ265</f>
        <v>0</v>
      </c>
      <c r="IE77">
        <f>Heildar!IK265</f>
        <v>0</v>
      </c>
      <c r="IF77">
        <f>Heildar!IL265</f>
        <v>0</v>
      </c>
      <c r="IG77">
        <f>Heildar!IM265</f>
        <v>0</v>
      </c>
      <c r="IH77">
        <f>Heildar!IN265</f>
        <v>0</v>
      </c>
      <c r="II77">
        <f>Heildar!IO265</f>
        <v>0</v>
      </c>
      <c r="IJ77">
        <f>Heildar!IP265</f>
        <v>0</v>
      </c>
      <c r="IK77">
        <f>Heildar!IQ265</f>
        <v>0</v>
      </c>
      <c r="IL77">
        <f>Heildar!IR265</f>
        <v>0</v>
      </c>
      <c r="IM77">
        <f>Heildar!IS265</f>
        <v>0</v>
      </c>
      <c r="IN77">
        <f>Heildar!IT265</f>
        <v>0</v>
      </c>
      <c r="IO77">
        <f>Heildar!IU265</f>
        <v>0</v>
      </c>
      <c r="IP77">
        <f>Heildar!IV265</f>
        <v>0</v>
      </c>
      <c r="IQ77" t="e">
        <f>Heildar!#REF!</f>
        <v>#REF!</v>
      </c>
      <c r="IR77" t="e">
        <f>Heildar!#REF!</f>
        <v>#REF!</v>
      </c>
      <c r="IS77" t="e">
        <f>Heildar!#REF!</f>
        <v>#REF!</v>
      </c>
      <c r="IT77" t="e">
        <f>Heildar!#REF!</f>
        <v>#REF!</v>
      </c>
      <c r="IU77" t="e">
        <f>Heildar!#REF!</f>
        <v>#REF!</v>
      </c>
      <c r="IV77" t="e">
        <f>Heildar!#REF!</f>
        <v>#REF!</v>
      </c>
    </row>
    <row r="78" spans="1:256" x14ac:dyDescent="0.2">
      <c r="A78" s="2" t="str">
        <f>Heildar!A180</f>
        <v>R30</v>
      </c>
      <c r="B78" s="2">
        <f>Heildar!B180</f>
        <v>0</v>
      </c>
      <c r="C78" s="2">
        <f>Heildar!C180</f>
        <v>0</v>
      </c>
      <c r="D78" s="2">
        <f>Heildar!D180</f>
        <v>0</v>
      </c>
      <c r="E78" s="2">
        <f>Heildar!E180</f>
        <v>0</v>
      </c>
      <c r="F78" s="2">
        <f>Heildar!F180</f>
        <v>0</v>
      </c>
      <c r="G78" s="2">
        <f>Heildar!G180</f>
        <v>0</v>
      </c>
      <c r="H78" s="2">
        <f>Heildar!H180</f>
        <v>0</v>
      </c>
      <c r="I78" s="2">
        <f>Heildar!I180</f>
        <v>0</v>
      </c>
      <c r="J78" s="2">
        <f>Heildar!J180</f>
        <v>0</v>
      </c>
      <c r="K78" s="2">
        <f>Heildar!K180</f>
        <v>0</v>
      </c>
      <c r="L78" s="2">
        <f>Heildar!L180</f>
        <v>0</v>
      </c>
      <c r="M78" s="2">
        <f>Heildar!M180</f>
        <v>0</v>
      </c>
      <c r="N78" s="2">
        <f>Heildar!N180</f>
        <v>0</v>
      </c>
      <c r="O78" s="2">
        <f>Heildar!O180</f>
        <v>0</v>
      </c>
      <c r="P78" s="2">
        <f>Heildar!P180</f>
        <v>0</v>
      </c>
      <c r="Q78" s="2">
        <f>Heildar!Q180</f>
        <v>0</v>
      </c>
      <c r="R78" s="2">
        <f>Heildar!R180</f>
        <v>0</v>
      </c>
      <c r="S78" s="2">
        <f>Heildar!S180</f>
        <v>0</v>
      </c>
      <c r="T78" s="2">
        <f>Heildar!T180</f>
        <v>0</v>
      </c>
      <c r="U78" s="2">
        <f>Heildar!U180</f>
        <v>0</v>
      </c>
      <c r="V78" s="2">
        <f>Heildar!V180</f>
        <v>0</v>
      </c>
      <c r="W78" s="2">
        <f>Heildar!W180</f>
        <v>0</v>
      </c>
      <c r="X78" s="2">
        <f>Heildar!X180</f>
        <v>0</v>
      </c>
      <c r="Y78" s="2">
        <f>Heildar!Y180</f>
        <v>0</v>
      </c>
      <c r="Z78" s="2">
        <f>Heildar!Z180</f>
        <v>0</v>
      </c>
      <c r="AA78" s="2">
        <f>Heildar!AA180</f>
        <v>0</v>
      </c>
      <c r="AB78" s="2">
        <f>Heildar!AB180</f>
        <v>0</v>
      </c>
      <c r="AC78" s="2">
        <f>Heildar!AC180</f>
        <v>0</v>
      </c>
      <c r="AD78" s="2">
        <f>Heildar!AD180</f>
        <v>0</v>
      </c>
      <c r="AE78" s="2">
        <f>Heildar!AE180</f>
        <v>0</v>
      </c>
      <c r="AF78" s="2">
        <f>Heildar!AF180</f>
        <v>0</v>
      </c>
      <c r="AG78" s="2">
        <f>Heildar!AG180</f>
        <v>0</v>
      </c>
      <c r="AH78" s="2">
        <f>Heildar!AH180</f>
        <v>0</v>
      </c>
      <c r="AI78" s="2">
        <f>Heildar!AI180</f>
        <v>0</v>
      </c>
      <c r="AP78">
        <f>Heildar!AV285</f>
        <v>0</v>
      </c>
      <c r="AQ78">
        <f>Heildar!AW285</f>
        <v>0</v>
      </c>
      <c r="AR78">
        <f>Heildar!AX285</f>
        <v>0</v>
      </c>
      <c r="AS78">
        <f>Heildar!AY285</f>
        <v>0</v>
      </c>
      <c r="AT78">
        <f>Heildar!AZ285</f>
        <v>0</v>
      </c>
      <c r="AU78">
        <f>Heildar!BA285</f>
        <v>0</v>
      </c>
      <c r="AV78">
        <f>Heildar!BB285</f>
        <v>0</v>
      </c>
      <c r="AW78">
        <f>Heildar!BC285</f>
        <v>0</v>
      </c>
      <c r="AX78">
        <f>Heildar!BD285</f>
        <v>0</v>
      </c>
      <c r="AY78">
        <f>Heildar!BE285</f>
        <v>0</v>
      </c>
      <c r="AZ78">
        <f>Heildar!BF285</f>
        <v>0</v>
      </c>
      <c r="BA78">
        <f>Heildar!BG285</f>
        <v>0</v>
      </c>
      <c r="BB78">
        <f>Heildar!BH285</f>
        <v>0</v>
      </c>
      <c r="BC78">
        <f>Heildar!BI285</f>
        <v>0</v>
      </c>
      <c r="BD78">
        <f>Heildar!BJ285</f>
        <v>0</v>
      </c>
      <c r="BE78">
        <f>Heildar!BK285</f>
        <v>0</v>
      </c>
      <c r="BF78">
        <f>Heildar!BL285</f>
        <v>0</v>
      </c>
      <c r="BG78">
        <f>Heildar!BM285</f>
        <v>0</v>
      </c>
      <c r="BH78">
        <f>Heildar!BN285</f>
        <v>0</v>
      </c>
      <c r="BI78">
        <f>Heildar!BO285</f>
        <v>0</v>
      </c>
      <c r="BJ78">
        <f>Heildar!BP285</f>
        <v>0</v>
      </c>
      <c r="BK78">
        <f>Heildar!BQ285</f>
        <v>0</v>
      </c>
      <c r="BL78">
        <f>Heildar!BR285</f>
        <v>0</v>
      </c>
      <c r="BM78">
        <f>Heildar!BS285</f>
        <v>0</v>
      </c>
      <c r="BN78">
        <f>Heildar!BT285</f>
        <v>0</v>
      </c>
      <c r="BO78">
        <f>Heildar!BU285</f>
        <v>0</v>
      </c>
      <c r="BP78">
        <f>Heildar!BV285</f>
        <v>0</v>
      </c>
      <c r="BQ78">
        <f>Heildar!BW285</f>
        <v>0</v>
      </c>
      <c r="BR78">
        <f>Heildar!BX285</f>
        <v>0</v>
      </c>
      <c r="BS78">
        <f>Heildar!BY285</f>
        <v>0</v>
      </c>
      <c r="BT78">
        <f>Heildar!BZ285</f>
        <v>0</v>
      </c>
      <c r="BU78">
        <f>Heildar!CA285</f>
        <v>0</v>
      </c>
      <c r="BV78">
        <f>Heildar!CB285</f>
        <v>0</v>
      </c>
      <c r="BW78">
        <f>Heildar!CC285</f>
        <v>0</v>
      </c>
      <c r="BX78">
        <f>Heildar!CD285</f>
        <v>0</v>
      </c>
      <c r="BY78">
        <f>Heildar!CE285</f>
        <v>0</v>
      </c>
      <c r="BZ78">
        <f>Heildar!CF285</f>
        <v>0</v>
      </c>
      <c r="CA78">
        <f>Heildar!CG285</f>
        <v>0</v>
      </c>
      <c r="CB78">
        <f>Heildar!CH285</f>
        <v>0</v>
      </c>
      <c r="CC78">
        <f>Heildar!CI285</f>
        <v>0</v>
      </c>
      <c r="CD78">
        <f>Heildar!CJ285</f>
        <v>0</v>
      </c>
      <c r="CE78">
        <f>Heildar!CK285</f>
        <v>0</v>
      </c>
      <c r="CF78">
        <f>Heildar!CL285</f>
        <v>0</v>
      </c>
      <c r="CG78">
        <f>Heildar!CM285</f>
        <v>0</v>
      </c>
      <c r="CH78">
        <f>Heildar!CN285</f>
        <v>0</v>
      </c>
      <c r="CI78">
        <f>Heildar!CO285</f>
        <v>0</v>
      </c>
      <c r="CJ78">
        <f>Heildar!CP285</f>
        <v>0</v>
      </c>
      <c r="CK78">
        <f>Heildar!CQ285</f>
        <v>0</v>
      </c>
      <c r="CL78">
        <f>Heildar!CR285</f>
        <v>0</v>
      </c>
      <c r="CM78">
        <f>Heildar!CS285</f>
        <v>0</v>
      </c>
      <c r="CN78">
        <f>Heildar!CT285</f>
        <v>0</v>
      </c>
      <c r="CO78">
        <f>Heildar!CU285</f>
        <v>0</v>
      </c>
      <c r="CP78">
        <f>Heildar!CV285</f>
        <v>0</v>
      </c>
      <c r="CQ78">
        <f>Heildar!CW285</f>
        <v>0</v>
      </c>
      <c r="CR78">
        <f>Heildar!CX285</f>
        <v>0</v>
      </c>
      <c r="CS78">
        <f>Heildar!CY285</f>
        <v>0</v>
      </c>
      <c r="CT78">
        <f>Heildar!CZ285</f>
        <v>0</v>
      </c>
      <c r="CU78">
        <f>Heildar!DA285</f>
        <v>0</v>
      </c>
      <c r="CV78">
        <f>Heildar!DB285</f>
        <v>0</v>
      </c>
      <c r="CW78">
        <f>Heildar!DC285</f>
        <v>0</v>
      </c>
      <c r="CX78">
        <f>Heildar!DD285</f>
        <v>0</v>
      </c>
      <c r="CY78">
        <f>Heildar!DE285</f>
        <v>0</v>
      </c>
      <c r="CZ78">
        <f>Heildar!DF285</f>
        <v>0</v>
      </c>
      <c r="DA78">
        <f>Heildar!DG285</f>
        <v>0</v>
      </c>
      <c r="DB78">
        <f>Heildar!DH285</f>
        <v>0</v>
      </c>
      <c r="DC78">
        <f>Heildar!DI285</f>
        <v>0</v>
      </c>
      <c r="DD78">
        <f>Heildar!DJ285</f>
        <v>0</v>
      </c>
      <c r="DE78">
        <f>Heildar!DK285</f>
        <v>0</v>
      </c>
      <c r="DF78">
        <f>Heildar!DL285</f>
        <v>0</v>
      </c>
      <c r="DG78">
        <f>Heildar!DM285</f>
        <v>0</v>
      </c>
      <c r="DH78">
        <f>Heildar!DN285</f>
        <v>0</v>
      </c>
      <c r="DI78">
        <f>Heildar!DO285</f>
        <v>0</v>
      </c>
      <c r="DJ78">
        <f>Heildar!DP285</f>
        <v>0</v>
      </c>
      <c r="DK78">
        <f>Heildar!DQ285</f>
        <v>0</v>
      </c>
      <c r="DL78">
        <f>Heildar!DR285</f>
        <v>0</v>
      </c>
      <c r="DM78">
        <f>Heildar!DS285</f>
        <v>0</v>
      </c>
      <c r="DN78">
        <f>Heildar!DT285</f>
        <v>0</v>
      </c>
      <c r="DO78">
        <f>Heildar!DU285</f>
        <v>0</v>
      </c>
      <c r="DP78">
        <f>Heildar!DV285</f>
        <v>0</v>
      </c>
      <c r="DQ78">
        <f>Heildar!DW285</f>
        <v>0</v>
      </c>
      <c r="DR78">
        <f>Heildar!DX285</f>
        <v>0</v>
      </c>
      <c r="DS78">
        <f>Heildar!DY285</f>
        <v>0</v>
      </c>
      <c r="DT78">
        <f>Heildar!DZ285</f>
        <v>0</v>
      </c>
      <c r="DU78">
        <f>Heildar!EA285</f>
        <v>0</v>
      </c>
      <c r="DV78">
        <f>Heildar!EB285</f>
        <v>0</v>
      </c>
      <c r="DW78">
        <f>Heildar!EC285</f>
        <v>0</v>
      </c>
      <c r="DX78">
        <f>Heildar!ED285</f>
        <v>0</v>
      </c>
      <c r="DY78">
        <f>Heildar!EE285</f>
        <v>0</v>
      </c>
      <c r="DZ78">
        <f>Heildar!EF285</f>
        <v>0</v>
      </c>
      <c r="EA78">
        <f>Heildar!EG285</f>
        <v>0</v>
      </c>
      <c r="EB78">
        <f>Heildar!EH285</f>
        <v>0</v>
      </c>
      <c r="EC78">
        <f>Heildar!EI285</f>
        <v>0</v>
      </c>
      <c r="ED78">
        <f>Heildar!EJ285</f>
        <v>0</v>
      </c>
      <c r="EE78">
        <f>Heildar!EK285</f>
        <v>0</v>
      </c>
      <c r="EF78">
        <f>Heildar!EL285</f>
        <v>0</v>
      </c>
      <c r="EG78">
        <f>Heildar!EM285</f>
        <v>0</v>
      </c>
      <c r="EH78">
        <f>Heildar!EN285</f>
        <v>0</v>
      </c>
      <c r="EI78">
        <f>Heildar!EO285</f>
        <v>0</v>
      </c>
      <c r="EJ78">
        <f>Heildar!EP285</f>
        <v>0</v>
      </c>
      <c r="EK78">
        <f>Heildar!EQ285</f>
        <v>0</v>
      </c>
      <c r="EL78">
        <f>Heildar!ER285</f>
        <v>0</v>
      </c>
      <c r="EM78">
        <f>Heildar!ES285</f>
        <v>0</v>
      </c>
      <c r="EN78">
        <f>Heildar!ET285</f>
        <v>0</v>
      </c>
      <c r="EO78">
        <f>Heildar!EU285</f>
        <v>0</v>
      </c>
      <c r="EP78">
        <f>Heildar!EV285</f>
        <v>0</v>
      </c>
      <c r="EQ78">
        <f>Heildar!EW285</f>
        <v>0</v>
      </c>
      <c r="ER78">
        <f>Heildar!EX285</f>
        <v>0</v>
      </c>
      <c r="ES78">
        <f>Heildar!EY285</f>
        <v>0</v>
      </c>
      <c r="ET78">
        <f>Heildar!EZ285</f>
        <v>0</v>
      </c>
      <c r="EU78">
        <f>Heildar!FA285</f>
        <v>0</v>
      </c>
      <c r="EV78">
        <f>Heildar!FB285</f>
        <v>0</v>
      </c>
      <c r="EW78">
        <f>Heildar!FC285</f>
        <v>0</v>
      </c>
      <c r="EX78">
        <f>Heildar!FD285</f>
        <v>0</v>
      </c>
      <c r="EY78">
        <f>Heildar!FE285</f>
        <v>0</v>
      </c>
      <c r="EZ78">
        <f>Heildar!FF285</f>
        <v>0</v>
      </c>
      <c r="FA78">
        <f>Heildar!FG285</f>
        <v>0</v>
      </c>
      <c r="FB78">
        <f>Heildar!FH285</f>
        <v>0</v>
      </c>
      <c r="FC78">
        <f>Heildar!FI285</f>
        <v>0</v>
      </c>
      <c r="FD78">
        <f>Heildar!FJ285</f>
        <v>0</v>
      </c>
      <c r="FE78">
        <f>Heildar!FK285</f>
        <v>0</v>
      </c>
      <c r="FF78">
        <f>Heildar!FL285</f>
        <v>0</v>
      </c>
      <c r="FG78">
        <f>Heildar!FM285</f>
        <v>0</v>
      </c>
      <c r="FH78">
        <f>Heildar!FN285</f>
        <v>0</v>
      </c>
      <c r="FI78">
        <f>Heildar!FO285</f>
        <v>0</v>
      </c>
      <c r="FJ78">
        <f>Heildar!FP285</f>
        <v>0</v>
      </c>
      <c r="FK78">
        <f>Heildar!FQ285</f>
        <v>0</v>
      </c>
      <c r="FL78">
        <f>Heildar!FR285</f>
        <v>0</v>
      </c>
      <c r="FM78">
        <f>Heildar!FS285</f>
        <v>0</v>
      </c>
      <c r="FN78">
        <f>Heildar!FT285</f>
        <v>0</v>
      </c>
      <c r="FO78">
        <f>Heildar!FU285</f>
        <v>0</v>
      </c>
      <c r="FP78">
        <f>Heildar!FV285</f>
        <v>0</v>
      </c>
      <c r="FQ78">
        <f>Heildar!FW285</f>
        <v>0</v>
      </c>
      <c r="FR78">
        <f>Heildar!FX285</f>
        <v>0</v>
      </c>
      <c r="FS78">
        <f>Heildar!FY285</f>
        <v>0</v>
      </c>
      <c r="FT78">
        <f>Heildar!FZ285</f>
        <v>0</v>
      </c>
      <c r="FU78">
        <f>Heildar!GA285</f>
        <v>0</v>
      </c>
      <c r="FV78">
        <f>Heildar!GB285</f>
        <v>0</v>
      </c>
      <c r="FW78">
        <f>Heildar!GC285</f>
        <v>0</v>
      </c>
      <c r="FX78">
        <f>Heildar!GD285</f>
        <v>0</v>
      </c>
      <c r="FY78">
        <f>Heildar!GE285</f>
        <v>0</v>
      </c>
      <c r="FZ78">
        <f>Heildar!GF285</f>
        <v>0</v>
      </c>
      <c r="GA78">
        <f>Heildar!GG285</f>
        <v>0</v>
      </c>
      <c r="GB78">
        <f>Heildar!GH285</f>
        <v>0</v>
      </c>
      <c r="GC78">
        <f>Heildar!GI285</f>
        <v>0</v>
      </c>
      <c r="GD78">
        <f>Heildar!GJ285</f>
        <v>0</v>
      </c>
      <c r="GE78">
        <f>Heildar!GK285</f>
        <v>0</v>
      </c>
      <c r="GF78">
        <f>Heildar!GL285</f>
        <v>0</v>
      </c>
      <c r="GG78">
        <f>Heildar!GM285</f>
        <v>0</v>
      </c>
      <c r="GH78">
        <f>Heildar!GN285</f>
        <v>0</v>
      </c>
      <c r="GI78">
        <f>Heildar!GO285</f>
        <v>0</v>
      </c>
      <c r="GJ78">
        <f>Heildar!GP285</f>
        <v>0</v>
      </c>
      <c r="GK78">
        <f>Heildar!GQ285</f>
        <v>0</v>
      </c>
      <c r="GL78">
        <f>Heildar!GR285</f>
        <v>0</v>
      </c>
      <c r="GM78">
        <f>Heildar!GS285</f>
        <v>0</v>
      </c>
      <c r="GN78">
        <f>Heildar!GT285</f>
        <v>0</v>
      </c>
      <c r="GO78">
        <f>Heildar!GU285</f>
        <v>0</v>
      </c>
      <c r="GP78">
        <f>Heildar!GV285</f>
        <v>0</v>
      </c>
      <c r="GQ78">
        <f>Heildar!GW285</f>
        <v>0</v>
      </c>
      <c r="GR78">
        <f>Heildar!GX285</f>
        <v>0</v>
      </c>
      <c r="GS78">
        <f>Heildar!GY285</f>
        <v>0</v>
      </c>
      <c r="GT78">
        <f>Heildar!GZ285</f>
        <v>0</v>
      </c>
      <c r="GU78">
        <f>Heildar!HA285</f>
        <v>0</v>
      </c>
      <c r="GV78">
        <f>Heildar!HB285</f>
        <v>0</v>
      </c>
      <c r="GW78">
        <f>Heildar!HC285</f>
        <v>0</v>
      </c>
      <c r="GX78">
        <f>Heildar!HD285</f>
        <v>0</v>
      </c>
      <c r="GY78">
        <f>Heildar!HE285</f>
        <v>0</v>
      </c>
      <c r="GZ78">
        <f>Heildar!HF285</f>
        <v>0</v>
      </c>
      <c r="HA78">
        <f>Heildar!HG285</f>
        <v>0</v>
      </c>
      <c r="HB78">
        <f>Heildar!HH285</f>
        <v>0</v>
      </c>
      <c r="HC78">
        <f>Heildar!HI285</f>
        <v>0</v>
      </c>
      <c r="HD78">
        <f>Heildar!HJ285</f>
        <v>0</v>
      </c>
      <c r="HE78">
        <f>Heildar!HK285</f>
        <v>0</v>
      </c>
      <c r="HF78">
        <f>Heildar!HL285</f>
        <v>0</v>
      </c>
      <c r="HG78">
        <f>Heildar!HM285</f>
        <v>0</v>
      </c>
      <c r="HH78">
        <f>Heildar!HN285</f>
        <v>0</v>
      </c>
      <c r="HI78">
        <f>Heildar!HO285</f>
        <v>0</v>
      </c>
      <c r="HJ78">
        <f>Heildar!HP285</f>
        <v>0</v>
      </c>
      <c r="HK78">
        <f>Heildar!HQ285</f>
        <v>0</v>
      </c>
      <c r="HL78">
        <f>Heildar!HR285</f>
        <v>0</v>
      </c>
      <c r="HM78">
        <f>Heildar!HS285</f>
        <v>0</v>
      </c>
      <c r="HN78">
        <f>Heildar!HT285</f>
        <v>0</v>
      </c>
      <c r="HO78">
        <f>Heildar!HU285</f>
        <v>0</v>
      </c>
      <c r="HP78">
        <f>Heildar!HV285</f>
        <v>0</v>
      </c>
      <c r="HQ78">
        <f>Heildar!HW285</f>
        <v>0</v>
      </c>
      <c r="HR78">
        <f>Heildar!HX285</f>
        <v>0</v>
      </c>
      <c r="HS78">
        <f>Heildar!HY285</f>
        <v>0</v>
      </c>
      <c r="HT78">
        <f>Heildar!HZ285</f>
        <v>0</v>
      </c>
      <c r="HU78">
        <f>Heildar!IA285</f>
        <v>0</v>
      </c>
      <c r="HV78">
        <f>Heildar!IB285</f>
        <v>0</v>
      </c>
      <c r="HW78">
        <f>Heildar!IC285</f>
        <v>0</v>
      </c>
      <c r="HX78">
        <f>Heildar!ID285</f>
        <v>0</v>
      </c>
      <c r="HY78">
        <f>Heildar!IE285</f>
        <v>0</v>
      </c>
      <c r="HZ78">
        <f>Heildar!IF285</f>
        <v>0</v>
      </c>
      <c r="IA78">
        <f>Heildar!IG285</f>
        <v>0</v>
      </c>
      <c r="IB78">
        <f>Heildar!IH285</f>
        <v>0</v>
      </c>
      <c r="IC78">
        <f>Heildar!II285</f>
        <v>0</v>
      </c>
      <c r="ID78">
        <f>Heildar!IJ285</f>
        <v>0</v>
      </c>
      <c r="IE78">
        <f>Heildar!IK285</f>
        <v>0</v>
      </c>
      <c r="IF78">
        <f>Heildar!IL285</f>
        <v>0</v>
      </c>
      <c r="IG78">
        <f>Heildar!IM285</f>
        <v>0</v>
      </c>
      <c r="IH78">
        <f>Heildar!IN285</f>
        <v>0</v>
      </c>
      <c r="II78">
        <f>Heildar!IO285</f>
        <v>0</v>
      </c>
      <c r="IJ78">
        <f>Heildar!IP285</f>
        <v>0</v>
      </c>
      <c r="IK78">
        <f>Heildar!IQ285</f>
        <v>0</v>
      </c>
      <c r="IL78">
        <f>Heildar!IR285</f>
        <v>0</v>
      </c>
      <c r="IM78">
        <f>Heildar!IS285</f>
        <v>0</v>
      </c>
      <c r="IN78">
        <f>Heildar!IT285</f>
        <v>0</v>
      </c>
      <c r="IO78">
        <f>Heildar!IU285</f>
        <v>0</v>
      </c>
      <c r="IP78">
        <f>Heildar!IV285</f>
        <v>0</v>
      </c>
      <c r="IQ78" t="e">
        <f>Heildar!#REF!</f>
        <v>#REF!</v>
      </c>
      <c r="IR78" t="e">
        <f>Heildar!#REF!</f>
        <v>#REF!</v>
      </c>
      <c r="IS78" t="e">
        <f>Heildar!#REF!</f>
        <v>#REF!</v>
      </c>
      <c r="IT78" t="e">
        <f>Heildar!#REF!</f>
        <v>#REF!</v>
      </c>
      <c r="IU78" t="e">
        <f>Heildar!#REF!</f>
        <v>#REF!</v>
      </c>
      <c r="IV78" t="e">
        <f>Heildar!#REF!</f>
        <v>#REF!</v>
      </c>
    </row>
    <row r="79" spans="1:256" x14ac:dyDescent="0.2">
      <c r="A79" s="30" t="str">
        <f>Heildar!A181</f>
        <v>Mosar</v>
      </c>
      <c r="B79" s="30">
        <f>Heildar!B181</f>
        <v>2</v>
      </c>
      <c r="C79" s="30">
        <f>Heildar!C181</f>
        <v>2.5</v>
      </c>
      <c r="D79" s="30">
        <f>Heildar!D181</f>
        <v>3.5</v>
      </c>
      <c r="E79" s="30">
        <f>Heildar!E181</f>
        <v>3.5</v>
      </c>
      <c r="F79" s="30">
        <f>Heildar!F181</f>
        <v>3.5</v>
      </c>
      <c r="G79" s="30">
        <f>Heildar!G181</f>
        <v>0.5</v>
      </c>
      <c r="H79" s="30">
        <f>Heildar!H181</f>
        <v>1</v>
      </c>
      <c r="I79" s="30">
        <f>Heildar!I181</f>
        <v>0</v>
      </c>
      <c r="J79" s="30">
        <f>Heildar!J181</f>
        <v>0</v>
      </c>
      <c r="K79" s="30">
        <f>Heildar!K181</f>
        <v>2</v>
      </c>
      <c r="L79" s="30">
        <f>Heildar!L181</f>
        <v>2.5</v>
      </c>
      <c r="M79" s="30">
        <f>Heildar!M181</f>
        <v>3.5</v>
      </c>
      <c r="N79" s="30">
        <f>Heildar!N181</f>
        <v>3.5</v>
      </c>
      <c r="O79" s="30">
        <f>Heildar!O181</f>
        <v>3.5</v>
      </c>
      <c r="P79" s="30">
        <f>Heildar!P181</f>
        <v>0</v>
      </c>
      <c r="Q79" s="30">
        <f>Heildar!Q181</f>
        <v>0</v>
      </c>
      <c r="R79" s="30">
        <f>Heildar!R181</f>
        <v>0</v>
      </c>
      <c r="S79" s="30">
        <f>Heildar!S181</f>
        <v>0</v>
      </c>
      <c r="T79" s="30">
        <f>Heildar!T181</f>
        <v>0</v>
      </c>
      <c r="U79" s="30">
        <f>Heildar!U181</f>
        <v>0</v>
      </c>
      <c r="V79" s="30">
        <f>Heildar!V181</f>
        <v>0</v>
      </c>
      <c r="W79" s="30">
        <f>Heildar!W181</f>
        <v>0</v>
      </c>
      <c r="X79" s="30">
        <f>Heildar!X181</f>
        <v>0</v>
      </c>
      <c r="Y79" s="30">
        <f>Heildar!Y181</f>
        <v>0</v>
      </c>
      <c r="Z79" s="30">
        <f>Heildar!Z181</f>
        <v>0</v>
      </c>
      <c r="AA79" s="30">
        <f>Heildar!AA181</f>
        <v>0</v>
      </c>
      <c r="AB79" s="30">
        <f>Heildar!AB181</f>
        <v>0</v>
      </c>
      <c r="AC79" s="30">
        <f>Heildar!AC181</f>
        <v>0</v>
      </c>
      <c r="AD79" s="30">
        <f>Heildar!AD181</f>
        <v>0</v>
      </c>
      <c r="AE79" s="30">
        <f>Heildar!AE181</f>
        <v>0</v>
      </c>
      <c r="AF79" s="30">
        <f>Heildar!AF181</f>
        <v>0</v>
      </c>
      <c r="AG79" s="30">
        <f>Heildar!AG181</f>
        <v>0</v>
      </c>
      <c r="AH79" s="30">
        <f>Heildar!AH181</f>
        <v>0</v>
      </c>
      <c r="AI79" s="30">
        <f>Heildar!AI181</f>
        <v>0</v>
      </c>
      <c r="AP79">
        <f>Heildar!AV286</f>
        <v>0</v>
      </c>
      <c r="AQ79">
        <f>Heildar!AW286</f>
        <v>0</v>
      </c>
      <c r="AR79">
        <f>Heildar!AX286</f>
        <v>0</v>
      </c>
      <c r="AS79">
        <f>Heildar!AY286</f>
        <v>0</v>
      </c>
      <c r="AT79">
        <f>Heildar!AZ286</f>
        <v>0</v>
      </c>
      <c r="AU79">
        <f>Heildar!BA286</f>
        <v>0</v>
      </c>
      <c r="AV79">
        <f>Heildar!BB286</f>
        <v>0</v>
      </c>
      <c r="AW79">
        <f>Heildar!BC286</f>
        <v>0</v>
      </c>
      <c r="AX79">
        <f>Heildar!BD286</f>
        <v>0</v>
      </c>
      <c r="AY79">
        <f>Heildar!BE286</f>
        <v>0</v>
      </c>
      <c r="AZ79">
        <f>Heildar!BF286</f>
        <v>0</v>
      </c>
      <c r="BA79">
        <f>Heildar!BG286</f>
        <v>0</v>
      </c>
      <c r="BB79">
        <f>Heildar!BH286</f>
        <v>0</v>
      </c>
      <c r="BC79">
        <f>Heildar!BI286</f>
        <v>0</v>
      </c>
      <c r="BD79">
        <f>Heildar!BJ286</f>
        <v>0</v>
      </c>
      <c r="BE79">
        <f>Heildar!BK286</f>
        <v>0</v>
      </c>
      <c r="BF79">
        <f>Heildar!BL286</f>
        <v>0</v>
      </c>
      <c r="BG79">
        <f>Heildar!BM286</f>
        <v>0</v>
      </c>
      <c r="BH79">
        <f>Heildar!BN286</f>
        <v>0</v>
      </c>
      <c r="BI79">
        <f>Heildar!BO286</f>
        <v>0</v>
      </c>
      <c r="BJ79">
        <f>Heildar!BP286</f>
        <v>0</v>
      </c>
      <c r="BK79">
        <f>Heildar!BQ286</f>
        <v>0</v>
      </c>
      <c r="BL79">
        <f>Heildar!BR286</f>
        <v>0</v>
      </c>
      <c r="BM79">
        <f>Heildar!BS286</f>
        <v>0</v>
      </c>
      <c r="BN79">
        <f>Heildar!BT286</f>
        <v>0</v>
      </c>
      <c r="BO79">
        <f>Heildar!BU286</f>
        <v>0</v>
      </c>
      <c r="BP79">
        <f>Heildar!BV286</f>
        <v>0</v>
      </c>
      <c r="BQ79">
        <f>Heildar!BW286</f>
        <v>0</v>
      </c>
      <c r="BR79">
        <f>Heildar!BX286</f>
        <v>0</v>
      </c>
      <c r="BS79">
        <f>Heildar!BY286</f>
        <v>0</v>
      </c>
      <c r="BT79">
        <f>Heildar!BZ286</f>
        <v>0</v>
      </c>
      <c r="BU79">
        <f>Heildar!CA286</f>
        <v>0</v>
      </c>
      <c r="BV79">
        <f>Heildar!CB286</f>
        <v>0</v>
      </c>
      <c r="BW79">
        <f>Heildar!CC286</f>
        <v>0</v>
      </c>
      <c r="BX79">
        <f>Heildar!CD286</f>
        <v>0</v>
      </c>
      <c r="BY79">
        <f>Heildar!CE286</f>
        <v>0</v>
      </c>
      <c r="BZ79">
        <f>Heildar!CF286</f>
        <v>0</v>
      </c>
      <c r="CA79">
        <f>Heildar!CG286</f>
        <v>0</v>
      </c>
      <c r="CB79">
        <f>Heildar!CH286</f>
        <v>0</v>
      </c>
      <c r="CC79">
        <f>Heildar!CI286</f>
        <v>0</v>
      </c>
      <c r="CD79">
        <f>Heildar!CJ286</f>
        <v>0</v>
      </c>
      <c r="CE79">
        <f>Heildar!CK286</f>
        <v>0</v>
      </c>
      <c r="CF79">
        <f>Heildar!CL286</f>
        <v>0</v>
      </c>
      <c r="CG79">
        <f>Heildar!CM286</f>
        <v>0</v>
      </c>
      <c r="CH79">
        <f>Heildar!CN286</f>
        <v>0</v>
      </c>
      <c r="CI79">
        <f>Heildar!CO286</f>
        <v>0</v>
      </c>
      <c r="CJ79">
        <f>Heildar!CP286</f>
        <v>0</v>
      </c>
      <c r="CK79">
        <f>Heildar!CQ286</f>
        <v>0</v>
      </c>
      <c r="CL79">
        <f>Heildar!CR286</f>
        <v>0</v>
      </c>
      <c r="CM79">
        <f>Heildar!CS286</f>
        <v>0</v>
      </c>
      <c r="CN79">
        <f>Heildar!CT286</f>
        <v>0</v>
      </c>
      <c r="CO79">
        <f>Heildar!CU286</f>
        <v>0</v>
      </c>
      <c r="CP79">
        <f>Heildar!CV286</f>
        <v>0</v>
      </c>
      <c r="CQ79">
        <f>Heildar!CW286</f>
        <v>0</v>
      </c>
      <c r="CR79">
        <f>Heildar!CX286</f>
        <v>0</v>
      </c>
      <c r="CS79">
        <f>Heildar!CY286</f>
        <v>0</v>
      </c>
      <c r="CT79">
        <f>Heildar!CZ286</f>
        <v>0</v>
      </c>
      <c r="CU79">
        <f>Heildar!DA286</f>
        <v>0</v>
      </c>
      <c r="CV79">
        <f>Heildar!DB286</f>
        <v>0</v>
      </c>
      <c r="CW79">
        <f>Heildar!DC286</f>
        <v>0</v>
      </c>
      <c r="CX79">
        <f>Heildar!DD286</f>
        <v>0</v>
      </c>
      <c r="CY79">
        <f>Heildar!DE286</f>
        <v>0</v>
      </c>
      <c r="CZ79">
        <f>Heildar!DF286</f>
        <v>0</v>
      </c>
      <c r="DA79">
        <f>Heildar!DG286</f>
        <v>0</v>
      </c>
      <c r="DB79">
        <f>Heildar!DH286</f>
        <v>0</v>
      </c>
      <c r="DC79">
        <f>Heildar!DI286</f>
        <v>0</v>
      </c>
      <c r="DD79">
        <f>Heildar!DJ286</f>
        <v>0</v>
      </c>
      <c r="DE79">
        <f>Heildar!DK286</f>
        <v>0</v>
      </c>
      <c r="DF79">
        <f>Heildar!DL286</f>
        <v>0</v>
      </c>
      <c r="DG79">
        <f>Heildar!DM286</f>
        <v>0</v>
      </c>
      <c r="DH79">
        <f>Heildar!DN286</f>
        <v>0</v>
      </c>
      <c r="DI79">
        <f>Heildar!DO286</f>
        <v>0</v>
      </c>
      <c r="DJ79">
        <f>Heildar!DP286</f>
        <v>0</v>
      </c>
      <c r="DK79">
        <f>Heildar!DQ286</f>
        <v>0</v>
      </c>
      <c r="DL79">
        <f>Heildar!DR286</f>
        <v>0</v>
      </c>
      <c r="DM79">
        <f>Heildar!DS286</f>
        <v>0</v>
      </c>
      <c r="DN79">
        <f>Heildar!DT286</f>
        <v>0</v>
      </c>
      <c r="DO79">
        <f>Heildar!DU286</f>
        <v>0</v>
      </c>
      <c r="DP79">
        <f>Heildar!DV286</f>
        <v>0</v>
      </c>
      <c r="DQ79">
        <f>Heildar!DW286</f>
        <v>0</v>
      </c>
      <c r="DR79">
        <f>Heildar!DX286</f>
        <v>0</v>
      </c>
      <c r="DS79">
        <f>Heildar!DY286</f>
        <v>0</v>
      </c>
      <c r="DT79">
        <f>Heildar!DZ286</f>
        <v>0</v>
      </c>
      <c r="DU79">
        <f>Heildar!EA286</f>
        <v>0</v>
      </c>
      <c r="DV79">
        <f>Heildar!EB286</f>
        <v>0</v>
      </c>
      <c r="DW79">
        <f>Heildar!EC286</f>
        <v>0</v>
      </c>
      <c r="DX79">
        <f>Heildar!ED286</f>
        <v>0</v>
      </c>
      <c r="DY79">
        <f>Heildar!EE286</f>
        <v>0</v>
      </c>
      <c r="DZ79">
        <f>Heildar!EF286</f>
        <v>0</v>
      </c>
      <c r="EA79">
        <f>Heildar!EG286</f>
        <v>0</v>
      </c>
      <c r="EB79">
        <f>Heildar!EH286</f>
        <v>0</v>
      </c>
      <c r="EC79">
        <f>Heildar!EI286</f>
        <v>0</v>
      </c>
      <c r="ED79">
        <f>Heildar!EJ286</f>
        <v>0</v>
      </c>
      <c r="EE79">
        <f>Heildar!EK286</f>
        <v>0</v>
      </c>
      <c r="EF79">
        <f>Heildar!EL286</f>
        <v>0</v>
      </c>
      <c r="EG79">
        <f>Heildar!EM286</f>
        <v>0</v>
      </c>
      <c r="EH79">
        <f>Heildar!EN286</f>
        <v>0</v>
      </c>
      <c r="EI79">
        <f>Heildar!EO286</f>
        <v>0</v>
      </c>
      <c r="EJ79">
        <f>Heildar!EP286</f>
        <v>0</v>
      </c>
      <c r="EK79">
        <f>Heildar!EQ286</f>
        <v>0</v>
      </c>
      <c r="EL79">
        <f>Heildar!ER286</f>
        <v>0</v>
      </c>
      <c r="EM79">
        <f>Heildar!ES286</f>
        <v>0</v>
      </c>
      <c r="EN79">
        <f>Heildar!ET286</f>
        <v>0</v>
      </c>
      <c r="EO79">
        <f>Heildar!EU286</f>
        <v>0</v>
      </c>
      <c r="EP79">
        <f>Heildar!EV286</f>
        <v>0</v>
      </c>
      <c r="EQ79">
        <f>Heildar!EW286</f>
        <v>0</v>
      </c>
      <c r="ER79">
        <f>Heildar!EX286</f>
        <v>0</v>
      </c>
      <c r="ES79">
        <f>Heildar!EY286</f>
        <v>0</v>
      </c>
      <c r="ET79">
        <f>Heildar!EZ286</f>
        <v>0</v>
      </c>
      <c r="EU79">
        <f>Heildar!FA286</f>
        <v>0</v>
      </c>
      <c r="EV79">
        <f>Heildar!FB286</f>
        <v>0</v>
      </c>
      <c r="EW79">
        <f>Heildar!FC286</f>
        <v>0</v>
      </c>
      <c r="EX79">
        <f>Heildar!FD286</f>
        <v>0</v>
      </c>
      <c r="EY79">
        <f>Heildar!FE286</f>
        <v>0</v>
      </c>
      <c r="EZ79">
        <f>Heildar!FF286</f>
        <v>0</v>
      </c>
      <c r="FA79">
        <f>Heildar!FG286</f>
        <v>0</v>
      </c>
      <c r="FB79">
        <f>Heildar!FH286</f>
        <v>0</v>
      </c>
      <c r="FC79">
        <f>Heildar!FI286</f>
        <v>0</v>
      </c>
      <c r="FD79">
        <f>Heildar!FJ286</f>
        <v>0</v>
      </c>
      <c r="FE79">
        <f>Heildar!FK286</f>
        <v>0</v>
      </c>
      <c r="FF79">
        <f>Heildar!FL286</f>
        <v>0</v>
      </c>
      <c r="FG79">
        <f>Heildar!FM286</f>
        <v>0</v>
      </c>
      <c r="FH79">
        <f>Heildar!FN286</f>
        <v>0</v>
      </c>
      <c r="FI79">
        <f>Heildar!FO286</f>
        <v>0</v>
      </c>
      <c r="FJ79">
        <f>Heildar!FP286</f>
        <v>0</v>
      </c>
      <c r="FK79">
        <f>Heildar!FQ286</f>
        <v>0</v>
      </c>
      <c r="FL79">
        <f>Heildar!FR286</f>
        <v>0</v>
      </c>
      <c r="FM79">
        <f>Heildar!FS286</f>
        <v>0</v>
      </c>
      <c r="FN79">
        <f>Heildar!FT286</f>
        <v>0</v>
      </c>
      <c r="FO79">
        <f>Heildar!FU286</f>
        <v>0</v>
      </c>
      <c r="FP79">
        <f>Heildar!FV286</f>
        <v>0</v>
      </c>
      <c r="FQ79">
        <f>Heildar!FW286</f>
        <v>0</v>
      </c>
      <c r="FR79">
        <f>Heildar!FX286</f>
        <v>0</v>
      </c>
      <c r="FS79">
        <f>Heildar!FY286</f>
        <v>0</v>
      </c>
      <c r="FT79">
        <f>Heildar!FZ286</f>
        <v>0</v>
      </c>
      <c r="FU79">
        <f>Heildar!GA286</f>
        <v>0</v>
      </c>
      <c r="FV79">
        <f>Heildar!GB286</f>
        <v>0</v>
      </c>
      <c r="FW79">
        <f>Heildar!GC286</f>
        <v>0</v>
      </c>
      <c r="FX79">
        <f>Heildar!GD286</f>
        <v>0</v>
      </c>
      <c r="FY79">
        <f>Heildar!GE286</f>
        <v>0</v>
      </c>
      <c r="FZ79">
        <f>Heildar!GF286</f>
        <v>0</v>
      </c>
      <c r="GA79">
        <f>Heildar!GG286</f>
        <v>0</v>
      </c>
      <c r="GB79">
        <f>Heildar!GH286</f>
        <v>0</v>
      </c>
      <c r="GC79">
        <f>Heildar!GI286</f>
        <v>0</v>
      </c>
      <c r="GD79">
        <f>Heildar!GJ286</f>
        <v>0</v>
      </c>
      <c r="GE79">
        <f>Heildar!GK286</f>
        <v>0</v>
      </c>
      <c r="GF79">
        <f>Heildar!GL286</f>
        <v>0</v>
      </c>
      <c r="GG79">
        <f>Heildar!GM286</f>
        <v>0</v>
      </c>
      <c r="GH79">
        <f>Heildar!GN286</f>
        <v>0</v>
      </c>
      <c r="GI79">
        <f>Heildar!GO286</f>
        <v>0</v>
      </c>
      <c r="GJ79">
        <f>Heildar!GP286</f>
        <v>0</v>
      </c>
      <c r="GK79">
        <f>Heildar!GQ286</f>
        <v>0</v>
      </c>
      <c r="GL79">
        <f>Heildar!GR286</f>
        <v>0</v>
      </c>
      <c r="GM79">
        <f>Heildar!GS286</f>
        <v>0</v>
      </c>
      <c r="GN79">
        <f>Heildar!GT286</f>
        <v>0</v>
      </c>
      <c r="GO79">
        <f>Heildar!GU286</f>
        <v>0</v>
      </c>
      <c r="GP79">
        <f>Heildar!GV286</f>
        <v>0</v>
      </c>
      <c r="GQ79">
        <f>Heildar!GW286</f>
        <v>0</v>
      </c>
      <c r="GR79">
        <f>Heildar!GX286</f>
        <v>0</v>
      </c>
      <c r="GS79">
        <f>Heildar!GY286</f>
        <v>0</v>
      </c>
      <c r="GT79">
        <f>Heildar!GZ286</f>
        <v>0</v>
      </c>
      <c r="GU79">
        <f>Heildar!HA286</f>
        <v>0</v>
      </c>
      <c r="GV79">
        <f>Heildar!HB286</f>
        <v>0</v>
      </c>
      <c r="GW79">
        <f>Heildar!HC286</f>
        <v>0</v>
      </c>
      <c r="GX79">
        <f>Heildar!HD286</f>
        <v>0</v>
      </c>
      <c r="GY79">
        <f>Heildar!HE286</f>
        <v>0</v>
      </c>
      <c r="GZ79">
        <f>Heildar!HF286</f>
        <v>0</v>
      </c>
      <c r="HA79">
        <f>Heildar!HG286</f>
        <v>0</v>
      </c>
      <c r="HB79">
        <f>Heildar!HH286</f>
        <v>0</v>
      </c>
      <c r="HC79">
        <f>Heildar!HI286</f>
        <v>0</v>
      </c>
      <c r="HD79">
        <f>Heildar!HJ286</f>
        <v>0</v>
      </c>
      <c r="HE79">
        <f>Heildar!HK286</f>
        <v>0</v>
      </c>
      <c r="HF79">
        <f>Heildar!HL286</f>
        <v>0</v>
      </c>
      <c r="HG79">
        <f>Heildar!HM286</f>
        <v>0</v>
      </c>
      <c r="HH79">
        <f>Heildar!HN286</f>
        <v>0</v>
      </c>
      <c r="HI79">
        <f>Heildar!HO286</f>
        <v>0</v>
      </c>
      <c r="HJ79">
        <f>Heildar!HP286</f>
        <v>0</v>
      </c>
      <c r="HK79">
        <f>Heildar!HQ286</f>
        <v>0</v>
      </c>
      <c r="HL79">
        <f>Heildar!HR286</f>
        <v>0</v>
      </c>
      <c r="HM79">
        <f>Heildar!HS286</f>
        <v>0</v>
      </c>
      <c r="HN79">
        <f>Heildar!HT286</f>
        <v>0</v>
      </c>
      <c r="HO79">
        <f>Heildar!HU286</f>
        <v>0</v>
      </c>
      <c r="HP79">
        <f>Heildar!HV286</f>
        <v>0</v>
      </c>
      <c r="HQ79">
        <f>Heildar!HW286</f>
        <v>0</v>
      </c>
      <c r="HR79">
        <f>Heildar!HX286</f>
        <v>0</v>
      </c>
      <c r="HS79">
        <f>Heildar!HY286</f>
        <v>0</v>
      </c>
      <c r="HT79">
        <f>Heildar!HZ286</f>
        <v>0</v>
      </c>
      <c r="HU79">
        <f>Heildar!IA286</f>
        <v>0</v>
      </c>
      <c r="HV79">
        <f>Heildar!IB286</f>
        <v>0</v>
      </c>
      <c r="HW79">
        <f>Heildar!IC286</f>
        <v>0</v>
      </c>
      <c r="HX79">
        <f>Heildar!ID286</f>
        <v>0</v>
      </c>
      <c r="HY79">
        <f>Heildar!IE286</f>
        <v>0</v>
      </c>
      <c r="HZ79">
        <f>Heildar!IF286</f>
        <v>0</v>
      </c>
      <c r="IA79">
        <f>Heildar!IG286</f>
        <v>0</v>
      </c>
      <c r="IB79">
        <f>Heildar!IH286</f>
        <v>0</v>
      </c>
      <c r="IC79">
        <f>Heildar!II286</f>
        <v>0</v>
      </c>
      <c r="ID79">
        <f>Heildar!IJ286</f>
        <v>0</v>
      </c>
      <c r="IE79">
        <f>Heildar!IK286</f>
        <v>0</v>
      </c>
      <c r="IF79">
        <f>Heildar!IL286</f>
        <v>0</v>
      </c>
      <c r="IG79">
        <f>Heildar!IM286</f>
        <v>0</v>
      </c>
      <c r="IH79">
        <f>Heildar!IN286</f>
        <v>0</v>
      </c>
      <c r="II79">
        <f>Heildar!IO286</f>
        <v>0</v>
      </c>
      <c r="IJ79">
        <f>Heildar!IP286</f>
        <v>0</v>
      </c>
      <c r="IK79">
        <f>Heildar!IQ286</f>
        <v>0</v>
      </c>
      <c r="IL79">
        <f>Heildar!IR286</f>
        <v>0</v>
      </c>
      <c r="IM79">
        <f>Heildar!IS286</f>
        <v>0</v>
      </c>
      <c r="IN79">
        <f>Heildar!IT286</f>
        <v>0</v>
      </c>
      <c r="IO79">
        <f>Heildar!IU286</f>
        <v>0</v>
      </c>
      <c r="IP79">
        <f>Heildar!IV286</f>
        <v>0</v>
      </c>
      <c r="IQ79" t="e">
        <f>Heildar!#REF!</f>
        <v>#REF!</v>
      </c>
      <c r="IR79" t="e">
        <f>Heildar!#REF!</f>
        <v>#REF!</v>
      </c>
      <c r="IS79" t="e">
        <f>Heildar!#REF!</f>
        <v>#REF!</v>
      </c>
      <c r="IT79" t="e">
        <f>Heildar!#REF!</f>
        <v>#REF!</v>
      </c>
      <c r="IU79" t="e">
        <f>Heildar!#REF!</f>
        <v>#REF!</v>
      </c>
      <c r="IV79" t="e">
        <f>Heildar!#REF!</f>
        <v>#REF!</v>
      </c>
    </row>
    <row r="80" spans="1:256" x14ac:dyDescent="0.2">
      <c r="A80" s="30" t="str">
        <f>Heildar!A182</f>
        <v>Blað- og runnfléttur</v>
      </c>
      <c r="B80" s="30">
        <f>Heildar!B182</f>
        <v>7</v>
      </c>
      <c r="C80" s="30">
        <f>Heildar!C182</f>
        <v>10</v>
      </c>
      <c r="D80" s="30">
        <f>Heildar!D182</f>
        <v>15.5</v>
      </c>
      <c r="E80" s="30">
        <f>Heildar!E182</f>
        <v>11.5</v>
      </c>
      <c r="F80" s="30">
        <f>Heildar!F182</f>
        <v>4.5</v>
      </c>
      <c r="G80" s="30">
        <f>Heildar!G182</f>
        <v>3</v>
      </c>
      <c r="H80" s="30">
        <f>Heildar!H182</f>
        <v>5.5</v>
      </c>
      <c r="I80" s="30">
        <f>Heildar!I182</f>
        <v>-4</v>
      </c>
      <c r="J80" s="30">
        <f>Heildar!J182</f>
        <v>-7</v>
      </c>
      <c r="K80" s="30">
        <f>Heildar!K182</f>
        <v>0</v>
      </c>
      <c r="L80" s="30">
        <f>Heildar!L182</f>
        <v>0</v>
      </c>
      <c r="M80" s="30">
        <f>Heildar!M182</f>
        <v>0</v>
      </c>
      <c r="N80" s="30">
        <f>Heildar!N182</f>
        <v>0</v>
      </c>
      <c r="O80" s="30">
        <f>Heildar!O182</f>
        <v>0</v>
      </c>
      <c r="P80" s="30">
        <f>Heildar!P182</f>
        <v>7</v>
      </c>
      <c r="Q80" s="30">
        <f>Heildar!Q182</f>
        <v>10</v>
      </c>
      <c r="R80" s="30">
        <f>Heildar!R182</f>
        <v>15.5</v>
      </c>
      <c r="S80" s="30">
        <f>Heildar!S182</f>
        <v>11.5</v>
      </c>
      <c r="T80" s="30">
        <f>Heildar!T182</f>
        <v>4.5</v>
      </c>
      <c r="U80" s="30">
        <f>Heildar!U182</f>
        <v>0</v>
      </c>
      <c r="V80" s="30">
        <f>Heildar!V182</f>
        <v>0</v>
      </c>
      <c r="W80" s="30">
        <f>Heildar!W182</f>
        <v>0</v>
      </c>
      <c r="X80" s="30">
        <f>Heildar!X182</f>
        <v>0</v>
      </c>
      <c r="Y80" s="30">
        <f>Heildar!Y182</f>
        <v>0</v>
      </c>
      <c r="Z80" s="30">
        <f>Heildar!Z182</f>
        <v>0</v>
      </c>
      <c r="AA80" s="30">
        <f>Heildar!AA182</f>
        <v>0</v>
      </c>
      <c r="AB80" s="30">
        <f>Heildar!AB182</f>
        <v>0</v>
      </c>
      <c r="AC80" s="30">
        <f>Heildar!AC182</f>
        <v>0</v>
      </c>
      <c r="AD80" s="30">
        <f>Heildar!AD182</f>
        <v>0</v>
      </c>
      <c r="AE80" s="30">
        <f>Heildar!AE182</f>
        <v>0</v>
      </c>
      <c r="AF80" s="30">
        <f>Heildar!AF182</f>
        <v>0</v>
      </c>
      <c r="AG80" s="30">
        <f>Heildar!AG182</f>
        <v>0</v>
      </c>
      <c r="AH80" s="30">
        <f>Heildar!AH182</f>
        <v>0</v>
      </c>
      <c r="AI80" s="30">
        <f>Heildar!AI182</f>
        <v>0</v>
      </c>
      <c r="AP80">
        <f>Heildar!AV287</f>
        <v>0</v>
      </c>
      <c r="AQ80">
        <f>Heildar!AW287</f>
        <v>0</v>
      </c>
      <c r="AR80">
        <f>Heildar!AX287</f>
        <v>0</v>
      </c>
      <c r="AS80">
        <f>Heildar!AY287</f>
        <v>0</v>
      </c>
      <c r="AT80">
        <f>Heildar!AZ287</f>
        <v>0</v>
      </c>
      <c r="AU80">
        <f>Heildar!BA287</f>
        <v>0</v>
      </c>
      <c r="AV80">
        <f>Heildar!BB287</f>
        <v>0</v>
      </c>
      <c r="AW80">
        <f>Heildar!BC287</f>
        <v>0</v>
      </c>
      <c r="AX80">
        <f>Heildar!BD287</f>
        <v>0</v>
      </c>
      <c r="AY80">
        <f>Heildar!BE287</f>
        <v>0</v>
      </c>
      <c r="AZ80">
        <f>Heildar!BF287</f>
        <v>0</v>
      </c>
      <c r="BA80">
        <f>Heildar!BG287</f>
        <v>0</v>
      </c>
      <c r="BB80">
        <f>Heildar!BH287</f>
        <v>0</v>
      </c>
      <c r="BC80">
        <f>Heildar!BI287</f>
        <v>0</v>
      </c>
      <c r="BD80">
        <f>Heildar!BJ287</f>
        <v>0</v>
      </c>
      <c r="BE80">
        <f>Heildar!BK287</f>
        <v>0</v>
      </c>
      <c r="BF80">
        <f>Heildar!BL287</f>
        <v>0</v>
      </c>
      <c r="BG80">
        <f>Heildar!BM287</f>
        <v>0</v>
      </c>
      <c r="BH80">
        <f>Heildar!BN287</f>
        <v>0</v>
      </c>
      <c r="BI80">
        <f>Heildar!BO287</f>
        <v>0</v>
      </c>
      <c r="BJ80">
        <f>Heildar!BP287</f>
        <v>0</v>
      </c>
      <c r="BK80">
        <f>Heildar!BQ287</f>
        <v>0</v>
      </c>
      <c r="BL80">
        <f>Heildar!BR287</f>
        <v>0</v>
      </c>
      <c r="BM80">
        <f>Heildar!BS287</f>
        <v>0</v>
      </c>
      <c r="BN80">
        <f>Heildar!BT287</f>
        <v>0</v>
      </c>
      <c r="BO80">
        <f>Heildar!BU287</f>
        <v>0</v>
      </c>
      <c r="BP80">
        <f>Heildar!BV287</f>
        <v>0</v>
      </c>
      <c r="BQ80">
        <f>Heildar!BW287</f>
        <v>0</v>
      </c>
      <c r="BR80">
        <f>Heildar!BX287</f>
        <v>0</v>
      </c>
      <c r="BS80">
        <f>Heildar!BY287</f>
        <v>0</v>
      </c>
      <c r="BT80">
        <f>Heildar!BZ287</f>
        <v>0</v>
      </c>
      <c r="BU80">
        <f>Heildar!CA287</f>
        <v>0</v>
      </c>
      <c r="BV80">
        <f>Heildar!CB287</f>
        <v>0</v>
      </c>
      <c r="BW80">
        <f>Heildar!CC287</f>
        <v>0</v>
      </c>
      <c r="BX80">
        <f>Heildar!CD287</f>
        <v>0</v>
      </c>
      <c r="BY80">
        <f>Heildar!CE287</f>
        <v>0</v>
      </c>
      <c r="BZ80">
        <f>Heildar!CF287</f>
        <v>0</v>
      </c>
      <c r="CA80">
        <f>Heildar!CG287</f>
        <v>0</v>
      </c>
      <c r="CB80">
        <f>Heildar!CH287</f>
        <v>0</v>
      </c>
      <c r="CC80">
        <f>Heildar!CI287</f>
        <v>0</v>
      </c>
      <c r="CD80">
        <f>Heildar!CJ287</f>
        <v>0</v>
      </c>
      <c r="CE80">
        <f>Heildar!CK287</f>
        <v>0</v>
      </c>
      <c r="CF80">
        <f>Heildar!CL287</f>
        <v>0</v>
      </c>
      <c r="CG80">
        <f>Heildar!CM287</f>
        <v>0</v>
      </c>
      <c r="CH80">
        <f>Heildar!CN287</f>
        <v>0</v>
      </c>
      <c r="CI80">
        <f>Heildar!CO287</f>
        <v>0</v>
      </c>
      <c r="CJ80">
        <f>Heildar!CP287</f>
        <v>0</v>
      </c>
      <c r="CK80">
        <f>Heildar!CQ287</f>
        <v>0</v>
      </c>
      <c r="CL80">
        <f>Heildar!CR287</f>
        <v>0</v>
      </c>
      <c r="CM80">
        <f>Heildar!CS287</f>
        <v>0</v>
      </c>
      <c r="CN80">
        <f>Heildar!CT287</f>
        <v>0</v>
      </c>
      <c r="CO80">
        <f>Heildar!CU287</f>
        <v>0</v>
      </c>
      <c r="CP80">
        <f>Heildar!CV287</f>
        <v>0</v>
      </c>
      <c r="CQ80">
        <f>Heildar!CW287</f>
        <v>0</v>
      </c>
      <c r="CR80">
        <f>Heildar!CX287</f>
        <v>0</v>
      </c>
      <c r="CS80">
        <f>Heildar!CY287</f>
        <v>0</v>
      </c>
      <c r="CT80">
        <f>Heildar!CZ287</f>
        <v>0</v>
      </c>
      <c r="CU80">
        <f>Heildar!DA287</f>
        <v>0</v>
      </c>
      <c r="CV80">
        <f>Heildar!DB287</f>
        <v>0</v>
      </c>
      <c r="CW80">
        <f>Heildar!DC287</f>
        <v>0</v>
      </c>
      <c r="CX80">
        <f>Heildar!DD287</f>
        <v>0</v>
      </c>
      <c r="CY80">
        <f>Heildar!DE287</f>
        <v>0</v>
      </c>
      <c r="CZ80">
        <f>Heildar!DF287</f>
        <v>0</v>
      </c>
      <c r="DA80">
        <f>Heildar!DG287</f>
        <v>0</v>
      </c>
      <c r="DB80">
        <f>Heildar!DH287</f>
        <v>0</v>
      </c>
      <c r="DC80">
        <f>Heildar!DI287</f>
        <v>0</v>
      </c>
      <c r="DD80">
        <f>Heildar!DJ287</f>
        <v>0</v>
      </c>
      <c r="DE80">
        <f>Heildar!DK287</f>
        <v>0</v>
      </c>
      <c r="DF80">
        <f>Heildar!DL287</f>
        <v>0</v>
      </c>
      <c r="DG80">
        <f>Heildar!DM287</f>
        <v>0</v>
      </c>
      <c r="DH80">
        <f>Heildar!DN287</f>
        <v>0</v>
      </c>
      <c r="DI80">
        <f>Heildar!DO287</f>
        <v>0</v>
      </c>
      <c r="DJ80">
        <f>Heildar!DP287</f>
        <v>0</v>
      </c>
      <c r="DK80">
        <f>Heildar!DQ287</f>
        <v>0</v>
      </c>
      <c r="DL80">
        <f>Heildar!DR287</f>
        <v>0</v>
      </c>
      <c r="DM80">
        <f>Heildar!DS287</f>
        <v>0</v>
      </c>
      <c r="DN80">
        <f>Heildar!DT287</f>
        <v>0</v>
      </c>
      <c r="DO80">
        <f>Heildar!DU287</f>
        <v>0</v>
      </c>
      <c r="DP80">
        <f>Heildar!DV287</f>
        <v>0</v>
      </c>
      <c r="DQ80">
        <f>Heildar!DW287</f>
        <v>0</v>
      </c>
      <c r="DR80">
        <f>Heildar!DX287</f>
        <v>0</v>
      </c>
      <c r="DS80">
        <f>Heildar!DY287</f>
        <v>0</v>
      </c>
      <c r="DT80">
        <f>Heildar!DZ287</f>
        <v>0</v>
      </c>
      <c r="DU80">
        <f>Heildar!EA287</f>
        <v>0</v>
      </c>
      <c r="DV80">
        <f>Heildar!EB287</f>
        <v>0</v>
      </c>
      <c r="DW80">
        <f>Heildar!EC287</f>
        <v>0</v>
      </c>
      <c r="DX80">
        <f>Heildar!ED287</f>
        <v>0</v>
      </c>
      <c r="DY80">
        <f>Heildar!EE287</f>
        <v>0</v>
      </c>
      <c r="DZ80">
        <f>Heildar!EF287</f>
        <v>0</v>
      </c>
      <c r="EA80">
        <f>Heildar!EG287</f>
        <v>0</v>
      </c>
      <c r="EB80">
        <f>Heildar!EH287</f>
        <v>0</v>
      </c>
      <c r="EC80">
        <f>Heildar!EI287</f>
        <v>0</v>
      </c>
      <c r="ED80">
        <f>Heildar!EJ287</f>
        <v>0</v>
      </c>
      <c r="EE80">
        <f>Heildar!EK287</f>
        <v>0</v>
      </c>
      <c r="EF80">
        <f>Heildar!EL287</f>
        <v>0</v>
      </c>
      <c r="EG80">
        <f>Heildar!EM287</f>
        <v>0</v>
      </c>
      <c r="EH80">
        <f>Heildar!EN287</f>
        <v>0</v>
      </c>
      <c r="EI80">
        <f>Heildar!EO287</f>
        <v>0</v>
      </c>
      <c r="EJ80">
        <f>Heildar!EP287</f>
        <v>0</v>
      </c>
      <c r="EK80">
        <f>Heildar!EQ287</f>
        <v>0</v>
      </c>
      <c r="EL80">
        <f>Heildar!ER287</f>
        <v>0</v>
      </c>
      <c r="EM80">
        <f>Heildar!ES287</f>
        <v>0</v>
      </c>
      <c r="EN80">
        <f>Heildar!ET287</f>
        <v>0</v>
      </c>
      <c r="EO80">
        <f>Heildar!EU287</f>
        <v>0</v>
      </c>
      <c r="EP80">
        <f>Heildar!EV287</f>
        <v>0</v>
      </c>
      <c r="EQ80">
        <f>Heildar!EW287</f>
        <v>0</v>
      </c>
      <c r="ER80">
        <f>Heildar!EX287</f>
        <v>0</v>
      </c>
      <c r="ES80">
        <f>Heildar!EY287</f>
        <v>0</v>
      </c>
      <c r="ET80">
        <f>Heildar!EZ287</f>
        <v>0</v>
      </c>
      <c r="EU80">
        <f>Heildar!FA287</f>
        <v>0</v>
      </c>
      <c r="EV80">
        <f>Heildar!FB287</f>
        <v>0</v>
      </c>
      <c r="EW80">
        <f>Heildar!FC287</f>
        <v>0</v>
      </c>
      <c r="EX80">
        <f>Heildar!FD287</f>
        <v>0</v>
      </c>
      <c r="EY80">
        <f>Heildar!FE287</f>
        <v>0</v>
      </c>
      <c r="EZ80">
        <f>Heildar!FF287</f>
        <v>0</v>
      </c>
      <c r="FA80">
        <f>Heildar!FG287</f>
        <v>0</v>
      </c>
      <c r="FB80">
        <f>Heildar!FH287</f>
        <v>0</v>
      </c>
      <c r="FC80">
        <f>Heildar!FI287</f>
        <v>0</v>
      </c>
      <c r="FD80">
        <f>Heildar!FJ287</f>
        <v>0</v>
      </c>
      <c r="FE80">
        <f>Heildar!FK287</f>
        <v>0</v>
      </c>
      <c r="FF80">
        <f>Heildar!FL287</f>
        <v>0</v>
      </c>
      <c r="FG80">
        <f>Heildar!FM287</f>
        <v>0</v>
      </c>
      <c r="FH80">
        <f>Heildar!FN287</f>
        <v>0</v>
      </c>
      <c r="FI80">
        <f>Heildar!FO287</f>
        <v>0</v>
      </c>
      <c r="FJ80">
        <f>Heildar!FP287</f>
        <v>0</v>
      </c>
      <c r="FK80">
        <f>Heildar!FQ287</f>
        <v>0</v>
      </c>
      <c r="FL80">
        <f>Heildar!FR287</f>
        <v>0</v>
      </c>
      <c r="FM80">
        <f>Heildar!FS287</f>
        <v>0</v>
      </c>
      <c r="FN80">
        <f>Heildar!FT287</f>
        <v>0</v>
      </c>
      <c r="FO80">
        <f>Heildar!FU287</f>
        <v>0</v>
      </c>
      <c r="FP80">
        <f>Heildar!FV287</f>
        <v>0</v>
      </c>
      <c r="FQ80">
        <f>Heildar!FW287</f>
        <v>0</v>
      </c>
      <c r="FR80">
        <f>Heildar!FX287</f>
        <v>0</v>
      </c>
      <c r="FS80">
        <f>Heildar!FY287</f>
        <v>0</v>
      </c>
      <c r="FT80">
        <f>Heildar!FZ287</f>
        <v>0</v>
      </c>
      <c r="FU80">
        <f>Heildar!GA287</f>
        <v>0</v>
      </c>
      <c r="FV80">
        <f>Heildar!GB287</f>
        <v>0</v>
      </c>
      <c r="FW80">
        <f>Heildar!GC287</f>
        <v>0</v>
      </c>
      <c r="FX80">
        <f>Heildar!GD287</f>
        <v>0</v>
      </c>
      <c r="FY80">
        <f>Heildar!GE287</f>
        <v>0</v>
      </c>
      <c r="FZ80">
        <f>Heildar!GF287</f>
        <v>0</v>
      </c>
      <c r="GA80">
        <f>Heildar!GG287</f>
        <v>0</v>
      </c>
      <c r="GB80">
        <f>Heildar!GH287</f>
        <v>0</v>
      </c>
      <c r="GC80">
        <f>Heildar!GI287</f>
        <v>0</v>
      </c>
      <c r="GD80">
        <f>Heildar!GJ287</f>
        <v>0</v>
      </c>
      <c r="GE80">
        <f>Heildar!GK287</f>
        <v>0</v>
      </c>
      <c r="GF80">
        <f>Heildar!GL287</f>
        <v>0</v>
      </c>
      <c r="GG80">
        <f>Heildar!GM287</f>
        <v>0</v>
      </c>
      <c r="GH80">
        <f>Heildar!GN287</f>
        <v>0</v>
      </c>
      <c r="GI80">
        <f>Heildar!GO287</f>
        <v>0</v>
      </c>
      <c r="GJ80">
        <f>Heildar!GP287</f>
        <v>0</v>
      </c>
      <c r="GK80">
        <f>Heildar!GQ287</f>
        <v>0</v>
      </c>
      <c r="GL80">
        <f>Heildar!GR287</f>
        <v>0</v>
      </c>
      <c r="GM80">
        <f>Heildar!GS287</f>
        <v>0</v>
      </c>
      <c r="GN80">
        <f>Heildar!GT287</f>
        <v>0</v>
      </c>
      <c r="GO80">
        <f>Heildar!GU287</f>
        <v>0</v>
      </c>
      <c r="GP80">
        <f>Heildar!GV287</f>
        <v>0</v>
      </c>
      <c r="GQ80">
        <f>Heildar!GW287</f>
        <v>0</v>
      </c>
      <c r="GR80">
        <f>Heildar!GX287</f>
        <v>0</v>
      </c>
      <c r="GS80">
        <f>Heildar!GY287</f>
        <v>0</v>
      </c>
      <c r="GT80">
        <f>Heildar!GZ287</f>
        <v>0</v>
      </c>
      <c r="GU80">
        <f>Heildar!HA287</f>
        <v>0</v>
      </c>
      <c r="GV80">
        <f>Heildar!HB287</f>
        <v>0</v>
      </c>
      <c r="GW80">
        <f>Heildar!HC287</f>
        <v>0</v>
      </c>
      <c r="GX80">
        <f>Heildar!HD287</f>
        <v>0</v>
      </c>
      <c r="GY80">
        <f>Heildar!HE287</f>
        <v>0</v>
      </c>
      <c r="GZ80">
        <f>Heildar!HF287</f>
        <v>0</v>
      </c>
      <c r="HA80">
        <f>Heildar!HG287</f>
        <v>0</v>
      </c>
      <c r="HB80">
        <f>Heildar!HH287</f>
        <v>0</v>
      </c>
      <c r="HC80">
        <f>Heildar!HI287</f>
        <v>0</v>
      </c>
      <c r="HD80">
        <f>Heildar!HJ287</f>
        <v>0</v>
      </c>
      <c r="HE80">
        <f>Heildar!HK287</f>
        <v>0</v>
      </c>
      <c r="HF80">
        <f>Heildar!HL287</f>
        <v>0</v>
      </c>
      <c r="HG80">
        <f>Heildar!HM287</f>
        <v>0</v>
      </c>
      <c r="HH80">
        <f>Heildar!HN287</f>
        <v>0</v>
      </c>
      <c r="HI80">
        <f>Heildar!HO287</f>
        <v>0</v>
      </c>
      <c r="HJ80">
        <f>Heildar!HP287</f>
        <v>0</v>
      </c>
      <c r="HK80">
        <f>Heildar!HQ287</f>
        <v>0</v>
      </c>
      <c r="HL80">
        <f>Heildar!HR287</f>
        <v>0</v>
      </c>
      <c r="HM80">
        <f>Heildar!HS287</f>
        <v>0</v>
      </c>
      <c r="HN80">
        <f>Heildar!HT287</f>
        <v>0</v>
      </c>
      <c r="HO80">
        <f>Heildar!HU287</f>
        <v>0</v>
      </c>
      <c r="HP80">
        <f>Heildar!HV287</f>
        <v>0</v>
      </c>
      <c r="HQ80">
        <f>Heildar!HW287</f>
        <v>0</v>
      </c>
      <c r="HR80">
        <f>Heildar!HX287</f>
        <v>0</v>
      </c>
      <c r="HS80">
        <f>Heildar!HY287</f>
        <v>0</v>
      </c>
      <c r="HT80">
        <f>Heildar!HZ287</f>
        <v>0</v>
      </c>
      <c r="HU80">
        <f>Heildar!IA287</f>
        <v>0</v>
      </c>
      <c r="HV80">
        <f>Heildar!IB287</f>
        <v>0</v>
      </c>
      <c r="HW80">
        <f>Heildar!IC287</f>
        <v>0</v>
      </c>
      <c r="HX80">
        <f>Heildar!ID287</f>
        <v>0</v>
      </c>
      <c r="HY80">
        <f>Heildar!IE287</f>
        <v>0</v>
      </c>
      <c r="HZ80">
        <f>Heildar!IF287</f>
        <v>0</v>
      </c>
      <c r="IA80">
        <f>Heildar!IG287</f>
        <v>0</v>
      </c>
      <c r="IB80">
        <f>Heildar!IH287</f>
        <v>0</v>
      </c>
      <c r="IC80">
        <f>Heildar!II287</f>
        <v>0</v>
      </c>
      <c r="ID80">
        <f>Heildar!IJ287</f>
        <v>0</v>
      </c>
      <c r="IE80">
        <f>Heildar!IK287</f>
        <v>0</v>
      </c>
      <c r="IF80">
        <f>Heildar!IL287</f>
        <v>0</v>
      </c>
      <c r="IG80">
        <f>Heildar!IM287</f>
        <v>0</v>
      </c>
      <c r="IH80">
        <f>Heildar!IN287</f>
        <v>0</v>
      </c>
      <c r="II80">
        <f>Heildar!IO287</f>
        <v>0</v>
      </c>
      <c r="IJ80">
        <f>Heildar!IP287</f>
        <v>0</v>
      </c>
      <c r="IK80">
        <f>Heildar!IQ287</f>
        <v>0</v>
      </c>
      <c r="IL80">
        <f>Heildar!IR287</f>
        <v>0</v>
      </c>
      <c r="IM80">
        <f>Heildar!IS287</f>
        <v>0</v>
      </c>
      <c r="IN80">
        <f>Heildar!IT287</f>
        <v>0</v>
      </c>
      <c r="IO80">
        <f>Heildar!IU287</f>
        <v>0</v>
      </c>
      <c r="IP80">
        <f>Heildar!IV287</f>
        <v>0</v>
      </c>
      <c r="IQ80" t="e">
        <f>Heildar!#REF!</f>
        <v>#REF!</v>
      </c>
      <c r="IR80" t="e">
        <f>Heildar!#REF!</f>
        <v>#REF!</v>
      </c>
      <c r="IS80" t="e">
        <f>Heildar!#REF!</f>
        <v>#REF!</v>
      </c>
      <c r="IT80" t="e">
        <f>Heildar!#REF!</f>
        <v>#REF!</v>
      </c>
      <c r="IU80" t="e">
        <f>Heildar!#REF!</f>
        <v>#REF!</v>
      </c>
      <c r="IV80" t="e">
        <f>Heildar!#REF!</f>
        <v>#REF!</v>
      </c>
    </row>
    <row r="81" spans="1:256" x14ac:dyDescent="0.2">
      <c r="A81" s="30" t="str">
        <f>Heildar!A183</f>
        <v>Hrúðurfléttur</v>
      </c>
      <c r="B81" s="30">
        <f>Heildar!B183</f>
        <v>79.5</v>
      </c>
      <c r="C81" s="30">
        <f>Heildar!C183</f>
        <v>77.5</v>
      </c>
      <c r="D81" s="30">
        <f>Heildar!D183</f>
        <v>67</v>
      </c>
      <c r="E81" s="30">
        <f>Heildar!E183</f>
        <v>62.5</v>
      </c>
      <c r="F81" s="30">
        <f>Heildar!F183</f>
        <v>57.5</v>
      </c>
      <c r="G81" s="30">
        <f>Heildar!G183</f>
        <v>-2</v>
      </c>
      <c r="H81" s="30">
        <f>Heildar!H183</f>
        <v>-10.5</v>
      </c>
      <c r="I81" s="30">
        <f>Heildar!I183</f>
        <v>-4.5</v>
      </c>
      <c r="J81" s="30">
        <f>Heildar!J183</f>
        <v>-5</v>
      </c>
      <c r="K81" s="30">
        <f>Heildar!K183</f>
        <v>0</v>
      </c>
      <c r="L81" s="30">
        <f>Heildar!L183</f>
        <v>0</v>
      </c>
      <c r="M81" s="30">
        <f>Heildar!M183</f>
        <v>0</v>
      </c>
      <c r="N81" s="30">
        <f>Heildar!N183</f>
        <v>0</v>
      </c>
      <c r="O81" s="30">
        <f>Heildar!O183</f>
        <v>0</v>
      </c>
      <c r="P81" s="30">
        <f>Heildar!P183</f>
        <v>0</v>
      </c>
      <c r="Q81" s="30">
        <f>Heildar!Q183</f>
        <v>0</v>
      </c>
      <c r="R81" s="30">
        <f>Heildar!R183</f>
        <v>0</v>
      </c>
      <c r="S81" s="30">
        <f>Heildar!S183</f>
        <v>0</v>
      </c>
      <c r="T81" s="30">
        <f>Heildar!T183</f>
        <v>0</v>
      </c>
      <c r="U81" s="30">
        <f>Heildar!U183</f>
        <v>79.5</v>
      </c>
      <c r="V81" s="30">
        <f>Heildar!V183</f>
        <v>77.5</v>
      </c>
      <c r="W81" s="30">
        <f>Heildar!W183</f>
        <v>67</v>
      </c>
      <c r="X81" s="30">
        <f>Heildar!X183</f>
        <v>62.5</v>
      </c>
      <c r="Y81" s="30">
        <f>Heildar!Y183</f>
        <v>57.5</v>
      </c>
      <c r="Z81" s="30">
        <f>Heildar!Z183</f>
        <v>0</v>
      </c>
      <c r="AA81" s="30">
        <f>Heildar!AA183</f>
        <v>0</v>
      </c>
      <c r="AB81" s="30">
        <f>Heildar!AB183</f>
        <v>0</v>
      </c>
      <c r="AC81" s="30">
        <f>Heildar!AC183</f>
        <v>0</v>
      </c>
      <c r="AD81" s="30">
        <f>Heildar!AD183</f>
        <v>0</v>
      </c>
      <c r="AE81" s="30">
        <f>Heildar!AE183</f>
        <v>0</v>
      </c>
      <c r="AF81" s="30">
        <f>Heildar!AF183</f>
        <v>0</v>
      </c>
      <c r="AG81" s="30">
        <f>Heildar!AG183</f>
        <v>0</v>
      </c>
      <c r="AH81" s="30">
        <f>Heildar!AH183</f>
        <v>0</v>
      </c>
      <c r="AI81" s="30">
        <f>Heildar!AI183</f>
        <v>0</v>
      </c>
      <c r="AP81">
        <f>Heildar!AV288</f>
        <v>0</v>
      </c>
      <c r="AQ81">
        <f>Heildar!AW288</f>
        <v>0</v>
      </c>
      <c r="AR81">
        <f>Heildar!AX288</f>
        <v>0</v>
      </c>
      <c r="AS81">
        <f>Heildar!AY288</f>
        <v>0</v>
      </c>
      <c r="AT81">
        <f>Heildar!AZ288</f>
        <v>0</v>
      </c>
      <c r="AU81">
        <f>Heildar!BA288</f>
        <v>0</v>
      </c>
      <c r="AV81">
        <f>Heildar!BB288</f>
        <v>0</v>
      </c>
      <c r="AW81">
        <f>Heildar!BC288</f>
        <v>0</v>
      </c>
      <c r="AX81">
        <f>Heildar!BD288</f>
        <v>0</v>
      </c>
      <c r="AY81">
        <f>Heildar!BE288</f>
        <v>0</v>
      </c>
      <c r="AZ81">
        <f>Heildar!BF288</f>
        <v>0</v>
      </c>
      <c r="BA81">
        <f>Heildar!BG288</f>
        <v>0</v>
      </c>
      <c r="BB81">
        <f>Heildar!BH288</f>
        <v>0</v>
      </c>
      <c r="BC81">
        <f>Heildar!BI288</f>
        <v>0</v>
      </c>
      <c r="BD81">
        <f>Heildar!BJ288</f>
        <v>0</v>
      </c>
      <c r="BE81">
        <f>Heildar!BK288</f>
        <v>0</v>
      </c>
      <c r="BF81">
        <f>Heildar!BL288</f>
        <v>0</v>
      </c>
      <c r="BG81">
        <f>Heildar!BM288</f>
        <v>0</v>
      </c>
      <c r="BH81">
        <f>Heildar!BN288</f>
        <v>0</v>
      </c>
      <c r="BI81">
        <f>Heildar!BO288</f>
        <v>0</v>
      </c>
      <c r="BJ81">
        <f>Heildar!BP288</f>
        <v>0</v>
      </c>
      <c r="BK81">
        <f>Heildar!BQ288</f>
        <v>0</v>
      </c>
      <c r="BL81">
        <f>Heildar!BR288</f>
        <v>0</v>
      </c>
      <c r="BM81">
        <f>Heildar!BS288</f>
        <v>0</v>
      </c>
      <c r="BN81">
        <f>Heildar!BT288</f>
        <v>0</v>
      </c>
      <c r="BO81">
        <f>Heildar!BU288</f>
        <v>0</v>
      </c>
      <c r="BP81">
        <f>Heildar!BV288</f>
        <v>0</v>
      </c>
      <c r="BQ81">
        <f>Heildar!BW288</f>
        <v>0</v>
      </c>
      <c r="BR81">
        <f>Heildar!BX288</f>
        <v>0</v>
      </c>
      <c r="BS81">
        <f>Heildar!BY288</f>
        <v>0</v>
      </c>
      <c r="BT81">
        <f>Heildar!BZ288</f>
        <v>0</v>
      </c>
      <c r="BU81">
        <f>Heildar!CA288</f>
        <v>0</v>
      </c>
      <c r="BV81">
        <f>Heildar!CB288</f>
        <v>0</v>
      </c>
      <c r="BW81">
        <f>Heildar!CC288</f>
        <v>0</v>
      </c>
      <c r="BX81">
        <f>Heildar!CD288</f>
        <v>0</v>
      </c>
      <c r="BY81">
        <f>Heildar!CE288</f>
        <v>0</v>
      </c>
      <c r="BZ81">
        <f>Heildar!CF288</f>
        <v>0</v>
      </c>
      <c r="CA81">
        <f>Heildar!CG288</f>
        <v>0</v>
      </c>
      <c r="CB81">
        <f>Heildar!CH288</f>
        <v>0</v>
      </c>
      <c r="CC81">
        <f>Heildar!CI288</f>
        <v>0</v>
      </c>
      <c r="CD81">
        <f>Heildar!CJ288</f>
        <v>0</v>
      </c>
      <c r="CE81">
        <f>Heildar!CK288</f>
        <v>0</v>
      </c>
      <c r="CF81">
        <f>Heildar!CL288</f>
        <v>0</v>
      </c>
      <c r="CG81">
        <f>Heildar!CM288</f>
        <v>0</v>
      </c>
      <c r="CH81">
        <f>Heildar!CN288</f>
        <v>0</v>
      </c>
      <c r="CI81">
        <f>Heildar!CO288</f>
        <v>0</v>
      </c>
      <c r="CJ81">
        <f>Heildar!CP288</f>
        <v>0</v>
      </c>
      <c r="CK81">
        <f>Heildar!CQ288</f>
        <v>0</v>
      </c>
      <c r="CL81">
        <f>Heildar!CR288</f>
        <v>0</v>
      </c>
      <c r="CM81">
        <f>Heildar!CS288</f>
        <v>0</v>
      </c>
      <c r="CN81">
        <f>Heildar!CT288</f>
        <v>0</v>
      </c>
      <c r="CO81">
        <f>Heildar!CU288</f>
        <v>0</v>
      </c>
      <c r="CP81">
        <f>Heildar!CV288</f>
        <v>0</v>
      </c>
      <c r="CQ81">
        <f>Heildar!CW288</f>
        <v>0</v>
      </c>
      <c r="CR81">
        <f>Heildar!CX288</f>
        <v>0</v>
      </c>
      <c r="CS81">
        <f>Heildar!CY288</f>
        <v>0</v>
      </c>
      <c r="CT81">
        <f>Heildar!CZ288</f>
        <v>0</v>
      </c>
      <c r="CU81">
        <f>Heildar!DA288</f>
        <v>0</v>
      </c>
      <c r="CV81">
        <f>Heildar!DB288</f>
        <v>0</v>
      </c>
      <c r="CW81">
        <f>Heildar!DC288</f>
        <v>0</v>
      </c>
      <c r="CX81">
        <f>Heildar!DD288</f>
        <v>0</v>
      </c>
      <c r="CY81">
        <f>Heildar!DE288</f>
        <v>0</v>
      </c>
      <c r="CZ81">
        <f>Heildar!DF288</f>
        <v>0</v>
      </c>
      <c r="DA81">
        <f>Heildar!DG288</f>
        <v>0</v>
      </c>
      <c r="DB81">
        <f>Heildar!DH288</f>
        <v>0</v>
      </c>
      <c r="DC81">
        <f>Heildar!DI288</f>
        <v>0</v>
      </c>
      <c r="DD81">
        <f>Heildar!DJ288</f>
        <v>0</v>
      </c>
      <c r="DE81">
        <f>Heildar!DK288</f>
        <v>0</v>
      </c>
      <c r="DF81">
        <f>Heildar!DL288</f>
        <v>0</v>
      </c>
      <c r="DG81">
        <f>Heildar!DM288</f>
        <v>0</v>
      </c>
      <c r="DH81">
        <f>Heildar!DN288</f>
        <v>0</v>
      </c>
      <c r="DI81">
        <f>Heildar!DO288</f>
        <v>0</v>
      </c>
      <c r="DJ81">
        <f>Heildar!DP288</f>
        <v>0</v>
      </c>
      <c r="DK81">
        <f>Heildar!DQ288</f>
        <v>0</v>
      </c>
      <c r="DL81">
        <f>Heildar!DR288</f>
        <v>0</v>
      </c>
      <c r="DM81">
        <f>Heildar!DS288</f>
        <v>0</v>
      </c>
      <c r="DN81">
        <f>Heildar!DT288</f>
        <v>0</v>
      </c>
      <c r="DO81">
        <f>Heildar!DU288</f>
        <v>0</v>
      </c>
      <c r="DP81">
        <f>Heildar!DV288</f>
        <v>0</v>
      </c>
      <c r="DQ81">
        <f>Heildar!DW288</f>
        <v>0</v>
      </c>
      <c r="DR81">
        <f>Heildar!DX288</f>
        <v>0</v>
      </c>
      <c r="DS81">
        <f>Heildar!DY288</f>
        <v>0</v>
      </c>
      <c r="DT81">
        <f>Heildar!DZ288</f>
        <v>0</v>
      </c>
      <c r="DU81">
        <f>Heildar!EA288</f>
        <v>0</v>
      </c>
      <c r="DV81">
        <f>Heildar!EB288</f>
        <v>0</v>
      </c>
      <c r="DW81">
        <f>Heildar!EC288</f>
        <v>0</v>
      </c>
      <c r="DX81">
        <f>Heildar!ED288</f>
        <v>0</v>
      </c>
      <c r="DY81">
        <f>Heildar!EE288</f>
        <v>0</v>
      </c>
      <c r="DZ81">
        <f>Heildar!EF288</f>
        <v>0</v>
      </c>
      <c r="EA81">
        <f>Heildar!EG288</f>
        <v>0</v>
      </c>
      <c r="EB81">
        <f>Heildar!EH288</f>
        <v>0</v>
      </c>
      <c r="EC81">
        <f>Heildar!EI288</f>
        <v>0</v>
      </c>
      <c r="ED81">
        <f>Heildar!EJ288</f>
        <v>0</v>
      </c>
      <c r="EE81">
        <f>Heildar!EK288</f>
        <v>0</v>
      </c>
      <c r="EF81">
        <f>Heildar!EL288</f>
        <v>0</v>
      </c>
      <c r="EG81">
        <f>Heildar!EM288</f>
        <v>0</v>
      </c>
      <c r="EH81">
        <f>Heildar!EN288</f>
        <v>0</v>
      </c>
      <c r="EI81">
        <f>Heildar!EO288</f>
        <v>0</v>
      </c>
      <c r="EJ81">
        <f>Heildar!EP288</f>
        <v>0</v>
      </c>
      <c r="EK81">
        <f>Heildar!EQ288</f>
        <v>0</v>
      </c>
      <c r="EL81">
        <f>Heildar!ER288</f>
        <v>0</v>
      </c>
      <c r="EM81">
        <f>Heildar!ES288</f>
        <v>0</v>
      </c>
      <c r="EN81">
        <f>Heildar!ET288</f>
        <v>0</v>
      </c>
      <c r="EO81">
        <f>Heildar!EU288</f>
        <v>0</v>
      </c>
      <c r="EP81">
        <f>Heildar!EV288</f>
        <v>0</v>
      </c>
      <c r="EQ81">
        <f>Heildar!EW288</f>
        <v>0</v>
      </c>
      <c r="ER81">
        <f>Heildar!EX288</f>
        <v>0</v>
      </c>
      <c r="ES81">
        <f>Heildar!EY288</f>
        <v>0</v>
      </c>
      <c r="ET81">
        <f>Heildar!EZ288</f>
        <v>0</v>
      </c>
      <c r="EU81">
        <f>Heildar!FA288</f>
        <v>0</v>
      </c>
      <c r="EV81">
        <f>Heildar!FB288</f>
        <v>0</v>
      </c>
      <c r="EW81">
        <f>Heildar!FC288</f>
        <v>0</v>
      </c>
      <c r="EX81">
        <f>Heildar!FD288</f>
        <v>0</v>
      </c>
      <c r="EY81">
        <f>Heildar!FE288</f>
        <v>0</v>
      </c>
      <c r="EZ81">
        <f>Heildar!FF288</f>
        <v>0</v>
      </c>
      <c r="FA81">
        <f>Heildar!FG288</f>
        <v>0</v>
      </c>
      <c r="FB81">
        <f>Heildar!FH288</f>
        <v>0</v>
      </c>
      <c r="FC81">
        <f>Heildar!FI288</f>
        <v>0</v>
      </c>
      <c r="FD81">
        <f>Heildar!FJ288</f>
        <v>0</v>
      </c>
      <c r="FE81">
        <f>Heildar!FK288</f>
        <v>0</v>
      </c>
      <c r="FF81">
        <f>Heildar!FL288</f>
        <v>0</v>
      </c>
      <c r="FG81">
        <f>Heildar!FM288</f>
        <v>0</v>
      </c>
      <c r="FH81">
        <f>Heildar!FN288</f>
        <v>0</v>
      </c>
      <c r="FI81">
        <f>Heildar!FO288</f>
        <v>0</v>
      </c>
      <c r="FJ81">
        <f>Heildar!FP288</f>
        <v>0</v>
      </c>
      <c r="FK81">
        <f>Heildar!FQ288</f>
        <v>0</v>
      </c>
      <c r="FL81">
        <f>Heildar!FR288</f>
        <v>0</v>
      </c>
      <c r="FM81">
        <f>Heildar!FS288</f>
        <v>0</v>
      </c>
      <c r="FN81">
        <f>Heildar!FT288</f>
        <v>0</v>
      </c>
      <c r="FO81">
        <f>Heildar!FU288</f>
        <v>0</v>
      </c>
      <c r="FP81">
        <f>Heildar!FV288</f>
        <v>0</v>
      </c>
      <c r="FQ81">
        <f>Heildar!FW288</f>
        <v>0</v>
      </c>
      <c r="FR81">
        <f>Heildar!FX288</f>
        <v>0</v>
      </c>
      <c r="FS81">
        <f>Heildar!FY288</f>
        <v>0</v>
      </c>
      <c r="FT81">
        <f>Heildar!FZ288</f>
        <v>0</v>
      </c>
      <c r="FU81">
        <f>Heildar!GA288</f>
        <v>0</v>
      </c>
      <c r="FV81">
        <f>Heildar!GB288</f>
        <v>0</v>
      </c>
      <c r="FW81">
        <f>Heildar!GC288</f>
        <v>0</v>
      </c>
      <c r="FX81">
        <f>Heildar!GD288</f>
        <v>0</v>
      </c>
      <c r="FY81">
        <f>Heildar!GE288</f>
        <v>0</v>
      </c>
      <c r="FZ81">
        <f>Heildar!GF288</f>
        <v>0</v>
      </c>
      <c r="GA81">
        <f>Heildar!GG288</f>
        <v>0</v>
      </c>
      <c r="GB81">
        <f>Heildar!GH288</f>
        <v>0</v>
      </c>
      <c r="GC81">
        <f>Heildar!GI288</f>
        <v>0</v>
      </c>
      <c r="GD81">
        <f>Heildar!GJ288</f>
        <v>0</v>
      </c>
      <c r="GE81">
        <f>Heildar!GK288</f>
        <v>0</v>
      </c>
      <c r="GF81">
        <f>Heildar!GL288</f>
        <v>0</v>
      </c>
      <c r="GG81">
        <f>Heildar!GM288</f>
        <v>0</v>
      </c>
      <c r="GH81">
        <f>Heildar!GN288</f>
        <v>0</v>
      </c>
      <c r="GI81">
        <f>Heildar!GO288</f>
        <v>0</v>
      </c>
      <c r="GJ81">
        <f>Heildar!GP288</f>
        <v>0</v>
      </c>
      <c r="GK81">
        <f>Heildar!GQ288</f>
        <v>0</v>
      </c>
      <c r="GL81">
        <f>Heildar!GR288</f>
        <v>0</v>
      </c>
      <c r="GM81">
        <f>Heildar!GS288</f>
        <v>0</v>
      </c>
      <c r="GN81">
        <f>Heildar!GT288</f>
        <v>0</v>
      </c>
      <c r="GO81">
        <f>Heildar!GU288</f>
        <v>0</v>
      </c>
      <c r="GP81">
        <f>Heildar!GV288</f>
        <v>0</v>
      </c>
      <c r="GQ81">
        <f>Heildar!GW288</f>
        <v>0</v>
      </c>
      <c r="GR81">
        <f>Heildar!GX288</f>
        <v>0</v>
      </c>
      <c r="GS81">
        <f>Heildar!GY288</f>
        <v>0</v>
      </c>
      <c r="GT81">
        <f>Heildar!GZ288</f>
        <v>0</v>
      </c>
      <c r="GU81">
        <f>Heildar!HA288</f>
        <v>0</v>
      </c>
      <c r="GV81">
        <f>Heildar!HB288</f>
        <v>0</v>
      </c>
      <c r="GW81">
        <f>Heildar!HC288</f>
        <v>0</v>
      </c>
      <c r="GX81">
        <f>Heildar!HD288</f>
        <v>0</v>
      </c>
      <c r="GY81">
        <f>Heildar!HE288</f>
        <v>0</v>
      </c>
      <c r="GZ81">
        <f>Heildar!HF288</f>
        <v>0</v>
      </c>
      <c r="HA81">
        <f>Heildar!HG288</f>
        <v>0</v>
      </c>
      <c r="HB81">
        <f>Heildar!HH288</f>
        <v>0</v>
      </c>
      <c r="HC81">
        <f>Heildar!HI288</f>
        <v>0</v>
      </c>
      <c r="HD81">
        <f>Heildar!HJ288</f>
        <v>0</v>
      </c>
      <c r="HE81">
        <f>Heildar!HK288</f>
        <v>0</v>
      </c>
      <c r="HF81">
        <f>Heildar!HL288</f>
        <v>0</v>
      </c>
      <c r="HG81">
        <f>Heildar!HM288</f>
        <v>0</v>
      </c>
      <c r="HH81">
        <f>Heildar!HN288</f>
        <v>0</v>
      </c>
      <c r="HI81">
        <f>Heildar!HO288</f>
        <v>0</v>
      </c>
      <c r="HJ81">
        <f>Heildar!HP288</f>
        <v>0</v>
      </c>
      <c r="HK81">
        <f>Heildar!HQ288</f>
        <v>0</v>
      </c>
      <c r="HL81">
        <f>Heildar!HR288</f>
        <v>0</v>
      </c>
      <c r="HM81">
        <f>Heildar!HS288</f>
        <v>0</v>
      </c>
      <c r="HN81">
        <f>Heildar!HT288</f>
        <v>0</v>
      </c>
      <c r="HO81">
        <f>Heildar!HU288</f>
        <v>0</v>
      </c>
      <c r="HP81">
        <f>Heildar!HV288</f>
        <v>0</v>
      </c>
      <c r="HQ81">
        <f>Heildar!HW288</f>
        <v>0</v>
      </c>
      <c r="HR81">
        <f>Heildar!HX288</f>
        <v>0</v>
      </c>
      <c r="HS81">
        <f>Heildar!HY288</f>
        <v>0</v>
      </c>
      <c r="HT81">
        <f>Heildar!HZ288</f>
        <v>0</v>
      </c>
      <c r="HU81">
        <f>Heildar!IA288</f>
        <v>0</v>
      </c>
      <c r="HV81">
        <f>Heildar!IB288</f>
        <v>0</v>
      </c>
      <c r="HW81">
        <f>Heildar!IC288</f>
        <v>0</v>
      </c>
      <c r="HX81">
        <f>Heildar!ID288</f>
        <v>0</v>
      </c>
      <c r="HY81">
        <f>Heildar!IE288</f>
        <v>0</v>
      </c>
      <c r="HZ81">
        <f>Heildar!IF288</f>
        <v>0</v>
      </c>
      <c r="IA81">
        <f>Heildar!IG288</f>
        <v>0</v>
      </c>
      <c r="IB81">
        <f>Heildar!IH288</f>
        <v>0</v>
      </c>
      <c r="IC81">
        <f>Heildar!II288</f>
        <v>0</v>
      </c>
      <c r="ID81">
        <f>Heildar!IJ288</f>
        <v>0</v>
      </c>
      <c r="IE81">
        <f>Heildar!IK288</f>
        <v>0</v>
      </c>
      <c r="IF81">
        <f>Heildar!IL288</f>
        <v>0</v>
      </c>
      <c r="IG81">
        <f>Heildar!IM288</f>
        <v>0</v>
      </c>
      <c r="IH81">
        <f>Heildar!IN288</f>
        <v>0</v>
      </c>
      <c r="II81">
        <f>Heildar!IO288</f>
        <v>0</v>
      </c>
      <c r="IJ81">
        <f>Heildar!IP288</f>
        <v>0</v>
      </c>
      <c r="IK81">
        <f>Heildar!IQ288</f>
        <v>0</v>
      </c>
      <c r="IL81">
        <f>Heildar!IR288</f>
        <v>0</v>
      </c>
      <c r="IM81">
        <f>Heildar!IS288</f>
        <v>0</v>
      </c>
      <c r="IN81">
        <f>Heildar!IT288</f>
        <v>0</v>
      </c>
      <c r="IO81">
        <f>Heildar!IU288</f>
        <v>0</v>
      </c>
      <c r="IP81">
        <f>Heildar!IV288</f>
        <v>0</v>
      </c>
      <c r="IQ81" t="e">
        <f>Heildar!#REF!</f>
        <v>#REF!</v>
      </c>
      <c r="IR81" t="e">
        <f>Heildar!#REF!</f>
        <v>#REF!</v>
      </c>
      <c r="IS81" t="e">
        <f>Heildar!#REF!</f>
        <v>#REF!</v>
      </c>
      <c r="IT81" t="e">
        <f>Heildar!#REF!</f>
        <v>#REF!</v>
      </c>
      <c r="IU81" t="e">
        <f>Heildar!#REF!</f>
        <v>#REF!</v>
      </c>
      <c r="IV81" t="e">
        <f>Heildar!#REF!</f>
        <v>#REF!</v>
      </c>
    </row>
    <row r="82" spans="1:256" x14ac:dyDescent="0.2">
      <c r="A82" s="30" t="str">
        <f>Heildar!A184</f>
        <v>Heildarþekja</v>
      </c>
      <c r="B82" s="30">
        <f>Heildar!B184</f>
        <v>88.5</v>
      </c>
      <c r="C82" s="30">
        <f>Heildar!C184</f>
        <v>90</v>
      </c>
      <c r="D82" s="30">
        <f>Heildar!D184</f>
        <v>86</v>
      </c>
      <c r="E82" s="30">
        <f>Heildar!E184</f>
        <v>77.5</v>
      </c>
      <c r="F82" s="30">
        <f>Heildar!F184</f>
        <v>65.5</v>
      </c>
      <c r="G82" s="30">
        <f>Heildar!G184</f>
        <v>1.5</v>
      </c>
      <c r="H82" s="30">
        <f>Heildar!H184</f>
        <v>-4</v>
      </c>
      <c r="I82" s="30">
        <f>Heildar!I184</f>
        <v>-8.5</v>
      </c>
      <c r="J82" s="30">
        <f>Heildar!J184</f>
        <v>-12</v>
      </c>
      <c r="K82" s="30">
        <f>Heildar!K184</f>
        <v>0</v>
      </c>
      <c r="L82" s="30">
        <f>Heildar!L184</f>
        <v>0</v>
      </c>
      <c r="M82" s="30">
        <f>Heildar!M184</f>
        <v>0</v>
      </c>
      <c r="N82" s="30">
        <f>Heildar!N184</f>
        <v>0</v>
      </c>
      <c r="O82" s="30">
        <f>Heildar!O184</f>
        <v>0</v>
      </c>
      <c r="P82" s="30">
        <f>Heildar!P184</f>
        <v>0</v>
      </c>
      <c r="Q82" s="30">
        <f>Heildar!Q184</f>
        <v>0</v>
      </c>
      <c r="R82" s="30">
        <f>Heildar!R184</f>
        <v>0</v>
      </c>
      <c r="S82" s="30">
        <f>Heildar!S184</f>
        <v>0</v>
      </c>
      <c r="T82" s="30">
        <f>Heildar!T184</f>
        <v>0</v>
      </c>
      <c r="U82" s="30">
        <f>Heildar!U184</f>
        <v>0</v>
      </c>
      <c r="V82" s="30">
        <f>Heildar!V184</f>
        <v>0</v>
      </c>
      <c r="W82" s="30">
        <f>Heildar!W184</f>
        <v>0</v>
      </c>
      <c r="X82" s="30">
        <f>Heildar!X184</f>
        <v>0</v>
      </c>
      <c r="Y82" s="30">
        <f>Heildar!Y184</f>
        <v>0</v>
      </c>
      <c r="Z82" s="30">
        <f>Heildar!Z184</f>
        <v>88.5</v>
      </c>
      <c r="AA82" s="30">
        <f>Heildar!AA184</f>
        <v>90</v>
      </c>
      <c r="AB82" s="30">
        <f>Heildar!AB184</f>
        <v>86</v>
      </c>
      <c r="AC82" s="30">
        <f>Heildar!AC184</f>
        <v>77.5</v>
      </c>
      <c r="AD82" s="30">
        <f>Heildar!AD184</f>
        <v>65.5</v>
      </c>
      <c r="AE82" s="30">
        <f>Heildar!AE184</f>
        <v>0</v>
      </c>
      <c r="AF82" s="30">
        <f>Heildar!AF184</f>
        <v>0</v>
      </c>
      <c r="AG82" s="30">
        <f>Heildar!AG184</f>
        <v>0</v>
      </c>
      <c r="AH82" s="30">
        <f>Heildar!AH184</f>
        <v>0</v>
      </c>
      <c r="AI82" s="30">
        <f>Heildar!AI184</f>
        <v>0</v>
      </c>
      <c r="AP82">
        <f>Heildar!AV289</f>
        <v>0</v>
      </c>
      <c r="AQ82">
        <f>Heildar!AW289</f>
        <v>0</v>
      </c>
      <c r="AR82">
        <f>Heildar!AX289</f>
        <v>0</v>
      </c>
      <c r="AS82">
        <f>Heildar!AY289</f>
        <v>0</v>
      </c>
      <c r="AT82">
        <f>Heildar!AZ289</f>
        <v>0</v>
      </c>
      <c r="AU82">
        <f>Heildar!BA289</f>
        <v>0</v>
      </c>
      <c r="AV82">
        <f>Heildar!BB289</f>
        <v>0</v>
      </c>
      <c r="AW82">
        <f>Heildar!BC289</f>
        <v>0</v>
      </c>
      <c r="AX82">
        <f>Heildar!BD289</f>
        <v>0</v>
      </c>
      <c r="AY82">
        <f>Heildar!BE289</f>
        <v>0</v>
      </c>
      <c r="AZ82">
        <f>Heildar!BF289</f>
        <v>0</v>
      </c>
      <c r="BA82">
        <f>Heildar!BG289</f>
        <v>0</v>
      </c>
      <c r="BB82">
        <f>Heildar!BH289</f>
        <v>0</v>
      </c>
      <c r="BC82">
        <f>Heildar!BI289</f>
        <v>0</v>
      </c>
      <c r="BD82">
        <f>Heildar!BJ289</f>
        <v>0</v>
      </c>
      <c r="BE82">
        <f>Heildar!BK289</f>
        <v>0</v>
      </c>
      <c r="BF82">
        <f>Heildar!BL289</f>
        <v>0</v>
      </c>
      <c r="BG82">
        <f>Heildar!BM289</f>
        <v>0</v>
      </c>
      <c r="BH82">
        <f>Heildar!BN289</f>
        <v>0</v>
      </c>
      <c r="BI82">
        <f>Heildar!BO289</f>
        <v>0</v>
      </c>
      <c r="BJ82">
        <f>Heildar!BP289</f>
        <v>0</v>
      </c>
      <c r="BK82">
        <f>Heildar!BQ289</f>
        <v>0</v>
      </c>
      <c r="BL82">
        <f>Heildar!BR289</f>
        <v>0</v>
      </c>
      <c r="BM82">
        <f>Heildar!BS289</f>
        <v>0</v>
      </c>
      <c r="BN82">
        <f>Heildar!BT289</f>
        <v>0</v>
      </c>
      <c r="BO82">
        <f>Heildar!BU289</f>
        <v>0</v>
      </c>
      <c r="BP82">
        <f>Heildar!BV289</f>
        <v>0</v>
      </c>
      <c r="BQ82">
        <f>Heildar!BW289</f>
        <v>0</v>
      </c>
      <c r="BR82">
        <f>Heildar!BX289</f>
        <v>0</v>
      </c>
      <c r="BS82">
        <f>Heildar!BY289</f>
        <v>0</v>
      </c>
      <c r="BT82">
        <f>Heildar!BZ289</f>
        <v>0</v>
      </c>
      <c r="BU82">
        <f>Heildar!CA289</f>
        <v>0</v>
      </c>
      <c r="BV82">
        <f>Heildar!CB289</f>
        <v>0</v>
      </c>
      <c r="BW82">
        <f>Heildar!CC289</f>
        <v>0</v>
      </c>
      <c r="BX82">
        <f>Heildar!CD289</f>
        <v>0</v>
      </c>
      <c r="BY82">
        <f>Heildar!CE289</f>
        <v>0</v>
      </c>
      <c r="BZ82">
        <f>Heildar!CF289</f>
        <v>0</v>
      </c>
      <c r="CA82">
        <f>Heildar!CG289</f>
        <v>0</v>
      </c>
      <c r="CB82">
        <f>Heildar!CH289</f>
        <v>0</v>
      </c>
      <c r="CC82">
        <f>Heildar!CI289</f>
        <v>0</v>
      </c>
      <c r="CD82">
        <f>Heildar!CJ289</f>
        <v>0</v>
      </c>
      <c r="CE82">
        <f>Heildar!CK289</f>
        <v>0</v>
      </c>
      <c r="CF82">
        <f>Heildar!CL289</f>
        <v>0</v>
      </c>
      <c r="CG82">
        <f>Heildar!CM289</f>
        <v>0</v>
      </c>
      <c r="CH82">
        <f>Heildar!CN289</f>
        <v>0</v>
      </c>
      <c r="CI82">
        <f>Heildar!CO289</f>
        <v>0</v>
      </c>
      <c r="CJ82">
        <f>Heildar!CP289</f>
        <v>0</v>
      </c>
      <c r="CK82">
        <f>Heildar!CQ289</f>
        <v>0</v>
      </c>
      <c r="CL82">
        <f>Heildar!CR289</f>
        <v>0</v>
      </c>
      <c r="CM82">
        <f>Heildar!CS289</f>
        <v>0</v>
      </c>
      <c r="CN82">
        <f>Heildar!CT289</f>
        <v>0</v>
      </c>
      <c r="CO82">
        <f>Heildar!CU289</f>
        <v>0</v>
      </c>
      <c r="CP82">
        <f>Heildar!CV289</f>
        <v>0</v>
      </c>
      <c r="CQ82">
        <f>Heildar!CW289</f>
        <v>0</v>
      </c>
      <c r="CR82">
        <f>Heildar!CX289</f>
        <v>0</v>
      </c>
      <c r="CS82">
        <f>Heildar!CY289</f>
        <v>0</v>
      </c>
      <c r="CT82">
        <f>Heildar!CZ289</f>
        <v>0</v>
      </c>
      <c r="CU82">
        <f>Heildar!DA289</f>
        <v>0</v>
      </c>
      <c r="CV82">
        <f>Heildar!DB289</f>
        <v>0</v>
      </c>
      <c r="CW82">
        <f>Heildar!DC289</f>
        <v>0</v>
      </c>
      <c r="CX82">
        <f>Heildar!DD289</f>
        <v>0</v>
      </c>
      <c r="CY82">
        <f>Heildar!DE289</f>
        <v>0</v>
      </c>
      <c r="CZ82">
        <f>Heildar!DF289</f>
        <v>0</v>
      </c>
      <c r="DA82">
        <f>Heildar!DG289</f>
        <v>0</v>
      </c>
      <c r="DB82">
        <f>Heildar!DH289</f>
        <v>0</v>
      </c>
      <c r="DC82">
        <f>Heildar!DI289</f>
        <v>0</v>
      </c>
      <c r="DD82">
        <f>Heildar!DJ289</f>
        <v>0</v>
      </c>
      <c r="DE82">
        <f>Heildar!DK289</f>
        <v>0</v>
      </c>
      <c r="DF82">
        <f>Heildar!DL289</f>
        <v>0</v>
      </c>
      <c r="DG82">
        <f>Heildar!DM289</f>
        <v>0</v>
      </c>
      <c r="DH82">
        <f>Heildar!DN289</f>
        <v>0</v>
      </c>
      <c r="DI82">
        <f>Heildar!DO289</f>
        <v>0</v>
      </c>
      <c r="DJ82">
        <f>Heildar!DP289</f>
        <v>0</v>
      </c>
      <c r="DK82">
        <f>Heildar!DQ289</f>
        <v>0</v>
      </c>
      <c r="DL82">
        <f>Heildar!DR289</f>
        <v>0</v>
      </c>
      <c r="DM82">
        <f>Heildar!DS289</f>
        <v>0</v>
      </c>
      <c r="DN82">
        <f>Heildar!DT289</f>
        <v>0</v>
      </c>
      <c r="DO82">
        <f>Heildar!DU289</f>
        <v>0</v>
      </c>
      <c r="DP82">
        <f>Heildar!DV289</f>
        <v>0</v>
      </c>
      <c r="DQ82">
        <f>Heildar!DW289</f>
        <v>0</v>
      </c>
      <c r="DR82">
        <f>Heildar!DX289</f>
        <v>0</v>
      </c>
      <c r="DS82">
        <f>Heildar!DY289</f>
        <v>0</v>
      </c>
      <c r="DT82">
        <f>Heildar!DZ289</f>
        <v>0</v>
      </c>
      <c r="DU82">
        <f>Heildar!EA289</f>
        <v>0</v>
      </c>
      <c r="DV82">
        <f>Heildar!EB289</f>
        <v>0</v>
      </c>
      <c r="DW82">
        <f>Heildar!EC289</f>
        <v>0</v>
      </c>
      <c r="DX82">
        <f>Heildar!ED289</f>
        <v>0</v>
      </c>
      <c r="DY82">
        <f>Heildar!EE289</f>
        <v>0</v>
      </c>
      <c r="DZ82">
        <f>Heildar!EF289</f>
        <v>0</v>
      </c>
      <c r="EA82">
        <f>Heildar!EG289</f>
        <v>0</v>
      </c>
      <c r="EB82">
        <f>Heildar!EH289</f>
        <v>0</v>
      </c>
      <c r="EC82">
        <f>Heildar!EI289</f>
        <v>0</v>
      </c>
      <c r="ED82">
        <f>Heildar!EJ289</f>
        <v>0</v>
      </c>
      <c r="EE82">
        <f>Heildar!EK289</f>
        <v>0</v>
      </c>
      <c r="EF82">
        <f>Heildar!EL289</f>
        <v>0</v>
      </c>
      <c r="EG82">
        <f>Heildar!EM289</f>
        <v>0</v>
      </c>
      <c r="EH82">
        <f>Heildar!EN289</f>
        <v>0</v>
      </c>
      <c r="EI82">
        <f>Heildar!EO289</f>
        <v>0</v>
      </c>
      <c r="EJ82">
        <f>Heildar!EP289</f>
        <v>0</v>
      </c>
      <c r="EK82">
        <f>Heildar!EQ289</f>
        <v>0</v>
      </c>
      <c r="EL82">
        <f>Heildar!ER289</f>
        <v>0</v>
      </c>
      <c r="EM82">
        <f>Heildar!ES289</f>
        <v>0</v>
      </c>
      <c r="EN82">
        <f>Heildar!ET289</f>
        <v>0</v>
      </c>
      <c r="EO82">
        <f>Heildar!EU289</f>
        <v>0</v>
      </c>
      <c r="EP82">
        <f>Heildar!EV289</f>
        <v>0</v>
      </c>
      <c r="EQ82">
        <f>Heildar!EW289</f>
        <v>0</v>
      </c>
      <c r="ER82">
        <f>Heildar!EX289</f>
        <v>0</v>
      </c>
      <c r="ES82">
        <f>Heildar!EY289</f>
        <v>0</v>
      </c>
      <c r="ET82">
        <f>Heildar!EZ289</f>
        <v>0</v>
      </c>
      <c r="EU82">
        <f>Heildar!FA289</f>
        <v>0</v>
      </c>
      <c r="EV82">
        <f>Heildar!FB289</f>
        <v>0</v>
      </c>
      <c r="EW82">
        <f>Heildar!FC289</f>
        <v>0</v>
      </c>
      <c r="EX82">
        <f>Heildar!FD289</f>
        <v>0</v>
      </c>
      <c r="EY82">
        <f>Heildar!FE289</f>
        <v>0</v>
      </c>
      <c r="EZ82">
        <f>Heildar!FF289</f>
        <v>0</v>
      </c>
      <c r="FA82">
        <f>Heildar!FG289</f>
        <v>0</v>
      </c>
      <c r="FB82">
        <f>Heildar!FH289</f>
        <v>0</v>
      </c>
      <c r="FC82">
        <f>Heildar!FI289</f>
        <v>0</v>
      </c>
      <c r="FD82">
        <f>Heildar!FJ289</f>
        <v>0</v>
      </c>
      <c r="FE82">
        <f>Heildar!FK289</f>
        <v>0</v>
      </c>
      <c r="FF82">
        <f>Heildar!FL289</f>
        <v>0</v>
      </c>
      <c r="FG82">
        <f>Heildar!FM289</f>
        <v>0</v>
      </c>
      <c r="FH82">
        <f>Heildar!FN289</f>
        <v>0</v>
      </c>
      <c r="FI82">
        <f>Heildar!FO289</f>
        <v>0</v>
      </c>
      <c r="FJ82">
        <f>Heildar!FP289</f>
        <v>0</v>
      </c>
      <c r="FK82">
        <f>Heildar!FQ289</f>
        <v>0</v>
      </c>
      <c r="FL82">
        <f>Heildar!FR289</f>
        <v>0</v>
      </c>
      <c r="FM82">
        <f>Heildar!FS289</f>
        <v>0</v>
      </c>
      <c r="FN82">
        <f>Heildar!FT289</f>
        <v>0</v>
      </c>
      <c r="FO82">
        <f>Heildar!FU289</f>
        <v>0</v>
      </c>
      <c r="FP82">
        <f>Heildar!FV289</f>
        <v>0</v>
      </c>
      <c r="FQ82">
        <f>Heildar!FW289</f>
        <v>0</v>
      </c>
      <c r="FR82">
        <f>Heildar!FX289</f>
        <v>0</v>
      </c>
      <c r="FS82">
        <f>Heildar!FY289</f>
        <v>0</v>
      </c>
      <c r="FT82">
        <f>Heildar!FZ289</f>
        <v>0</v>
      </c>
      <c r="FU82">
        <f>Heildar!GA289</f>
        <v>0</v>
      </c>
      <c r="FV82">
        <f>Heildar!GB289</f>
        <v>0</v>
      </c>
      <c r="FW82">
        <f>Heildar!GC289</f>
        <v>0</v>
      </c>
      <c r="FX82">
        <f>Heildar!GD289</f>
        <v>0</v>
      </c>
      <c r="FY82">
        <f>Heildar!GE289</f>
        <v>0</v>
      </c>
      <c r="FZ82">
        <f>Heildar!GF289</f>
        <v>0</v>
      </c>
      <c r="GA82">
        <f>Heildar!GG289</f>
        <v>0</v>
      </c>
      <c r="GB82">
        <f>Heildar!GH289</f>
        <v>0</v>
      </c>
      <c r="GC82">
        <f>Heildar!GI289</f>
        <v>0</v>
      </c>
      <c r="GD82">
        <f>Heildar!GJ289</f>
        <v>0</v>
      </c>
      <c r="GE82">
        <f>Heildar!GK289</f>
        <v>0</v>
      </c>
      <c r="GF82">
        <f>Heildar!GL289</f>
        <v>0</v>
      </c>
      <c r="GG82">
        <f>Heildar!GM289</f>
        <v>0</v>
      </c>
      <c r="GH82">
        <f>Heildar!GN289</f>
        <v>0</v>
      </c>
      <c r="GI82">
        <f>Heildar!GO289</f>
        <v>0</v>
      </c>
      <c r="GJ82">
        <f>Heildar!GP289</f>
        <v>0</v>
      </c>
      <c r="GK82">
        <f>Heildar!GQ289</f>
        <v>0</v>
      </c>
      <c r="GL82">
        <f>Heildar!GR289</f>
        <v>0</v>
      </c>
      <c r="GM82">
        <f>Heildar!GS289</f>
        <v>0</v>
      </c>
      <c r="GN82">
        <f>Heildar!GT289</f>
        <v>0</v>
      </c>
      <c r="GO82">
        <f>Heildar!GU289</f>
        <v>0</v>
      </c>
      <c r="GP82">
        <f>Heildar!GV289</f>
        <v>0</v>
      </c>
      <c r="GQ82">
        <f>Heildar!GW289</f>
        <v>0</v>
      </c>
      <c r="GR82">
        <f>Heildar!GX289</f>
        <v>0</v>
      </c>
      <c r="GS82">
        <f>Heildar!GY289</f>
        <v>0</v>
      </c>
      <c r="GT82">
        <f>Heildar!GZ289</f>
        <v>0</v>
      </c>
      <c r="GU82">
        <f>Heildar!HA289</f>
        <v>0</v>
      </c>
      <c r="GV82">
        <f>Heildar!HB289</f>
        <v>0</v>
      </c>
      <c r="GW82">
        <f>Heildar!HC289</f>
        <v>0</v>
      </c>
      <c r="GX82">
        <f>Heildar!HD289</f>
        <v>0</v>
      </c>
      <c r="GY82">
        <f>Heildar!HE289</f>
        <v>0</v>
      </c>
      <c r="GZ82">
        <f>Heildar!HF289</f>
        <v>0</v>
      </c>
      <c r="HA82">
        <f>Heildar!HG289</f>
        <v>0</v>
      </c>
      <c r="HB82">
        <f>Heildar!HH289</f>
        <v>0</v>
      </c>
      <c r="HC82">
        <f>Heildar!HI289</f>
        <v>0</v>
      </c>
      <c r="HD82">
        <f>Heildar!HJ289</f>
        <v>0</v>
      </c>
      <c r="HE82">
        <f>Heildar!HK289</f>
        <v>0</v>
      </c>
      <c r="HF82">
        <f>Heildar!HL289</f>
        <v>0</v>
      </c>
      <c r="HG82">
        <f>Heildar!HM289</f>
        <v>0</v>
      </c>
      <c r="HH82">
        <f>Heildar!HN289</f>
        <v>0</v>
      </c>
      <c r="HI82">
        <f>Heildar!HO289</f>
        <v>0</v>
      </c>
      <c r="HJ82">
        <f>Heildar!HP289</f>
        <v>0</v>
      </c>
      <c r="HK82">
        <f>Heildar!HQ289</f>
        <v>0</v>
      </c>
      <c r="HL82">
        <f>Heildar!HR289</f>
        <v>0</v>
      </c>
      <c r="HM82">
        <f>Heildar!HS289</f>
        <v>0</v>
      </c>
      <c r="HN82">
        <f>Heildar!HT289</f>
        <v>0</v>
      </c>
      <c r="HO82">
        <f>Heildar!HU289</f>
        <v>0</v>
      </c>
      <c r="HP82">
        <f>Heildar!HV289</f>
        <v>0</v>
      </c>
      <c r="HQ82">
        <f>Heildar!HW289</f>
        <v>0</v>
      </c>
      <c r="HR82">
        <f>Heildar!HX289</f>
        <v>0</v>
      </c>
      <c r="HS82">
        <f>Heildar!HY289</f>
        <v>0</v>
      </c>
      <c r="HT82">
        <f>Heildar!HZ289</f>
        <v>0</v>
      </c>
      <c r="HU82">
        <f>Heildar!IA289</f>
        <v>0</v>
      </c>
      <c r="HV82">
        <f>Heildar!IB289</f>
        <v>0</v>
      </c>
      <c r="HW82">
        <f>Heildar!IC289</f>
        <v>0</v>
      </c>
      <c r="HX82">
        <f>Heildar!ID289</f>
        <v>0</v>
      </c>
      <c r="HY82">
        <f>Heildar!IE289</f>
        <v>0</v>
      </c>
      <c r="HZ82">
        <f>Heildar!IF289</f>
        <v>0</v>
      </c>
      <c r="IA82">
        <f>Heildar!IG289</f>
        <v>0</v>
      </c>
      <c r="IB82">
        <f>Heildar!IH289</f>
        <v>0</v>
      </c>
      <c r="IC82">
        <f>Heildar!II289</f>
        <v>0</v>
      </c>
      <c r="ID82">
        <f>Heildar!IJ289</f>
        <v>0</v>
      </c>
      <c r="IE82">
        <f>Heildar!IK289</f>
        <v>0</v>
      </c>
      <c r="IF82">
        <f>Heildar!IL289</f>
        <v>0</v>
      </c>
      <c r="IG82">
        <f>Heildar!IM289</f>
        <v>0</v>
      </c>
      <c r="IH82">
        <f>Heildar!IN289</f>
        <v>0</v>
      </c>
      <c r="II82">
        <f>Heildar!IO289</f>
        <v>0</v>
      </c>
      <c r="IJ82">
        <f>Heildar!IP289</f>
        <v>0</v>
      </c>
      <c r="IK82">
        <f>Heildar!IQ289</f>
        <v>0</v>
      </c>
      <c r="IL82">
        <f>Heildar!IR289</f>
        <v>0</v>
      </c>
      <c r="IM82">
        <f>Heildar!IS289</f>
        <v>0</v>
      </c>
      <c r="IN82">
        <f>Heildar!IT289</f>
        <v>0</v>
      </c>
      <c r="IO82">
        <f>Heildar!IU289</f>
        <v>0</v>
      </c>
      <c r="IP82">
        <f>Heildar!IV289</f>
        <v>0</v>
      </c>
      <c r="IQ82" t="e">
        <f>Heildar!#REF!</f>
        <v>#REF!</v>
      </c>
      <c r="IR82" t="e">
        <f>Heildar!#REF!</f>
        <v>#REF!</v>
      </c>
      <c r="IS82" t="e">
        <f>Heildar!#REF!</f>
        <v>#REF!</v>
      </c>
      <c r="IT82" t="e">
        <f>Heildar!#REF!</f>
        <v>#REF!</v>
      </c>
      <c r="IU82" t="e">
        <f>Heildar!#REF!</f>
        <v>#REF!</v>
      </c>
      <c r="IV82" t="e">
        <f>Heildar!#REF!</f>
        <v>#REF!</v>
      </c>
    </row>
    <row r="83" spans="1:256" x14ac:dyDescent="0.2">
      <c r="A83" s="30" t="str">
        <f>Heildar!A185</f>
        <v>Fjölbreytni</v>
      </c>
      <c r="B83" s="30">
        <f>Heildar!B185</f>
        <v>14</v>
      </c>
      <c r="C83" s="30">
        <f>Heildar!C185</f>
        <v>14</v>
      </c>
      <c r="D83" s="30">
        <f>Heildar!D185</f>
        <v>21</v>
      </c>
      <c r="E83" s="30">
        <f>Heildar!E185</f>
        <v>17</v>
      </c>
      <c r="F83" s="30">
        <f>Heildar!F185</f>
        <v>13</v>
      </c>
      <c r="G83" s="30">
        <f>Heildar!G185</f>
        <v>0</v>
      </c>
      <c r="H83" s="30">
        <f>Heildar!H185</f>
        <v>7</v>
      </c>
      <c r="I83" s="30">
        <f>Heildar!I185</f>
        <v>-4</v>
      </c>
      <c r="J83" s="30">
        <f>Heildar!J185</f>
        <v>-4</v>
      </c>
      <c r="K83" s="30">
        <f>Heildar!K185</f>
        <v>0</v>
      </c>
      <c r="L83" s="30">
        <f>Heildar!L185</f>
        <v>0</v>
      </c>
      <c r="M83" s="30">
        <f>Heildar!M185</f>
        <v>0</v>
      </c>
      <c r="N83" s="30">
        <f>Heildar!N185</f>
        <v>0</v>
      </c>
      <c r="O83" s="30">
        <f>Heildar!O185</f>
        <v>0</v>
      </c>
      <c r="P83" s="30">
        <f>Heildar!P185</f>
        <v>0</v>
      </c>
      <c r="Q83" s="30">
        <f>Heildar!Q185</f>
        <v>0</v>
      </c>
      <c r="R83" s="30">
        <f>Heildar!R185</f>
        <v>0</v>
      </c>
      <c r="S83" s="30">
        <f>Heildar!S185</f>
        <v>0</v>
      </c>
      <c r="T83" s="30">
        <f>Heildar!T185</f>
        <v>0</v>
      </c>
      <c r="U83" s="30">
        <f>Heildar!U185</f>
        <v>0</v>
      </c>
      <c r="V83" s="30">
        <f>Heildar!V185</f>
        <v>0</v>
      </c>
      <c r="W83" s="30">
        <f>Heildar!W185</f>
        <v>0</v>
      </c>
      <c r="X83" s="30">
        <f>Heildar!X185</f>
        <v>0</v>
      </c>
      <c r="Y83" s="30">
        <f>Heildar!Y185</f>
        <v>0</v>
      </c>
      <c r="Z83" s="30">
        <f>Heildar!Z185</f>
        <v>0</v>
      </c>
      <c r="AA83" s="30">
        <f>Heildar!AA185</f>
        <v>0</v>
      </c>
      <c r="AB83" s="30">
        <f>Heildar!AB185</f>
        <v>0</v>
      </c>
      <c r="AC83" s="30">
        <f>Heildar!AC185</f>
        <v>0</v>
      </c>
      <c r="AD83" s="30">
        <f>Heildar!AD185</f>
        <v>0</v>
      </c>
      <c r="AE83" s="30">
        <f>Heildar!AE185</f>
        <v>14</v>
      </c>
      <c r="AF83" s="30">
        <f>Heildar!AF185</f>
        <v>14</v>
      </c>
      <c r="AG83" s="30">
        <f>Heildar!AG185</f>
        <v>21</v>
      </c>
      <c r="AH83" s="30">
        <f>Heildar!AH185</f>
        <v>17</v>
      </c>
      <c r="AI83" s="30">
        <f>Heildar!AI185</f>
        <v>13</v>
      </c>
      <c r="AP83">
        <f>Heildar!AV290</f>
        <v>0</v>
      </c>
      <c r="AQ83">
        <f>Heildar!AW290</f>
        <v>0</v>
      </c>
      <c r="AR83">
        <f>Heildar!AX290</f>
        <v>0</v>
      </c>
      <c r="AS83">
        <f>Heildar!AY290</f>
        <v>0</v>
      </c>
      <c r="AT83">
        <f>Heildar!AZ290</f>
        <v>0</v>
      </c>
      <c r="AU83">
        <f>Heildar!BA290</f>
        <v>0</v>
      </c>
      <c r="AV83">
        <f>Heildar!BB290</f>
        <v>0</v>
      </c>
      <c r="AW83">
        <f>Heildar!BC290</f>
        <v>0</v>
      </c>
      <c r="AX83">
        <f>Heildar!BD290</f>
        <v>0</v>
      </c>
      <c r="AY83">
        <f>Heildar!BE290</f>
        <v>0</v>
      </c>
      <c r="AZ83">
        <f>Heildar!BF290</f>
        <v>0</v>
      </c>
      <c r="BA83">
        <f>Heildar!BG290</f>
        <v>0</v>
      </c>
      <c r="BB83">
        <f>Heildar!BH290</f>
        <v>0</v>
      </c>
      <c r="BC83">
        <f>Heildar!BI290</f>
        <v>0</v>
      </c>
      <c r="BD83">
        <f>Heildar!BJ290</f>
        <v>0</v>
      </c>
      <c r="BE83">
        <f>Heildar!BK290</f>
        <v>0</v>
      </c>
      <c r="BF83">
        <f>Heildar!BL290</f>
        <v>0</v>
      </c>
      <c r="BG83">
        <f>Heildar!BM290</f>
        <v>0</v>
      </c>
      <c r="BH83">
        <f>Heildar!BN290</f>
        <v>0</v>
      </c>
      <c r="BI83">
        <f>Heildar!BO290</f>
        <v>0</v>
      </c>
      <c r="BJ83">
        <f>Heildar!BP290</f>
        <v>0</v>
      </c>
      <c r="BK83">
        <f>Heildar!BQ290</f>
        <v>0</v>
      </c>
      <c r="BL83">
        <f>Heildar!BR290</f>
        <v>0</v>
      </c>
      <c r="BM83">
        <f>Heildar!BS290</f>
        <v>0</v>
      </c>
      <c r="BN83">
        <f>Heildar!BT290</f>
        <v>0</v>
      </c>
      <c r="BO83">
        <f>Heildar!BU290</f>
        <v>0</v>
      </c>
      <c r="BP83">
        <f>Heildar!BV290</f>
        <v>0</v>
      </c>
      <c r="BQ83">
        <f>Heildar!BW290</f>
        <v>0</v>
      </c>
      <c r="BR83">
        <f>Heildar!BX290</f>
        <v>0</v>
      </c>
      <c r="BS83">
        <f>Heildar!BY290</f>
        <v>0</v>
      </c>
      <c r="BT83">
        <f>Heildar!BZ290</f>
        <v>0</v>
      </c>
      <c r="BU83">
        <f>Heildar!CA290</f>
        <v>0</v>
      </c>
      <c r="BV83">
        <f>Heildar!CB290</f>
        <v>0</v>
      </c>
      <c r="BW83">
        <f>Heildar!CC290</f>
        <v>0</v>
      </c>
      <c r="BX83">
        <f>Heildar!CD290</f>
        <v>0</v>
      </c>
      <c r="BY83">
        <f>Heildar!CE290</f>
        <v>0</v>
      </c>
      <c r="BZ83">
        <f>Heildar!CF290</f>
        <v>0</v>
      </c>
      <c r="CA83">
        <f>Heildar!CG290</f>
        <v>0</v>
      </c>
      <c r="CB83">
        <f>Heildar!CH290</f>
        <v>0</v>
      </c>
      <c r="CC83">
        <f>Heildar!CI290</f>
        <v>0</v>
      </c>
      <c r="CD83">
        <f>Heildar!CJ290</f>
        <v>0</v>
      </c>
      <c r="CE83">
        <f>Heildar!CK290</f>
        <v>0</v>
      </c>
      <c r="CF83">
        <f>Heildar!CL290</f>
        <v>0</v>
      </c>
      <c r="CG83">
        <f>Heildar!CM290</f>
        <v>0</v>
      </c>
      <c r="CH83">
        <f>Heildar!CN290</f>
        <v>0</v>
      </c>
      <c r="CI83">
        <f>Heildar!CO290</f>
        <v>0</v>
      </c>
      <c r="CJ83">
        <f>Heildar!CP290</f>
        <v>0</v>
      </c>
      <c r="CK83">
        <f>Heildar!CQ290</f>
        <v>0</v>
      </c>
      <c r="CL83">
        <f>Heildar!CR290</f>
        <v>0</v>
      </c>
      <c r="CM83">
        <f>Heildar!CS290</f>
        <v>0</v>
      </c>
      <c r="CN83">
        <f>Heildar!CT290</f>
        <v>0</v>
      </c>
      <c r="CO83">
        <f>Heildar!CU290</f>
        <v>0</v>
      </c>
      <c r="CP83">
        <f>Heildar!CV290</f>
        <v>0</v>
      </c>
      <c r="CQ83">
        <f>Heildar!CW290</f>
        <v>0</v>
      </c>
      <c r="CR83">
        <f>Heildar!CX290</f>
        <v>0</v>
      </c>
      <c r="CS83">
        <f>Heildar!CY290</f>
        <v>0</v>
      </c>
      <c r="CT83">
        <f>Heildar!CZ290</f>
        <v>0</v>
      </c>
      <c r="CU83">
        <f>Heildar!DA290</f>
        <v>0</v>
      </c>
      <c r="CV83">
        <f>Heildar!DB290</f>
        <v>0</v>
      </c>
      <c r="CW83">
        <f>Heildar!DC290</f>
        <v>0</v>
      </c>
      <c r="CX83">
        <f>Heildar!DD290</f>
        <v>0</v>
      </c>
      <c r="CY83">
        <f>Heildar!DE290</f>
        <v>0</v>
      </c>
      <c r="CZ83">
        <f>Heildar!DF290</f>
        <v>0</v>
      </c>
      <c r="DA83">
        <f>Heildar!DG290</f>
        <v>0</v>
      </c>
      <c r="DB83">
        <f>Heildar!DH290</f>
        <v>0</v>
      </c>
      <c r="DC83">
        <f>Heildar!DI290</f>
        <v>0</v>
      </c>
      <c r="DD83">
        <f>Heildar!DJ290</f>
        <v>0</v>
      </c>
      <c r="DE83">
        <f>Heildar!DK290</f>
        <v>0</v>
      </c>
      <c r="DF83">
        <f>Heildar!DL290</f>
        <v>0</v>
      </c>
      <c r="DG83">
        <f>Heildar!DM290</f>
        <v>0</v>
      </c>
      <c r="DH83">
        <f>Heildar!DN290</f>
        <v>0</v>
      </c>
      <c r="DI83">
        <f>Heildar!DO290</f>
        <v>0</v>
      </c>
      <c r="DJ83">
        <f>Heildar!DP290</f>
        <v>0</v>
      </c>
      <c r="DK83">
        <f>Heildar!DQ290</f>
        <v>0</v>
      </c>
      <c r="DL83">
        <f>Heildar!DR290</f>
        <v>0</v>
      </c>
      <c r="DM83">
        <f>Heildar!DS290</f>
        <v>0</v>
      </c>
      <c r="DN83">
        <f>Heildar!DT290</f>
        <v>0</v>
      </c>
      <c r="DO83">
        <f>Heildar!DU290</f>
        <v>0</v>
      </c>
      <c r="DP83">
        <f>Heildar!DV290</f>
        <v>0</v>
      </c>
      <c r="DQ83">
        <f>Heildar!DW290</f>
        <v>0</v>
      </c>
      <c r="DR83">
        <f>Heildar!DX290</f>
        <v>0</v>
      </c>
      <c r="DS83">
        <f>Heildar!DY290</f>
        <v>0</v>
      </c>
      <c r="DT83">
        <f>Heildar!DZ290</f>
        <v>0</v>
      </c>
      <c r="DU83">
        <f>Heildar!EA290</f>
        <v>0</v>
      </c>
      <c r="DV83">
        <f>Heildar!EB290</f>
        <v>0</v>
      </c>
      <c r="DW83">
        <f>Heildar!EC290</f>
        <v>0</v>
      </c>
      <c r="DX83">
        <f>Heildar!ED290</f>
        <v>0</v>
      </c>
      <c r="DY83">
        <f>Heildar!EE290</f>
        <v>0</v>
      </c>
      <c r="DZ83">
        <f>Heildar!EF290</f>
        <v>0</v>
      </c>
      <c r="EA83">
        <f>Heildar!EG290</f>
        <v>0</v>
      </c>
      <c r="EB83">
        <f>Heildar!EH290</f>
        <v>0</v>
      </c>
      <c r="EC83">
        <f>Heildar!EI290</f>
        <v>0</v>
      </c>
      <c r="ED83">
        <f>Heildar!EJ290</f>
        <v>0</v>
      </c>
      <c r="EE83">
        <f>Heildar!EK290</f>
        <v>0</v>
      </c>
      <c r="EF83">
        <f>Heildar!EL290</f>
        <v>0</v>
      </c>
      <c r="EG83">
        <f>Heildar!EM290</f>
        <v>0</v>
      </c>
      <c r="EH83">
        <f>Heildar!EN290</f>
        <v>0</v>
      </c>
      <c r="EI83">
        <f>Heildar!EO290</f>
        <v>0</v>
      </c>
      <c r="EJ83">
        <f>Heildar!EP290</f>
        <v>0</v>
      </c>
      <c r="EK83">
        <f>Heildar!EQ290</f>
        <v>0</v>
      </c>
      <c r="EL83">
        <f>Heildar!ER290</f>
        <v>0</v>
      </c>
      <c r="EM83">
        <f>Heildar!ES290</f>
        <v>0</v>
      </c>
      <c r="EN83">
        <f>Heildar!ET290</f>
        <v>0</v>
      </c>
      <c r="EO83">
        <f>Heildar!EU290</f>
        <v>0</v>
      </c>
      <c r="EP83">
        <f>Heildar!EV290</f>
        <v>0</v>
      </c>
      <c r="EQ83">
        <f>Heildar!EW290</f>
        <v>0</v>
      </c>
      <c r="ER83">
        <f>Heildar!EX290</f>
        <v>0</v>
      </c>
      <c r="ES83">
        <f>Heildar!EY290</f>
        <v>0</v>
      </c>
      <c r="ET83">
        <f>Heildar!EZ290</f>
        <v>0</v>
      </c>
      <c r="EU83">
        <f>Heildar!FA290</f>
        <v>0</v>
      </c>
      <c r="EV83">
        <f>Heildar!FB290</f>
        <v>0</v>
      </c>
      <c r="EW83">
        <f>Heildar!FC290</f>
        <v>0</v>
      </c>
      <c r="EX83">
        <f>Heildar!FD290</f>
        <v>0</v>
      </c>
      <c r="EY83">
        <f>Heildar!FE290</f>
        <v>0</v>
      </c>
      <c r="EZ83">
        <f>Heildar!FF290</f>
        <v>0</v>
      </c>
      <c r="FA83">
        <f>Heildar!FG290</f>
        <v>0</v>
      </c>
      <c r="FB83">
        <f>Heildar!FH290</f>
        <v>0</v>
      </c>
      <c r="FC83">
        <f>Heildar!FI290</f>
        <v>0</v>
      </c>
      <c r="FD83">
        <f>Heildar!FJ290</f>
        <v>0</v>
      </c>
      <c r="FE83">
        <f>Heildar!FK290</f>
        <v>0</v>
      </c>
      <c r="FF83">
        <f>Heildar!FL290</f>
        <v>0</v>
      </c>
      <c r="FG83">
        <f>Heildar!FM290</f>
        <v>0</v>
      </c>
      <c r="FH83">
        <f>Heildar!FN290</f>
        <v>0</v>
      </c>
      <c r="FI83">
        <f>Heildar!FO290</f>
        <v>0</v>
      </c>
      <c r="FJ83">
        <f>Heildar!FP290</f>
        <v>0</v>
      </c>
      <c r="FK83">
        <f>Heildar!FQ290</f>
        <v>0</v>
      </c>
      <c r="FL83">
        <f>Heildar!FR290</f>
        <v>0</v>
      </c>
      <c r="FM83">
        <f>Heildar!FS290</f>
        <v>0</v>
      </c>
      <c r="FN83">
        <f>Heildar!FT290</f>
        <v>0</v>
      </c>
      <c r="FO83">
        <f>Heildar!FU290</f>
        <v>0</v>
      </c>
      <c r="FP83">
        <f>Heildar!FV290</f>
        <v>0</v>
      </c>
      <c r="FQ83">
        <f>Heildar!FW290</f>
        <v>0</v>
      </c>
      <c r="FR83">
        <f>Heildar!FX290</f>
        <v>0</v>
      </c>
      <c r="FS83">
        <f>Heildar!FY290</f>
        <v>0</v>
      </c>
      <c r="FT83">
        <f>Heildar!FZ290</f>
        <v>0</v>
      </c>
      <c r="FU83">
        <f>Heildar!GA290</f>
        <v>0</v>
      </c>
      <c r="FV83">
        <f>Heildar!GB290</f>
        <v>0</v>
      </c>
      <c r="FW83">
        <f>Heildar!GC290</f>
        <v>0</v>
      </c>
      <c r="FX83">
        <f>Heildar!GD290</f>
        <v>0</v>
      </c>
      <c r="FY83">
        <f>Heildar!GE290</f>
        <v>0</v>
      </c>
      <c r="FZ83">
        <f>Heildar!GF290</f>
        <v>0</v>
      </c>
      <c r="GA83">
        <f>Heildar!GG290</f>
        <v>0</v>
      </c>
      <c r="GB83">
        <f>Heildar!GH290</f>
        <v>0</v>
      </c>
      <c r="GC83">
        <f>Heildar!GI290</f>
        <v>0</v>
      </c>
      <c r="GD83">
        <f>Heildar!GJ290</f>
        <v>0</v>
      </c>
      <c r="GE83">
        <f>Heildar!GK290</f>
        <v>0</v>
      </c>
      <c r="GF83">
        <f>Heildar!GL290</f>
        <v>0</v>
      </c>
      <c r="GG83">
        <f>Heildar!GM290</f>
        <v>0</v>
      </c>
      <c r="GH83">
        <f>Heildar!GN290</f>
        <v>0</v>
      </c>
      <c r="GI83">
        <f>Heildar!GO290</f>
        <v>0</v>
      </c>
      <c r="GJ83">
        <f>Heildar!GP290</f>
        <v>0</v>
      </c>
      <c r="GK83">
        <f>Heildar!GQ290</f>
        <v>0</v>
      </c>
      <c r="GL83">
        <f>Heildar!GR290</f>
        <v>0</v>
      </c>
      <c r="GM83">
        <f>Heildar!GS290</f>
        <v>0</v>
      </c>
      <c r="GN83">
        <f>Heildar!GT290</f>
        <v>0</v>
      </c>
      <c r="GO83">
        <f>Heildar!GU290</f>
        <v>0</v>
      </c>
      <c r="GP83">
        <f>Heildar!GV290</f>
        <v>0</v>
      </c>
      <c r="GQ83">
        <f>Heildar!GW290</f>
        <v>0</v>
      </c>
      <c r="GR83">
        <f>Heildar!GX290</f>
        <v>0</v>
      </c>
      <c r="GS83">
        <f>Heildar!GY290</f>
        <v>0</v>
      </c>
      <c r="GT83">
        <f>Heildar!GZ290</f>
        <v>0</v>
      </c>
      <c r="GU83">
        <f>Heildar!HA290</f>
        <v>0</v>
      </c>
      <c r="GV83">
        <f>Heildar!HB290</f>
        <v>0</v>
      </c>
      <c r="GW83">
        <f>Heildar!HC290</f>
        <v>0</v>
      </c>
      <c r="GX83">
        <f>Heildar!HD290</f>
        <v>0</v>
      </c>
      <c r="GY83">
        <f>Heildar!HE290</f>
        <v>0</v>
      </c>
      <c r="GZ83">
        <f>Heildar!HF290</f>
        <v>0</v>
      </c>
      <c r="HA83">
        <f>Heildar!HG290</f>
        <v>0</v>
      </c>
      <c r="HB83">
        <f>Heildar!HH290</f>
        <v>0</v>
      </c>
      <c r="HC83">
        <f>Heildar!HI290</f>
        <v>0</v>
      </c>
      <c r="HD83">
        <f>Heildar!HJ290</f>
        <v>0</v>
      </c>
      <c r="HE83">
        <f>Heildar!HK290</f>
        <v>0</v>
      </c>
      <c r="HF83">
        <f>Heildar!HL290</f>
        <v>0</v>
      </c>
      <c r="HG83">
        <f>Heildar!HM290</f>
        <v>0</v>
      </c>
      <c r="HH83">
        <f>Heildar!HN290</f>
        <v>0</v>
      </c>
      <c r="HI83">
        <f>Heildar!HO290</f>
        <v>0</v>
      </c>
      <c r="HJ83">
        <f>Heildar!HP290</f>
        <v>0</v>
      </c>
      <c r="HK83">
        <f>Heildar!HQ290</f>
        <v>0</v>
      </c>
      <c r="HL83">
        <f>Heildar!HR290</f>
        <v>0</v>
      </c>
      <c r="HM83">
        <f>Heildar!HS290</f>
        <v>0</v>
      </c>
      <c r="HN83">
        <f>Heildar!HT290</f>
        <v>0</v>
      </c>
      <c r="HO83">
        <f>Heildar!HU290</f>
        <v>0</v>
      </c>
      <c r="HP83">
        <f>Heildar!HV290</f>
        <v>0</v>
      </c>
      <c r="HQ83">
        <f>Heildar!HW290</f>
        <v>0</v>
      </c>
      <c r="HR83">
        <f>Heildar!HX290</f>
        <v>0</v>
      </c>
      <c r="HS83">
        <f>Heildar!HY290</f>
        <v>0</v>
      </c>
      <c r="HT83">
        <f>Heildar!HZ290</f>
        <v>0</v>
      </c>
      <c r="HU83">
        <f>Heildar!IA290</f>
        <v>0</v>
      </c>
      <c r="HV83">
        <f>Heildar!IB290</f>
        <v>0</v>
      </c>
      <c r="HW83">
        <f>Heildar!IC290</f>
        <v>0</v>
      </c>
      <c r="HX83">
        <f>Heildar!ID290</f>
        <v>0</v>
      </c>
      <c r="HY83">
        <f>Heildar!IE290</f>
        <v>0</v>
      </c>
      <c r="HZ83">
        <f>Heildar!IF290</f>
        <v>0</v>
      </c>
      <c r="IA83">
        <f>Heildar!IG290</f>
        <v>0</v>
      </c>
      <c r="IB83">
        <f>Heildar!IH290</f>
        <v>0</v>
      </c>
      <c r="IC83">
        <f>Heildar!II290</f>
        <v>0</v>
      </c>
      <c r="ID83">
        <f>Heildar!IJ290</f>
        <v>0</v>
      </c>
      <c r="IE83">
        <f>Heildar!IK290</f>
        <v>0</v>
      </c>
      <c r="IF83">
        <f>Heildar!IL290</f>
        <v>0</v>
      </c>
      <c r="IG83">
        <f>Heildar!IM290</f>
        <v>0</v>
      </c>
      <c r="IH83">
        <f>Heildar!IN290</f>
        <v>0</v>
      </c>
      <c r="II83">
        <f>Heildar!IO290</f>
        <v>0</v>
      </c>
      <c r="IJ83">
        <f>Heildar!IP290</f>
        <v>0</v>
      </c>
      <c r="IK83">
        <f>Heildar!IQ290</f>
        <v>0</v>
      </c>
      <c r="IL83">
        <f>Heildar!IR290</f>
        <v>0</v>
      </c>
      <c r="IM83">
        <f>Heildar!IS290</f>
        <v>0</v>
      </c>
      <c r="IN83">
        <f>Heildar!IT290</f>
        <v>0</v>
      </c>
      <c r="IO83">
        <f>Heildar!IU290</f>
        <v>0</v>
      </c>
      <c r="IP83">
        <f>Heildar!IV290</f>
        <v>0</v>
      </c>
      <c r="IQ83" t="e">
        <f>Heildar!#REF!</f>
        <v>#REF!</v>
      </c>
      <c r="IR83" t="e">
        <f>Heildar!#REF!</f>
        <v>#REF!</v>
      </c>
      <c r="IS83" t="e">
        <f>Heildar!#REF!</f>
        <v>#REF!</v>
      </c>
      <c r="IT83" t="e">
        <f>Heildar!#REF!</f>
        <v>#REF!</v>
      </c>
      <c r="IU83" t="e">
        <f>Heildar!#REF!</f>
        <v>#REF!</v>
      </c>
      <c r="IV83" t="e">
        <f>Heildar!#REF!</f>
        <v>#REF!</v>
      </c>
    </row>
    <row r="84" spans="1:256" x14ac:dyDescent="0.2">
      <c r="A84" s="2" t="str">
        <f>Heildar!A186</f>
        <v>R31</v>
      </c>
      <c r="B84" s="2">
        <f>Heildar!B186</f>
        <v>0</v>
      </c>
      <c r="C84" s="2">
        <f>Heildar!C186</f>
        <v>0</v>
      </c>
      <c r="D84" s="2">
        <f>Heildar!D186</f>
        <v>0</v>
      </c>
      <c r="E84" s="2">
        <f>Heildar!E186</f>
        <v>0</v>
      </c>
      <c r="F84" s="2">
        <f>Heildar!F186</f>
        <v>0</v>
      </c>
      <c r="G84" s="2">
        <f>Heildar!G186</f>
        <v>0</v>
      </c>
      <c r="H84" s="2">
        <f>Heildar!H186</f>
        <v>0</v>
      </c>
      <c r="I84" s="2">
        <f>Heildar!I186</f>
        <v>0</v>
      </c>
      <c r="J84" s="2">
        <f>Heildar!J186</f>
        <v>0</v>
      </c>
      <c r="K84" s="2">
        <f>Heildar!K186</f>
        <v>0</v>
      </c>
      <c r="L84" s="2">
        <f>Heildar!L186</f>
        <v>0</v>
      </c>
      <c r="M84" s="2">
        <f>Heildar!M186</f>
        <v>0</v>
      </c>
      <c r="N84" s="2">
        <f>Heildar!N186</f>
        <v>0</v>
      </c>
      <c r="O84" s="2">
        <f>Heildar!O186</f>
        <v>0</v>
      </c>
      <c r="P84" s="2">
        <f>Heildar!P186</f>
        <v>0</v>
      </c>
      <c r="Q84" s="2">
        <f>Heildar!Q186</f>
        <v>0</v>
      </c>
      <c r="R84" s="2">
        <f>Heildar!R186</f>
        <v>0</v>
      </c>
      <c r="S84" s="2">
        <f>Heildar!S186</f>
        <v>0</v>
      </c>
      <c r="T84" s="2">
        <f>Heildar!T186</f>
        <v>0</v>
      </c>
      <c r="U84" s="2">
        <f>Heildar!U186</f>
        <v>0</v>
      </c>
      <c r="V84" s="2">
        <f>Heildar!V186</f>
        <v>0</v>
      </c>
      <c r="W84" s="2">
        <f>Heildar!W186</f>
        <v>0</v>
      </c>
      <c r="X84" s="2">
        <f>Heildar!X186</f>
        <v>0</v>
      </c>
      <c r="Y84" s="2">
        <f>Heildar!Y186</f>
        <v>0</v>
      </c>
      <c r="Z84" s="2">
        <f>Heildar!Z186</f>
        <v>0</v>
      </c>
      <c r="AA84" s="2">
        <f>Heildar!AA186</f>
        <v>0</v>
      </c>
      <c r="AB84" s="2">
        <f>Heildar!AB186</f>
        <v>0</v>
      </c>
      <c r="AC84" s="2">
        <f>Heildar!AC186</f>
        <v>0</v>
      </c>
      <c r="AD84" s="2">
        <f>Heildar!AD186</f>
        <v>0</v>
      </c>
      <c r="AE84" s="2">
        <f>Heildar!AE186</f>
        <v>0</v>
      </c>
      <c r="AF84" s="2">
        <f>Heildar!AF186</f>
        <v>0</v>
      </c>
      <c r="AG84" s="2">
        <f>Heildar!AG186</f>
        <v>0</v>
      </c>
      <c r="AH84" s="2">
        <f>Heildar!AH186</f>
        <v>0</v>
      </c>
      <c r="AI84" s="2">
        <f>Heildar!AI186</f>
        <v>0</v>
      </c>
      <c r="AP84">
        <f>Heildar!AV291</f>
        <v>0</v>
      </c>
      <c r="AQ84">
        <f>Heildar!AW291</f>
        <v>0</v>
      </c>
      <c r="AR84">
        <f>Heildar!AX291</f>
        <v>0</v>
      </c>
      <c r="AS84">
        <f>Heildar!AY291</f>
        <v>0</v>
      </c>
      <c r="AT84">
        <f>Heildar!AZ291</f>
        <v>0</v>
      </c>
      <c r="AU84">
        <f>Heildar!BA291</f>
        <v>0</v>
      </c>
      <c r="AV84">
        <f>Heildar!BB291</f>
        <v>0</v>
      </c>
      <c r="AW84">
        <f>Heildar!BC291</f>
        <v>0</v>
      </c>
      <c r="AX84">
        <f>Heildar!BD291</f>
        <v>0</v>
      </c>
      <c r="AY84">
        <f>Heildar!BE291</f>
        <v>0</v>
      </c>
      <c r="AZ84">
        <f>Heildar!BF291</f>
        <v>0</v>
      </c>
      <c r="BA84">
        <f>Heildar!BG291</f>
        <v>0</v>
      </c>
      <c r="BB84">
        <f>Heildar!BH291</f>
        <v>0</v>
      </c>
      <c r="BC84">
        <f>Heildar!BI291</f>
        <v>0</v>
      </c>
      <c r="BD84">
        <f>Heildar!BJ291</f>
        <v>0</v>
      </c>
      <c r="BE84">
        <f>Heildar!BK291</f>
        <v>0</v>
      </c>
      <c r="BF84">
        <f>Heildar!BL291</f>
        <v>0</v>
      </c>
      <c r="BG84">
        <f>Heildar!BM291</f>
        <v>0</v>
      </c>
      <c r="BH84">
        <f>Heildar!BN291</f>
        <v>0</v>
      </c>
      <c r="BI84">
        <f>Heildar!BO291</f>
        <v>0</v>
      </c>
      <c r="BJ84">
        <f>Heildar!BP291</f>
        <v>0</v>
      </c>
      <c r="BK84">
        <f>Heildar!BQ291</f>
        <v>0</v>
      </c>
      <c r="BL84">
        <f>Heildar!BR291</f>
        <v>0</v>
      </c>
      <c r="BM84">
        <f>Heildar!BS291</f>
        <v>0</v>
      </c>
      <c r="BN84">
        <f>Heildar!BT291</f>
        <v>0</v>
      </c>
      <c r="BO84">
        <f>Heildar!BU291</f>
        <v>0</v>
      </c>
      <c r="BP84">
        <f>Heildar!BV291</f>
        <v>0</v>
      </c>
      <c r="BQ84">
        <f>Heildar!BW291</f>
        <v>0</v>
      </c>
      <c r="BR84">
        <f>Heildar!BX291</f>
        <v>0</v>
      </c>
      <c r="BS84">
        <f>Heildar!BY291</f>
        <v>0</v>
      </c>
      <c r="BT84">
        <f>Heildar!BZ291</f>
        <v>0</v>
      </c>
      <c r="BU84">
        <f>Heildar!CA291</f>
        <v>0</v>
      </c>
      <c r="BV84">
        <f>Heildar!CB291</f>
        <v>0</v>
      </c>
      <c r="BW84">
        <f>Heildar!CC291</f>
        <v>0</v>
      </c>
      <c r="BX84">
        <f>Heildar!CD291</f>
        <v>0</v>
      </c>
      <c r="BY84">
        <f>Heildar!CE291</f>
        <v>0</v>
      </c>
      <c r="BZ84">
        <f>Heildar!CF291</f>
        <v>0</v>
      </c>
      <c r="CA84">
        <f>Heildar!CG291</f>
        <v>0</v>
      </c>
      <c r="CB84">
        <f>Heildar!CH291</f>
        <v>0</v>
      </c>
      <c r="CC84">
        <f>Heildar!CI291</f>
        <v>0</v>
      </c>
      <c r="CD84">
        <f>Heildar!CJ291</f>
        <v>0</v>
      </c>
      <c r="CE84">
        <f>Heildar!CK291</f>
        <v>0</v>
      </c>
      <c r="CF84">
        <f>Heildar!CL291</f>
        <v>0</v>
      </c>
      <c r="CG84">
        <f>Heildar!CM291</f>
        <v>0</v>
      </c>
      <c r="CH84">
        <f>Heildar!CN291</f>
        <v>0</v>
      </c>
      <c r="CI84">
        <f>Heildar!CO291</f>
        <v>0</v>
      </c>
      <c r="CJ84">
        <f>Heildar!CP291</f>
        <v>0</v>
      </c>
      <c r="CK84">
        <f>Heildar!CQ291</f>
        <v>0</v>
      </c>
      <c r="CL84">
        <f>Heildar!CR291</f>
        <v>0</v>
      </c>
      <c r="CM84">
        <f>Heildar!CS291</f>
        <v>0</v>
      </c>
      <c r="CN84">
        <f>Heildar!CT291</f>
        <v>0</v>
      </c>
      <c r="CO84">
        <f>Heildar!CU291</f>
        <v>0</v>
      </c>
      <c r="CP84">
        <f>Heildar!CV291</f>
        <v>0</v>
      </c>
      <c r="CQ84">
        <f>Heildar!CW291</f>
        <v>0</v>
      </c>
      <c r="CR84">
        <f>Heildar!CX291</f>
        <v>0</v>
      </c>
      <c r="CS84">
        <f>Heildar!CY291</f>
        <v>0</v>
      </c>
      <c r="CT84">
        <f>Heildar!CZ291</f>
        <v>0</v>
      </c>
      <c r="CU84">
        <f>Heildar!DA291</f>
        <v>0</v>
      </c>
      <c r="CV84">
        <f>Heildar!DB291</f>
        <v>0</v>
      </c>
      <c r="CW84">
        <f>Heildar!DC291</f>
        <v>0</v>
      </c>
      <c r="CX84">
        <f>Heildar!DD291</f>
        <v>0</v>
      </c>
      <c r="CY84">
        <f>Heildar!DE291</f>
        <v>0</v>
      </c>
      <c r="CZ84">
        <f>Heildar!DF291</f>
        <v>0</v>
      </c>
      <c r="DA84">
        <f>Heildar!DG291</f>
        <v>0</v>
      </c>
      <c r="DB84">
        <f>Heildar!DH291</f>
        <v>0</v>
      </c>
      <c r="DC84">
        <f>Heildar!DI291</f>
        <v>0</v>
      </c>
      <c r="DD84">
        <f>Heildar!DJ291</f>
        <v>0</v>
      </c>
      <c r="DE84">
        <f>Heildar!DK291</f>
        <v>0</v>
      </c>
      <c r="DF84">
        <f>Heildar!DL291</f>
        <v>0</v>
      </c>
      <c r="DG84">
        <f>Heildar!DM291</f>
        <v>0</v>
      </c>
      <c r="DH84">
        <f>Heildar!DN291</f>
        <v>0</v>
      </c>
      <c r="DI84">
        <f>Heildar!DO291</f>
        <v>0</v>
      </c>
      <c r="DJ84">
        <f>Heildar!DP291</f>
        <v>0</v>
      </c>
      <c r="DK84">
        <f>Heildar!DQ291</f>
        <v>0</v>
      </c>
      <c r="DL84">
        <f>Heildar!DR291</f>
        <v>0</v>
      </c>
      <c r="DM84">
        <f>Heildar!DS291</f>
        <v>0</v>
      </c>
      <c r="DN84">
        <f>Heildar!DT291</f>
        <v>0</v>
      </c>
      <c r="DO84">
        <f>Heildar!DU291</f>
        <v>0</v>
      </c>
      <c r="DP84">
        <f>Heildar!DV291</f>
        <v>0</v>
      </c>
      <c r="DQ84">
        <f>Heildar!DW291</f>
        <v>0</v>
      </c>
      <c r="DR84">
        <f>Heildar!DX291</f>
        <v>0</v>
      </c>
      <c r="DS84">
        <f>Heildar!DY291</f>
        <v>0</v>
      </c>
      <c r="DT84">
        <f>Heildar!DZ291</f>
        <v>0</v>
      </c>
      <c r="DU84">
        <f>Heildar!EA291</f>
        <v>0</v>
      </c>
      <c r="DV84">
        <f>Heildar!EB291</f>
        <v>0</v>
      </c>
      <c r="DW84">
        <f>Heildar!EC291</f>
        <v>0</v>
      </c>
      <c r="DX84">
        <f>Heildar!ED291</f>
        <v>0</v>
      </c>
      <c r="DY84">
        <f>Heildar!EE291</f>
        <v>0</v>
      </c>
      <c r="DZ84">
        <f>Heildar!EF291</f>
        <v>0</v>
      </c>
      <c r="EA84">
        <f>Heildar!EG291</f>
        <v>0</v>
      </c>
      <c r="EB84">
        <f>Heildar!EH291</f>
        <v>0</v>
      </c>
      <c r="EC84">
        <f>Heildar!EI291</f>
        <v>0</v>
      </c>
      <c r="ED84">
        <f>Heildar!EJ291</f>
        <v>0</v>
      </c>
      <c r="EE84">
        <f>Heildar!EK291</f>
        <v>0</v>
      </c>
      <c r="EF84">
        <f>Heildar!EL291</f>
        <v>0</v>
      </c>
      <c r="EG84">
        <f>Heildar!EM291</f>
        <v>0</v>
      </c>
      <c r="EH84">
        <f>Heildar!EN291</f>
        <v>0</v>
      </c>
      <c r="EI84">
        <f>Heildar!EO291</f>
        <v>0</v>
      </c>
      <c r="EJ84">
        <f>Heildar!EP291</f>
        <v>0</v>
      </c>
      <c r="EK84">
        <f>Heildar!EQ291</f>
        <v>0</v>
      </c>
      <c r="EL84">
        <f>Heildar!ER291</f>
        <v>0</v>
      </c>
      <c r="EM84">
        <f>Heildar!ES291</f>
        <v>0</v>
      </c>
      <c r="EN84">
        <f>Heildar!ET291</f>
        <v>0</v>
      </c>
      <c r="EO84">
        <f>Heildar!EU291</f>
        <v>0</v>
      </c>
      <c r="EP84">
        <f>Heildar!EV291</f>
        <v>0</v>
      </c>
      <c r="EQ84">
        <f>Heildar!EW291</f>
        <v>0</v>
      </c>
      <c r="ER84">
        <f>Heildar!EX291</f>
        <v>0</v>
      </c>
      <c r="ES84">
        <f>Heildar!EY291</f>
        <v>0</v>
      </c>
      <c r="ET84">
        <f>Heildar!EZ291</f>
        <v>0</v>
      </c>
      <c r="EU84">
        <f>Heildar!FA291</f>
        <v>0</v>
      </c>
      <c r="EV84">
        <f>Heildar!FB291</f>
        <v>0</v>
      </c>
      <c r="EW84">
        <f>Heildar!FC291</f>
        <v>0</v>
      </c>
      <c r="EX84">
        <f>Heildar!FD291</f>
        <v>0</v>
      </c>
      <c r="EY84">
        <f>Heildar!FE291</f>
        <v>0</v>
      </c>
      <c r="EZ84">
        <f>Heildar!FF291</f>
        <v>0</v>
      </c>
      <c r="FA84">
        <f>Heildar!FG291</f>
        <v>0</v>
      </c>
      <c r="FB84">
        <f>Heildar!FH291</f>
        <v>0</v>
      </c>
      <c r="FC84">
        <f>Heildar!FI291</f>
        <v>0</v>
      </c>
      <c r="FD84">
        <f>Heildar!FJ291</f>
        <v>0</v>
      </c>
      <c r="FE84">
        <f>Heildar!FK291</f>
        <v>0</v>
      </c>
      <c r="FF84">
        <f>Heildar!FL291</f>
        <v>0</v>
      </c>
      <c r="FG84">
        <f>Heildar!FM291</f>
        <v>0</v>
      </c>
      <c r="FH84">
        <f>Heildar!FN291</f>
        <v>0</v>
      </c>
      <c r="FI84">
        <f>Heildar!FO291</f>
        <v>0</v>
      </c>
      <c r="FJ84">
        <f>Heildar!FP291</f>
        <v>0</v>
      </c>
      <c r="FK84">
        <f>Heildar!FQ291</f>
        <v>0</v>
      </c>
      <c r="FL84">
        <f>Heildar!FR291</f>
        <v>0</v>
      </c>
      <c r="FM84">
        <f>Heildar!FS291</f>
        <v>0</v>
      </c>
      <c r="FN84">
        <f>Heildar!FT291</f>
        <v>0</v>
      </c>
      <c r="FO84">
        <f>Heildar!FU291</f>
        <v>0</v>
      </c>
      <c r="FP84">
        <f>Heildar!FV291</f>
        <v>0</v>
      </c>
      <c r="FQ84">
        <f>Heildar!FW291</f>
        <v>0</v>
      </c>
      <c r="FR84">
        <f>Heildar!FX291</f>
        <v>0</v>
      </c>
      <c r="FS84">
        <f>Heildar!FY291</f>
        <v>0</v>
      </c>
      <c r="FT84">
        <f>Heildar!FZ291</f>
        <v>0</v>
      </c>
      <c r="FU84">
        <f>Heildar!GA291</f>
        <v>0</v>
      </c>
      <c r="FV84">
        <f>Heildar!GB291</f>
        <v>0</v>
      </c>
      <c r="FW84">
        <f>Heildar!GC291</f>
        <v>0</v>
      </c>
      <c r="FX84">
        <f>Heildar!GD291</f>
        <v>0</v>
      </c>
      <c r="FY84">
        <f>Heildar!GE291</f>
        <v>0</v>
      </c>
      <c r="FZ84">
        <f>Heildar!GF291</f>
        <v>0</v>
      </c>
      <c r="GA84">
        <f>Heildar!GG291</f>
        <v>0</v>
      </c>
      <c r="GB84">
        <f>Heildar!GH291</f>
        <v>0</v>
      </c>
      <c r="GC84">
        <f>Heildar!GI291</f>
        <v>0</v>
      </c>
      <c r="GD84">
        <f>Heildar!GJ291</f>
        <v>0</v>
      </c>
      <c r="GE84">
        <f>Heildar!GK291</f>
        <v>0</v>
      </c>
      <c r="GF84">
        <f>Heildar!GL291</f>
        <v>0</v>
      </c>
      <c r="GG84">
        <f>Heildar!GM291</f>
        <v>0</v>
      </c>
      <c r="GH84">
        <f>Heildar!GN291</f>
        <v>0</v>
      </c>
      <c r="GI84">
        <f>Heildar!GO291</f>
        <v>0</v>
      </c>
      <c r="GJ84">
        <f>Heildar!GP291</f>
        <v>0</v>
      </c>
      <c r="GK84">
        <f>Heildar!GQ291</f>
        <v>0</v>
      </c>
      <c r="GL84">
        <f>Heildar!GR291</f>
        <v>0</v>
      </c>
      <c r="GM84">
        <f>Heildar!GS291</f>
        <v>0</v>
      </c>
      <c r="GN84">
        <f>Heildar!GT291</f>
        <v>0</v>
      </c>
      <c r="GO84">
        <f>Heildar!GU291</f>
        <v>0</v>
      </c>
      <c r="GP84">
        <f>Heildar!GV291</f>
        <v>0</v>
      </c>
      <c r="GQ84">
        <f>Heildar!GW291</f>
        <v>0</v>
      </c>
      <c r="GR84">
        <f>Heildar!GX291</f>
        <v>0</v>
      </c>
      <c r="GS84">
        <f>Heildar!GY291</f>
        <v>0</v>
      </c>
      <c r="GT84">
        <f>Heildar!GZ291</f>
        <v>0</v>
      </c>
      <c r="GU84">
        <f>Heildar!HA291</f>
        <v>0</v>
      </c>
      <c r="GV84">
        <f>Heildar!HB291</f>
        <v>0</v>
      </c>
      <c r="GW84">
        <f>Heildar!HC291</f>
        <v>0</v>
      </c>
      <c r="GX84">
        <f>Heildar!HD291</f>
        <v>0</v>
      </c>
      <c r="GY84">
        <f>Heildar!HE291</f>
        <v>0</v>
      </c>
      <c r="GZ84">
        <f>Heildar!HF291</f>
        <v>0</v>
      </c>
      <c r="HA84">
        <f>Heildar!HG291</f>
        <v>0</v>
      </c>
      <c r="HB84">
        <f>Heildar!HH291</f>
        <v>0</v>
      </c>
      <c r="HC84">
        <f>Heildar!HI291</f>
        <v>0</v>
      </c>
      <c r="HD84">
        <f>Heildar!HJ291</f>
        <v>0</v>
      </c>
      <c r="HE84">
        <f>Heildar!HK291</f>
        <v>0</v>
      </c>
      <c r="HF84">
        <f>Heildar!HL291</f>
        <v>0</v>
      </c>
      <c r="HG84">
        <f>Heildar!HM291</f>
        <v>0</v>
      </c>
      <c r="HH84">
        <f>Heildar!HN291</f>
        <v>0</v>
      </c>
      <c r="HI84">
        <f>Heildar!HO291</f>
        <v>0</v>
      </c>
      <c r="HJ84">
        <f>Heildar!HP291</f>
        <v>0</v>
      </c>
      <c r="HK84">
        <f>Heildar!HQ291</f>
        <v>0</v>
      </c>
      <c r="HL84">
        <f>Heildar!HR291</f>
        <v>0</v>
      </c>
      <c r="HM84">
        <f>Heildar!HS291</f>
        <v>0</v>
      </c>
      <c r="HN84">
        <f>Heildar!HT291</f>
        <v>0</v>
      </c>
      <c r="HO84">
        <f>Heildar!HU291</f>
        <v>0</v>
      </c>
      <c r="HP84">
        <f>Heildar!HV291</f>
        <v>0</v>
      </c>
      <c r="HQ84">
        <f>Heildar!HW291</f>
        <v>0</v>
      </c>
      <c r="HR84">
        <f>Heildar!HX291</f>
        <v>0</v>
      </c>
      <c r="HS84">
        <f>Heildar!HY291</f>
        <v>0</v>
      </c>
      <c r="HT84">
        <f>Heildar!HZ291</f>
        <v>0</v>
      </c>
      <c r="HU84">
        <f>Heildar!IA291</f>
        <v>0</v>
      </c>
      <c r="HV84">
        <f>Heildar!IB291</f>
        <v>0</v>
      </c>
      <c r="HW84">
        <f>Heildar!IC291</f>
        <v>0</v>
      </c>
      <c r="HX84">
        <f>Heildar!ID291</f>
        <v>0</v>
      </c>
      <c r="HY84">
        <f>Heildar!IE291</f>
        <v>0</v>
      </c>
      <c r="HZ84">
        <f>Heildar!IF291</f>
        <v>0</v>
      </c>
      <c r="IA84">
        <f>Heildar!IG291</f>
        <v>0</v>
      </c>
      <c r="IB84">
        <f>Heildar!IH291</f>
        <v>0</v>
      </c>
      <c r="IC84">
        <f>Heildar!II291</f>
        <v>0</v>
      </c>
      <c r="ID84">
        <f>Heildar!IJ291</f>
        <v>0</v>
      </c>
      <c r="IE84">
        <f>Heildar!IK291</f>
        <v>0</v>
      </c>
      <c r="IF84">
        <f>Heildar!IL291</f>
        <v>0</v>
      </c>
      <c r="IG84">
        <f>Heildar!IM291</f>
        <v>0</v>
      </c>
      <c r="IH84">
        <f>Heildar!IN291</f>
        <v>0</v>
      </c>
      <c r="II84">
        <f>Heildar!IO291</f>
        <v>0</v>
      </c>
      <c r="IJ84">
        <f>Heildar!IP291</f>
        <v>0</v>
      </c>
      <c r="IK84">
        <f>Heildar!IQ291</f>
        <v>0</v>
      </c>
      <c r="IL84">
        <f>Heildar!IR291</f>
        <v>0</v>
      </c>
      <c r="IM84">
        <f>Heildar!IS291</f>
        <v>0</v>
      </c>
      <c r="IN84">
        <f>Heildar!IT291</f>
        <v>0</v>
      </c>
      <c r="IO84">
        <f>Heildar!IU291</f>
        <v>0</v>
      </c>
      <c r="IP84">
        <f>Heildar!IV291</f>
        <v>0</v>
      </c>
      <c r="IQ84" t="e">
        <f>Heildar!#REF!</f>
        <v>#REF!</v>
      </c>
      <c r="IR84" t="e">
        <f>Heildar!#REF!</f>
        <v>#REF!</v>
      </c>
      <c r="IS84" t="e">
        <f>Heildar!#REF!</f>
        <v>#REF!</v>
      </c>
      <c r="IT84" t="e">
        <f>Heildar!#REF!</f>
        <v>#REF!</v>
      </c>
      <c r="IU84" t="e">
        <f>Heildar!#REF!</f>
        <v>#REF!</v>
      </c>
      <c r="IV84" t="e">
        <f>Heildar!#REF!</f>
        <v>#REF!</v>
      </c>
    </row>
    <row r="85" spans="1:256" x14ac:dyDescent="0.2">
      <c r="A85" s="30" t="str">
        <f>Heildar!A187</f>
        <v>Háplöntur</v>
      </c>
      <c r="B85" s="30">
        <f>Heildar!B187</f>
        <v>0</v>
      </c>
      <c r="C85" s="30">
        <f>Heildar!C187</f>
        <v>0</v>
      </c>
      <c r="D85" s="30">
        <f>Heildar!D187</f>
        <v>1</v>
      </c>
      <c r="E85" s="30">
        <f>Heildar!E187</f>
        <v>1</v>
      </c>
      <c r="F85" s="30">
        <f>Heildar!F187</f>
        <v>1</v>
      </c>
      <c r="G85" s="30">
        <f>Heildar!G187</f>
        <v>0</v>
      </c>
      <c r="H85" s="30">
        <f>Heildar!H187</f>
        <v>1</v>
      </c>
      <c r="I85" s="30">
        <f>Heildar!I187</f>
        <v>0</v>
      </c>
      <c r="J85" s="30">
        <f>Heildar!J187</f>
        <v>0</v>
      </c>
      <c r="K85" s="30">
        <f>Heildar!K187</f>
        <v>0</v>
      </c>
      <c r="L85" s="30">
        <f>Heildar!L187</f>
        <v>0</v>
      </c>
      <c r="M85" s="30">
        <f>Heildar!M187</f>
        <v>0</v>
      </c>
      <c r="N85" s="30">
        <f>Heildar!N187</f>
        <v>0</v>
      </c>
      <c r="O85" s="30">
        <f>Heildar!O187</f>
        <v>0</v>
      </c>
      <c r="P85" s="30">
        <f>Heildar!P187</f>
        <v>0</v>
      </c>
      <c r="Q85" s="30">
        <f>Heildar!Q187</f>
        <v>0</v>
      </c>
      <c r="R85" s="30">
        <f>Heildar!R187</f>
        <v>0</v>
      </c>
      <c r="S85" s="30">
        <f>Heildar!S187</f>
        <v>0</v>
      </c>
      <c r="T85" s="30">
        <f>Heildar!T187</f>
        <v>0</v>
      </c>
      <c r="U85" s="30">
        <f>Heildar!U187</f>
        <v>0</v>
      </c>
      <c r="V85" s="30">
        <f>Heildar!V187</f>
        <v>0</v>
      </c>
      <c r="W85" s="30">
        <f>Heildar!W187</f>
        <v>0</v>
      </c>
      <c r="X85" s="30">
        <f>Heildar!X187</f>
        <v>0</v>
      </c>
      <c r="Y85" s="30">
        <f>Heildar!Y187</f>
        <v>0</v>
      </c>
      <c r="Z85" s="30">
        <f>Heildar!Z187</f>
        <v>0</v>
      </c>
      <c r="AA85" s="30">
        <f>Heildar!AA187</f>
        <v>0</v>
      </c>
      <c r="AB85" s="30">
        <f>Heildar!AB187</f>
        <v>0</v>
      </c>
      <c r="AC85" s="30">
        <f>Heildar!AC187</f>
        <v>0</v>
      </c>
      <c r="AD85" s="30">
        <f>Heildar!AD187</f>
        <v>0</v>
      </c>
      <c r="AE85" s="30">
        <f>Heildar!AE187</f>
        <v>0</v>
      </c>
      <c r="AF85" s="30">
        <f>Heildar!AF187</f>
        <v>0</v>
      </c>
      <c r="AG85" s="30">
        <f>Heildar!AG187</f>
        <v>0</v>
      </c>
      <c r="AH85" s="30">
        <f>Heildar!AH187</f>
        <v>0</v>
      </c>
      <c r="AI85" s="30">
        <f>Heildar!AI187</f>
        <v>0</v>
      </c>
      <c r="AP85">
        <f>Heildar!AV292</f>
        <v>0</v>
      </c>
      <c r="AQ85">
        <f>Heildar!AW292</f>
        <v>0</v>
      </c>
      <c r="AR85">
        <f>Heildar!AX292</f>
        <v>0</v>
      </c>
      <c r="AS85">
        <f>Heildar!AY292</f>
        <v>0</v>
      </c>
      <c r="AT85">
        <f>Heildar!AZ292</f>
        <v>0</v>
      </c>
      <c r="AU85">
        <f>Heildar!BA292</f>
        <v>0</v>
      </c>
      <c r="AV85">
        <f>Heildar!BB292</f>
        <v>0</v>
      </c>
      <c r="AW85">
        <f>Heildar!BC292</f>
        <v>0</v>
      </c>
      <c r="AX85">
        <f>Heildar!BD292</f>
        <v>0</v>
      </c>
      <c r="AY85">
        <f>Heildar!BE292</f>
        <v>0</v>
      </c>
      <c r="AZ85">
        <f>Heildar!BF292</f>
        <v>0</v>
      </c>
      <c r="BA85">
        <f>Heildar!BG292</f>
        <v>0</v>
      </c>
      <c r="BB85">
        <f>Heildar!BH292</f>
        <v>0</v>
      </c>
      <c r="BC85">
        <f>Heildar!BI292</f>
        <v>0</v>
      </c>
      <c r="BD85">
        <f>Heildar!BJ292</f>
        <v>0</v>
      </c>
      <c r="BE85">
        <f>Heildar!BK292</f>
        <v>0</v>
      </c>
      <c r="BF85">
        <f>Heildar!BL292</f>
        <v>0</v>
      </c>
      <c r="BG85">
        <f>Heildar!BM292</f>
        <v>0</v>
      </c>
      <c r="BH85">
        <f>Heildar!BN292</f>
        <v>0</v>
      </c>
      <c r="BI85">
        <f>Heildar!BO292</f>
        <v>0</v>
      </c>
      <c r="BJ85">
        <f>Heildar!BP292</f>
        <v>0</v>
      </c>
      <c r="BK85">
        <f>Heildar!BQ292</f>
        <v>0</v>
      </c>
      <c r="BL85">
        <f>Heildar!BR292</f>
        <v>0</v>
      </c>
      <c r="BM85">
        <f>Heildar!BS292</f>
        <v>0</v>
      </c>
      <c r="BN85">
        <f>Heildar!BT292</f>
        <v>0</v>
      </c>
      <c r="BO85">
        <f>Heildar!BU292</f>
        <v>0</v>
      </c>
      <c r="BP85">
        <f>Heildar!BV292</f>
        <v>0</v>
      </c>
      <c r="BQ85">
        <f>Heildar!BW292</f>
        <v>0</v>
      </c>
      <c r="BR85">
        <f>Heildar!BX292</f>
        <v>0</v>
      </c>
      <c r="BS85">
        <f>Heildar!BY292</f>
        <v>0</v>
      </c>
      <c r="BT85">
        <f>Heildar!BZ292</f>
        <v>0</v>
      </c>
      <c r="BU85">
        <f>Heildar!CA292</f>
        <v>0</v>
      </c>
      <c r="BV85">
        <f>Heildar!CB292</f>
        <v>0</v>
      </c>
      <c r="BW85">
        <f>Heildar!CC292</f>
        <v>0</v>
      </c>
      <c r="BX85">
        <f>Heildar!CD292</f>
        <v>0</v>
      </c>
      <c r="BY85">
        <f>Heildar!CE292</f>
        <v>0</v>
      </c>
      <c r="BZ85">
        <f>Heildar!CF292</f>
        <v>0</v>
      </c>
      <c r="CA85">
        <f>Heildar!CG292</f>
        <v>0</v>
      </c>
      <c r="CB85">
        <f>Heildar!CH292</f>
        <v>0</v>
      </c>
      <c r="CC85">
        <f>Heildar!CI292</f>
        <v>0</v>
      </c>
      <c r="CD85">
        <f>Heildar!CJ292</f>
        <v>0</v>
      </c>
      <c r="CE85">
        <f>Heildar!CK292</f>
        <v>0</v>
      </c>
      <c r="CF85">
        <f>Heildar!CL292</f>
        <v>0</v>
      </c>
      <c r="CG85">
        <f>Heildar!CM292</f>
        <v>0</v>
      </c>
      <c r="CH85">
        <f>Heildar!CN292</f>
        <v>0</v>
      </c>
      <c r="CI85">
        <f>Heildar!CO292</f>
        <v>0</v>
      </c>
      <c r="CJ85">
        <f>Heildar!CP292</f>
        <v>0</v>
      </c>
      <c r="CK85">
        <f>Heildar!CQ292</f>
        <v>0</v>
      </c>
      <c r="CL85">
        <f>Heildar!CR292</f>
        <v>0</v>
      </c>
      <c r="CM85">
        <f>Heildar!CS292</f>
        <v>0</v>
      </c>
      <c r="CN85">
        <f>Heildar!CT292</f>
        <v>0</v>
      </c>
      <c r="CO85">
        <f>Heildar!CU292</f>
        <v>0</v>
      </c>
      <c r="CP85">
        <f>Heildar!CV292</f>
        <v>0</v>
      </c>
      <c r="CQ85">
        <f>Heildar!CW292</f>
        <v>0</v>
      </c>
      <c r="CR85">
        <f>Heildar!CX292</f>
        <v>0</v>
      </c>
      <c r="CS85">
        <f>Heildar!CY292</f>
        <v>0</v>
      </c>
      <c r="CT85">
        <f>Heildar!CZ292</f>
        <v>0</v>
      </c>
      <c r="CU85">
        <f>Heildar!DA292</f>
        <v>0</v>
      </c>
      <c r="CV85">
        <f>Heildar!DB292</f>
        <v>0</v>
      </c>
      <c r="CW85">
        <f>Heildar!DC292</f>
        <v>0</v>
      </c>
      <c r="CX85">
        <f>Heildar!DD292</f>
        <v>0</v>
      </c>
      <c r="CY85">
        <f>Heildar!DE292</f>
        <v>0</v>
      </c>
      <c r="CZ85">
        <f>Heildar!DF292</f>
        <v>0</v>
      </c>
      <c r="DA85">
        <f>Heildar!DG292</f>
        <v>0</v>
      </c>
      <c r="DB85">
        <f>Heildar!DH292</f>
        <v>0</v>
      </c>
      <c r="DC85">
        <f>Heildar!DI292</f>
        <v>0</v>
      </c>
      <c r="DD85">
        <f>Heildar!DJ292</f>
        <v>0</v>
      </c>
      <c r="DE85">
        <f>Heildar!DK292</f>
        <v>0</v>
      </c>
      <c r="DF85">
        <f>Heildar!DL292</f>
        <v>0</v>
      </c>
      <c r="DG85">
        <f>Heildar!DM292</f>
        <v>0</v>
      </c>
      <c r="DH85">
        <f>Heildar!DN292</f>
        <v>0</v>
      </c>
      <c r="DI85">
        <f>Heildar!DO292</f>
        <v>0</v>
      </c>
      <c r="DJ85">
        <f>Heildar!DP292</f>
        <v>0</v>
      </c>
      <c r="DK85">
        <f>Heildar!DQ292</f>
        <v>0</v>
      </c>
      <c r="DL85">
        <f>Heildar!DR292</f>
        <v>0</v>
      </c>
      <c r="DM85">
        <f>Heildar!DS292</f>
        <v>0</v>
      </c>
      <c r="DN85">
        <f>Heildar!DT292</f>
        <v>0</v>
      </c>
      <c r="DO85">
        <f>Heildar!DU292</f>
        <v>0</v>
      </c>
      <c r="DP85">
        <f>Heildar!DV292</f>
        <v>0</v>
      </c>
      <c r="DQ85">
        <f>Heildar!DW292</f>
        <v>0</v>
      </c>
      <c r="DR85">
        <f>Heildar!DX292</f>
        <v>0</v>
      </c>
      <c r="DS85">
        <f>Heildar!DY292</f>
        <v>0</v>
      </c>
      <c r="DT85">
        <f>Heildar!DZ292</f>
        <v>0</v>
      </c>
      <c r="DU85">
        <f>Heildar!EA292</f>
        <v>0</v>
      </c>
      <c r="DV85">
        <f>Heildar!EB292</f>
        <v>0</v>
      </c>
      <c r="DW85">
        <f>Heildar!EC292</f>
        <v>0</v>
      </c>
      <c r="DX85">
        <f>Heildar!ED292</f>
        <v>0</v>
      </c>
      <c r="DY85">
        <f>Heildar!EE292</f>
        <v>0</v>
      </c>
      <c r="DZ85">
        <f>Heildar!EF292</f>
        <v>0</v>
      </c>
      <c r="EA85">
        <f>Heildar!EG292</f>
        <v>0</v>
      </c>
      <c r="EB85">
        <f>Heildar!EH292</f>
        <v>0</v>
      </c>
      <c r="EC85">
        <f>Heildar!EI292</f>
        <v>0</v>
      </c>
      <c r="ED85">
        <f>Heildar!EJ292</f>
        <v>0</v>
      </c>
      <c r="EE85">
        <f>Heildar!EK292</f>
        <v>0</v>
      </c>
      <c r="EF85">
        <f>Heildar!EL292</f>
        <v>0</v>
      </c>
      <c r="EG85">
        <f>Heildar!EM292</f>
        <v>0</v>
      </c>
      <c r="EH85">
        <f>Heildar!EN292</f>
        <v>0</v>
      </c>
      <c r="EI85">
        <f>Heildar!EO292</f>
        <v>0</v>
      </c>
      <c r="EJ85">
        <f>Heildar!EP292</f>
        <v>0</v>
      </c>
      <c r="EK85">
        <f>Heildar!EQ292</f>
        <v>0</v>
      </c>
      <c r="EL85">
        <f>Heildar!ER292</f>
        <v>0</v>
      </c>
      <c r="EM85">
        <f>Heildar!ES292</f>
        <v>0</v>
      </c>
      <c r="EN85">
        <f>Heildar!ET292</f>
        <v>0</v>
      </c>
      <c r="EO85">
        <f>Heildar!EU292</f>
        <v>0</v>
      </c>
      <c r="EP85">
        <f>Heildar!EV292</f>
        <v>0</v>
      </c>
      <c r="EQ85">
        <f>Heildar!EW292</f>
        <v>0</v>
      </c>
      <c r="ER85">
        <f>Heildar!EX292</f>
        <v>0</v>
      </c>
      <c r="ES85">
        <f>Heildar!EY292</f>
        <v>0</v>
      </c>
      <c r="ET85">
        <f>Heildar!EZ292</f>
        <v>0</v>
      </c>
      <c r="EU85">
        <f>Heildar!FA292</f>
        <v>0</v>
      </c>
      <c r="EV85">
        <f>Heildar!FB292</f>
        <v>0</v>
      </c>
      <c r="EW85">
        <f>Heildar!FC292</f>
        <v>0</v>
      </c>
      <c r="EX85">
        <f>Heildar!FD292</f>
        <v>0</v>
      </c>
      <c r="EY85">
        <f>Heildar!FE292</f>
        <v>0</v>
      </c>
      <c r="EZ85">
        <f>Heildar!FF292</f>
        <v>0</v>
      </c>
      <c r="FA85">
        <f>Heildar!FG292</f>
        <v>0</v>
      </c>
      <c r="FB85">
        <f>Heildar!FH292</f>
        <v>0</v>
      </c>
      <c r="FC85">
        <f>Heildar!FI292</f>
        <v>0</v>
      </c>
      <c r="FD85">
        <f>Heildar!FJ292</f>
        <v>0</v>
      </c>
      <c r="FE85">
        <f>Heildar!FK292</f>
        <v>0</v>
      </c>
      <c r="FF85">
        <f>Heildar!FL292</f>
        <v>0</v>
      </c>
      <c r="FG85">
        <f>Heildar!FM292</f>
        <v>0</v>
      </c>
      <c r="FH85">
        <f>Heildar!FN292</f>
        <v>0</v>
      </c>
      <c r="FI85">
        <f>Heildar!FO292</f>
        <v>0</v>
      </c>
      <c r="FJ85">
        <f>Heildar!FP292</f>
        <v>0</v>
      </c>
      <c r="FK85">
        <f>Heildar!FQ292</f>
        <v>0</v>
      </c>
      <c r="FL85">
        <f>Heildar!FR292</f>
        <v>0</v>
      </c>
      <c r="FM85">
        <f>Heildar!FS292</f>
        <v>0</v>
      </c>
      <c r="FN85">
        <f>Heildar!FT292</f>
        <v>0</v>
      </c>
      <c r="FO85">
        <f>Heildar!FU292</f>
        <v>0</v>
      </c>
      <c r="FP85">
        <f>Heildar!FV292</f>
        <v>0</v>
      </c>
      <c r="FQ85">
        <f>Heildar!FW292</f>
        <v>0</v>
      </c>
      <c r="FR85">
        <f>Heildar!FX292</f>
        <v>0</v>
      </c>
      <c r="FS85">
        <f>Heildar!FY292</f>
        <v>0</v>
      </c>
      <c r="FT85">
        <f>Heildar!FZ292</f>
        <v>0</v>
      </c>
      <c r="FU85">
        <f>Heildar!GA292</f>
        <v>0</v>
      </c>
      <c r="FV85">
        <f>Heildar!GB292</f>
        <v>0</v>
      </c>
      <c r="FW85">
        <f>Heildar!GC292</f>
        <v>0</v>
      </c>
      <c r="FX85">
        <f>Heildar!GD292</f>
        <v>0</v>
      </c>
      <c r="FY85">
        <f>Heildar!GE292</f>
        <v>0</v>
      </c>
      <c r="FZ85">
        <f>Heildar!GF292</f>
        <v>0</v>
      </c>
      <c r="GA85">
        <f>Heildar!GG292</f>
        <v>0</v>
      </c>
      <c r="GB85">
        <f>Heildar!GH292</f>
        <v>0</v>
      </c>
      <c r="GC85">
        <f>Heildar!GI292</f>
        <v>0</v>
      </c>
      <c r="GD85">
        <f>Heildar!GJ292</f>
        <v>0</v>
      </c>
      <c r="GE85">
        <f>Heildar!GK292</f>
        <v>0</v>
      </c>
      <c r="GF85">
        <f>Heildar!GL292</f>
        <v>0</v>
      </c>
      <c r="GG85">
        <f>Heildar!GM292</f>
        <v>0</v>
      </c>
      <c r="GH85">
        <f>Heildar!GN292</f>
        <v>0</v>
      </c>
      <c r="GI85">
        <f>Heildar!GO292</f>
        <v>0</v>
      </c>
      <c r="GJ85">
        <f>Heildar!GP292</f>
        <v>0</v>
      </c>
      <c r="GK85">
        <f>Heildar!GQ292</f>
        <v>0</v>
      </c>
      <c r="GL85">
        <f>Heildar!GR292</f>
        <v>0</v>
      </c>
      <c r="GM85">
        <f>Heildar!GS292</f>
        <v>0</v>
      </c>
      <c r="GN85">
        <f>Heildar!GT292</f>
        <v>0</v>
      </c>
      <c r="GO85">
        <f>Heildar!GU292</f>
        <v>0</v>
      </c>
      <c r="GP85">
        <f>Heildar!GV292</f>
        <v>0</v>
      </c>
      <c r="GQ85">
        <f>Heildar!GW292</f>
        <v>0</v>
      </c>
      <c r="GR85">
        <f>Heildar!GX292</f>
        <v>0</v>
      </c>
      <c r="GS85">
        <f>Heildar!GY292</f>
        <v>0</v>
      </c>
      <c r="GT85">
        <f>Heildar!GZ292</f>
        <v>0</v>
      </c>
      <c r="GU85">
        <f>Heildar!HA292</f>
        <v>0</v>
      </c>
      <c r="GV85">
        <f>Heildar!HB292</f>
        <v>0</v>
      </c>
      <c r="GW85">
        <f>Heildar!HC292</f>
        <v>0</v>
      </c>
      <c r="GX85">
        <f>Heildar!HD292</f>
        <v>0</v>
      </c>
      <c r="GY85">
        <f>Heildar!HE292</f>
        <v>0</v>
      </c>
      <c r="GZ85">
        <f>Heildar!HF292</f>
        <v>0</v>
      </c>
      <c r="HA85">
        <f>Heildar!HG292</f>
        <v>0</v>
      </c>
      <c r="HB85">
        <f>Heildar!HH292</f>
        <v>0</v>
      </c>
      <c r="HC85">
        <f>Heildar!HI292</f>
        <v>0</v>
      </c>
      <c r="HD85">
        <f>Heildar!HJ292</f>
        <v>0</v>
      </c>
      <c r="HE85">
        <f>Heildar!HK292</f>
        <v>0</v>
      </c>
      <c r="HF85">
        <f>Heildar!HL292</f>
        <v>0</v>
      </c>
      <c r="HG85">
        <f>Heildar!HM292</f>
        <v>0</v>
      </c>
      <c r="HH85">
        <f>Heildar!HN292</f>
        <v>0</v>
      </c>
      <c r="HI85">
        <f>Heildar!HO292</f>
        <v>0</v>
      </c>
      <c r="HJ85">
        <f>Heildar!HP292</f>
        <v>0</v>
      </c>
      <c r="HK85">
        <f>Heildar!HQ292</f>
        <v>0</v>
      </c>
      <c r="HL85">
        <f>Heildar!HR292</f>
        <v>0</v>
      </c>
      <c r="HM85">
        <f>Heildar!HS292</f>
        <v>0</v>
      </c>
      <c r="HN85">
        <f>Heildar!HT292</f>
        <v>0</v>
      </c>
      <c r="HO85">
        <f>Heildar!HU292</f>
        <v>0</v>
      </c>
      <c r="HP85">
        <f>Heildar!HV292</f>
        <v>0</v>
      </c>
      <c r="HQ85">
        <f>Heildar!HW292</f>
        <v>0</v>
      </c>
      <c r="HR85">
        <f>Heildar!HX292</f>
        <v>0</v>
      </c>
      <c r="HS85">
        <f>Heildar!HY292</f>
        <v>0</v>
      </c>
      <c r="HT85">
        <f>Heildar!HZ292</f>
        <v>0</v>
      </c>
      <c r="HU85">
        <f>Heildar!IA292</f>
        <v>0</v>
      </c>
      <c r="HV85">
        <f>Heildar!IB292</f>
        <v>0</v>
      </c>
      <c r="HW85">
        <f>Heildar!IC292</f>
        <v>0</v>
      </c>
      <c r="HX85">
        <f>Heildar!ID292</f>
        <v>0</v>
      </c>
      <c r="HY85">
        <f>Heildar!IE292</f>
        <v>0</v>
      </c>
      <c r="HZ85">
        <f>Heildar!IF292</f>
        <v>0</v>
      </c>
      <c r="IA85">
        <f>Heildar!IG292</f>
        <v>0</v>
      </c>
      <c r="IB85">
        <f>Heildar!IH292</f>
        <v>0</v>
      </c>
      <c r="IC85">
        <f>Heildar!II292</f>
        <v>0</v>
      </c>
      <c r="ID85">
        <f>Heildar!IJ292</f>
        <v>0</v>
      </c>
      <c r="IE85">
        <f>Heildar!IK292</f>
        <v>0</v>
      </c>
      <c r="IF85">
        <f>Heildar!IL292</f>
        <v>0</v>
      </c>
      <c r="IG85">
        <f>Heildar!IM292</f>
        <v>0</v>
      </c>
      <c r="IH85">
        <f>Heildar!IN292</f>
        <v>0</v>
      </c>
      <c r="II85">
        <f>Heildar!IO292</f>
        <v>0</v>
      </c>
      <c r="IJ85">
        <f>Heildar!IP292</f>
        <v>0</v>
      </c>
      <c r="IK85">
        <f>Heildar!IQ292</f>
        <v>0</v>
      </c>
      <c r="IL85">
        <f>Heildar!IR292</f>
        <v>0</v>
      </c>
      <c r="IM85">
        <f>Heildar!IS292</f>
        <v>0</v>
      </c>
      <c r="IN85">
        <f>Heildar!IT292</f>
        <v>0</v>
      </c>
      <c r="IO85">
        <f>Heildar!IU292</f>
        <v>0</v>
      </c>
      <c r="IP85">
        <f>Heildar!IV292</f>
        <v>0</v>
      </c>
      <c r="IQ85" t="e">
        <f>Heildar!#REF!</f>
        <v>#REF!</v>
      </c>
      <c r="IR85" t="e">
        <f>Heildar!#REF!</f>
        <v>#REF!</v>
      </c>
      <c r="IS85" t="e">
        <f>Heildar!#REF!</f>
        <v>#REF!</v>
      </c>
      <c r="IT85" t="e">
        <f>Heildar!#REF!</f>
        <v>#REF!</v>
      </c>
      <c r="IU85" t="e">
        <f>Heildar!#REF!</f>
        <v>#REF!</v>
      </c>
      <c r="IV85" t="e">
        <f>Heildar!#REF!</f>
        <v>#REF!</v>
      </c>
    </row>
    <row r="86" spans="1:256" x14ac:dyDescent="0.2">
      <c r="A86" s="30" t="str">
        <f>Heildar!A188</f>
        <v>Mosar</v>
      </c>
      <c r="B86" s="30">
        <f>Heildar!B188</f>
        <v>9</v>
      </c>
      <c r="C86" s="30">
        <f>Heildar!C188</f>
        <v>11.5</v>
      </c>
      <c r="D86" s="30">
        <f>Heildar!D188</f>
        <v>11</v>
      </c>
      <c r="E86" s="30">
        <f>Heildar!E188</f>
        <v>18</v>
      </c>
      <c r="F86" s="30">
        <f>Heildar!F188</f>
        <v>23</v>
      </c>
      <c r="G86" s="30">
        <f>Heildar!G188</f>
        <v>2.5</v>
      </c>
      <c r="H86" s="30">
        <f>Heildar!H188</f>
        <v>-0.5</v>
      </c>
      <c r="I86" s="30">
        <f>Heildar!I188</f>
        <v>7</v>
      </c>
      <c r="J86" s="30">
        <f>Heildar!J188</f>
        <v>5</v>
      </c>
      <c r="K86" s="30">
        <f>Heildar!K188</f>
        <v>9</v>
      </c>
      <c r="L86" s="30">
        <f>Heildar!L188</f>
        <v>11.5</v>
      </c>
      <c r="M86" s="30">
        <f>Heildar!M188</f>
        <v>11</v>
      </c>
      <c r="N86" s="30">
        <f>Heildar!N188</f>
        <v>18</v>
      </c>
      <c r="O86" s="30">
        <f>Heildar!O188</f>
        <v>23</v>
      </c>
      <c r="P86" s="30">
        <f>Heildar!P188</f>
        <v>0</v>
      </c>
      <c r="Q86" s="30">
        <f>Heildar!Q188</f>
        <v>0</v>
      </c>
      <c r="R86" s="30">
        <f>Heildar!R188</f>
        <v>0</v>
      </c>
      <c r="S86" s="30">
        <f>Heildar!S188</f>
        <v>0</v>
      </c>
      <c r="T86" s="30">
        <f>Heildar!T188</f>
        <v>0</v>
      </c>
      <c r="U86" s="30">
        <f>Heildar!U188</f>
        <v>0</v>
      </c>
      <c r="V86" s="30">
        <f>Heildar!V188</f>
        <v>0</v>
      </c>
      <c r="W86" s="30">
        <f>Heildar!W188</f>
        <v>0</v>
      </c>
      <c r="X86" s="30">
        <f>Heildar!X188</f>
        <v>0</v>
      </c>
      <c r="Y86" s="30">
        <f>Heildar!Y188</f>
        <v>0</v>
      </c>
      <c r="Z86" s="30">
        <f>Heildar!Z188</f>
        <v>0</v>
      </c>
      <c r="AA86" s="30">
        <f>Heildar!AA188</f>
        <v>0</v>
      </c>
      <c r="AB86" s="30">
        <f>Heildar!AB188</f>
        <v>0</v>
      </c>
      <c r="AC86" s="30">
        <f>Heildar!AC188</f>
        <v>0</v>
      </c>
      <c r="AD86" s="30">
        <f>Heildar!AD188</f>
        <v>0</v>
      </c>
      <c r="AE86" s="30">
        <f>Heildar!AE188</f>
        <v>0</v>
      </c>
      <c r="AF86" s="30">
        <f>Heildar!AF188</f>
        <v>0</v>
      </c>
      <c r="AG86" s="30">
        <f>Heildar!AG188</f>
        <v>0</v>
      </c>
      <c r="AH86" s="30">
        <f>Heildar!AH188</f>
        <v>0</v>
      </c>
      <c r="AI86" s="30">
        <f>Heildar!AI188</f>
        <v>0</v>
      </c>
      <c r="AP86">
        <f>Heildar!AV293</f>
        <v>0</v>
      </c>
      <c r="AQ86">
        <f>Heildar!AW293</f>
        <v>0</v>
      </c>
      <c r="AR86">
        <f>Heildar!AX293</f>
        <v>0</v>
      </c>
      <c r="AS86">
        <f>Heildar!AY293</f>
        <v>0</v>
      </c>
      <c r="AT86">
        <f>Heildar!AZ293</f>
        <v>0</v>
      </c>
      <c r="AU86">
        <f>Heildar!BA293</f>
        <v>0</v>
      </c>
      <c r="AV86">
        <f>Heildar!BB293</f>
        <v>0</v>
      </c>
      <c r="AW86">
        <f>Heildar!BC293</f>
        <v>0</v>
      </c>
      <c r="AX86">
        <f>Heildar!BD293</f>
        <v>0</v>
      </c>
      <c r="AY86">
        <f>Heildar!BE293</f>
        <v>0</v>
      </c>
      <c r="AZ86">
        <f>Heildar!BF293</f>
        <v>0</v>
      </c>
      <c r="BA86">
        <f>Heildar!BG293</f>
        <v>0</v>
      </c>
      <c r="BB86">
        <f>Heildar!BH293</f>
        <v>0</v>
      </c>
      <c r="BC86">
        <f>Heildar!BI293</f>
        <v>0</v>
      </c>
      <c r="BD86">
        <f>Heildar!BJ293</f>
        <v>0</v>
      </c>
      <c r="BE86">
        <f>Heildar!BK293</f>
        <v>0</v>
      </c>
      <c r="BF86">
        <f>Heildar!BL293</f>
        <v>0</v>
      </c>
      <c r="BG86">
        <f>Heildar!BM293</f>
        <v>0</v>
      </c>
      <c r="BH86">
        <f>Heildar!BN293</f>
        <v>0</v>
      </c>
      <c r="BI86">
        <f>Heildar!BO293</f>
        <v>0</v>
      </c>
      <c r="BJ86">
        <f>Heildar!BP293</f>
        <v>0</v>
      </c>
      <c r="BK86">
        <f>Heildar!BQ293</f>
        <v>0</v>
      </c>
      <c r="BL86">
        <f>Heildar!BR293</f>
        <v>0</v>
      </c>
      <c r="BM86">
        <f>Heildar!BS293</f>
        <v>0</v>
      </c>
      <c r="BN86">
        <f>Heildar!BT293</f>
        <v>0</v>
      </c>
      <c r="BO86">
        <f>Heildar!BU293</f>
        <v>0</v>
      </c>
      <c r="BP86">
        <f>Heildar!BV293</f>
        <v>0</v>
      </c>
      <c r="BQ86">
        <f>Heildar!BW293</f>
        <v>0</v>
      </c>
      <c r="BR86">
        <f>Heildar!BX293</f>
        <v>0</v>
      </c>
      <c r="BS86">
        <f>Heildar!BY293</f>
        <v>0</v>
      </c>
      <c r="BT86">
        <f>Heildar!BZ293</f>
        <v>0</v>
      </c>
      <c r="BU86">
        <f>Heildar!CA293</f>
        <v>0</v>
      </c>
      <c r="BV86">
        <f>Heildar!CB293</f>
        <v>0</v>
      </c>
      <c r="BW86">
        <f>Heildar!CC293</f>
        <v>0</v>
      </c>
      <c r="BX86">
        <f>Heildar!CD293</f>
        <v>0</v>
      </c>
      <c r="BY86">
        <f>Heildar!CE293</f>
        <v>0</v>
      </c>
      <c r="BZ86">
        <f>Heildar!CF293</f>
        <v>0</v>
      </c>
      <c r="CA86">
        <f>Heildar!CG293</f>
        <v>0</v>
      </c>
      <c r="CB86">
        <f>Heildar!CH293</f>
        <v>0</v>
      </c>
      <c r="CC86">
        <f>Heildar!CI293</f>
        <v>0</v>
      </c>
      <c r="CD86">
        <f>Heildar!CJ293</f>
        <v>0</v>
      </c>
      <c r="CE86">
        <f>Heildar!CK293</f>
        <v>0</v>
      </c>
      <c r="CF86">
        <f>Heildar!CL293</f>
        <v>0</v>
      </c>
      <c r="CG86">
        <f>Heildar!CM293</f>
        <v>0</v>
      </c>
      <c r="CH86">
        <f>Heildar!CN293</f>
        <v>0</v>
      </c>
      <c r="CI86">
        <f>Heildar!CO293</f>
        <v>0</v>
      </c>
      <c r="CJ86">
        <f>Heildar!CP293</f>
        <v>0</v>
      </c>
      <c r="CK86">
        <f>Heildar!CQ293</f>
        <v>0</v>
      </c>
      <c r="CL86">
        <f>Heildar!CR293</f>
        <v>0</v>
      </c>
      <c r="CM86">
        <f>Heildar!CS293</f>
        <v>0</v>
      </c>
      <c r="CN86">
        <f>Heildar!CT293</f>
        <v>0</v>
      </c>
      <c r="CO86">
        <f>Heildar!CU293</f>
        <v>0</v>
      </c>
      <c r="CP86">
        <f>Heildar!CV293</f>
        <v>0</v>
      </c>
      <c r="CQ86">
        <f>Heildar!CW293</f>
        <v>0</v>
      </c>
      <c r="CR86">
        <f>Heildar!CX293</f>
        <v>0</v>
      </c>
      <c r="CS86">
        <f>Heildar!CY293</f>
        <v>0</v>
      </c>
      <c r="CT86">
        <f>Heildar!CZ293</f>
        <v>0</v>
      </c>
      <c r="CU86">
        <f>Heildar!DA293</f>
        <v>0</v>
      </c>
      <c r="CV86">
        <f>Heildar!DB293</f>
        <v>0</v>
      </c>
      <c r="CW86">
        <f>Heildar!DC293</f>
        <v>0</v>
      </c>
      <c r="CX86">
        <f>Heildar!DD293</f>
        <v>0</v>
      </c>
      <c r="CY86">
        <f>Heildar!DE293</f>
        <v>0</v>
      </c>
      <c r="CZ86">
        <f>Heildar!DF293</f>
        <v>0</v>
      </c>
      <c r="DA86">
        <f>Heildar!DG293</f>
        <v>0</v>
      </c>
      <c r="DB86">
        <f>Heildar!DH293</f>
        <v>0</v>
      </c>
      <c r="DC86">
        <f>Heildar!DI293</f>
        <v>0</v>
      </c>
      <c r="DD86">
        <f>Heildar!DJ293</f>
        <v>0</v>
      </c>
      <c r="DE86">
        <f>Heildar!DK293</f>
        <v>0</v>
      </c>
      <c r="DF86">
        <f>Heildar!DL293</f>
        <v>0</v>
      </c>
      <c r="DG86">
        <f>Heildar!DM293</f>
        <v>0</v>
      </c>
      <c r="DH86">
        <f>Heildar!DN293</f>
        <v>0</v>
      </c>
      <c r="DI86">
        <f>Heildar!DO293</f>
        <v>0</v>
      </c>
      <c r="DJ86">
        <f>Heildar!DP293</f>
        <v>0</v>
      </c>
      <c r="DK86">
        <f>Heildar!DQ293</f>
        <v>0</v>
      </c>
      <c r="DL86">
        <f>Heildar!DR293</f>
        <v>0</v>
      </c>
      <c r="DM86">
        <f>Heildar!DS293</f>
        <v>0</v>
      </c>
      <c r="DN86">
        <f>Heildar!DT293</f>
        <v>0</v>
      </c>
      <c r="DO86">
        <f>Heildar!DU293</f>
        <v>0</v>
      </c>
      <c r="DP86">
        <f>Heildar!DV293</f>
        <v>0</v>
      </c>
      <c r="DQ86">
        <f>Heildar!DW293</f>
        <v>0</v>
      </c>
      <c r="DR86">
        <f>Heildar!DX293</f>
        <v>0</v>
      </c>
      <c r="DS86">
        <f>Heildar!DY293</f>
        <v>0</v>
      </c>
      <c r="DT86">
        <f>Heildar!DZ293</f>
        <v>0</v>
      </c>
      <c r="DU86">
        <f>Heildar!EA293</f>
        <v>0</v>
      </c>
      <c r="DV86">
        <f>Heildar!EB293</f>
        <v>0</v>
      </c>
      <c r="DW86">
        <f>Heildar!EC293</f>
        <v>0</v>
      </c>
      <c r="DX86">
        <f>Heildar!ED293</f>
        <v>0</v>
      </c>
      <c r="DY86">
        <f>Heildar!EE293</f>
        <v>0</v>
      </c>
      <c r="DZ86">
        <f>Heildar!EF293</f>
        <v>0</v>
      </c>
      <c r="EA86">
        <f>Heildar!EG293</f>
        <v>0</v>
      </c>
      <c r="EB86">
        <f>Heildar!EH293</f>
        <v>0</v>
      </c>
      <c r="EC86">
        <f>Heildar!EI293</f>
        <v>0</v>
      </c>
      <c r="ED86">
        <f>Heildar!EJ293</f>
        <v>0</v>
      </c>
      <c r="EE86">
        <f>Heildar!EK293</f>
        <v>0</v>
      </c>
      <c r="EF86">
        <f>Heildar!EL293</f>
        <v>0</v>
      </c>
      <c r="EG86">
        <f>Heildar!EM293</f>
        <v>0</v>
      </c>
      <c r="EH86">
        <f>Heildar!EN293</f>
        <v>0</v>
      </c>
      <c r="EI86">
        <f>Heildar!EO293</f>
        <v>0</v>
      </c>
      <c r="EJ86">
        <f>Heildar!EP293</f>
        <v>0</v>
      </c>
      <c r="EK86">
        <f>Heildar!EQ293</f>
        <v>0</v>
      </c>
      <c r="EL86">
        <f>Heildar!ER293</f>
        <v>0</v>
      </c>
      <c r="EM86">
        <f>Heildar!ES293</f>
        <v>0</v>
      </c>
      <c r="EN86">
        <f>Heildar!ET293</f>
        <v>0</v>
      </c>
      <c r="EO86">
        <f>Heildar!EU293</f>
        <v>0</v>
      </c>
      <c r="EP86">
        <f>Heildar!EV293</f>
        <v>0</v>
      </c>
      <c r="EQ86">
        <f>Heildar!EW293</f>
        <v>0</v>
      </c>
      <c r="ER86">
        <f>Heildar!EX293</f>
        <v>0</v>
      </c>
      <c r="ES86">
        <f>Heildar!EY293</f>
        <v>0</v>
      </c>
      <c r="ET86">
        <f>Heildar!EZ293</f>
        <v>0</v>
      </c>
      <c r="EU86">
        <f>Heildar!FA293</f>
        <v>0</v>
      </c>
      <c r="EV86">
        <f>Heildar!FB293</f>
        <v>0</v>
      </c>
      <c r="EW86">
        <f>Heildar!FC293</f>
        <v>0</v>
      </c>
      <c r="EX86">
        <f>Heildar!FD293</f>
        <v>0</v>
      </c>
      <c r="EY86">
        <f>Heildar!FE293</f>
        <v>0</v>
      </c>
      <c r="EZ86">
        <f>Heildar!FF293</f>
        <v>0</v>
      </c>
      <c r="FA86">
        <f>Heildar!FG293</f>
        <v>0</v>
      </c>
      <c r="FB86">
        <f>Heildar!FH293</f>
        <v>0</v>
      </c>
      <c r="FC86">
        <f>Heildar!FI293</f>
        <v>0</v>
      </c>
      <c r="FD86">
        <f>Heildar!FJ293</f>
        <v>0</v>
      </c>
      <c r="FE86">
        <f>Heildar!FK293</f>
        <v>0</v>
      </c>
      <c r="FF86">
        <f>Heildar!FL293</f>
        <v>0</v>
      </c>
      <c r="FG86">
        <f>Heildar!FM293</f>
        <v>0</v>
      </c>
      <c r="FH86">
        <f>Heildar!FN293</f>
        <v>0</v>
      </c>
      <c r="FI86">
        <f>Heildar!FO293</f>
        <v>0</v>
      </c>
      <c r="FJ86">
        <f>Heildar!FP293</f>
        <v>0</v>
      </c>
      <c r="FK86">
        <f>Heildar!FQ293</f>
        <v>0</v>
      </c>
      <c r="FL86">
        <f>Heildar!FR293</f>
        <v>0</v>
      </c>
      <c r="FM86">
        <f>Heildar!FS293</f>
        <v>0</v>
      </c>
      <c r="FN86">
        <f>Heildar!FT293</f>
        <v>0</v>
      </c>
      <c r="FO86">
        <f>Heildar!FU293</f>
        <v>0</v>
      </c>
      <c r="FP86">
        <f>Heildar!FV293</f>
        <v>0</v>
      </c>
      <c r="FQ86">
        <f>Heildar!FW293</f>
        <v>0</v>
      </c>
      <c r="FR86">
        <f>Heildar!FX293</f>
        <v>0</v>
      </c>
      <c r="FS86">
        <f>Heildar!FY293</f>
        <v>0</v>
      </c>
      <c r="FT86">
        <f>Heildar!FZ293</f>
        <v>0</v>
      </c>
      <c r="FU86">
        <f>Heildar!GA293</f>
        <v>0</v>
      </c>
      <c r="FV86">
        <f>Heildar!GB293</f>
        <v>0</v>
      </c>
      <c r="FW86">
        <f>Heildar!GC293</f>
        <v>0</v>
      </c>
      <c r="FX86">
        <f>Heildar!GD293</f>
        <v>0</v>
      </c>
      <c r="FY86">
        <f>Heildar!GE293</f>
        <v>0</v>
      </c>
      <c r="FZ86">
        <f>Heildar!GF293</f>
        <v>0</v>
      </c>
      <c r="GA86">
        <f>Heildar!GG293</f>
        <v>0</v>
      </c>
      <c r="GB86">
        <f>Heildar!GH293</f>
        <v>0</v>
      </c>
      <c r="GC86">
        <f>Heildar!GI293</f>
        <v>0</v>
      </c>
      <c r="GD86">
        <f>Heildar!GJ293</f>
        <v>0</v>
      </c>
      <c r="GE86">
        <f>Heildar!GK293</f>
        <v>0</v>
      </c>
      <c r="GF86">
        <f>Heildar!GL293</f>
        <v>0</v>
      </c>
      <c r="GG86">
        <f>Heildar!GM293</f>
        <v>0</v>
      </c>
      <c r="GH86">
        <f>Heildar!GN293</f>
        <v>0</v>
      </c>
      <c r="GI86">
        <f>Heildar!GO293</f>
        <v>0</v>
      </c>
      <c r="GJ86">
        <f>Heildar!GP293</f>
        <v>0</v>
      </c>
      <c r="GK86">
        <f>Heildar!GQ293</f>
        <v>0</v>
      </c>
      <c r="GL86">
        <f>Heildar!GR293</f>
        <v>0</v>
      </c>
      <c r="GM86">
        <f>Heildar!GS293</f>
        <v>0</v>
      </c>
      <c r="GN86">
        <f>Heildar!GT293</f>
        <v>0</v>
      </c>
      <c r="GO86">
        <f>Heildar!GU293</f>
        <v>0</v>
      </c>
      <c r="GP86">
        <f>Heildar!GV293</f>
        <v>0</v>
      </c>
      <c r="GQ86">
        <f>Heildar!GW293</f>
        <v>0</v>
      </c>
      <c r="GR86">
        <f>Heildar!GX293</f>
        <v>0</v>
      </c>
      <c r="GS86">
        <f>Heildar!GY293</f>
        <v>0</v>
      </c>
      <c r="GT86">
        <f>Heildar!GZ293</f>
        <v>0</v>
      </c>
      <c r="GU86">
        <f>Heildar!HA293</f>
        <v>0</v>
      </c>
      <c r="GV86">
        <f>Heildar!HB293</f>
        <v>0</v>
      </c>
      <c r="GW86">
        <f>Heildar!HC293</f>
        <v>0</v>
      </c>
      <c r="GX86">
        <f>Heildar!HD293</f>
        <v>0</v>
      </c>
      <c r="GY86">
        <f>Heildar!HE293</f>
        <v>0</v>
      </c>
      <c r="GZ86">
        <f>Heildar!HF293</f>
        <v>0</v>
      </c>
      <c r="HA86">
        <f>Heildar!HG293</f>
        <v>0</v>
      </c>
      <c r="HB86">
        <f>Heildar!HH293</f>
        <v>0</v>
      </c>
      <c r="HC86">
        <f>Heildar!HI293</f>
        <v>0</v>
      </c>
      <c r="HD86">
        <f>Heildar!HJ293</f>
        <v>0</v>
      </c>
      <c r="HE86">
        <f>Heildar!HK293</f>
        <v>0</v>
      </c>
      <c r="HF86">
        <f>Heildar!HL293</f>
        <v>0</v>
      </c>
      <c r="HG86">
        <f>Heildar!HM293</f>
        <v>0</v>
      </c>
      <c r="HH86">
        <f>Heildar!HN293</f>
        <v>0</v>
      </c>
      <c r="HI86">
        <f>Heildar!HO293</f>
        <v>0</v>
      </c>
      <c r="HJ86">
        <f>Heildar!HP293</f>
        <v>0</v>
      </c>
      <c r="HK86">
        <f>Heildar!HQ293</f>
        <v>0</v>
      </c>
      <c r="HL86">
        <f>Heildar!HR293</f>
        <v>0</v>
      </c>
      <c r="HM86">
        <f>Heildar!HS293</f>
        <v>0</v>
      </c>
      <c r="HN86">
        <f>Heildar!HT293</f>
        <v>0</v>
      </c>
      <c r="HO86">
        <f>Heildar!HU293</f>
        <v>0</v>
      </c>
      <c r="HP86">
        <f>Heildar!HV293</f>
        <v>0</v>
      </c>
      <c r="HQ86">
        <f>Heildar!HW293</f>
        <v>0</v>
      </c>
      <c r="HR86">
        <f>Heildar!HX293</f>
        <v>0</v>
      </c>
      <c r="HS86">
        <f>Heildar!HY293</f>
        <v>0</v>
      </c>
      <c r="HT86">
        <f>Heildar!HZ293</f>
        <v>0</v>
      </c>
      <c r="HU86">
        <f>Heildar!IA293</f>
        <v>0</v>
      </c>
      <c r="HV86">
        <f>Heildar!IB293</f>
        <v>0</v>
      </c>
      <c r="HW86">
        <f>Heildar!IC293</f>
        <v>0</v>
      </c>
      <c r="HX86">
        <f>Heildar!ID293</f>
        <v>0</v>
      </c>
      <c r="HY86">
        <f>Heildar!IE293</f>
        <v>0</v>
      </c>
      <c r="HZ86">
        <f>Heildar!IF293</f>
        <v>0</v>
      </c>
      <c r="IA86">
        <f>Heildar!IG293</f>
        <v>0</v>
      </c>
      <c r="IB86">
        <f>Heildar!IH293</f>
        <v>0</v>
      </c>
      <c r="IC86">
        <f>Heildar!II293</f>
        <v>0</v>
      </c>
      <c r="ID86">
        <f>Heildar!IJ293</f>
        <v>0</v>
      </c>
      <c r="IE86">
        <f>Heildar!IK293</f>
        <v>0</v>
      </c>
      <c r="IF86">
        <f>Heildar!IL293</f>
        <v>0</v>
      </c>
      <c r="IG86">
        <f>Heildar!IM293</f>
        <v>0</v>
      </c>
      <c r="IH86">
        <f>Heildar!IN293</f>
        <v>0</v>
      </c>
      <c r="II86">
        <f>Heildar!IO293</f>
        <v>0</v>
      </c>
      <c r="IJ86">
        <f>Heildar!IP293</f>
        <v>0</v>
      </c>
      <c r="IK86">
        <f>Heildar!IQ293</f>
        <v>0</v>
      </c>
      <c r="IL86">
        <f>Heildar!IR293</f>
        <v>0</v>
      </c>
      <c r="IM86">
        <f>Heildar!IS293</f>
        <v>0</v>
      </c>
      <c r="IN86">
        <f>Heildar!IT293</f>
        <v>0</v>
      </c>
      <c r="IO86">
        <f>Heildar!IU293</f>
        <v>0</v>
      </c>
      <c r="IP86">
        <f>Heildar!IV293</f>
        <v>0</v>
      </c>
      <c r="IQ86" t="e">
        <f>Heildar!#REF!</f>
        <v>#REF!</v>
      </c>
      <c r="IR86" t="e">
        <f>Heildar!#REF!</f>
        <v>#REF!</v>
      </c>
      <c r="IS86" t="e">
        <f>Heildar!#REF!</f>
        <v>#REF!</v>
      </c>
      <c r="IT86" t="e">
        <f>Heildar!#REF!</f>
        <v>#REF!</v>
      </c>
      <c r="IU86" t="e">
        <f>Heildar!#REF!</f>
        <v>#REF!</v>
      </c>
      <c r="IV86" t="e">
        <f>Heildar!#REF!</f>
        <v>#REF!</v>
      </c>
    </row>
    <row r="87" spans="1:256" x14ac:dyDescent="0.2">
      <c r="A87" s="30" t="str">
        <f>Heildar!A189</f>
        <v>Blað- og runnfléttur</v>
      </c>
      <c r="B87" s="30">
        <f>Heildar!B189</f>
        <v>1.5</v>
      </c>
      <c r="C87" s="30">
        <f>Heildar!C189</f>
        <v>0.5</v>
      </c>
      <c r="D87" s="30">
        <f>Heildar!D189</f>
        <v>1.5</v>
      </c>
      <c r="E87" s="30">
        <f>Heildar!E189</f>
        <v>2</v>
      </c>
      <c r="F87" s="30">
        <f>Heildar!F189</f>
        <v>1.5</v>
      </c>
      <c r="G87" s="30">
        <f>Heildar!G189</f>
        <v>-1</v>
      </c>
      <c r="H87" s="30">
        <f>Heildar!H189</f>
        <v>1</v>
      </c>
      <c r="I87" s="30">
        <f>Heildar!I189</f>
        <v>0.5</v>
      </c>
      <c r="J87" s="30">
        <f>Heildar!J189</f>
        <v>-0.5</v>
      </c>
      <c r="K87" s="30">
        <f>Heildar!K189</f>
        <v>0</v>
      </c>
      <c r="L87" s="30">
        <f>Heildar!L189</f>
        <v>0</v>
      </c>
      <c r="M87" s="30">
        <f>Heildar!M189</f>
        <v>0</v>
      </c>
      <c r="N87" s="30">
        <f>Heildar!N189</f>
        <v>0</v>
      </c>
      <c r="O87" s="30">
        <f>Heildar!O189</f>
        <v>0</v>
      </c>
      <c r="P87" s="30">
        <f>Heildar!P189</f>
        <v>1.5</v>
      </c>
      <c r="Q87" s="30">
        <f>Heildar!Q189</f>
        <v>0.5</v>
      </c>
      <c r="R87" s="30">
        <f>Heildar!R189</f>
        <v>1.5</v>
      </c>
      <c r="S87" s="30">
        <f>Heildar!S189</f>
        <v>2</v>
      </c>
      <c r="T87" s="30">
        <f>Heildar!T189</f>
        <v>1.5</v>
      </c>
      <c r="U87" s="30">
        <f>Heildar!U189</f>
        <v>0</v>
      </c>
      <c r="V87" s="30">
        <f>Heildar!V189</f>
        <v>0</v>
      </c>
      <c r="W87" s="30">
        <f>Heildar!W189</f>
        <v>0</v>
      </c>
      <c r="X87" s="30">
        <f>Heildar!X189</f>
        <v>0</v>
      </c>
      <c r="Y87" s="30">
        <f>Heildar!Y189</f>
        <v>0</v>
      </c>
      <c r="Z87" s="30">
        <f>Heildar!Z189</f>
        <v>0</v>
      </c>
      <c r="AA87" s="30">
        <f>Heildar!AA189</f>
        <v>0</v>
      </c>
      <c r="AB87" s="30">
        <f>Heildar!AB189</f>
        <v>0</v>
      </c>
      <c r="AC87" s="30">
        <f>Heildar!AC189</f>
        <v>0</v>
      </c>
      <c r="AD87" s="30">
        <f>Heildar!AD189</f>
        <v>0</v>
      </c>
      <c r="AE87" s="30">
        <f>Heildar!AE189</f>
        <v>0</v>
      </c>
      <c r="AF87" s="30">
        <f>Heildar!AF189</f>
        <v>0</v>
      </c>
      <c r="AG87" s="30">
        <f>Heildar!AG189</f>
        <v>0</v>
      </c>
      <c r="AH87" s="30">
        <f>Heildar!AH189</f>
        <v>0</v>
      </c>
      <c r="AI87" s="30">
        <f>Heildar!AI189</f>
        <v>0</v>
      </c>
      <c r="AP87">
        <f>Heildar!AV294</f>
        <v>0</v>
      </c>
      <c r="AQ87">
        <f>Heildar!AW294</f>
        <v>0</v>
      </c>
      <c r="AR87">
        <f>Heildar!AX294</f>
        <v>0</v>
      </c>
      <c r="AS87">
        <f>Heildar!AY294</f>
        <v>0</v>
      </c>
      <c r="AT87">
        <f>Heildar!AZ294</f>
        <v>0</v>
      </c>
      <c r="AU87">
        <f>Heildar!BA294</f>
        <v>0</v>
      </c>
      <c r="AV87">
        <f>Heildar!BB294</f>
        <v>0</v>
      </c>
      <c r="AW87">
        <f>Heildar!BC294</f>
        <v>0</v>
      </c>
      <c r="AX87">
        <f>Heildar!BD294</f>
        <v>0</v>
      </c>
      <c r="AY87">
        <f>Heildar!BE294</f>
        <v>0</v>
      </c>
      <c r="AZ87">
        <f>Heildar!BF294</f>
        <v>0</v>
      </c>
      <c r="BA87">
        <f>Heildar!BG294</f>
        <v>0</v>
      </c>
      <c r="BB87">
        <f>Heildar!BH294</f>
        <v>0</v>
      </c>
      <c r="BC87">
        <f>Heildar!BI294</f>
        <v>0</v>
      </c>
      <c r="BD87">
        <f>Heildar!BJ294</f>
        <v>0</v>
      </c>
      <c r="BE87">
        <f>Heildar!BK294</f>
        <v>0</v>
      </c>
      <c r="BF87">
        <f>Heildar!BL294</f>
        <v>0</v>
      </c>
      <c r="BG87">
        <f>Heildar!BM294</f>
        <v>0</v>
      </c>
      <c r="BH87">
        <f>Heildar!BN294</f>
        <v>0</v>
      </c>
      <c r="BI87">
        <f>Heildar!BO294</f>
        <v>0</v>
      </c>
      <c r="BJ87">
        <f>Heildar!BP294</f>
        <v>0</v>
      </c>
      <c r="BK87">
        <f>Heildar!BQ294</f>
        <v>0</v>
      </c>
      <c r="BL87">
        <f>Heildar!BR294</f>
        <v>0</v>
      </c>
      <c r="BM87">
        <f>Heildar!BS294</f>
        <v>0</v>
      </c>
      <c r="BN87">
        <f>Heildar!BT294</f>
        <v>0</v>
      </c>
      <c r="BO87">
        <f>Heildar!BU294</f>
        <v>0</v>
      </c>
      <c r="BP87">
        <f>Heildar!BV294</f>
        <v>0</v>
      </c>
      <c r="BQ87">
        <f>Heildar!BW294</f>
        <v>0</v>
      </c>
      <c r="BR87">
        <f>Heildar!BX294</f>
        <v>0</v>
      </c>
      <c r="BS87">
        <f>Heildar!BY294</f>
        <v>0</v>
      </c>
      <c r="BT87">
        <f>Heildar!BZ294</f>
        <v>0</v>
      </c>
      <c r="BU87">
        <f>Heildar!CA294</f>
        <v>0</v>
      </c>
      <c r="BV87">
        <f>Heildar!CB294</f>
        <v>0</v>
      </c>
      <c r="BW87">
        <f>Heildar!CC294</f>
        <v>0</v>
      </c>
      <c r="BX87">
        <f>Heildar!CD294</f>
        <v>0</v>
      </c>
      <c r="BY87">
        <f>Heildar!CE294</f>
        <v>0</v>
      </c>
      <c r="BZ87">
        <f>Heildar!CF294</f>
        <v>0</v>
      </c>
      <c r="CA87">
        <f>Heildar!CG294</f>
        <v>0</v>
      </c>
      <c r="CB87">
        <f>Heildar!CH294</f>
        <v>0</v>
      </c>
      <c r="CC87">
        <f>Heildar!CI294</f>
        <v>0</v>
      </c>
      <c r="CD87">
        <f>Heildar!CJ294</f>
        <v>0</v>
      </c>
      <c r="CE87">
        <f>Heildar!CK294</f>
        <v>0</v>
      </c>
      <c r="CF87">
        <f>Heildar!CL294</f>
        <v>0</v>
      </c>
      <c r="CG87">
        <f>Heildar!CM294</f>
        <v>0</v>
      </c>
      <c r="CH87">
        <f>Heildar!CN294</f>
        <v>0</v>
      </c>
      <c r="CI87">
        <f>Heildar!CO294</f>
        <v>0</v>
      </c>
      <c r="CJ87">
        <f>Heildar!CP294</f>
        <v>0</v>
      </c>
      <c r="CK87">
        <f>Heildar!CQ294</f>
        <v>0</v>
      </c>
      <c r="CL87">
        <f>Heildar!CR294</f>
        <v>0</v>
      </c>
      <c r="CM87">
        <f>Heildar!CS294</f>
        <v>0</v>
      </c>
      <c r="CN87">
        <f>Heildar!CT294</f>
        <v>0</v>
      </c>
      <c r="CO87">
        <f>Heildar!CU294</f>
        <v>0</v>
      </c>
      <c r="CP87">
        <f>Heildar!CV294</f>
        <v>0</v>
      </c>
      <c r="CQ87">
        <f>Heildar!CW294</f>
        <v>0</v>
      </c>
      <c r="CR87">
        <f>Heildar!CX294</f>
        <v>0</v>
      </c>
      <c r="CS87">
        <f>Heildar!CY294</f>
        <v>0</v>
      </c>
      <c r="CT87">
        <f>Heildar!CZ294</f>
        <v>0</v>
      </c>
      <c r="CU87">
        <f>Heildar!DA294</f>
        <v>0</v>
      </c>
      <c r="CV87">
        <f>Heildar!DB294</f>
        <v>0</v>
      </c>
      <c r="CW87">
        <f>Heildar!DC294</f>
        <v>0</v>
      </c>
      <c r="CX87">
        <f>Heildar!DD294</f>
        <v>0</v>
      </c>
      <c r="CY87">
        <f>Heildar!DE294</f>
        <v>0</v>
      </c>
      <c r="CZ87">
        <f>Heildar!DF294</f>
        <v>0</v>
      </c>
      <c r="DA87">
        <f>Heildar!DG294</f>
        <v>0</v>
      </c>
      <c r="DB87">
        <f>Heildar!DH294</f>
        <v>0</v>
      </c>
      <c r="DC87">
        <f>Heildar!DI294</f>
        <v>0</v>
      </c>
      <c r="DD87">
        <f>Heildar!DJ294</f>
        <v>0</v>
      </c>
      <c r="DE87">
        <f>Heildar!DK294</f>
        <v>0</v>
      </c>
      <c r="DF87">
        <f>Heildar!DL294</f>
        <v>0</v>
      </c>
      <c r="DG87">
        <f>Heildar!DM294</f>
        <v>0</v>
      </c>
      <c r="DH87">
        <f>Heildar!DN294</f>
        <v>0</v>
      </c>
      <c r="DI87">
        <f>Heildar!DO294</f>
        <v>0</v>
      </c>
      <c r="DJ87">
        <f>Heildar!DP294</f>
        <v>0</v>
      </c>
      <c r="DK87">
        <f>Heildar!DQ294</f>
        <v>0</v>
      </c>
      <c r="DL87">
        <f>Heildar!DR294</f>
        <v>0</v>
      </c>
      <c r="DM87">
        <f>Heildar!DS294</f>
        <v>0</v>
      </c>
      <c r="DN87">
        <f>Heildar!DT294</f>
        <v>0</v>
      </c>
      <c r="DO87">
        <f>Heildar!DU294</f>
        <v>0</v>
      </c>
      <c r="DP87">
        <f>Heildar!DV294</f>
        <v>0</v>
      </c>
      <c r="DQ87">
        <f>Heildar!DW294</f>
        <v>0</v>
      </c>
      <c r="DR87">
        <f>Heildar!DX294</f>
        <v>0</v>
      </c>
      <c r="DS87">
        <f>Heildar!DY294</f>
        <v>0</v>
      </c>
      <c r="DT87">
        <f>Heildar!DZ294</f>
        <v>0</v>
      </c>
      <c r="DU87">
        <f>Heildar!EA294</f>
        <v>0</v>
      </c>
      <c r="DV87">
        <f>Heildar!EB294</f>
        <v>0</v>
      </c>
      <c r="DW87">
        <f>Heildar!EC294</f>
        <v>0</v>
      </c>
      <c r="DX87">
        <f>Heildar!ED294</f>
        <v>0</v>
      </c>
      <c r="DY87">
        <f>Heildar!EE294</f>
        <v>0</v>
      </c>
      <c r="DZ87">
        <f>Heildar!EF294</f>
        <v>0</v>
      </c>
      <c r="EA87">
        <f>Heildar!EG294</f>
        <v>0</v>
      </c>
      <c r="EB87">
        <f>Heildar!EH294</f>
        <v>0</v>
      </c>
      <c r="EC87">
        <f>Heildar!EI294</f>
        <v>0</v>
      </c>
      <c r="ED87">
        <f>Heildar!EJ294</f>
        <v>0</v>
      </c>
      <c r="EE87">
        <f>Heildar!EK294</f>
        <v>0</v>
      </c>
      <c r="EF87">
        <f>Heildar!EL294</f>
        <v>0</v>
      </c>
      <c r="EG87">
        <f>Heildar!EM294</f>
        <v>0</v>
      </c>
      <c r="EH87">
        <f>Heildar!EN294</f>
        <v>0</v>
      </c>
      <c r="EI87">
        <f>Heildar!EO294</f>
        <v>0</v>
      </c>
      <c r="EJ87">
        <f>Heildar!EP294</f>
        <v>0</v>
      </c>
      <c r="EK87">
        <f>Heildar!EQ294</f>
        <v>0</v>
      </c>
      <c r="EL87">
        <f>Heildar!ER294</f>
        <v>0</v>
      </c>
      <c r="EM87">
        <f>Heildar!ES294</f>
        <v>0</v>
      </c>
      <c r="EN87">
        <f>Heildar!ET294</f>
        <v>0</v>
      </c>
      <c r="EO87">
        <f>Heildar!EU294</f>
        <v>0</v>
      </c>
      <c r="EP87">
        <f>Heildar!EV294</f>
        <v>0</v>
      </c>
      <c r="EQ87">
        <f>Heildar!EW294</f>
        <v>0</v>
      </c>
      <c r="ER87">
        <f>Heildar!EX294</f>
        <v>0</v>
      </c>
      <c r="ES87">
        <f>Heildar!EY294</f>
        <v>0</v>
      </c>
      <c r="ET87">
        <f>Heildar!EZ294</f>
        <v>0</v>
      </c>
      <c r="EU87">
        <f>Heildar!FA294</f>
        <v>0</v>
      </c>
      <c r="EV87">
        <f>Heildar!FB294</f>
        <v>0</v>
      </c>
      <c r="EW87">
        <f>Heildar!FC294</f>
        <v>0</v>
      </c>
      <c r="EX87">
        <f>Heildar!FD294</f>
        <v>0</v>
      </c>
      <c r="EY87">
        <f>Heildar!FE294</f>
        <v>0</v>
      </c>
      <c r="EZ87">
        <f>Heildar!FF294</f>
        <v>0</v>
      </c>
      <c r="FA87">
        <f>Heildar!FG294</f>
        <v>0</v>
      </c>
      <c r="FB87">
        <f>Heildar!FH294</f>
        <v>0</v>
      </c>
      <c r="FC87">
        <f>Heildar!FI294</f>
        <v>0</v>
      </c>
      <c r="FD87">
        <f>Heildar!FJ294</f>
        <v>0</v>
      </c>
      <c r="FE87">
        <f>Heildar!FK294</f>
        <v>0</v>
      </c>
      <c r="FF87">
        <f>Heildar!FL294</f>
        <v>0</v>
      </c>
      <c r="FG87">
        <f>Heildar!FM294</f>
        <v>0</v>
      </c>
      <c r="FH87">
        <f>Heildar!FN294</f>
        <v>0</v>
      </c>
      <c r="FI87">
        <f>Heildar!FO294</f>
        <v>0</v>
      </c>
      <c r="FJ87">
        <f>Heildar!FP294</f>
        <v>0</v>
      </c>
      <c r="FK87">
        <f>Heildar!FQ294</f>
        <v>0</v>
      </c>
      <c r="FL87">
        <f>Heildar!FR294</f>
        <v>0</v>
      </c>
      <c r="FM87">
        <f>Heildar!FS294</f>
        <v>0</v>
      </c>
      <c r="FN87">
        <f>Heildar!FT294</f>
        <v>0</v>
      </c>
      <c r="FO87">
        <f>Heildar!FU294</f>
        <v>0</v>
      </c>
      <c r="FP87">
        <f>Heildar!FV294</f>
        <v>0</v>
      </c>
      <c r="FQ87">
        <f>Heildar!FW294</f>
        <v>0</v>
      </c>
      <c r="FR87">
        <f>Heildar!FX294</f>
        <v>0</v>
      </c>
      <c r="FS87">
        <f>Heildar!FY294</f>
        <v>0</v>
      </c>
      <c r="FT87">
        <f>Heildar!FZ294</f>
        <v>0</v>
      </c>
      <c r="FU87">
        <f>Heildar!GA294</f>
        <v>0</v>
      </c>
      <c r="FV87">
        <f>Heildar!GB294</f>
        <v>0</v>
      </c>
      <c r="FW87">
        <f>Heildar!GC294</f>
        <v>0</v>
      </c>
      <c r="FX87">
        <f>Heildar!GD294</f>
        <v>0</v>
      </c>
      <c r="FY87">
        <f>Heildar!GE294</f>
        <v>0</v>
      </c>
      <c r="FZ87">
        <f>Heildar!GF294</f>
        <v>0</v>
      </c>
      <c r="GA87">
        <f>Heildar!GG294</f>
        <v>0</v>
      </c>
      <c r="GB87">
        <f>Heildar!GH294</f>
        <v>0</v>
      </c>
      <c r="GC87">
        <f>Heildar!GI294</f>
        <v>0</v>
      </c>
      <c r="GD87">
        <f>Heildar!GJ294</f>
        <v>0</v>
      </c>
      <c r="GE87">
        <f>Heildar!GK294</f>
        <v>0</v>
      </c>
      <c r="GF87">
        <f>Heildar!GL294</f>
        <v>0</v>
      </c>
      <c r="GG87">
        <f>Heildar!GM294</f>
        <v>0</v>
      </c>
      <c r="GH87">
        <f>Heildar!GN294</f>
        <v>0</v>
      </c>
      <c r="GI87">
        <f>Heildar!GO294</f>
        <v>0</v>
      </c>
      <c r="GJ87">
        <f>Heildar!GP294</f>
        <v>0</v>
      </c>
      <c r="GK87">
        <f>Heildar!GQ294</f>
        <v>0</v>
      </c>
      <c r="GL87">
        <f>Heildar!GR294</f>
        <v>0</v>
      </c>
      <c r="GM87">
        <f>Heildar!GS294</f>
        <v>0</v>
      </c>
      <c r="GN87">
        <f>Heildar!GT294</f>
        <v>0</v>
      </c>
      <c r="GO87">
        <f>Heildar!GU294</f>
        <v>0</v>
      </c>
      <c r="GP87">
        <f>Heildar!GV294</f>
        <v>0</v>
      </c>
      <c r="GQ87">
        <f>Heildar!GW294</f>
        <v>0</v>
      </c>
      <c r="GR87">
        <f>Heildar!GX294</f>
        <v>0</v>
      </c>
      <c r="GS87">
        <f>Heildar!GY294</f>
        <v>0</v>
      </c>
      <c r="GT87">
        <f>Heildar!GZ294</f>
        <v>0</v>
      </c>
      <c r="GU87">
        <f>Heildar!HA294</f>
        <v>0</v>
      </c>
      <c r="GV87">
        <f>Heildar!HB294</f>
        <v>0</v>
      </c>
      <c r="GW87">
        <f>Heildar!HC294</f>
        <v>0</v>
      </c>
      <c r="GX87">
        <f>Heildar!HD294</f>
        <v>0</v>
      </c>
      <c r="GY87">
        <f>Heildar!HE294</f>
        <v>0</v>
      </c>
      <c r="GZ87">
        <f>Heildar!HF294</f>
        <v>0</v>
      </c>
      <c r="HA87">
        <f>Heildar!HG294</f>
        <v>0</v>
      </c>
      <c r="HB87">
        <f>Heildar!HH294</f>
        <v>0</v>
      </c>
      <c r="HC87">
        <f>Heildar!HI294</f>
        <v>0</v>
      </c>
      <c r="HD87">
        <f>Heildar!HJ294</f>
        <v>0</v>
      </c>
      <c r="HE87">
        <f>Heildar!HK294</f>
        <v>0</v>
      </c>
      <c r="HF87">
        <f>Heildar!HL294</f>
        <v>0</v>
      </c>
      <c r="HG87">
        <f>Heildar!HM294</f>
        <v>0</v>
      </c>
      <c r="HH87">
        <f>Heildar!HN294</f>
        <v>0</v>
      </c>
      <c r="HI87">
        <f>Heildar!HO294</f>
        <v>0</v>
      </c>
      <c r="HJ87">
        <f>Heildar!HP294</f>
        <v>0</v>
      </c>
      <c r="HK87">
        <f>Heildar!HQ294</f>
        <v>0</v>
      </c>
      <c r="HL87">
        <f>Heildar!HR294</f>
        <v>0</v>
      </c>
      <c r="HM87">
        <f>Heildar!HS294</f>
        <v>0</v>
      </c>
      <c r="HN87">
        <f>Heildar!HT294</f>
        <v>0</v>
      </c>
      <c r="HO87">
        <f>Heildar!HU294</f>
        <v>0</v>
      </c>
      <c r="HP87">
        <f>Heildar!HV294</f>
        <v>0</v>
      </c>
      <c r="HQ87">
        <f>Heildar!HW294</f>
        <v>0</v>
      </c>
      <c r="HR87">
        <f>Heildar!HX294</f>
        <v>0</v>
      </c>
      <c r="HS87">
        <f>Heildar!HY294</f>
        <v>0</v>
      </c>
      <c r="HT87">
        <f>Heildar!HZ294</f>
        <v>0</v>
      </c>
      <c r="HU87">
        <f>Heildar!IA294</f>
        <v>0</v>
      </c>
      <c r="HV87">
        <f>Heildar!IB294</f>
        <v>0</v>
      </c>
      <c r="HW87">
        <f>Heildar!IC294</f>
        <v>0</v>
      </c>
      <c r="HX87">
        <f>Heildar!ID294</f>
        <v>0</v>
      </c>
      <c r="HY87">
        <f>Heildar!IE294</f>
        <v>0</v>
      </c>
      <c r="HZ87">
        <f>Heildar!IF294</f>
        <v>0</v>
      </c>
      <c r="IA87">
        <f>Heildar!IG294</f>
        <v>0</v>
      </c>
      <c r="IB87">
        <f>Heildar!IH294</f>
        <v>0</v>
      </c>
      <c r="IC87">
        <f>Heildar!II294</f>
        <v>0</v>
      </c>
      <c r="ID87">
        <f>Heildar!IJ294</f>
        <v>0</v>
      </c>
      <c r="IE87">
        <f>Heildar!IK294</f>
        <v>0</v>
      </c>
      <c r="IF87">
        <f>Heildar!IL294</f>
        <v>0</v>
      </c>
      <c r="IG87">
        <f>Heildar!IM294</f>
        <v>0</v>
      </c>
      <c r="IH87">
        <f>Heildar!IN294</f>
        <v>0</v>
      </c>
      <c r="II87">
        <f>Heildar!IO294</f>
        <v>0</v>
      </c>
      <c r="IJ87">
        <f>Heildar!IP294</f>
        <v>0</v>
      </c>
      <c r="IK87">
        <f>Heildar!IQ294</f>
        <v>0</v>
      </c>
      <c r="IL87">
        <f>Heildar!IR294</f>
        <v>0</v>
      </c>
      <c r="IM87">
        <f>Heildar!IS294</f>
        <v>0</v>
      </c>
      <c r="IN87">
        <f>Heildar!IT294</f>
        <v>0</v>
      </c>
      <c r="IO87">
        <f>Heildar!IU294</f>
        <v>0</v>
      </c>
      <c r="IP87">
        <f>Heildar!IV294</f>
        <v>0</v>
      </c>
      <c r="IQ87" t="e">
        <f>Heildar!#REF!</f>
        <v>#REF!</v>
      </c>
      <c r="IR87" t="e">
        <f>Heildar!#REF!</f>
        <v>#REF!</v>
      </c>
      <c r="IS87" t="e">
        <f>Heildar!#REF!</f>
        <v>#REF!</v>
      </c>
      <c r="IT87" t="e">
        <f>Heildar!#REF!</f>
        <v>#REF!</v>
      </c>
      <c r="IU87" t="e">
        <f>Heildar!#REF!</f>
        <v>#REF!</v>
      </c>
      <c r="IV87" t="e">
        <f>Heildar!#REF!</f>
        <v>#REF!</v>
      </c>
    </row>
    <row r="88" spans="1:256" x14ac:dyDescent="0.2">
      <c r="A88" s="30" t="str">
        <f>Heildar!A190</f>
        <v>Hrúðurfléttur</v>
      </c>
      <c r="B88" s="30">
        <f>Heildar!B190</f>
        <v>41.5</v>
      </c>
      <c r="C88" s="30">
        <f>Heildar!C190</f>
        <v>32</v>
      </c>
      <c r="D88" s="30">
        <f>Heildar!D190</f>
        <v>41</v>
      </c>
      <c r="E88" s="30">
        <f>Heildar!E190</f>
        <v>45.5</v>
      </c>
      <c r="F88" s="30">
        <f>Heildar!F190</f>
        <v>40.9</v>
      </c>
      <c r="G88" s="30">
        <f>Heildar!G190</f>
        <v>-9.5</v>
      </c>
      <c r="H88" s="30">
        <f>Heildar!H190</f>
        <v>9</v>
      </c>
      <c r="I88" s="30">
        <f>Heildar!I190</f>
        <v>4.5</v>
      </c>
      <c r="J88" s="30">
        <f>Heildar!J190</f>
        <v>-4.6000000000000014</v>
      </c>
      <c r="K88" s="30">
        <f>Heildar!K190</f>
        <v>0</v>
      </c>
      <c r="L88" s="30">
        <f>Heildar!L190</f>
        <v>0</v>
      </c>
      <c r="M88" s="30">
        <f>Heildar!M190</f>
        <v>0</v>
      </c>
      <c r="N88" s="30">
        <f>Heildar!N190</f>
        <v>0</v>
      </c>
      <c r="O88" s="30">
        <f>Heildar!O190</f>
        <v>0</v>
      </c>
      <c r="P88" s="30">
        <f>Heildar!P190</f>
        <v>0</v>
      </c>
      <c r="Q88" s="30">
        <f>Heildar!Q190</f>
        <v>0</v>
      </c>
      <c r="R88" s="30">
        <f>Heildar!R190</f>
        <v>0</v>
      </c>
      <c r="S88" s="30">
        <f>Heildar!S190</f>
        <v>0</v>
      </c>
      <c r="T88" s="30">
        <f>Heildar!T190</f>
        <v>0</v>
      </c>
      <c r="U88" s="30">
        <f>Heildar!U190</f>
        <v>41.5</v>
      </c>
      <c r="V88" s="30">
        <f>Heildar!V190</f>
        <v>32</v>
      </c>
      <c r="W88" s="30">
        <f>Heildar!W190</f>
        <v>41</v>
      </c>
      <c r="X88" s="30">
        <f>Heildar!X190</f>
        <v>45.5</v>
      </c>
      <c r="Y88" s="30">
        <f>Heildar!Y190</f>
        <v>40.9</v>
      </c>
      <c r="Z88" s="30">
        <f>Heildar!Z190</f>
        <v>0</v>
      </c>
      <c r="AA88" s="30">
        <f>Heildar!AA190</f>
        <v>0</v>
      </c>
      <c r="AB88" s="30">
        <f>Heildar!AB190</f>
        <v>0</v>
      </c>
      <c r="AC88" s="30">
        <f>Heildar!AC190</f>
        <v>0</v>
      </c>
      <c r="AD88" s="30">
        <f>Heildar!AD190</f>
        <v>0</v>
      </c>
      <c r="AE88" s="30">
        <f>Heildar!AE190</f>
        <v>0</v>
      </c>
      <c r="AF88" s="30">
        <f>Heildar!AF190</f>
        <v>0</v>
      </c>
      <c r="AG88" s="30">
        <f>Heildar!AG190</f>
        <v>0</v>
      </c>
      <c r="AH88" s="30">
        <f>Heildar!AH190</f>
        <v>0</v>
      </c>
      <c r="AI88" s="30">
        <f>Heildar!AI190</f>
        <v>0</v>
      </c>
      <c r="AP88">
        <f>Heildar!AV295</f>
        <v>0</v>
      </c>
      <c r="AQ88">
        <f>Heildar!AW295</f>
        <v>0</v>
      </c>
      <c r="AR88">
        <f>Heildar!AX295</f>
        <v>0</v>
      </c>
      <c r="AS88">
        <f>Heildar!AY295</f>
        <v>0</v>
      </c>
      <c r="AT88">
        <f>Heildar!AZ295</f>
        <v>0</v>
      </c>
      <c r="AU88">
        <f>Heildar!BA295</f>
        <v>0</v>
      </c>
      <c r="AV88">
        <f>Heildar!BB295</f>
        <v>0</v>
      </c>
      <c r="AW88">
        <f>Heildar!BC295</f>
        <v>0</v>
      </c>
      <c r="AX88">
        <f>Heildar!BD295</f>
        <v>0</v>
      </c>
      <c r="AY88">
        <f>Heildar!BE295</f>
        <v>0</v>
      </c>
      <c r="AZ88">
        <f>Heildar!BF295</f>
        <v>0</v>
      </c>
      <c r="BA88">
        <f>Heildar!BG295</f>
        <v>0</v>
      </c>
      <c r="BB88">
        <f>Heildar!BH295</f>
        <v>0</v>
      </c>
      <c r="BC88">
        <f>Heildar!BI295</f>
        <v>0</v>
      </c>
      <c r="BD88">
        <f>Heildar!BJ295</f>
        <v>0</v>
      </c>
      <c r="BE88">
        <f>Heildar!BK295</f>
        <v>0</v>
      </c>
      <c r="BF88">
        <f>Heildar!BL295</f>
        <v>0</v>
      </c>
      <c r="BG88">
        <f>Heildar!BM295</f>
        <v>0</v>
      </c>
      <c r="BH88">
        <f>Heildar!BN295</f>
        <v>0</v>
      </c>
      <c r="BI88">
        <f>Heildar!BO295</f>
        <v>0</v>
      </c>
      <c r="BJ88">
        <f>Heildar!BP295</f>
        <v>0</v>
      </c>
      <c r="BK88">
        <f>Heildar!BQ295</f>
        <v>0</v>
      </c>
      <c r="BL88">
        <f>Heildar!BR295</f>
        <v>0</v>
      </c>
      <c r="BM88">
        <f>Heildar!BS295</f>
        <v>0</v>
      </c>
      <c r="BN88">
        <f>Heildar!BT295</f>
        <v>0</v>
      </c>
      <c r="BO88">
        <f>Heildar!BU295</f>
        <v>0</v>
      </c>
      <c r="BP88">
        <f>Heildar!BV295</f>
        <v>0</v>
      </c>
      <c r="BQ88">
        <f>Heildar!BW295</f>
        <v>0</v>
      </c>
      <c r="BR88">
        <f>Heildar!BX295</f>
        <v>0</v>
      </c>
      <c r="BS88">
        <f>Heildar!BY295</f>
        <v>0</v>
      </c>
      <c r="BT88">
        <f>Heildar!BZ295</f>
        <v>0</v>
      </c>
      <c r="BU88">
        <f>Heildar!CA295</f>
        <v>0</v>
      </c>
      <c r="BV88">
        <f>Heildar!CB295</f>
        <v>0</v>
      </c>
      <c r="BW88">
        <f>Heildar!CC295</f>
        <v>0</v>
      </c>
      <c r="BX88">
        <f>Heildar!CD295</f>
        <v>0</v>
      </c>
      <c r="BY88">
        <f>Heildar!CE295</f>
        <v>0</v>
      </c>
      <c r="BZ88">
        <f>Heildar!CF295</f>
        <v>0</v>
      </c>
      <c r="CA88">
        <f>Heildar!CG295</f>
        <v>0</v>
      </c>
      <c r="CB88">
        <f>Heildar!CH295</f>
        <v>0</v>
      </c>
      <c r="CC88">
        <f>Heildar!CI295</f>
        <v>0</v>
      </c>
      <c r="CD88">
        <f>Heildar!CJ295</f>
        <v>0</v>
      </c>
      <c r="CE88">
        <f>Heildar!CK295</f>
        <v>0</v>
      </c>
      <c r="CF88">
        <f>Heildar!CL295</f>
        <v>0</v>
      </c>
      <c r="CG88">
        <f>Heildar!CM295</f>
        <v>0</v>
      </c>
      <c r="CH88">
        <f>Heildar!CN295</f>
        <v>0</v>
      </c>
      <c r="CI88">
        <f>Heildar!CO295</f>
        <v>0</v>
      </c>
      <c r="CJ88">
        <f>Heildar!CP295</f>
        <v>0</v>
      </c>
      <c r="CK88">
        <f>Heildar!CQ295</f>
        <v>0</v>
      </c>
      <c r="CL88">
        <f>Heildar!CR295</f>
        <v>0</v>
      </c>
      <c r="CM88">
        <f>Heildar!CS295</f>
        <v>0</v>
      </c>
      <c r="CN88">
        <f>Heildar!CT295</f>
        <v>0</v>
      </c>
      <c r="CO88">
        <f>Heildar!CU295</f>
        <v>0</v>
      </c>
      <c r="CP88">
        <f>Heildar!CV295</f>
        <v>0</v>
      </c>
      <c r="CQ88">
        <f>Heildar!CW295</f>
        <v>0</v>
      </c>
      <c r="CR88">
        <f>Heildar!CX295</f>
        <v>0</v>
      </c>
      <c r="CS88">
        <f>Heildar!CY295</f>
        <v>0</v>
      </c>
      <c r="CT88">
        <f>Heildar!CZ295</f>
        <v>0</v>
      </c>
      <c r="CU88">
        <f>Heildar!DA295</f>
        <v>0</v>
      </c>
      <c r="CV88">
        <f>Heildar!DB295</f>
        <v>0</v>
      </c>
      <c r="CW88">
        <f>Heildar!DC295</f>
        <v>0</v>
      </c>
      <c r="CX88">
        <f>Heildar!DD295</f>
        <v>0</v>
      </c>
      <c r="CY88">
        <f>Heildar!DE295</f>
        <v>0</v>
      </c>
      <c r="CZ88">
        <f>Heildar!DF295</f>
        <v>0</v>
      </c>
      <c r="DA88">
        <f>Heildar!DG295</f>
        <v>0</v>
      </c>
      <c r="DB88">
        <f>Heildar!DH295</f>
        <v>0</v>
      </c>
      <c r="DC88">
        <f>Heildar!DI295</f>
        <v>0</v>
      </c>
      <c r="DD88">
        <f>Heildar!DJ295</f>
        <v>0</v>
      </c>
      <c r="DE88">
        <f>Heildar!DK295</f>
        <v>0</v>
      </c>
      <c r="DF88">
        <f>Heildar!DL295</f>
        <v>0</v>
      </c>
      <c r="DG88">
        <f>Heildar!DM295</f>
        <v>0</v>
      </c>
      <c r="DH88">
        <f>Heildar!DN295</f>
        <v>0</v>
      </c>
      <c r="DI88">
        <f>Heildar!DO295</f>
        <v>0</v>
      </c>
      <c r="DJ88">
        <f>Heildar!DP295</f>
        <v>0</v>
      </c>
      <c r="DK88">
        <f>Heildar!DQ295</f>
        <v>0</v>
      </c>
      <c r="DL88">
        <f>Heildar!DR295</f>
        <v>0</v>
      </c>
      <c r="DM88">
        <f>Heildar!DS295</f>
        <v>0</v>
      </c>
      <c r="DN88">
        <f>Heildar!DT295</f>
        <v>0</v>
      </c>
      <c r="DO88">
        <f>Heildar!DU295</f>
        <v>0</v>
      </c>
      <c r="DP88">
        <f>Heildar!DV295</f>
        <v>0</v>
      </c>
      <c r="DQ88">
        <f>Heildar!DW295</f>
        <v>0</v>
      </c>
      <c r="DR88">
        <f>Heildar!DX295</f>
        <v>0</v>
      </c>
      <c r="DS88">
        <f>Heildar!DY295</f>
        <v>0</v>
      </c>
      <c r="DT88">
        <f>Heildar!DZ295</f>
        <v>0</v>
      </c>
      <c r="DU88">
        <f>Heildar!EA295</f>
        <v>0</v>
      </c>
      <c r="DV88">
        <f>Heildar!EB295</f>
        <v>0</v>
      </c>
      <c r="DW88">
        <f>Heildar!EC295</f>
        <v>0</v>
      </c>
      <c r="DX88">
        <f>Heildar!ED295</f>
        <v>0</v>
      </c>
      <c r="DY88">
        <f>Heildar!EE295</f>
        <v>0</v>
      </c>
      <c r="DZ88">
        <f>Heildar!EF295</f>
        <v>0</v>
      </c>
      <c r="EA88">
        <f>Heildar!EG295</f>
        <v>0</v>
      </c>
      <c r="EB88">
        <f>Heildar!EH295</f>
        <v>0</v>
      </c>
      <c r="EC88">
        <f>Heildar!EI295</f>
        <v>0</v>
      </c>
      <c r="ED88">
        <f>Heildar!EJ295</f>
        <v>0</v>
      </c>
      <c r="EE88">
        <f>Heildar!EK295</f>
        <v>0</v>
      </c>
      <c r="EF88">
        <f>Heildar!EL295</f>
        <v>0</v>
      </c>
      <c r="EG88">
        <f>Heildar!EM295</f>
        <v>0</v>
      </c>
      <c r="EH88">
        <f>Heildar!EN295</f>
        <v>0</v>
      </c>
      <c r="EI88">
        <f>Heildar!EO295</f>
        <v>0</v>
      </c>
      <c r="EJ88">
        <f>Heildar!EP295</f>
        <v>0</v>
      </c>
      <c r="EK88">
        <f>Heildar!EQ295</f>
        <v>0</v>
      </c>
      <c r="EL88">
        <f>Heildar!ER295</f>
        <v>0</v>
      </c>
      <c r="EM88">
        <f>Heildar!ES295</f>
        <v>0</v>
      </c>
      <c r="EN88">
        <f>Heildar!ET295</f>
        <v>0</v>
      </c>
      <c r="EO88">
        <f>Heildar!EU295</f>
        <v>0</v>
      </c>
      <c r="EP88">
        <f>Heildar!EV295</f>
        <v>0</v>
      </c>
      <c r="EQ88">
        <f>Heildar!EW295</f>
        <v>0</v>
      </c>
      <c r="ER88">
        <f>Heildar!EX295</f>
        <v>0</v>
      </c>
      <c r="ES88">
        <f>Heildar!EY295</f>
        <v>0</v>
      </c>
      <c r="ET88">
        <f>Heildar!EZ295</f>
        <v>0</v>
      </c>
      <c r="EU88">
        <f>Heildar!FA295</f>
        <v>0</v>
      </c>
      <c r="EV88">
        <f>Heildar!FB295</f>
        <v>0</v>
      </c>
      <c r="EW88">
        <f>Heildar!FC295</f>
        <v>0</v>
      </c>
      <c r="EX88">
        <f>Heildar!FD295</f>
        <v>0</v>
      </c>
      <c r="EY88">
        <f>Heildar!FE295</f>
        <v>0</v>
      </c>
      <c r="EZ88">
        <f>Heildar!FF295</f>
        <v>0</v>
      </c>
      <c r="FA88">
        <f>Heildar!FG295</f>
        <v>0</v>
      </c>
      <c r="FB88">
        <f>Heildar!FH295</f>
        <v>0</v>
      </c>
      <c r="FC88">
        <f>Heildar!FI295</f>
        <v>0</v>
      </c>
      <c r="FD88">
        <f>Heildar!FJ295</f>
        <v>0</v>
      </c>
      <c r="FE88">
        <f>Heildar!FK295</f>
        <v>0</v>
      </c>
      <c r="FF88">
        <f>Heildar!FL295</f>
        <v>0</v>
      </c>
      <c r="FG88">
        <f>Heildar!FM295</f>
        <v>0</v>
      </c>
      <c r="FH88">
        <f>Heildar!FN295</f>
        <v>0</v>
      </c>
      <c r="FI88">
        <f>Heildar!FO295</f>
        <v>0</v>
      </c>
      <c r="FJ88">
        <f>Heildar!FP295</f>
        <v>0</v>
      </c>
      <c r="FK88">
        <f>Heildar!FQ295</f>
        <v>0</v>
      </c>
      <c r="FL88">
        <f>Heildar!FR295</f>
        <v>0</v>
      </c>
      <c r="FM88">
        <f>Heildar!FS295</f>
        <v>0</v>
      </c>
      <c r="FN88">
        <f>Heildar!FT295</f>
        <v>0</v>
      </c>
      <c r="FO88">
        <f>Heildar!FU295</f>
        <v>0</v>
      </c>
      <c r="FP88">
        <f>Heildar!FV295</f>
        <v>0</v>
      </c>
      <c r="FQ88">
        <f>Heildar!FW295</f>
        <v>0</v>
      </c>
      <c r="FR88">
        <f>Heildar!FX295</f>
        <v>0</v>
      </c>
      <c r="FS88">
        <f>Heildar!FY295</f>
        <v>0</v>
      </c>
      <c r="FT88">
        <f>Heildar!FZ295</f>
        <v>0</v>
      </c>
      <c r="FU88">
        <f>Heildar!GA295</f>
        <v>0</v>
      </c>
      <c r="FV88">
        <f>Heildar!GB295</f>
        <v>0</v>
      </c>
      <c r="FW88">
        <f>Heildar!GC295</f>
        <v>0</v>
      </c>
      <c r="FX88">
        <f>Heildar!GD295</f>
        <v>0</v>
      </c>
      <c r="FY88">
        <f>Heildar!GE295</f>
        <v>0</v>
      </c>
      <c r="FZ88">
        <f>Heildar!GF295</f>
        <v>0</v>
      </c>
      <c r="GA88">
        <f>Heildar!GG295</f>
        <v>0</v>
      </c>
      <c r="GB88">
        <f>Heildar!GH295</f>
        <v>0</v>
      </c>
      <c r="GC88">
        <f>Heildar!GI295</f>
        <v>0</v>
      </c>
      <c r="GD88">
        <f>Heildar!GJ295</f>
        <v>0</v>
      </c>
      <c r="GE88">
        <f>Heildar!GK295</f>
        <v>0</v>
      </c>
      <c r="GF88">
        <f>Heildar!GL295</f>
        <v>0</v>
      </c>
      <c r="GG88">
        <f>Heildar!GM295</f>
        <v>0</v>
      </c>
      <c r="GH88">
        <f>Heildar!GN295</f>
        <v>0</v>
      </c>
      <c r="GI88">
        <f>Heildar!GO295</f>
        <v>0</v>
      </c>
      <c r="GJ88">
        <f>Heildar!GP295</f>
        <v>0</v>
      </c>
      <c r="GK88">
        <f>Heildar!GQ295</f>
        <v>0</v>
      </c>
      <c r="GL88">
        <f>Heildar!GR295</f>
        <v>0</v>
      </c>
      <c r="GM88">
        <f>Heildar!GS295</f>
        <v>0</v>
      </c>
      <c r="GN88">
        <f>Heildar!GT295</f>
        <v>0</v>
      </c>
      <c r="GO88">
        <f>Heildar!GU295</f>
        <v>0</v>
      </c>
      <c r="GP88">
        <f>Heildar!GV295</f>
        <v>0</v>
      </c>
      <c r="GQ88">
        <f>Heildar!GW295</f>
        <v>0</v>
      </c>
      <c r="GR88">
        <f>Heildar!GX295</f>
        <v>0</v>
      </c>
      <c r="GS88">
        <f>Heildar!GY295</f>
        <v>0</v>
      </c>
      <c r="GT88">
        <f>Heildar!GZ295</f>
        <v>0</v>
      </c>
      <c r="GU88">
        <f>Heildar!HA295</f>
        <v>0</v>
      </c>
      <c r="GV88">
        <f>Heildar!HB295</f>
        <v>0</v>
      </c>
      <c r="GW88">
        <f>Heildar!HC295</f>
        <v>0</v>
      </c>
      <c r="GX88">
        <f>Heildar!HD295</f>
        <v>0</v>
      </c>
      <c r="GY88">
        <f>Heildar!HE295</f>
        <v>0</v>
      </c>
      <c r="GZ88">
        <f>Heildar!HF295</f>
        <v>0</v>
      </c>
      <c r="HA88">
        <f>Heildar!HG295</f>
        <v>0</v>
      </c>
      <c r="HB88">
        <f>Heildar!HH295</f>
        <v>0</v>
      </c>
      <c r="HC88">
        <f>Heildar!HI295</f>
        <v>0</v>
      </c>
      <c r="HD88">
        <f>Heildar!HJ295</f>
        <v>0</v>
      </c>
      <c r="HE88">
        <f>Heildar!HK295</f>
        <v>0</v>
      </c>
      <c r="HF88">
        <f>Heildar!HL295</f>
        <v>0</v>
      </c>
      <c r="HG88">
        <f>Heildar!HM295</f>
        <v>0</v>
      </c>
      <c r="HH88">
        <f>Heildar!HN295</f>
        <v>0</v>
      </c>
      <c r="HI88">
        <f>Heildar!HO295</f>
        <v>0</v>
      </c>
      <c r="HJ88">
        <f>Heildar!HP295</f>
        <v>0</v>
      </c>
      <c r="HK88">
        <f>Heildar!HQ295</f>
        <v>0</v>
      </c>
      <c r="HL88">
        <f>Heildar!HR295</f>
        <v>0</v>
      </c>
      <c r="HM88">
        <f>Heildar!HS295</f>
        <v>0</v>
      </c>
      <c r="HN88">
        <f>Heildar!HT295</f>
        <v>0</v>
      </c>
      <c r="HO88">
        <f>Heildar!HU295</f>
        <v>0</v>
      </c>
      <c r="HP88">
        <f>Heildar!HV295</f>
        <v>0</v>
      </c>
      <c r="HQ88">
        <f>Heildar!HW295</f>
        <v>0</v>
      </c>
      <c r="HR88">
        <f>Heildar!HX295</f>
        <v>0</v>
      </c>
      <c r="HS88">
        <f>Heildar!HY295</f>
        <v>0</v>
      </c>
      <c r="HT88">
        <f>Heildar!HZ295</f>
        <v>0</v>
      </c>
      <c r="HU88">
        <f>Heildar!IA295</f>
        <v>0</v>
      </c>
      <c r="HV88">
        <f>Heildar!IB295</f>
        <v>0</v>
      </c>
      <c r="HW88">
        <f>Heildar!IC295</f>
        <v>0</v>
      </c>
      <c r="HX88">
        <f>Heildar!ID295</f>
        <v>0</v>
      </c>
      <c r="HY88">
        <f>Heildar!IE295</f>
        <v>0</v>
      </c>
      <c r="HZ88">
        <f>Heildar!IF295</f>
        <v>0</v>
      </c>
      <c r="IA88">
        <f>Heildar!IG295</f>
        <v>0</v>
      </c>
      <c r="IB88">
        <f>Heildar!IH295</f>
        <v>0</v>
      </c>
      <c r="IC88">
        <f>Heildar!II295</f>
        <v>0</v>
      </c>
      <c r="ID88">
        <f>Heildar!IJ295</f>
        <v>0</v>
      </c>
      <c r="IE88">
        <f>Heildar!IK295</f>
        <v>0</v>
      </c>
      <c r="IF88">
        <f>Heildar!IL295</f>
        <v>0</v>
      </c>
      <c r="IG88">
        <f>Heildar!IM295</f>
        <v>0</v>
      </c>
      <c r="IH88">
        <f>Heildar!IN295</f>
        <v>0</v>
      </c>
      <c r="II88">
        <f>Heildar!IO295</f>
        <v>0</v>
      </c>
      <c r="IJ88">
        <f>Heildar!IP295</f>
        <v>0</v>
      </c>
      <c r="IK88">
        <f>Heildar!IQ295</f>
        <v>0</v>
      </c>
      <c r="IL88">
        <f>Heildar!IR295</f>
        <v>0</v>
      </c>
      <c r="IM88">
        <f>Heildar!IS295</f>
        <v>0</v>
      </c>
      <c r="IN88">
        <f>Heildar!IT295</f>
        <v>0</v>
      </c>
      <c r="IO88">
        <f>Heildar!IU295</f>
        <v>0</v>
      </c>
      <c r="IP88">
        <f>Heildar!IV295</f>
        <v>0</v>
      </c>
      <c r="IQ88" t="e">
        <f>Heildar!#REF!</f>
        <v>#REF!</v>
      </c>
      <c r="IR88" t="e">
        <f>Heildar!#REF!</f>
        <v>#REF!</v>
      </c>
      <c r="IS88" t="e">
        <f>Heildar!#REF!</f>
        <v>#REF!</v>
      </c>
      <c r="IT88" t="e">
        <f>Heildar!#REF!</f>
        <v>#REF!</v>
      </c>
      <c r="IU88" t="e">
        <f>Heildar!#REF!</f>
        <v>#REF!</v>
      </c>
      <c r="IV88" t="e">
        <f>Heildar!#REF!</f>
        <v>#REF!</v>
      </c>
    </row>
    <row r="89" spans="1:256" x14ac:dyDescent="0.2">
      <c r="A89" s="30" t="str">
        <f>Heildar!A191</f>
        <v>Heildarþekja</v>
      </c>
      <c r="B89" s="30">
        <f>Heildar!B191</f>
        <v>52</v>
      </c>
      <c r="C89" s="30">
        <f>Heildar!C191</f>
        <v>44</v>
      </c>
      <c r="D89" s="30">
        <f>Heildar!D191</f>
        <v>54.5</v>
      </c>
      <c r="E89" s="30">
        <f>Heildar!E191</f>
        <v>66.5</v>
      </c>
      <c r="F89" s="30">
        <f>Heildar!F191</f>
        <v>67.400000000000006</v>
      </c>
      <c r="G89" s="30">
        <f>Heildar!G191</f>
        <v>-8</v>
      </c>
      <c r="H89" s="30">
        <f>Heildar!H191</f>
        <v>10.5</v>
      </c>
      <c r="I89" s="30">
        <f>Heildar!I191</f>
        <v>12</v>
      </c>
      <c r="J89" s="30">
        <f>Heildar!J191</f>
        <v>0.90000000000000568</v>
      </c>
      <c r="K89" s="30">
        <f>Heildar!K191</f>
        <v>0</v>
      </c>
      <c r="L89" s="30">
        <f>Heildar!L191</f>
        <v>0</v>
      </c>
      <c r="M89" s="30">
        <f>Heildar!M191</f>
        <v>0</v>
      </c>
      <c r="N89" s="30">
        <f>Heildar!N191</f>
        <v>0</v>
      </c>
      <c r="O89" s="30">
        <f>Heildar!O191</f>
        <v>0</v>
      </c>
      <c r="P89" s="30">
        <f>Heildar!P191</f>
        <v>0</v>
      </c>
      <c r="Q89" s="30">
        <f>Heildar!Q191</f>
        <v>0</v>
      </c>
      <c r="R89" s="30">
        <f>Heildar!R191</f>
        <v>0</v>
      </c>
      <c r="S89" s="30">
        <f>Heildar!S191</f>
        <v>0</v>
      </c>
      <c r="T89" s="30">
        <f>Heildar!T191</f>
        <v>0</v>
      </c>
      <c r="U89" s="30">
        <f>Heildar!U191</f>
        <v>0</v>
      </c>
      <c r="V89" s="30">
        <f>Heildar!V191</f>
        <v>0</v>
      </c>
      <c r="W89" s="30">
        <f>Heildar!W191</f>
        <v>0</v>
      </c>
      <c r="X89" s="30">
        <f>Heildar!X191</f>
        <v>0</v>
      </c>
      <c r="Y89" s="30">
        <f>Heildar!Y191</f>
        <v>0</v>
      </c>
      <c r="Z89" s="30">
        <f>Heildar!Z191</f>
        <v>52</v>
      </c>
      <c r="AA89" s="30">
        <f>Heildar!AA191</f>
        <v>44</v>
      </c>
      <c r="AB89" s="30">
        <f>Heildar!AB191</f>
        <v>54.5</v>
      </c>
      <c r="AC89" s="30">
        <f>Heildar!AC191</f>
        <v>66.5</v>
      </c>
      <c r="AD89" s="30">
        <f>Heildar!AD191</f>
        <v>67.400000000000006</v>
      </c>
      <c r="AE89" s="30">
        <f>Heildar!AE191</f>
        <v>0</v>
      </c>
      <c r="AF89" s="30">
        <f>Heildar!AF191</f>
        <v>0</v>
      </c>
      <c r="AG89" s="30">
        <f>Heildar!AG191</f>
        <v>0</v>
      </c>
      <c r="AH89" s="30">
        <f>Heildar!AH191</f>
        <v>0</v>
      </c>
      <c r="AI89" s="30">
        <f>Heildar!AI191</f>
        <v>0</v>
      </c>
      <c r="AP89">
        <f>Heildar!AV296</f>
        <v>0</v>
      </c>
      <c r="AQ89">
        <f>Heildar!AW296</f>
        <v>0</v>
      </c>
      <c r="AR89">
        <f>Heildar!AX296</f>
        <v>0</v>
      </c>
      <c r="AS89">
        <f>Heildar!AY296</f>
        <v>0</v>
      </c>
      <c r="AT89">
        <f>Heildar!AZ296</f>
        <v>0</v>
      </c>
      <c r="AU89">
        <f>Heildar!BA296</f>
        <v>0</v>
      </c>
      <c r="AV89">
        <f>Heildar!BB296</f>
        <v>0</v>
      </c>
      <c r="AW89">
        <f>Heildar!BC296</f>
        <v>0</v>
      </c>
      <c r="AX89">
        <f>Heildar!BD296</f>
        <v>0</v>
      </c>
      <c r="AY89">
        <f>Heildar!BE296</f>
        <v>0</v>
      </c>
      <c r="AZ89">
        <f>Heildar!BF296</f>
        <v>0</v>
      </c>
      <c r="BA89">
        <f>Heildar!BG296</f>
        <v>0</v>
      </c>
      <c r="BB89">
        <f>Heildar!BH296</f>
        <v>0</v>
      </c>
      <c r="BC89">
        <f>Heildar!BI296</f>
        <v>0</v>
      </c>
      <c r="BD89">
        <f>Heildar!BJ296</f>
        <v>0</v>
      </c>
      <c r="BE89">
        <f>Heildar!BK296</f>
        <v>0</v>
      </c>
      <c r="BF89">
        <f>Heildar!BL296</f>
        <v>0</v>
      </c>
      <c r="BG89">
        <f>Heildar!BM296</f>
        <v>0</v>
      </c>
      <c r="BH89">
        <f>Heildar!BN296</f>
        <v>0</v>
      </c>
      <c r="BI89">
        <f>Heildar!BO296</f>
        <v>0</v>
      </c>
      <c r="BJ89">
        <f>Heildar!BP296</f>
        <v>0</v>
      </c>
      <c r="BK89">
        <f>Heildar!BQ296</f>
        <v>0</v>
      </c>
      <c r="BL89">
        <f>Heildar!BR296</f>
        <v>0</v>
      </c>
      <c r="BM89">
        <f>Heildar!BS296</f>
        <v>0</v>
      </c>
      <c r="BN89">
        <f>Heildar!BT296</f>
        <v>0</v>
      </c>
      <c r="BO89">
        <f>Heildar!BU296</f>
        <v>0</v>
      </c>
      <c r="BP89">
        <f>Heildar!BV296</f>
        <v>0</v>
      </c>
      <c r="BQ89">
        <f>Heildar!BW296</f>
        <v>0</v>
      </c>
      <c r="BR89">
        <f>Heildar!BX296</f>
        <v>0</v>
      </c>
      <c r="BS89">
        <f>Heildar!BY296</f>
        <v>0</v>
      </c>
      <c r="BT89">
        <f>Heildar!BZ296</f>
        <v>0</v>
      </c>
      <c r="BU89">
        <f>Heildar!CA296</f>
        <v>0</v>
      </c>
      <c r="BV89">
        <f>Heildar!CB296</f>
        <v>0</v>
      </c>
      <c r="BW89">
        <f>Heildar!CC296</f>
        <v>0</v>
      </c>
      <c r="BX89">
        <f>Heildar!CD296</f>
        <v>0</v>
      </c>
      <c r="BY89">
        <f>Heildar!CE296</f>
        <v>0</v>
      </c>
      <c r="BZ89">
        <f>Heildar!CF296</f>
        <v>0</v>
      </c>
      <c r="CA89">
        <f>Heildar!CG296</f>
        <v>0</v>
      </c>
      <c r="CB89">
        <f>Heildar!CH296</f>
        <v>0</v>
      </c>
      <c r="CC89">
        <f>Heildar!CI296</f>
        <v>0</v>
      </c>
      <c r="CD89">
        <f>Heildar!CJ296</f>
        <v>0</v>
      </c>
      <c r="CE89">
        <f>Heildar!CK296</f>
        <v>0</v>
      </c>
      <c r="CF89">
        <f>Heildar!CL296</f>
        <v>0</v>
      </c>
      <c r="CG89">
        <f>Heildar!CM296</f>
        <v>0</v>
      </c>
      <c r="CH89">
        <f>Heildar!CN296</f>
        <v>0</v>
      </c>
      <c r="CI89">
        <f>Heildar!CO296</f>
        <v>0</v>
      </c>
      <c r="CJ89">
        <f>Heildar!CP296</f>
        <v>0</v>
      </c>
      <c r="CK89">
        <f>Heildar!CQ296</f>
        <v>0</v>
      </c>
      <c r="CL89">
        <f>Heildar!CR296</f>
        <v>0</v>
      </c>
      <c r="CM89">
        <f>Heildar!CS296</f>
        <v>0</v>
      </c>
      <c r="CN89">
        <f>Heildar!CT296</f>
        <v>0</v>
      </c>
      <c r="CO89">
        <f>Heildar!CU296</f>
        <v>0</v>
      </c>
      <c r="CP89">
        <f>Heildar!CV296</f>
        <v>0</v>
      </c>
      <c r="CQ89">
        <f>Heildar!CW296</f>
        <v>0</v>
      </c>
      <c r="CR89">
        <f>Heildar!CX296</f>
        <v>0</v>
      </c>
      <c r="CS89">
        <f>Heildar!CY296</f>
        <v>0</v>
      </c>
      <c r="CT89">
        <f>Heildar!CZ296</f>
        <v>0</v>
      </c>
      <c r="CU89">
        <f>Heildar!DA296</f>
        <v>0</v>
      </c>
      <c r="CV89">
        <f>Heildar!DB296</f>
        <v>0</v>
      </c>
      <c r="CW89">
        <f>Heildar!DC296</f>
        <v>0</v>
      </c>
      <c r="CX89">
        <f>Heildar!DD296</f>
        <v>0</v>
      </c>
      <c r="CY89">
        <f>Heildar!DE296</f>
        <v>0</v>
      </c>
      <c r="CZ89">
        <f>Heildar!DF296</f>
        <v>0</v>
      </c>
      <c r="DA89">
        <f>Heildar!DG296</f>
        <v>0</v>
      </c>
      <c r="DB89">
        <f>Heildar!DH296</f>
        <v>0</v>
      </c>
      <c r="DC89">
        <f>Heildar!DI296</f>
        <v>0</v>
      </c>
      <c r="DD89">
        <f>Heildar!DJ296</f>
        <v>0</v>
      </c>
      <c r="DE89">
        <f>Heildar!DK296</f>
        <v>0</v>
      </c>
      <c r="DF89">
        <f>Heildar!DL296</f>
        <v>0</v>
      </c>
      <c r="DG89">
        <f>Heildar!DM296</f>
        <v>0</v>
      </c>
      <c r="DH89">
        <f>Heildar!DN296</f>
        <v>0</v>
      </c>
      <c r="DI89">
        <f>Heildar!DO296</f>
        <v>0</v>
      </c>
      <c r="DJ89">
        <f>Heildar!DP296</f>
        <v>0</v>
      </c>
      <c r="DK89">
        <f>Heildar!DQ296</f>
        <v>0</v>
      </c>
      <c r="DL89">
        <f>Heildar!DR296</f>
        <v>0</v>
      </c>
      <c r="DM89">
        <f>Heildar!DS296</f>
        <v>0</v>
      </c>
      <c r="DN89">
        <f>Heildar!DT296</f>
        <v>0</v>
      </c>
      <c r="DO89">
        <f>Heildar!DU296</f>
        <v>0</v>
      </c>
      <c r="DP89">
        <f>Heildar!DV296</f>
        <v>0</v>
      </c>
      <c r="DQ89">
        <f>Heildar!DW296</f>
        <v>0</v>
      </c>
      <c r="DR89">
        <f>Heildar!DX296</f>
        <v>0</v>
      </c>
      <c r="DS89">
        <f>Heildar!DY296</f>
        <v>0</v>
      </c>
      <c r="DT89">
        <f>Heildar!DZ296</f>
        <v>0</v>
      </c>
      <c r="DU89">
        <f>Heildar!EA296</f>
        <v>0</v>
      </c>
      <c r="DV89">
        <f>Heildar!EB296</f>
        <v>0</v>
      </c>
      <c r="DW89">
        <f>Heildar!EC296</f>
        <v>0</v>
      </c>
      <c r="DX89">
        <f>Heildar!ED296</f>
        <v>0</v>
      </c>
      <c r="DY89">
        <f>Heildar!EE296</f>
        <v>0</v>
      </c>
      <c r="DZ89">
        <f>Heildar!EF296</f>
        <v>0</v>
      </c>
      <c r="EA89">
        <f>Heildar!EG296</f>
        <v>0</v>
      </c>
      <c r="EB89">
        <f>Heildar!EH296</f>
        <v>0</v>
      </c>
      <c r="EC89">
        <f>Heildar!EI296</f>
        <v>0</v>
      </c>
      <c r="ED89">
        <f>Heildar!EJ296</f>
        <v>0</v>
      </c>
      <c r="EE89">
        <f>Heildar!EK296</f>
        <v>0</v>
      </c>
      <c r="EF89">
        <f>Heildar!EL296</f>
        <v>0</v>
      </c>
      <c r="EG89">
        <f>Heildar!EM296</f>
        <v>0</v>
      </c>
      <c r="EH89">
        <f>Heildar!EN296</f>
        <v>0</v>
      </c>
      <c r="EI89">
        <f>Heildar!EO296</f>
        <v>0</v>
      </c>
      <c r="EJ89">
        <f>Heildar!EP296</f>
        <v>0</v>
      </c>
      <c r="EK89">
        <f>Heildar!EQ296</f>
        <v>0</v>
      </c>
      <c r="EL89">
        <f>Heildar!ER296</f>
        <v>0</v>
      </c>
      <c r="EM89">
        <f>Heildar!ES296</f>
        <v>0</v>
      </c>
      <c r="EN89">
        <f>Heildar!ET296</f>
        <v>0</v>
      </c>
      <c r="EO89">
        <f>Heildar!EU296</f>
        <v>0</v>
      </c>
      <c r="EP89">
        <f>Heildar!EV296</f>
        <v>0</v>
      </c>
      <c r="EQ89">
        <f>Heildar!EW296</f>
        <v>0</v>
      </c>
      <c r="ER89">
        <f>Heildar!EX296</f>
        <v>0</v>
      </c>
      <c r="ES89">
        <f>Heildar!EY296</f>
        <v>0</v>
      </c>
      <c r="ET89">
        <f>Heildar!EZ296</f>
        <v>0</v>
      </c>
      <c r="EU89">
        <f>Heildar!FA296</f>
        <v>0</v>
      </c>
      <c r="EV89">
        <f>Heildar!FB296</f>
        <v>0</v>
      </c>
      <c r="EW89">
        <f>Heildar!FC296</f>
        <v>0</v>
      </c>
      <c r="EX89">
        <f>Heildar!FD296</f>
        <v>0</v>
      </c>
      <c r="EY89">
        <f>Heildar!FE296</f>
        <v>0</v>
      </c>
      <c r="EZ89">
        <f>Heildar!FF296</f>
        <v>0</v>
      </c>
      <c r="FA89">
        <f>Heildar!FG296</f>
        <v>0</v>
      </c>
      <c r="FB89">
        <f>Heildar!FH296</f>
        <v>0</v>
      </c>
      <c r="FC89">
        <f>Heildar!FI296</f>
        <v>0</v>
      </c>
      <c r="FD89">
        <f>Heildar!FJ296</f>
        <v>0</v>
      </c>
      <c r="FE89">
        <f>Heildar!FK296</f>
        <v>0</v>
      </c>
      <c r="FF89">
        <f>Heildar!FL296</f>
        <v>0</v>
      </c>
      <c r="FG89">
        <f>Heildar!FM296</f>
        <v>0</v>
      </c>
      <c r="FH89">
        <f>Heildar!FN296</f>
        <v>0</v>
      </c>
      <c r="FI89">
        <f>Heildar!FO296</f>
        <v>0</v>
      </c>
      <c r="FJ89">
        <f>Heildar!FP296</f>
        <v>0</v>
      </c>
      <c r="FK89">
        <f>Heildar!FQ296</f>
        <v>0</v>
      </c>
      <c r="FL89">
        <f>Heildar!FR296</f>
        <v>0</v>
      </c>
      <c r="FM89">
        <f>Heildar!FS296</f>
        <v>0</v>
      </c>
      <c r="FN89">
        <f>Heildar!FT296</f>
        <v>0</v>
      </c>
      <c r="FO89">
        <f>Heildar!FU296</f>
        <v>0</v>
      </c>
      <c r="FP89">
        <f>Heildar!FV296</f>
        <v>0</v>
      </c>
      <c r="FQ89">
        <f>Heildar!FW296</f>
        <v>0</v>
      </c>
      <c r="FR89">
        <f>Heildar!FX296</f>
        <v>0</v>
      </c>
      <c r="FS89">
        <f>Heildar!FY296</f>
        <v>0</v>
      </c>
      <c r="FT89">
        <f>Heildar!FZ296</f>
        <v>0</v>
      </c>
      <c r="FU89">
        <f>Heildar!GA296</f>
        <v>0</v>
      </c>
      <c r="FV89">
        <f>Heildar!GB296</f>
        <v>0</v>
      </c>
      <c r="FW89">
        <f>Heildar!GC296</f>
        <v>0</v>
      </c>
      <c r="FX89">
        <f>Heildar!GD296</f>
        <v>0</v>
      </c>
      <c r="FY89">
        <f>Heildar!GE296</f>
        <v>0</v>
      </c>
      <c r="FZ89">
        <f>Heildar!GF296</f>
        <v>0</v>
      </c>
      <c r="GA89">
        <f>Heildar!GG296</f>
        <v>0</v>
      </c>
      <c r="GB89">
        <f>Heildar!GH296</f>
        <v>0</v>
      </c>
      <c r="GC89">
        <f>Heildar!GI296</f>
        <v>0</v>
      </c>
      <c r="GD89">
        <f>Heildar!GJ296</f>
        <v>0</v>
      </c>
      <c r="GE89">
        <f>Heildar!GK296</f>
        <v>0</v>
      </c>
      <c r="GF89">
        <f>Heildar!GL296</f>
        <v>0</v>
      </c>
      <c r="GG89">
        <f>Heildar!GM296</f>
        <v>0</v>
      </c>
      <c r="GH89">
        <f>Heildar!GN296</f>
        <v>0</v>
      </c>
      <c r="GI89">
        <f>Heildar!GO296</f>
        <v>0</v>
      </c>
      <c r="GJ89">
        <f>Heildar!GP296</f>
        <v>0</v>
      </c>
      <c r="GK89">
        <f>Heildar!GQ296</f>
        <v>0</v>
      </c>
      <c r="GL89">
        <f>Heildar!GR296</f>
        <v>0</v>
      </c>
      <c r="GM89">
        <f>Heildar!GS296</f>
        <v>0</v>
      </c>
      <c r="GN89">
        <f>Heildar!GT296</f>
        <v>0</v>
      </c>
      <c r="GO89">
        <f>Heildar!GU296</f>
        <v>0</v>
      </c>
      <c r="GP89">
        <f>Heildar!GV296</f>
        <v>0</v>
      </c>
      <c r="GQ89">
        <f>Heildar!GW296</f>
        <v>0</v>
      </c>
      <c r="GR89">
        <f>Heildar!GX296</f>
        <v>0</v>
      </c>
      <c r="GS89">
        <f>Heildar!GY296</f>
        <v>0</v>
      </c>
      <c r="GT89">
        <f>Heildar!GZ296</f>
        <v>0</v>
      </c>
      <c r="GU89">
        <f>Heildar!HA296</f>
        <v>0</v>
      </c>
      <c r="GV89">
        <f>Heildar!HB296</f>
        <v>0</v>
      </c>
      <c r="GW89">
        <f>Heildar!HC296</f>
        <v>0</v>
      </c>
      <c r="GX89">
        <f>Heildar!HD296</f>
        <v>0</v>
      </c>
      <c r="GY89">
        <f>Heildar!HE296</f>
        <v>0</v>
      </c>
      <c r="GZ89">
        <f>Heildar!HF296</f>
        <v>0</v>
      </c>
      <c r="HA89">
        <f>Heildar!HG296</f>
        <v>0</v>
      </c>
      <c r="HB89">
        <f>Heildar!HH296</f>
        <v>0</v>
      </c>
      <c r="HC89">
        <f>Heildar!HI296</f>
        <v>0</v>
      </c>
      <c r="HD89">
        <f>Heildar!HJ296</f>
        <v>0</v>
      </c>
      <c r="HE89">
        <f>Heildar!HK296</f>
        <v>0</v>
      </c>
      <c r="HF89">
        <f>Heildar!HL296</f>
        <v>0</v>
      </c>
      <c r="HG89">
        <f>Heildar!HM296</f>
        <v>0</v>
      </c>
      <c r="HH89">
        <f>Heildar!HN296</f>
        <v>0</v>
      </c>
      <c r="HI89">
        <f>Heildar!HO296</f>
        <v>0</v>
      </c>
      <c r="HJ89">
        <f>Heildar!HP296</f>
        <v>0</v>
      </c>
      <c r="HK89">
        <f>Heildar!HQ296</f>
        <v>0</v>
      </c>
      <c r="HL89">
        <f>Heildar!HR296</f>
        <v>0</v>
      </c>
      <c r="HM89">
        <f>Heildar!HS296</f>
        <v>0</v>
      </c>
      <c r="HN89">
        <f>Heildar!HT296</f>
        <v>0</v>
      </c>
      <c r="HO89">
        <f>Heildar!HU296</f>
        <v>0</v>
      </c>
      <c r="HP89">
        <f>Heildar!HV296</f>
        <v>0</v>
      </c>
      <c r="HQ89">
        <f>Heildar!HW296</f>
        <v>0</v>
      </c>
      <c r="HR89">
        <f>Heildar!HX296</f>
        <v>0</v>
      </c>
      <c r="HS89">
        <f>Heildar!HY296</f>
        <v>0</v>
      </c>
      <c r="HT89">
        <f>Heildar!HZ296</f>
        <v>0</v>
      </c>
      <c r="HU89">
        <f>Heildar!IA296</f>
        <v>0</v>
      </c>
      <c r="HV89">
        <f>Heildar!IB296</f>
        <v>0</v>
      </c>
      <c r="HW89">
        <f>Heildar!IC296</f>
        <v>0</v>
      </c>
      <c r="HX89">
        <f>Heildar!ID296</f>
        <v>0</v>
      </c>
      <c r="HY89">
        <f>Heildar!IE296</f>
        <v>0</v>
      </c>
      <c r="HZ89">
        <f>Heildar!IF296</f>
        <v>0</v>
      </c>
      <c r="IA89">
        <f>Heildar!IG296</f>
        <v>0</v>
      </c>
      <c r="IB89">
        <f>Heildar!IH296</f>
        <v>0</v>
      </c>
      <c r="IC89">
        <f>Heildar!II296</f>
        <v>0</v>
      </c>
      <c r="ID89">
        <f>Heildar!IJ296</f>
        <v>0</v>
      </c>
      <c r="IE89">
        <f>Heildar!IK296</f>
        <v>0</v>
      </c>
      <c r="IF89">
        <f>Heildar!IL296</f>
        <v>0</v>
      </c>
      <c r="IG89">
        <f>Heildar!IM296</f>
        <v>0</v>
      </c>
      <c r="IH89">
        <f>Heildar!IN296</f>
        <v>0</v>
      </c>
      <c r="II89">
        <f>Heildar!IO296</f>
        <v>0</v>
      </c>
      <c r="IJ89">
        <f>Heildar!IP296</f>
        <v>0</v>
      </c>
      <c r="IK89">
        <f>Heildar!IQ296</f>
        <v>0</v>
      </c>
      <c r="IL89">
        <f>Heildar!IR296</f>
        <v>0</v>
      </c>
      <c r="IM89">
        <f>Heildar!IS296</f>
        <v>0</v>
      </c>
      <c r="IN89">
        <f>Heildar!IT296</f>
        <v>0</v>
      </c>
      <c r="IO89">
        <f>Heildar!IU296</f>
        <v>0</v>
      </c>
      <c r="IP89">
        <f>Heildar!IV296</f>
        <v>0</v>
      </c>
      <c r="IQ89" t="e">
        <f>Heildar!#REF!</f>
        <v>#REF!</v>
      </c>
      <c r="IR89" t="e">
        <f>Heildar!#REF!</f>
        <v>#REF!</v>
      </c>
      <c r="IS89" t="e">
        <f>Heildar!#REF!</f>
        <v>#REF!</v>
      </c>
      <c r="IT89" t="e">
        <f>Heildar!#REF!</f>
        <v>#REF!</v>
      </c>
      <c r="IU89" t="e">
        <f>Heildar!#REF!</f>
        <v>#REF!</v>
      </c>
      <c r="IV89" t="e">
        <f>Heildar!#REF!</f>
        <v>#REF!</v>
      </c>
    </row>
    <row r="90" spans="1:256" x14ac:dyDescent="0.2">
      <c r="A90" s="30" t="str">
        <f>Heildar!A192</f>
        <v>Fjölbreytni</v>
      </c>
      <c r="B90" s="30">
        <f>Heildar!B192</f>
        <v>22</v>
      </c>
      <c r="C90" s="30">
        <f>Heildar!C192</f>
        <v>17</v>
      </c>
      <c r="D90" s="30">
        <f>Heildar!D192</f>
        <v>26</v>
      </c>
      <c r="E90" s="30">
        <f>Heildar!E192</f>
        <v>23</v>
      </c>
      <c r="F90" s="30">
        <f>Heildar!F192</f>
        <v>22</v>
      </c>
      <c r="G90" s="30">
        <f>Heildar!G192</f>
        <v>-5</v>
      </c>
      <c r="H90" s="30">
        <f>Heildar!H192</f>
        <v>9</v>
      </c>
      <c r="I90" s="30">
        <f>Heildar!I192</f>
        <v>-3</v>
      </c>
      <c r="J90" s="30">
        <f>Heildar!J192</f>
        <v>-1</v>
      </c>
      <c r="K90" s="30">
        <f>Heildar!K192</f>
        <v>0</v>
      </c>
      <c r="L90" s="30">
        <f>Heildar!L192</f>
        <v>0</v>
      </c>
      <c r="M90" s="30">
        <f>Heildar!M192</f>
        <v>0</v>
      </c>
      <c r="N90" s="30">
        <f>Heildar!N192</f>
        <v>0</v>
      </c>
      <c r="O90" s="30">
        <f>Heildar!O192</f>
        <v>0</v>
      </c>
      <c r="P90" s="30">
        <f>Heildar!P192</f>
        <v>0</v>
      </c>
      <c r="Q90" s="30">
        <f>Heildar!Q192</f>
        <v>0</v>
      </c>
      <c r="R90" s="30">
        <f>Heildar!R192</f>
        <v>0</v>
      </c>
      <c r="S90" s="30">
        <f>Heildar!S192</f>
        <v>0</v>
      </c>
      <c r="T90" s="30">
        <f>Heildar!T192</f>
        <v>0</v>
      </c>
      <c r="U90" s="30">
        <f>Heildar!U192</f>
        <v>0</v>
      </c>
      <c r="V90" s="30">
        <f>Heildar!V192</f>
        <v>0</v>
      </c>
      <c r="W90" s="30">
        <f>Heildar!W192</f>
        <v>0</v>
      </c>
      <c r="X90" s="30">
        <f>Heildar!X192</f>
        <v>0</v>
      </c>
      <c r="Y90" s="30">
        <f>Heildar!Y192</f>
        <v>0</v>
      </c>
      <c r="Z90" s="30">
        <f>Heildar!Z192</f>
        <v>0</v>
      </c>
      <c r="AA90" s="30">
        <f>Heildar!AA192</f>
        <v>0</v>
      </c>
      <c r="AB90" s="30">
        <f>Heildar!AB192</f>
        <v>0</v>
      </c>
      <c r="AC90" s="30">
        <f>Heildar!AC192</f>
        <v>0</v>
      </c>
      <c r="AD90" s="30">
        <f>Heildar!AD192</f>
        <v>0</v>
      </c>
      <c r="AE90" s="30">
        <f>Heildar!AE192</f>
        <v>22</v>
      </c>
      <c r="AF90" s="30">
        <f>Heildar!AF192</f>
        <v>17</v>
      </c>
      <c r="AG90" s="30">
        <f>Heildar!AG192</f>
        <v>26</v>
      </c>
      <c r="AH90" s="30">
        <f>Heildar!AH192</f>
        <v>23</v>
      </c>
      <c r="AI90" s="30">
        <f>Heildar!AI192</f>
        <v>22</v>
      </c>
      <c r="AP90">
        <f>Heildar!AV297</f>
        <v>0</v>
      </c>
      <c r="AQ90">
        <f>Heildar!AW297</f>
        <v>0</v>
      </c>
      <c r="AR90">
        <f>Heildar!AX297</f>
        <v>0</v>
      </c>
      <c r="AS90">
        <f>Heildar!AY297</f>
        <v>0</v>
      </c>
      <c r="AT90">
        <f>Heildar!AZ297</f>
        <v>0</v>
      </c>
      <c r="AU90">
        <f>Heildar!BA297</f>
        <v>0</v>
      </c>
      <c r="AV90">
        <f>Heildar!BB297</f>
        <v>0</v>
      </c>
      <c r="AW90">
        <f>Heildar!BC297</f>
        <v>0</v>
      </c>
      <c r="AX90">
        <f>Heildar!BD297</f>
        <v>0</v>
      </c>
      <c r="AY90">
        <f>Heildar!BE297</f>
        <v>0</v>
      </c>
      <c r="AZ90">
        <f>Heildar!BF297</f>
        <v>0</v>
      </c>
      <c r="BA90">
        <f>Heildar!BG297</f>
        <v>0</v>
      </c>
      <c r="BB90">
        <f>Heildar!BH297</f>
        <v>0</v>
      </c>
      <c r="BC90">
        <f>Heildar!BI297</f>
        <v>0</v>
      </c>
      <c r="BD90">
        <f>Heildar!BJ297</f>
        <v>0</v>
      </c>
      <c r="BE90">
        <f>Heildar!BK297</f>
        <v>0</v>
      </c>
      <c r="BF90">
        <f>Heildar!BL297</f>
        <v>0</v>
      </c>
      <c r="BG90">
        <f>Heildar!BM297</f>
        <v>0</v>
      </c>
      <c r="BH90">
        <f>Heildar!BN297</f>
        <v>0</v>
      </c>
      <c r="BI90">
        <f>Heildar!BO297</f>
        <v>0</v>
      </c>
      <c r="BJ90">
        <f>Heildar!BP297</f>
        <v>0</v>
      </c>
      <c r="BK90">
        <f>Heildar!BQ297</f>
        <v>0</v>
      </c>
      <c r="BL90">
        <f>Heildar!BR297</f>
        <v>0</v>
      </c>
      <c r="BM90">
        <f>Heildar!BS297</f>
        <v>0</v>
      </c>
      <c r="BN90">
        <f>Heildar!BT297</f>
        <v>0</v>
      </c>
      <c r="BO90">
        <f>Heildar!BU297</f>
        <v>0</v>
      </c>
      <c r="BP90">
        <f>Heildar!BV297</f>
        <v>0</v>
      </c>
      <c r="BQ90">
        <f>Heildar!BW297</f>
        <v>0</v>
      </c>
      <c r="BR90">
        <f>Heildar!BX297</f>
        <v>0</v>
      </c>
      <c r="BS90">
        <f>Heildar!BY297</f>
        <v>0</v>
      </c>
      <c r="BT90">
        <f>Heildar!BZ297</f>
        <v>0</v>
      </c>
      <c r="BU90">
        <f>Heildar!CA297</f>
        <v>0</v>
      </c>
      <c r="BV90">
        <f>Heildar!CB297</f>
        <v>0</v>
      </c>
      <c r="BW90">
        <f>Heildar!CC297</f>
        <v>0</v>
      </c>
      <c r="BX90">
        <f>Heildar!CD297</f>
        <v>0</v>
      </c>
      <c r="BY90">
        <f>Heildar!CE297</f>
        <v>0</v>
      </c>
      <c r="BZ90">
        <f>Heildar!CF297</f>
        <v>0</v>
      </c>
      <c r="CA90">
        <f>Heildar!CG297</f>
        <v>0</v>
      </c>
      <c r="CB90">
        <f>Heildar!CH297</f>
        <v>0</v>
      </c>
      <c r="CC90">
        <f>Heildar!CI297</f>
        <v>0</v>
      </c>
      <c r="CD90">
        <f>Heildar!CJ297</f>
        <v>0</v>
      </c>
      <c r="CE90">
        <f>Heildar!CK297</f>
        <v>0</v>
      </c>
      <c r="CF90">
        <f>Heildar!CL297</f>
        <v>0</v>
      </c>
      <c r="CG90">
        <f>Heildar!CM297</f>
        <v>0</v>
      </c>
      <c r="CH90">
        <f>Heildar!CN297</f>
        <v>0</v>
      </c>
      <c r="CI90">
        <f>Heildar!CO297</f>
        <v>0</v>
      </c>
      <c r="CJ90">
        <f>Heildar!CP297</f>
        <v>0</v>
      </c>
      <c r="CK90">
        <f>Heildar!CQ297</f>
        <v>0</v>
      </c>
      <c r="CL90">
        <f>Heildar!CR297</f>
        <v>0</v>
      </c>
      <c r="CM90">
        <f>Heildar!CS297</f>
        <v>0</v>
      </c>
      <c r="CN90">
        <f>Heildar!CT297</f>
        <v>0</v>
      </c>
      <c r="CO90">
        <f>Heildar!CU297</f>
        <v>0</v>
      </c>
      <c r="CP90">
        <f>Heildar!CV297</f>
        <v>0</v>
      </c>
      <c r="CQ90">
        <f>Heildar!CW297</f>
        <v>0</v>
      </c>
      <c r="CR90">
        <f>Heildar!CX297</f>
        <v>0</v>
      </c>
      <c r="CS90">
        <f>Heildar!CY297</f>
        <v>0</v>
      </c>
      <c r="CT90">
        <f>Heildar!CZ297</f>
        <v>0</v>
      </c>
      <c r="CU90">
        <f>Heildar!DA297</f>
        <v>0</v>
      </c>
      <c r="CV90">
        <f>Heildar!DB297</f>
        <v>0</v>
      </c>
      <c r="CW90">
        <f>Heildar!DC297</f>
        <v>0</v>
      </c>
      <c r="CX90">
        <f>Heildar!DD297</f>
        <v>0</v>
      </c>
      <c r="CY90">
        <f>Heildar!DE297</f>
        <v>0</v>
      </c>
      <c r="CZ90">
        <f>Heildar!DF297</f>
        <v>0</v>
      </c>
      <c r="DA90">
        <f>Heildar!DG297</f>
        <v>0</v>
      </c>
      <c r="DB90">
        <f>Heildar!DH297</f>
        <v>0</v>
      </c>
      <c r="DC90">
        <f>Heildar!DI297</f>
        <v>0</v>
      </c>
      <c r="DD90">
        <f>Heildar!DJ297</f>
        <v>0</v>
      </c>
      <c r="DE90">
        <f>Heildar!DK297</f>
        <v>0</v>
      </c>
      <c r="DF90">
        <f>Heildar!DL297</f>
        <v>0</v>
      </c>
      <c r="DG90">
        <f>Heildar!DM297</f>
        <v>0</v>
      </c>
      <c r="DH90">
        <f>Heildar!DN297</f>
        <v>0</v>
      </c>
      <c r="DI90">
        <f>Heildar!DO297</f>
        <v>0</v>
      </c>
      <c r="DJ90">
        <f>Heildar!DP297</f>
        <v>0</v>
      </c>
      <c r="DK90">
        <f>Heildar!DQ297</f>
        <v>0</v>
      </c>
      <c r="DL90">
        <f>Heildar!DR297</f>
        <v>0</v>
      </c>
      <c r="DM90">
        <f>Heildar!DS297</f>
        <v>0</v>
      </c>
      <c r="DN90">
        <f>Heildar!DT297</f>
        <v>0</v>
      </c>
      <c r="DO90">
        <f>Heildar!DU297</f>
        <v>0</v>
      </c>
      <c r="DP90">
        <f>Heildar!DV297</f>
        <v>0</v>
      </c>
      <c r="DQ90">
        <f>Heildar!DW297</f>
        <v>0</v>
      </c>
      <c r="DR90">
        <f>Heildar!DX297</f>
        <v>0</v>
      </c>
      <c r="DS90">
        <f>Heildar!DY297</f>
        <v>0</v>
      </c>
      <c r="DT90">
        <f>Heildar!DZ297</f>
        <v>0</v>
      </c>
      <c r="DU90">
        <f>Heildar!EA297</f>
        <v>0</v>
      </c>
      <c r="DV90">
        <f>Heildar!EB297</f>
        <v>0</v>
      </c>
      <c r="DW90">
        <f>Heildar!EC297</f>
        <v>0</v>
      </c>
      <c r="DX90">
        <f>Heildar!ED297</f>
        <v>0</v>
      </c>
      <c r="DY90">
        <f>Heildar!EE297</f>
        <v>0</v>
      </c>
      <c r="DZ90">
        <f>Heildar!EF297</f>
        <v>0</v>
      </c>
      <c r="EA90">
        <f>Heildar!EG297</f>
        <v>0</v>
      </c>
      <c r="EB90">
        <f>Heildar!EH297</f>
        <v>0</v>
      </c>
      <c r="EC90">
        <f>Heildar!EI297</f>
        <v>0</v>
      </c>
      <c r="ED90">
        <f>Heildar!EJ297</f>
        <v>0</v>
      </c>
      <c r="EE90">
        <f>Heildar!EK297</f>
        <v>0</v>
      </c>
      <c r="EF90">
        <f>Heildar!EL297</f>
        <v>0</v>
      </c>
      <c r="EG90">
        <f>Heildar!EM297</f>
        <v>0</v>
      </c>
      <c r="EH90">
        <f>Heildar!EN297</f>
        <v>0</v>
      </c>
      <c r="EI90">
        <f>Heildar!EO297</f>
        <v>0</v>
      </c>
      <c r="EJ90">
        <f>Heildar!EP297</f>
        <v>0</v>
      </c>
      <c r="EK90">
        <f>Heildar!EQ297</f>
        <v>0</v>
      </c>
      <c r="EL90">
        <f>Heildar!ER297</f>
        <v>0</v>
      </c>
      <c r="EM90">
        <f>Heildar!ES297</f>
        <v>0</v>
      </c>
      <c r="EN90">
        <f>Heildar!ET297</f>
        <v>0</v>
      </c>
      <c r="EO90">
        <f>Heildar!EU297</f>
        <v>0</v>
      </c>
      <c r="EP90">
        <f>Heildar!EV297</f>
        <v>0</v>
      </c>
      <c r="EQ90">
        <f>Heildar!EW297</f>
        <v>0</v>
      </c>
      <c r="ER90">
        <f>Heildar!EX297</f>
        <v>0</v>
      </c>
      <c r="ES90">
        <f>Heildar!EY297</f>
        <v>0</v>
      </c>
      <c r="ET90">
        <f>Heildar!EZ297</f>
        <v>0</v>
      </c>
      <c r="EU90">
        <f>Heildar!FA297</f>
        <v>0</v>
      </c>
      <c r="EV90">
        <f>Heildar!FB297</f>
        <v>0</v>
      </c>
      <c r="EW90">
        <f>Heildar!FC297</f>
        <v>0</v>
      </c>
      <c r="EX90">
        <f>Heildar!FD297</f>
        <v>0</v>
      </c>
      <c r="EY90">
        <f>Heildar!FE297</f>
        <v>0</v>
      </c>
      <c r="EZ90">
        <f>Heildar!FF297</f>
        <v>0</v>
      </c>
      <c r="FA90">
        <f>Heildar!FG297</f>
        <v>0</v>
      </c>
      <c r="FB90">
        <f>Heildar!FH297</f>
        <v>0</v>
      </c>
      <c r="FC90">
        <f>Heildar!FI297</f>
        <v>0</v>
      </c>
      <c r="FD90">
        <f>Heildar!FJ297</f>
        <v>0</v>
      </c>
      <c r="FE90">
        <f>Heildar!FK297</f>
        <v>0</v>
      </c>
      <c r="FF90">
        <f>Heildar!FL297</f>
        <v>0</v>
      </c>
      <c r="FG90">
        <f>Heildar!FM297</f>
        <v>0</v>
      </c>
      <c r="FH90">
        <f>Heildar!FN297</f>
        <v>0</v>
      </c>
      <c r="FI90">
        <f>Heildar!FO297</f>
        <v>0</v>
      </c>
      <c r="FJ90">
        <f>Heildar!FP297</f>
        <v>0</v>
      </c>
      <c r="FK90">
        <f>Heildar!FQ297</f>
        <v>0</v>
      </c>
      <c r="FL90">
        <f>Heildar!FR297</f>
        <v>0</v>
      </c>
      <c r="FM90">
        <f>Heildar!FS297</f>
        <v>0</v>
      </c>
      <c r="FN90">
        <f>Heildar!FT297</f>
        <v>0</v>
      </c>
      <c r="FO90">
        <f>Heildar!FU297</f>
        <v>0</v>
      </c>
      <c r="FP90">
        <f>Heildar!FV297</f>
        <v>0</v>
      </c>
      <c r="FQ90">
        <f>Heildar!FW297</f>
        <v>0</v>
      </c>
      <c r="FR90">
        <f>Heildar!FX297</f>
        <v>0</v>
      </c>
      <c r="FS90">
        <f>Heildar!FY297</f>
        <v>0</v>
      </c>
      <c r="FT90">
        <f>Heildar!FZ297</f>
        <v>0</v>
      </c>
      <c r="FU90">
        <f>Heildar!GA297</f>
        <v>0</v>
      </c>
      <c r="FV90">
        <f>Heildar!GB297</f>
        <v>0</v>
      </c>
      <c r="FW90">
        <f>Heildar!GC297</f>
        <v>0</v>
      </c>
      <c r="FX90">
        <f>Heildar!GD297</f>
        <v>0</v>
      </c>
      <c r="FY90">
        <f>Heildar!GE297</f>
        <v>0</v>
      </c>
      <c r="FZ90">
        <f>Heildar!GF297</f>
        <v>0</v>
      </c>
      <c r="GA90">
        <f>Heildar!GG297</f>
        <v>0</v>
      </c>
      <c r="GB90">
        <f>Heildar!GH297</f>
        <v>0</v>
      </c>
      <c r="GC90">
        <f>Heildar!GI297</f>
        <v>0</v>
      </c>
      <c r="GD90">
        <f>Heildar!GJ297</f>
        <v>0</v>
      </c>
      <c r="GE90">
        <f>Heildar!GK297</f>
        <v>0</v>
      </c>
      <c r="GF90">
        <f>Heildar!GL297</f>
        <v>0</v>
      </c>
      <c r="GG90">
        <f>Heildar!GM297</f>
        <v>0</v>
      </c>
      <c r="GH90">
        <f>Heildar!GN297</f>
        <v>0</v>
      </c>
      <c r="GI90">
        <f>Heildar!GO297</f>
        <v>0</v>
      </c>
      <c r="GJ90">
        <f>Heildar!GP297</f>
        <v>0</v>
      </c>
      <c r="GK90">
        <f>Heildar!GQ297</f>
        <v>0</v>
      </c>
      <c r="GL90">
        <f>Heildar!GR297</f>
        <v>0</v>
      </c>
      <c r="GM90">
        <f>Heildar!GS297</f>
        <v>0</v>
      </c>
      <c r="GN90">
        <f>Heildar!GT297</f>
        <v>0</v>
      </c>
      <c r="GO90">
        <f>Heildar!GU297</f>
        <v>0</v>
      </c>
      <c r="GP90">
        <f>Heildar!GV297</f>
        <v>0</v>
      </c>
      <c r="GQ90">
        <f>Heildar!GW297</f>
        <v>0</v>
      </c>
      <c r="GR90">
        <f>Heildar!GX297</f>
        <v>0</v>
      </c>
      <c r="GS90">
        <f>Heildar!GY297</f>
        <v>0</v>
      </c>
      <c r="GT90">
        <f>Heildar!GZ297</f>
        <v>0</v>
      </c>
      <c r="GU90">
        <f>Heildar!HA297</f>
        <v>0</v>
      </c>
      <c r="GV90">
        <f>Heildar!HB297</f>
        <v>0</v>
      </c>
      <c r="GW90">
        <f>Heildar!HC297</f>
        <v>0</v>
      </c>
      <c r="GX90">
        <f>Heildar!HD297</f>
        <v>0</v>
      </c>
      <c r="GY90">
        <f>Heildar!HE297</f>
        <v>0</v>
      </c>
      <c r="GZ90">
        <f>Heildar!HF297</f>
        <v>0</v>
      </c>
      <c r="HA90">
        <f>Heildar!HG297</f>
        <v>0</v>
      </c>
      <c r="HB90">
        <f>Heildar!HH297</f>
        <v>0</v>
      </c>
      <c r="HC90">
        <f>Heildar!HI297</f>
        <v>0</v>
      </c>
      <c r="HD90">
        <f>Heildar!HJ297</f>
        <v>0</v>
      </c>
      <c r="HE90">
        <f>Heildar!HK297</f>
        <v>0</v>
      </c>
      <c r="HF90">
        <f>Heildar!HL297</f>
        <v>0</v>
      </c>
      <c r="HG90">
        <f>Heildar!HM297</f>
        <v>0</v>
      </c>
      <c r="HH90">
        <f>Heildar!HN297</f>
        <v>0</v>
      </c>
      <c r="HI90">
        <f>Heildar!HO297</f>
        <v>0</v>
      </c>
      <c r="HJ90">
        <f>Heildar!HP297</f>
        <v>0</v>
      </c>
      <c r="HK90">
        <f>Heildar!HQ297</f>
        <v>0</v>
      </c>
      <c r="HL90">
        <f>Heildar!HR297</f>
        <v>0</v>
      </c>
      <c r="HM90">
        <f>Heildar!HS297</f>
        <v>0</v>
      </c>
      <c r="HN90">
        <f>Heildar!HT297</f>
        <v>0</v>
      </c>
      <c r="HO90">
        <f>Heildar!HU297</f>
        <v>0</v>
      </c>
      <c r="HP90">
        <f>Heildar!HV297</f>
        <v>0</v>
      </c>
      <c r="HQ90">
        <f>Heildar!HW297</f>
        <v>0</v>
      </c>
      <c r="HR90">
        <f>Heildar!HX297</f>
        <v>0</v>
      </c>
      <c r="HS90">
        <f>Heildar!HY297</f>
        <v>0</v>
      </c>
      <c r="HT90">
        <f>Heildar!HZ297</f>
        <v>0</v>
      </c>
      <c r="HU90">
        <f>Heildar!IA297</f>
        <v>0</v>
      </c>
      <c r="HV90">
        <f>Heildar!IB297</f>
        <v>0</v>
      </c>
      <c r="HW90">
        <f>Heildar!IC297</f>
        <v>0</v>
      </c>
      <c r="HX90">
        <f>Heildar!ID297</f>
        <v>0</v>
      </c>
      <c r="HY90">
        <f>Heildar!IE297</f>
        <v>0</v>
      </c>
      <c r="HZ90">
        <f>Heildar!IF297</f>
        <v>0</v>
      </c>
      <c r="IA90">
        <f>Heildar!IG297</f>
        <v>0</v>
      </c>
      <c r="IB90">
        <f>Heildar!IH297</f>
        <v>0</v>
      </c>
      <c r="IC90">
        <f>Heildar!II297</f>
        <v>0</v>
      </c>
      <c r="ID90">
        <f>Heildar!IJ297</f>
        <v>0</v>
      </c>
      <c r="IE90">
        <f>Heildar!IK297</f>
        <v>0</v>
      </c>
      <c r="IF90">
        <f>Heildar!IL297</f>
        <v>0</v>
      </c>
      <c r="IG90">
        <f>Heildar!IM297</f>
        <v>0</v>
      </c>
      <c r="IH90">
        <f>Heildar!IN297</f>
        <v>0</v>
      </c>
      <c r="II90">
        <f>Heildar!IO297</f>
        <v>0</v>
      </c>
      <c r="IJ90">
        <f>Heildar!IP297</f>
        <v>0</v>
      </c>
      <c r="IK90">
        <f>Heildar!IQ297</f>
        <v>0</v>
      </c>
      <c r="IL90">
        <f>Heildar!IR297</f>
        <v>0</v>
      </c>
      <c r="IM90">
        <f>Heildar!IS297</f>
        <v>0</v>
      </c>
      <c r="IN90">
        <f>Heildar!IT297</f>
        <v>0</v>
      </c>
      <c r="IO90">
        <f>Heildar!IU297</f>
        <v>0</v>
      </c>
      <c r="IP90">
        <f>Heildar!IV297</f>
        <v>0</v>
      </c>
      <c r="IQ90" t="e">
        <f>Heildar!#REF!</f>
        <v>#REF!</v>
      </c>
      <c r="IR90" t="e">
        <f>Heildar!#REF!</f>
        <v>#REF!</v>
      </c>
      <c r="IS90" t="e">
        <f>Heildar!#REF!</f>
        <v>#REF!</v>
      </c>
      <c r="IT90" t="e">
        <f>Heildar!#REF!</f>
        <v>#REF!</v>
      </c>
      <c r="IU90" t="e">
        <f>Heildar!#REF!</f>
        <v>#REF!</v>
      </c>
      <c r="IV90" t="e">
        <f>Heildar!#REF!</f>
        <v>#REF!</v>
      </c>
    </row>
    <row r="91" spans="1:256" x14ac:dyDescent="0.2">
      <c r="A91" s="2" t="str">
        <f>Heildar!A193</f>
        <v>R32</v>
      </c>
      <c r="B91" s="2">
        <f>Heildar!B193</f>
        <v>0</v>
      </c>
      <c r="C91" s="2">
        <f>Heildar!C193</f>
        <v>0</v>
      </c>
      <c r="D91" s="2">
        <f>Heildar!D193</f>
        <v>0</v>
      </c>
      <c r="E91" s="2">
        <f>Heildar!E193</f>
        <v>0</v>
      </c>
      <c r="F91" s="2">
        <f>Heildar!F193</f>
        <v>0</v>
      </c>
      <c r="G91" s="2">
        <f>Heildar!G193</f>
        <v>0</v>
      </c>
      <c r="H91" s="2">
        <f>Heildar!H193</f>
        <v>0</v>
      </c>
      <c r="I91" s="2">
        <f>Heildar!I193</f>
        <v>0</v>
      </c>
      <c r="J91" s="2">
        <f>Heildar!J193</f>
        <v>0</v>
      </c>
      <c r="K91" s="2">
        <f>Heildar!K193</f>
        <v>0</v>
      </c>
      <c r="L91" s="2">
        <f>Heildar!L193</f>
        <v>0</v>
      </c>
      <c r="M91" s="2">
        <f>Heildar!M193</f>
        <v>0</v>
      </c>
      <c r="N91" s="2">
        <f>Heildar!N193</f>
        <v>0</v>
      </c>
      <c r="O91" s="2">
        <f>Heildar!O193</f>
        <v>0</v>
      </c>
      <c r="P91" s="2">
        <f>Heildar!P193</f>
        <v>0</v>
      </c>
      <c r="Q91" s="2">
        <f>Heildar!Q193</f>
        <v>0</v>
      </c>
      <c r="R91" s="2">
        <f>Heildar!R193</f>
        <v>0</v>
      </c>
      <c r="S91" s="2">
        <f>Heildar!S193</f>
        <v>0</v>
      </c>
      <c r="T91" s="2">
        <f>Heildar!T193</f>
        <v>0</v>
      </c>
      <c r="U91" s="2">
        <f>Heildar!U193</f>
        <v>0</v>
      </c>
      <c r="V91" s="2">
        <f>Heildar!V193</f>
        <v>0</v>
      </c>
      <c r="W91" s="2">
        <f>Heildar!W193</f>
        <v>0</v>
      </c>
      <c r="X91" s="2">
        <f>Heildar!X193</f>
        <v>0</v>
      </c>
      <c r="Y91" s="2">
        <f>Heildar!Y193</f>
        <v>0</v>
      </c>
      <c r="Z91" s="2">
        <f>Heildar!Z193</f>
        <v>0</v>
      </c>
      <c r="AA91" s="2">
        <f>Heildar!AA193</f>
        <v>0</v>
      </c>
      <c r="AB91" s="2">
        <f>Heildar!AB193</f>
        <v>0</v>
      </c>
      <c r="AC91" s="2">
        <f>Heildar!AC193</f>
        <v>0</v>
      </c>
      <c r="AD91" s="2">
        <f>Heildar!AD193</f>
        <v>0</v>
      </c>
      <c r="AE91" s="2">
        <f>Heildar!AE193</f>
        <v>0</v>
      </c>
      <c r="AF91" s="2">
        <f>Heildar!AF193</f>
        <v>0</v>
      </c>
      <c r="AG91" s="2">
        <f>Heildar!AG193</f>
        <v>0</v>
      </c>
      <c r="AH91" s="2">
        <f>Heildar!AH193</f>
        <v>0</v>
      </c>
      <c r="AI91" s="2">
        <f>Heildar!AI193</f>
        <v>0</v>
      </c>
      <c r="AP91">
        <f>Heildar!AV298</f>
        <v>0</v>
      </c>
      <c r="AQ91">
        <f>Heildar!AW298</f>
        <v>0</v>
      </c>
      <c r="AR91">
        <f>Heildar!AX298</f>
        <v>0</v>
      </c>
      <c r="AS91">
        <f>Heildar!AY298</f>
        <v>0</v>
      </c>
      <c r="AT91">
        <f>Heildar!AZ298</f>
        <v>0</v>
      </c>
      <c r="AU91">
        <f>Heildar!BA298</f>
        <v>0</v>
      </c>
      <c r="AV91">
        <f>Heildar!BB298</f>
        <v>0</v>
      </c>
      <c r="AW91">
        <f>Heildar!BC298</f>
        <v>0</v>
      </c>
      <c r="AX91">
        <f>Heildar!BD298</f>
        <v>0</v>
      </c>
      <c r="AY91">
        <f>Heildar!BE298</f>
        <v>0</v>
      </c>
      <c r="AZ91">
        <f>Heildar!BF298</f>
        <v>0</v>
      </c>
      <c r="BA91">
        <f>Heildar!BG298</f>
        <v>0</v>
      </c>
      <c r="BB91">
        <f>Heildar!BH298</f>
        <v>0</v>
      </c>
      <c r="BC91">
        <f>Heildar!BI298</f>
        <v>0</v>
      </c>
      <c r="BD91">
        <f>Heildar!BJ298</f>
        <v>0</v>
      </c>
      <c r="BE91">
        <f>Heildar!BK298</f>
        <v>0</v>
      </c>
      <c r="BF91">
        <f>Heildar!BL298</f>
        <v>0</v>
      </c>
      <c r="BG91">
        <f>Heildar!BM298</f>
        <v>0</v>
      </c>
      <c r="BH91">
        <f>Heildar!BN298</f>
        <v>0</v>
      </c>
      <c r="BI91">
        <f>Heildar!BO298</f>
        <v>0</v>
      </c>
      <c r="BJ91">
        <f>Heildar!BP298</f>
        <v>0</v>
      </c>
      <c r="BK91">
        <f>Heildar!BQ298</f>
        <v>0</v>
      </c>
      <c r="BL91">
        <f>Heildar!BR298</f>
        <v>0</v>
      </c>
      <c r="BM91">
        <f>Heildar!BS298</f>
        <v>0</v>
      </c>
      <c r="BN91">
        <f>Heildar!BT298</f>
        <v>0</v>
      </c>
      <c r="BO91">
        <f>Heildar!BU298</f>
        <v>0</v>
      </c>
      <c r="BP91">
        <f>Heildar!BV298</f>
        <v>0</v>
      </c>
      <c r="BQ91">
        <f>Heildar!BW298</f>
        <v>0</v>
      </c>
      <c r="BR91">
        <f>Heildar!BX298</f>
        <v>0</v>
      </c>
      <c r="BS91">
        <f>Heildar!BY298</f>
        <v>0</v>
      </c>
      <c r="BT91">
        <f>Heildar!BZ298</f>
        <v>0</v>
      </c>
      <c r="BU91">
        <f>Heildar!CA298</f>
        <v>0</v>
      </c>
      <c r="BV91">
        <f>Heildar!CB298</f>
        <v>0</v>
      </c>
      <c r="BW91">
        <f>Heildar!CC298</f>
        <v>0</v>
      </c>
      <c r="BX91">
        <f>Heildar!CD298</f>
        <v>0</v>
      </c>
      <c r="BY91">
        <f>Heildar!CE298</f>
        <v>0</v>
      </c>
      <c r="BZ91">
        <f>Heildar!CF298</f>
        <v>0</v>
      </c>
      <c r="CA91">
        <f>Heildar!CG298</f>
        <v>0</v>
      </c>
      <c r="CB91">
        <f>Heildar!CH298</f>
        <v>0</v>
      </c>
      <c r="CC91">
        <f>Heildar!CI298</f>
        <v>0</v>
      </c>
      <c r="CD91">
        <f>Heildar!CJ298</f>
        <v>0</v>
      </c>
      <c r="CE91">
        <f>Heildar!CK298</f>
        <v>0</v>
      </c>
      <c r="CF91">
        <f>Heildar!CL298</f>
        <v>0</v>
      </c>
      <c r="CG91">
        <f>Heildar!CM298</f>
        <v>0</v>
      </c>
      <c r="CH91">
        <f>Heildar!CN298</f>
        <v>0</v>
      </c>
      <c r="CI91">
        <f>Heildar!CO298</f>
        <v>0</v>
      </c>
      <c r="CJ91">
        <f>Heildar!CP298</f>
        <v>0</v>
      </c>
      <c r="CK91">
        <f>Heildar!CQ298</f>
        <v>0</v>
      </c>
      <c r="CL91">
        <f>Heildar!CR298</f>
        <v>0</v>
      </c>
      <c r="CM91">
        <f>Heildar!CS298</f>
        <v>0</v>
      </c>
      <c r="CN91">
        <f>Heildar!CT298</f>
        <v>0</v>
      </c>
      <c r="CO91">
        <f>Heildar!CU298</f>
        <v>0</v>
      </c>
      <c r="CP91">
        <f>Heildar!CV298</f>
        <v>0</v>
      </c>
      <c r="CQ91">
        <f>Heildar!CW298</f>
        <v>0</v>
      </c>
      <c r="CR91">
        <f>Heildar!CX298</f>
        <v>0</v>
      </c>
      <c r="CS91">
        <f>Heildar!CY298</f>
        <v>0</v>
      </c>
      <c r="CT91">
        <f>Heildar!CZ298</f>
        <v>0</v>
      </c>
      <c r="CU91">
        <f>Heildar!DA298</f>
        <v>0</v>
      </c>
      <c r="CV91">
        <f>Heildar!DB298</f>
        <v>0</v>
      </c>
      <c r="CW91">
        <f>Heildar!DC298</f>
        <v>0</v>
      </c>
      <c r="CX91">
        <f>Heildar!DD298</f>
        <v>0</v>
      </c>
      <c r="CY91">
        <f>Heildar!DE298</f>
        <v>0</v>
      </c>
      <c r="CZ91">
        <f>Heildar!DF298</f>
        <v>0</v>
      </c>
      <c r="DA91">
        <f>Heildar!DG298</f>
        <v>0</v>
      </c>
      <c r="DB91">
        <f>Heildar!DH298</f>
        <v>0</v>
      </c>
      <c r="DC91">
        <f>Heildar!DI298</f>
        <v>0</v>
      </c>
      <c r="DD91">
        <f>Heildar!DJ298</f>
        <v>0</v>
      </c>
      <c r="DE91">
        <f>Heildar!DK298</f>
        <v>0</v>
      </c>
      <c r="DF91">
        <f>Heildar!DL298</f>
        <v>0</v>
      </c>
      <c r="DG91">
        <f>Heildar!DM298</f>
        <v>0</v>
      </c>
      <c r="DH91">
        <f>Heildar!DN298</f>
        <v>0</v>
      </c>
      <c r="DI91">
        <f>Heildar!DO298</f>
        <v>0</v>
      </c>
      <c r="DJ91">
        <f>Heildar!DP298</f>
        <v>0</v>
      </c>
      <c r="DK91">
        <f>Heildar!DQ298</f>
        <v>0</v>
      </c>
      <c r="DL91">
        <f>Heildar!DR298</f>
        <v>0</v>
      </c>
      <c r="DM91">
        <f>Heildar!DS298</f>
        <v>0</v>
      </c>
      <c r="DN91">
        <f>Heildar!DT298</f>
        <v>0</v>
      </c>
      <c r="DO91">
        <f>Heildar!DU298</f>
        <v>0</v>
      </c>
      <c r="DP91">
        <f>Heildar!DV298</f>
        <v>0</v>
      </c>
      <c r="DQ91">
        <f>Heildar!DW298</f>
        <v>0</v>
      </c>
      <c r="DR91">
        <f>Heildar!DX298</f>
        <v>0</v>
      </c>
      <c r="DS91">
        <f>Heildar!DY298</f>
        <v>0</v>
      </c>
      <c r="DT91">
        <f>Heildar!DZ298</f>
        <v>0</v>
      </c>
      <c r="DU91">
        <f>Heildar!EA298</f>
        <v>0</v>
      </c>
      <c r="DV91">
        <f>Heildar!EB298</f>
        <v>0</v>
      </c>
      <c r="DW91">
        <f>Heildar!EC298</f>
        <v>0</v>
      </c>
      <c r="DX91">
        <f>Heildar!ED298</f>
        <v>0</v>
      </c>
      <c r="DY91">
        <f>Heildar!EE298</f>
        <v>0</v>
      </c>
      <c r="DZ91">
        <f>Heildar!EF298</f>
        <v>0</v>
      </c>
      <c r="EA91">
        <f>Heildar!EG298</f>
        <v>0</v>
      </c>
      <c r="EB91">
        <f>Heildar!EH298</f>
        <v>0</v>
      </c>
      <c r="EC91">
        <f>Heildar!EI298</f>
        <v>0</v>
      </c>
      <c r="ED91">
        <f>Heildar!EJ298</f>
        <v>0</v>
      </c>
      <c r="EE91">
        <f>Heildar!EK298</f>
        <v>0</v>
      </c>
      <c r="EF91">
        <f>Heildar!EL298</f>
        <v>0</v>
      </c>
      <c r="EG91">
        <f>Heildar!EM298</f>
        <v>0</v>
      </c>
      <c r="EH91">
        <f>Heildar!EN298</f>
        <v>0</v>
      </c>
      <c r="EI91">
        <f>Heildar!EO298</f>
        <v>0</v>
      </c>
      <c r="EJ91">
        <f>Heildar!EP298</f>
        <v>0</v>
      </c>
      <c r="EK91">
        <f>Heildar!EQ298</f>
        <v>0</v>
      </c>
      <c r="EL91">
        <f>Heildar!ER298</f>
        <v>0</v>
      </c>
      <c r="EM91">
        <f>Heildar!ES298</f>
        <v>0</v>
      </c>
      <c r="EN91">
        <f>Heildar!ET298</f>
        <v>0</v>
      </c>
      <c r="EO91">
        <f>Heildar!EU298</f>
        <v>0</v>
      </c>
      <c r="EP91">
        <f>Heildar!EV298</f>
        <v>0</v>
      </c>
      <c r="EQ91">
        <f>Heildar!EW298</f>
        <v>0</v>
      </c>
      <c r="ER91">
        <f>Heildar!EX298</f>
        <v>0</v>
      </c>
      <c r="ES91">
        <f>Heildar!EY298</f>
        <v>0</v>
      </c>
      <c r="ET91">
        <f>Heildar!EZ298</f>
        <v>0</v>
      </c>
      <c r="EU91">
        <f>Heildar!FA298</f>
        <v>0</v>
      </c>
      <c r="EV91">
        <f>Heildar!FB298</f>
        <v>0</v>
      </c>
      <c r="EW91">
        <f>Heildar!FC298</f>
        <v>0</v>
      </c>
      <c r="EX91">
        <f>Heildar!FD298</f>
        <v>0</v>
      </c>
      <c r="EY91">
        <f>Heildar!FE298</f>
        <v>0</v>
      </c>
      <c r="EZ91">
        <f>Heildar!FF298</f>
        <v>0</v>
      </c>
      <c r="FA91">
        <f>Heildar!FG298</f>
        <v>0</v>
      </c>
      <c r="FB91">
        <f>Heildar!FH298</f>
        <v>0</v>
      </c>
      <c r="FC91">
        <f>Heildar!FI298</f>
        <v>0</v>
      </c>
      <c r="FD91">
        <f>Heildar!FJ298</f>
        <v>0</v>
      </c>
      <c r="FE91">
        <f>Heildar!FK298</f>
        <v>0</v>
      </c>
      <c r="FF91">
        <f>Heildar!FL298</f>
        <v>0</v>
      </c>
      <c r="FG91">
        <f>Heildar!FM298</f>
        <v>0</v>
      </c>
      <c r="FH91">
        <f>Heildar!FN298</f>
        <v>0</v>
      </c>
      <c r="FI91">
        <f>Heildar!FO298</f>
        <v>0</v>
      </c>
      <c r="FJ91">
        <f>Heildar!FP298</f>
        <v>0</v>
      </c>
      <c r="FK91">
        <f>Heildar!FQ298</f>
        <v>0</v>
      </c>
      <c r="FL91">
        <f>Heildar!FR298</f>
        <v>0</v>
      </c>
      <c r="FM91">
        <f>Heildar!FS298</f>
        <v>0</v>
      </c>
      <c r="FN91">
        <f>Heildar!FT298</f>
        <v>0</v>
      </c>
      <c r="FO91">
        <f>Heildar!FU298</f>
        <v>0</v>
      </c>
      <c r="FP91">
        <f>Heildar!FV298</f>
        <v>0</v>
      </c>
      <c r="FQ91">
        <f>Heildar!FW298</f>
        <v>0</v>
      </c>
      <c r="FR91">
        <f>Heildar!FX298</f>
        <v>0</v>
      </c>
      <c r="FS91">
        <f>Heildar!FY298</f>
        <v>0</v>
      </c>
      <c r="FT91">
        <f>Heildar!FZ298</f>
        <v>0</v>
      </c>
      <c r="FU91">
        <f>Heildar!GA298</f>
        <v>0</v>
      </c>
      <c r="FV91">
        <f>Heildar!GB298</f>
        <v>0</v>
      </c>
      <c r="FW91">
        <f>Heildar!GC298</f>
        <v>0</v>
      </c>
      <c r="FX91">
        <f>Heildar!GD298</f>
        <v>0</v>
      </c>
      <c r="FY91">
        <f>Heildar!GE298</f>
        <v>0</v>
      </c>
      <c r="FZ91">
        <f>Heildar!GF298</f>
        <v>0</v>
      </c>
      <c r="GA91">
        <f>Heildar!GG298</f>
        <v>0</v>
      </c>
      <c r="GB91">
        <f>Heildar!GH298</f>
        <v>0</v>
      </c>
      <c r="GC91">
        <f>Heildar!GI298</f>
        <v>0</v>
      </c>
      <c r="GD91">
        <f>Heildar!GJ298</f>
        <v>0</v>
      </c>
      <c r="GE91">
        <f>Heildar!GK298</f>
        <v>0</v>
      </c>
      <c r="GF91">
        <f>Heildar!GL298</f>
        <v>0</v>
      </c>
      <c r="GG91">
        <f>Heildar!GM298</f>
        <v>0</v>
      </c>
      <c r="GH91">
        <f>Heildar!GN298</f>
        <v>0</v>
      </c>
      <c r="GI91">
        <f>Heildar!GO298</f>
        <v>0</v>
      </c>
      <c r="GJ91">
        <f>Heildar!GP298</f>
        <v>0</v>
      </c>
      <c r="GK91">
        <f>Heildar!GQ298</f>
        <v>0</v>
      </c>
      <c r="GL91">
        <f>Heildar!GR298</f>
        <v>0</v>
      </c>
      <c r="GM91">
        <f>Heildar!GS298</f>
        <v>0</v>
      </c>
      <c r="GN91">
        <f>Heildar!GT298</f>
        <v>0</v>
      </c>
      <c r="GO91">
        <f>Heildar!GU298</f>
        <v>0</v>
      </c>
      <c r="GP91">
        <f>Heildar!GV298</f>
        <v>0</v>
      </c>
      <c r="GQ91">
        <f>Heildar!GW298</f>
        <v>0</v>
      </c>
      <c r="GR91">
        <f>Heildar!GX298</f>
        <v>0</v>
      </c>
      <c r="GS91">
        <f>Heildar!GY298</f>
        <v>0</v>
      </c>
      <c r="GT91">
        <f>Heildar!GZ298</f>
        <v>0</v>
      </c>
      <c r="GU91">
        <f>Heildar!HA298</f>
        <v>0</v>
      </c>
      <c r="GV91">
        <f>Heildar!HB298</f>
        <v>0</v>
      </c>
      <c r="GW91">
        <f>Heildar!HC298</f>
        <v>0</v>
      </c>
      <c r="GX91">
        <f>Heildar!HD298</f>
        <v>0</v>
      </c>
      <c r="GY91">
        <f>Heildar!HE298</f>
        <v>0</v>
      </c>
      <c r="GZ91">
        <f>Heildar!HF298</f>
        <v>0</v>
      </c>
      <c r="HA91">
        <f>Heildar!HG298</f>
        <v>0</v>
      </c>
      <c r="HB91">
        <f>Heildar!HH298</f>
        <v>0</v>
      </c>
      <c r="HC91">
        <f>Heildar!HI298</f>
        <v>0</v>
      </c>
      <c r="HD91">
        <f>Heildar!HJ298</f>
        <v>0</v>
      </c>
      <c r="HE91">
        <f>Heildar!HK298</f>
        <v>0</v>
      </c>
      <c r="HF91">
        <f>Heildar!HL298</f>
        <v>0</v>
      </c>
      <c r="HG91">
        <f>Heildar!HM298</f>
        <v>0</v>
      </c>
      <c r="HH91">
        <f>Heildar!HN298</f>
        <v>0</v>
      </c>
      <c r="HI91">
        <f>Heildar!HO298</f>
        <v>0</v>
      </c>
      <c r="HJ91">
        <f>Heildar!HP298</f>
        <v>0</v>
      </c>
      <c r="HK91">
        <f>Heildar!HQ298</f>
        <v>0</v>
      </c>
      <c r="HL91">
        <f>Heildar!HR298</f>
        <v>0</v>
      </c>
      <c r="HM91">
        <f>Heildar!HS298</f>
        <v>0</v>
      </c>
      <c r="HN91">
        <f>Heildar!HT298</f>
        <v>0</v>
      </c>
      <c r="HO91">
        <f>Heildar!HU298</f>
        <v>0</v>
      </c>
      <c r="HP91">
        <f>Heildar!HV298</f>
        <v>0</v>
      </c>
      <c r="HQ91">
        <f>Heildar!HW298</f>
        <v>0</v>
      </c>
      <c r="HR91">
        <f>Heildar!HX298</f>
        <v>0</v>
      </c>
      <c r="HS91">
        <f>Heildar!HY298</f>
        <v>0</v>
      </c>
      <c r="HT91">
        <f>Heildar!HZ298</f>
        <v>0</v>
      </c>
      <c r="HU91">
        <f>Heildar!IA298</f>
        <v>0</v>
      </c>
      <c r="HV91">
        <f>Heildar!IB298</f>
        <v>0</v>
      </c>
      <c r="HW91">
        <f>Heildar!IC298</f>
        <v>0</v>
      </c>
      <c r="HX91">
        <f>Heildar!ID298</f>
        <v>0</v>
      </c>
      <c r="HY91">
        <f>Heildar!IE298</f>
        <v>0</v>
      </c>
      <c r="HZ91">
        <f>Heildar!IF298</f>
        <v>0</v>
      </c>
      <c r="IA91">
        <f>Heildar!IG298</f>
        <v>0</v>
      </c>
      <c r="IB91">
        <f>Heildar!IH298</f>
        <v>0</v>
      </c>
      <c r="IC91">
        <f>Heildar!II298</f>
        <v>0</v>
      </c>
      <c r="ID91">
        <f>Heildar!IJ298</f>
        <v>0</v>
      </c>
      <c r="IE91">
        <f>Heildar!IK298</f>
        <v>0</v>
      </c>
      <c r="IF91">
        <f>Heildar!IL298</f>
        <v>0</v>
      </c>
      <c r="IG91">
        <f>Heildar!IM298</f>
        <v>0</v>
      </c>
      <c r="IH91">
        <f>Heildar!IN298</f>
        <v>0</v>
      </c>
      <c r="II91">
        <f>Heildar!IO298</f>
        <v>0</v>
      </c>
      <c r="IJ91">
        <f>Heildar!IP298</f>
        <v>0</v>
      </c>
      <c r="IK91">
        <f>Heildar!IQ298</f>
        <v>0</v>
      </c>
      <c r="IL91">
        <f>Heildar!IR298</f>
        <v>0</v>
      </c>
      <c r="IM91">
        <f>Heildar!IS298</f>
        <v>0</v>
      </c>
      <c r="IN91">
        <f>Heildar!IT298</f>
        <v>0</v>
      </c>
      <c r="IO91">
        <f>Heildar!IU298</f>
        <v>0</v>
      </c>
      <c r="IP91">
        <f>Heildar!IV298</f>
        <v>0</v>
      </c>
      <c r="IQ91" t="e">
        <f>Heildar!#REF!</f>
        <v>#REF!</v>
      </c>
      <c r="IR91" t="e">
        <f>Heildar!#REF!</f>
        <v>#REF!</v>
      </c>
      <c r="IS91" t="e">
        <f>Heildar!#REF!</f>
        <v>#REF!</v>
      </c>
      <c r="IT91" t="e">
        <f>Heildar!#REF!</f>
        <v>#REF!</v>
      </c>
      <c r="IU91" t="e">
        <f>Heildar!#REF!</f>
        <v>#REF!</v>
      </c>
      <c r="IV91" t="e">
        <f>Heildar!#REF!</f>
        <v>#REF!</v>
      </c>
    </row>
    <row r="92" spans="1:256" x14ac:dyDescent="0.2">
      <c r="A92" s="30" t="str">
        <f>Heildar!A194</f>
        <v>Mosar</v>
      </c>
      <c r="B92" s="30">
        <f>Heildar!B194</f>
        <v>8.5</v>
      </c>
      <c r="C92" s="30">
        <f>Heildar!C194</f>
        <v>7</v>
      </c>
      <c r="D92" s="30">
        <f>Heildar!D194</f>
        <v>18.5</v>
      </c>
      <c r="E92" s="30">
        <f>Heildar!E194</f>
        <v>25.5</v>
      </c>
      <c r="F92" s="30">
        <f>Heildar!F194</f>
        <v>32</v>
      </c>
      <c r="G92" s="30">
        <f>Heildar!G194</f>
        <v>-1.5</v>
      </c>
      <c r="H92" s="30">
        <f>Heildar!H194</f>
        <v>11.5</v>
      </c>
      <c r="I92" s="30">
        <f>Heildar!I194</f>
        <v>7</v>
      </c>
      <c r="J92" s="30">
        <f>Heildar!J194</f>
        <v>6.5</v>
      </c>
      <c r="K92" s="30">
        <f>Heildar!K194</f>
        <v>8.5</v>
      </c>
      <c r="L92" s="30">
        <f>Heildar!L194</f>
        <v>7</v>
      </c>
      <c r="M92" s="30">
        <f>Heildar!M194</f>
        <v>18.5</v>
      </c>
      <c r="N92" s="30">
        <f>Heildar!N194</f>
        <v>25.5</v>
      </c>
      <c r="O92" s="30">
        <f>Heildar!O194</f>
        <v>32</v>
      </c>
      <c r="P92" s="30">
        <f>Heildar!P194</f>
        <v>0</v>
      </c>
      <c r="Q92" s="30">
        <f>Heildar!Q194</f>
        <v>0</v>
      </c>
      <c r="R92" s="30">
        <f>Heildar!R194</f>
        <v>0</v>
      </c>
      <c r="S92" s="30">
        <f>Heildar!S194</f>
        <v>0</v>
      </c>
      <c r="T92" s="30">
        <f>Heildar!T194</f>
        <v>0</v>
      </c>
      <c r="U92" s="30">
        <f>Heildar!U194</f>
        <v>0</v>
      </c>
      <c r="V92" s="30">
        <f>Heildar!V194</f>
        <v>0</v>
      </c>
      <c r="W92" s="30">
        <f>Heildar!W194</f>
        <v>0</v>
      </c>
      <c r="X92" s="30">
        <f>Heildar!X194</f>
        <v>0</v>
      </c>
      <c r="Y92" s="30">
        <f>Heildar!Y194</f>
        <v>0</v>
      </c>
      <c r="Z92" s="30">
        <f>Heildar!Z194</f>
        <v>0</v>
      </c>
      <c r="AA92" s="30">
        <f>Heildar!AA194</f>
        <v>0</v>
      </c>
      <c r="AB92" s="30">
        <f>Heildar!AB194</f>
        <v>0</v>
      </c>
      <c r="AC92" s="30">
        <f>Heildar!AC194</f>
        <v>0</v>
      </c>
      <c r="AD92" s="30">
        <f>Heildar!AD194</f>
        <v>0</v>
      </c>
      <c r="AE92" s="30">
        <f>Heildar!AE194</f>
        <v>0</v>
      </c>
      <c r="AF92" s="30">
        <f>Heildar!AF194</f>
        <v>0</v>
      </c>
      <c r="AG92" s="30">
        <f>Heildar!AG194</f>
        <v>0</v>
      </c>
      <c r="AH92" s="30">
        <f>Heildar!AH194</f>
        <v>0</v>
      </c>
      <c r="AI92" s="30">
        <f>Heildar!AI194</f>
        <v>0</v>
      </c>
      <c r="AP92">
        <f>Heildar!AV299</f>
        <v>0</v>
      </c>
      <c r="AQ92">
        <f>Heildar!AW299</f>
        <v>0</v>
      </c>
      <c r="AR92">
        <f>Heildar!AX299</f>
        <v>0</v>
      </c>
      <c r="AS92">
        <f>Heildar!AY299</f>
        <v>0</v>
      </c>
      <c r="AT92">
        <f>Heildar!AZ299</f>
        <v>0</v>
      </c>
      <c r="AU92">
        <f>Heildar!BA299</f>
        <v>0</v>
      </c>
      <c r="AV92">
        <f>Heildar!BB299</f>
        <v>0</v>
      </c>
      <c r="AW92">
        <f>Heildar!BC299</f>
        <v>0</v>
      </c>
      <c r="AX92">
        <f>Heildar!BD299</f>
        <v>0</v>
      </c>
      <c r="AY92">
        <f>Heildar!BE299</f>
        <v>0</v>
      </c>
      <c r="AZ92">
        <f>Heildar!BF299</f>
        <v>0</v>
      </c>
      <c r="BA92">
        <f>Heildar!BG299</f>
        <v>0</v>
      </c>
      <c r="BB92">
        <f>Heildar!BH299</f>
        <v>0</v>
      </c>
      <c r="BC92">
        <f>Heildar!BI299</f>
        <v>0</v>
      </c>
      <c r="BD92">
        <f>Heildar!BJ299</f>
        <v>0</v>
      </c>
      <c r="BE92">
        <f>Heildar!BK299</f>
        <v>0</v>
      </c>
      <c r="BF92">
        <f>Heildar!BL299</f>
        <v>0</v>
      </c>
      <c r="BG92">
        <f>Heildar!BM299</f>
        <v>0</v>
      </c>
      <c r="BH92">
        <f>Heildar!BN299</f>
        <v>0</v>
      </c>
      <c r="BI92">
        <f>Heildar!BO299</f>
        <v>0</v>
      </c>
      <c r="BJ92">
        <f>Heildar!BP299</f>
        <v>0</v>
      </c>
      <c r="BK92">
        <f>Heildar!BQ299</f>
        <v>0</v>
      </c>
      <c r="BL92">
        <f>Heildar!BR299</f>
        <v>0</v>
      </c>
      <c r="BM92">
        <f>Heildar!BS299</f>
        <v>0</v>
      </c>
      <c r="BN92">
        <f>Heildar!BT299</f>
        <v>0</v>
      </c>
      <c r="BO92">
        <f>Heildar!BU299</f>
        <v>0</v>
      </c>
      <c r="BP92">
        <f>Heildar!BV299</f>
        <v>0</v>
      </c>
      <c r="BQ92">
        <f>Heildar!BW299</f>
        <v>0</v>
      </c>
      <c r="BR92">
        <f>Heildar!BX299</f>
        <v>0</v>
      </c>
      <c r="BS92">
        <f>Heildar!BY299</f>
        <v>0</v>
      </c>
      <c r="BT92">
        <f>Heildar!BZ299</f>
        <v>0</v>
      </c>
      <c r="BU92">
        <f>Heildar!CA299</f>
        <v>0</v>
      </c>
      <c r="BV92">
        <f>Heildar!CB299</f>
        <v>0</v>
      </c>
      <c r="BW92">
        <f>Heildar!CC299</f>
        <v>0</v>
      </c>
      <c r="BX92">
        <f>Heildar!CD299</f>
        <v>0</v>
      </c>
      <c r="BY92">
        <f>Heildar!CE299</f>
        <v>0</v>
      </c>
      <c r="BZ92">
        <f>Heildar!CF299</f>
        <v>0</v>
      </c>
      <c r="CA92">
        <f>Heildar!CG299</f>
        <v>0</v>
      </c>
      <c r="CB92">
        <f>Heildar!CH299</f>
        <v>0</v>
      </c>
      <c r="CC92">
        <f>Heildar!CI299</f>
        <v>0</v>
      </c>
      <c r="CD92">
        <f>Heildar!CJ299</f>
        <v>0</v>
      </c>
      <c r="CE92">
        <f>Heildar!CK299</f>
        <v>0</v>
      </c>
      <c r="CF92">
        <f>Heildar!CL299</f>
        <v>0</v>
      </c>
      <c r="CG92">
        <f>Heildar!CM299</f>
        <v>0</v>
      </c>
      <c r="CH92">
        <f>Heildar!CN299</f>
        <v>0</v>
      </c>
      <c r="CI92">
        <f>Heildar!CO299</f>
        <v>0</v>
      </c>
      <c r="CJ92">
        <f>Heildar!CP299</f>
        <v>0</v>
      </c>
      <c r="CK92">
        <f>Heildar!CQ299</f>
        <v>0</v>
      </c>
      <c r="CL92">
        <f>Heildar!CR299</f>
        <v>0</v>
      </c>
      <c r="CM92">
        <f>Heildar!CS299</f>
        <v>0</v>
      </c>
      <c r="CN92">
        <f>Heildar!CT299</f>
        <v>0</v>
      </c>
      <c r="CO92">
        <f>Heildar!CU299</f>
        <v>0</v>
      </c>
      <c r="CP92">
        <f>Heildar!CV299</f>
        <v>0</v>
      </c>
      <c r="CQ92">
        <f>Heildar!CW299</f>
        <v>0</v>
      </c>
      <c r="CR92">
        <f>Heildar!CX299</f>
        <v>0</v>
      </c>
      <c r="CS92">
        <f>Heildar!CY299</f>
        <v>0</v>
      </c>
      <c r="CT92">
        <f>Heildar!CZ299</f>
        <v>0</v>
      </c>
      <c r="CU92">
        <f>Heildar!DA299</f>
        <v>0</v>
      </c>
      <c r="CV92">
        <f>Heildar!DB299</f>
        <v>0</v>
      </c>
      <c r="CW92">
        <f>Heildar!DC299</f>
        <v>0</v>
      </c>
      <c r="CX92">
        <f>Heildar!DD299</f>
        <v>0</v>
      </c>
      <c r="CY92">
        <f>Heildar!DE299</f>
        <v>0</v>
      </c>
      <c r="CZ92">
        <f>Heildar!DF299</f>
        <v>0</v>
      </c>
      <c r="DA92">
        <f>Heildar!DG299</f>
        <v>0</v>
      </c>
      <c r="DB92">
        <f>Heildar!DH299</f>
        <v>0</v>
      </c>
      <c r="DC92">
        <f>Heildar!DI299</f>
        <v>0</v>
      </c>
      <c r="DD92">
        <f>Heildar!DJ299</f>
        <v>0</v>
      </c>
      <c r="DE92">
        <f>Heildar!DK299</f>
        <v>0</v>
      </c>
      <c r="DF92">
        <f>Heildar!DL299</f>
        <v>0</v>
      </c>
      <c r="DG92">
        <f>Heildar!DM299</f>
        <v>0</v>
      </c>
      <c r="DH92">
        <f>Heildar!DN299</f>
        <v>0</v>
      </c>
      <c r="DI92">
        <f>Heildar!DO299</f>
        <v>0</v>
      </c>
      <c r="DJ92">
        <f>Heildar!DP299</f>
        <v>0</v>
      </c>
      <c r="DK92">
        <f>Heildar!DQ299</f>
        <v>0</v>
      </c>
      <c r="DL92">
        <f>Heildar!DR299</f>
        <v>0</v>
      </c>
      <c r="DM92">
        <f>Heildar!DS299</f>
        <v>0</v>
      </c>
      <c r="DN92">
        <f>Heildar!DT299</f>
        <v>0</v>
      </c>
      <c r="DO92">
        <f>Heildar!DU299</f>
        <v>0</v>
      </c>
      <c r="DP92">
        <f>Heildar!DV299</f>
        <v>0</v>
      </c>
      <c r="DQ92">
        <f>Heildar!DW299</f>
        <v>0</v>
      </c>
      <c r="DR92">
        <f>Heildar!DX299</f>
        <v>0</v>
      </c>
      <c r="DS92">
        <f>Heildar!DY299</f>
        <v>0</v>
      </c>
      <c r="DT92">
        <f>Heildar!DZ299</f>
        <v>0</v>
      </c>
      <c r="DU92">
        <f>Heildar!EA299</f>
        <v>0</v>
      </c>
      <c r="DV92">
        <f>Heildar!EB299</f>
        <v>0</v>
      </c>
      <c r="DW92">
        <f>Heildar!EC299</f>
        <v>0</v>
      </c>
      <c r="DX92">
        <f>Heildar!ED299</f>
        <v>0</v>
      </c>
      <c r="DY92">
        <f>Heildar!EE299</f>
        <v>0</v>
      </c>
      <c r="DZ92">
        <f>Heildar!EF299</f>
        <v>0</v>
      </c>
      <c r="EA92">
        <f>Heildar!EG299</f>
        <v>0</v>
      </c>
      <c r="EB92">
        <f>Heildar!EH299</f>
        <v>0</v>
      </c>
      <c r="EC92">
        <f>Heildar!EI299</f>
        <v>0</v>
      </c>
      <c r="ED92">
        <f>Heildar!EJ299</f>
        <v>0</v>
      </c>
      <c r="EE92">
        <f>Heildar!EK299</f>
        <v>0</v>
      </c>
      <c r="EF92">
        <f>Heildar!EL299</f>
        <v>0</v>
      </c>
      <c r="EG92">
        <f>Heildar!EM299</f>
        <v>0</v>
      </c>
      <c r="EH92">
        <f>Heildar!EN299</f>
        <v>0</v>
      </c>
      <c r="EI92">
        <f>Heildar!EO299</f>
        <v>0</v>
      </c>
      <c r="EJ92">
        <f>Heildar!EP299</f>
        <v>0</v>
      </c>
      <c r="EK92">
        <f>Heildar!EQ299</f>
        <v>0</v>
      </c>
      <c r="EL92">
        <f>Heildar!ER299</f>
        <v>0</v>
      </c>
      <c r="EM92">
        <f>Heildar!ES299</f>
        <v>0</v>
      </c>
      <c r="EN92">
        <f>Heildar!ET299</f>
        <v>0</v>
      </c>
      <c r="EO92">
        <f>Heildar!EU299</f>
        <v>0</v>
      </c>
      <c r="EP92">
        <f>Heildar!EV299</f>
        <v>0</v>
      </c>
      <c r="EQ92">
        <f>Heildar!EW299</f>
        <v>0</v>
      </c>
      <c r="ER92">
        <f>Heildar!EX299</f>
        <v>0</v>
      </c>
      <c r="ES92">
        <f>Heildar!EY299</f>
        <v>0</v>
      </c>
      <c r="ET92">
        <f>Heildar!EZ299</f>
        <v>0</v>
      </c>
      <c r="EU92">
        <f>Heildar!FA299</f>
        <v>0</v>
      </c>
      <c r="EV92">
        <f>Heildar!FB299</f>
        <v>0</v>
      </c>
      <c r="EW92">
        <f>Heildar!FC299</f>
        <v>0</v>
      </c>
      <c r="EX92">
        <f>Heildar!FD299</f>
        <v>0</v>
      </c>
      <c r="EY92">
        <f>Heildar!FE299</f>
        <v>0</v>
      </c>
      <c r="EZ92">
        <f>Heildar!FF299</f>
        <v>0</v>
      </c>
      <c r="FA92">
        <f>Heildar!FG299</f>
        <v>0</v>
      </c>
      <c r="FB92">
        <f>Heildar!FH299</f>
        <v>0</v>
      </c>
      <c r="FC92">
        <f>Heildar!FI299</f>
        <v>0</v>
      </c>
      <c r="FD92">
        <f>Heildar!FJ299</f>
        <v>0</v>
      </c>
      <c r="FE92">
        <f>Heildar!FK299</f>
        <v>0</v>
      </c>
      <c r="FF92">
        <f>Heildar!FL299</f>
        <v>0</v>
      </c>
      <c r="FG92">
        <f>Heildar!FM299</f>
        <v>0</v>
      </c>
      <c r="FH92">
        <f>Heildar!FN299</f>
        <v>0</v>
      </c>
      <c r="FI92">
        <f>Heildar!FO299</f>
        <v>0</v>
      </c>
      <c r="FJ92">
        <f>Heildar!FP299</f>
        <v>0</v>
      </c>
      <c r="FK92">
        <f>Heildar!FQ299</f>
        <v>0</v>
      </c>
      <c r="FL92">
        <f>Heildar!FR299</f>
        <v>0</v>
      </c>
      <c r="FM92">
        <f>Heildar!FS299</f>
        <v>0</v>
      </c>
      <c r="FN92">
        <f>Heildar!FT299</f>
        <v>0</v>
      </c>
      <c r="FO92">
        <f>Heildar!FU299</f>
        <v>0</v>
      </c>
      <c r="FP92">
        <f>Heildar!FV299</f>
        <v>0</v>
      </c>
      <c r="FQ92">
        <f>Heildar!FW299</f>
        <v>0</v>
      </c>
      <c r="FR92">
        <f>Heildar!FX299</f>
        <v>0</v>
      </c>
      <c r="FS92">
        <f>Heildar!FY299</f>
        <v>0</v>
      </c>
      <c r="FT92">
        <f>Heildar!FZ299</f>
        <v>0</v>
      </c>
      <c r="FU92">
        <f>Heildar!GA299</f>
        <v>0</v>
      </c>
      <c r="FV92">
        <f>Heildar!GB299</f>
        <v>0</v>
      </c>
      <c r="FW92">
        <f>Heildar!GC299</f>
        <v>0</v>
      </c>
      <c r="FX92">
        <f>Heildar!GD299</f>
        <v>0</v>
      </c>
      <c r="FY92">
        <f>Heildar!GE299</f>
        <v>0</v>
      </c>
      <c r="FZ92">
        <f>Heildar!GF299</f>
        <v>0</v>
      </c>
      <c r="GA92">
        <f>Heildar!GG299</f>
        <v>0</v>
      </c>
      <c r="GB92">
        <f>Heildar!GH299</f>
        <v>0</v>
      </c>
      <c r="GC92">
        <f>Heildar!GI299</f>
        <v>0</v>
      </c>
      <c r="GD92">
        <f>Heildar!GJ299</f>
        <v>0</v>
      </c>
      <c r="GE92">
        <f>Heildar!GK299</f>
        <v>0</v>
      </c>
      <c r="GF92">
        <f>Heildar!GL299</f>
        <v>0</v>
      </c>
      <c r="GG92">
        <f>Heildar!GM299</f>
        <v>0</v>
      </c>
      <c r="GH92">
        <f>Heildar!GN299</f>
        <v>0</v>
      </c>
      <c r="GI92">
        <f>Heildar!GO299</f>
        <v>0</v>
      </c>
      <c r="GJ92">
        <f>Heildar!GP299</f>
        <v>0</v>
      </c>
      <c r="GK92">
        <f>Heildar!GQ299</f>
        <v>0</v>
      </c>
      <c r="GL92">
        <f>Heildar!GR299</f>
        <v>0</v>
      </c>
      <c r="GM92">
        <f>Heildar!GS299</f>
        <v>0</v>
      </c>
      <c r="GN92">
        <f>Heildar!GT299</f>
        <v>0</v>
      </c>
      <c r="GO92">
        <f>Heildar!GU299</f>
        <v>0</v>
      </c>
      <c r="GP92">
        <f>Heildar!GV299</f>
        <v>0</v>
      </c>
      <c r="GQ92">
        <f>Heildar!GW299</f>
        <v>0</v>
      </c>
      <c r="GR92">
        <f>Heildar!GX299</f>
        <v>0</v>
      </c>
      <c r="GS92">
        <f>Heildar!GY299</f>
        <v>0</v>
      </c>
      <c r="GT92">
        <f>Heildar!GZ299</f>
        <v>0</v>
      </c>
      <c r="GU92">
        <f>Heildar!HA299</f>
        <v>0</v>
      </c>
      <c r="GV92">
        <f>Heildar!HB299</f>
        <v>0</v>
      </c>
      <c r="GW92">
        <f>Heildar!HC299</f>
        <v>0</v>
      </c>
      <c r="GX92">
        <f>Heildar!HD299</f>
        <v>0</v>
      </c>
      <c r="GY92">
        <f>Heildar!HE299</f>
        <v>0</v>
      </c>
      <c r="GZ92">
        <f>Heildar!HF299</f>
        <v>0</v>
      </c>
      <c r="HA92">
        <f>Heildar!HG299</f>
        <v>0</v>
      </c>
      <c r="HB92">
        <f>Heildar!HH299</f>
        <v>0</v>
      </c>
      <c r="HC92">
        <f>Heildar!HI299</f>
        <v>0</v>
      </c>
      <c r="HD92">
        <f>Heildar!HJ299</f>
        <v>0</v>
      </c>
      <c r="HE92">
        <f>Heildar!HK299</f>
        <v>0</v>
      </c>
      <c r="HF92">
        <f>Heildar!HL299</f>
        <v>0</v>
      </c>
      <c r="HG92">
        <f>Heildar!HM299</f>
        <v>0</v>
      </c>
      <c r="HH92">
        <f>Heildar!HN299</f>
        <v>0</v>
      </c>
      <c r="HI92">
        <f>Heildar!HO299</f>
        <v>0</v>
      </c>
      <c r="HJ92">
        <f>Heildar!HP299</f>
        <v>0</v>
      </c>
      <c r="HK92">
        <f>Heildar!HQ299</f>
        <v>0</v>
      </c>
      <c r="HL92">
        <f>Heildar!HR299</f>
        <v>0</v>
      </c>
      <c r="HM92">
        <f>Heildar!HS299</f>
        <v>0</v>
      </c>
      <c r="HN92">
        <f>Heildar!HT299</f>
        <v>0</v>
      </c>
      <c r="HO92">
        <f>Heildar!HU299</f>
        <v>0</v>
      </c>
      <c r="HP92">
        <f>Heildar!HV299</f>
        <v>0</v>
      </c>
      <c r="HQ92">
        <f>Heildar!HW299</f>
        <v>0</v>
      </c>
      <c r="HR92">
        <f>Heildar!HX299</f>
        <v>0</v>
      </c>
      <c r="HS92">
        <f>Heildar!HY299</f>
        <v>0</v>
      </c>
      <c r="HT92">
        <f>Heildar!HZ299</f>
        <v>0</v>
      </c>
      <c r="HU92">
        <f>Heildar!IA299</f>
        <v>0</v>
      </c>
      <c r="HV92">
        <f>Heildar!IB299</f>
        <v>0</v>
      </c>
      <c r="HW92">
        <f>Heildar!IC299</f>
        <v>0</v>
      </c>
      <c r="HX92">
        <f>Heildar!ID299</f>
        <v>0</v>
      </c>
      <c r="HY92">
        <f>Heildar!IE299</f>
        <v>0</v>
      </c>
      <c r="HZ92">
        <f>Heildar!IF299</f>
        <v>0</v>
      </c>
      <c r="IA92">
        <f>Heildar!IG299</f>
        <v>0</v>
      </c>
      <c r="IB92">
        <f>Heildar!IH299</f>
        <v>0</v>
      </c>
      <c r="IC92">
        <f>Heildar!II299</f>
        <v>0</v>
      </c>
      <c r="ID92">
        <f>Heildar!IJ299</f>
        <v>0</v>
      </c>
      <c r="IE92">
        <f>Heildar!IK299</f>
        <v>0</v>
      </c>
      <c r="IF92">
        <f>Heildar!IL299</f>
        <v>0</v>
      </c>
      <c r="IG92">
        <f>Heildar!IM299</f>
        <v>0</v>
      </c>
      <c r="IH92">
        <f>Heildar!IN299</f>
        <v>0</v>
      </c>
      <c r="II92">
        <f>Heildar!IO299</f>
        <v>0</v>
      </c>
      <c r="IJ92">
        <f>Heildar!IP299</f>
        <v>0</v>
      </c>
      <c r="IK92">
        <f>Heildar!IQ299</f>
        <v>0</v>
      </c>
      <c r="IL92">
        <f>Heildar!IR299</f>
        <v>0</v>
      </c>
      <c r="IM92">
        <f>Heildar!IS299</f>
        <v>0</v>
      </c>
      <c r="IN92">
        <f>Heildar!IT299</f>
        <v>0</v>
      </c>
      <c r="IO92">
        <f>Heildar!IU299</f>
        <v>0</v>
      </c>
      <c r="IP92">
        <f>Heildar!IV299</f>
        <v>0</v>
      </c>
      <c r="IQ92" t="e">
        <f>Heildar!#REF!</f>
        <v>#REF!</v>
      </c>
      <c r="IR92" t="e">
        <f>Heildar!#REF!</f>
        <v>#REF!</v>
      </c>
      <c r="IS92" t="e">
        <f>Heildar!#REF!</f>
        <v>#REF!</v>
      </c>
      <c r="IT92" t="e">
        <f>Heildar!#REF!</f>
        <v>#REF!</v>
      </c>
      <c r="IU92" t="e">
        <f>Heildar!#REF!</f>
        <v>#REF!</v>
      </c>
      <c r="IV92" t="e">
        <f>Heildar!#REF!</f>
        <v>#REF!</v>
      </c>
    </row>
    <row r="93" spans="1:256" x14ac:dyDescent="0.2">
      <c r="A93" s="30" t="str">
        <f>Heildar!A195</f>
        <v>Blað- og runnfléttur</v>
      </c>
      <c r="B93" s="30">
        <f>Heildar!B195</f>
        <v>35.5</v>
      </c>
      <c r="C93" s="30">
        <f>Heildar!C195</f>
        <v>2</v>
      </c>
      <c r="D93" s="30">
        <f>Heildar!D195</f>
        <v>0.01</v>
      </c>
      <c r="E93" s="30">
        <f>Heildar!E195</f>
        <v>0.01</v>
      </c>
      <c r="F93" s="30">
        <f>Heildar!F195</f>
        <v>0.01</v>
      </c>
      <c r="G93" s="30">
        <f>Heildar!G195</f>
        <v>-33.5</v>
      </c>
      <c r="H93" s="30">
        <f>Heildar!H195</f>
        <v>-1.99</v>
      </c>
      <c r="I93" s="30">
        <f>Heildar!I195</f>
        <v>0</v>
      </c>
      <c r="J93" s="30">
        <f>Heildar!J195</f>
        <v>0</v>
      </c>
      <c r="K93" s="30">
        <f>Heildar!K195</f>
        <v>0</v>
      </c>
      <c r="L93" s="30">
        <f>Heildar!L195</f>
        <v>0</v>
      </c>
      <c r="M93" s="30">
        <f>Heildar!M195</f>
        <v>0</v>
      </c>
      <c r="N93" s="30">
        <f>Heildar!N195</f>
        <v>0</v>
      </c>
      <c r="O93" s="30">
        <f>Heildar!O195</f>
        <v>0</v>
      </c>
      <c r="P93" s="30">
        <f>Heildar!P195</f>
        <v>35.5</v>
      </c>
      <c r="Q93" s="30">
        <f>Heildar!Q195</f>
        <v>2</v>
      </c>
      <c r="R93" s="30">
        <f>Heildar!R195</f>
        <v>0.01</v>
      </c>
      <c r="S93" s="30">
        <f>Heildar!S195</f>
        <v>0.01</v>
      </c>
      <c r="T93" s="30">
        <f>Heildar!T195</f>
        <v>0.01</v>
      </c>
      <c r="U93" s="30">
        <f>Heildar!U195</f>
        <v>0</v>
      </c>
      <c r="V93" s="30">
        <f>Heildar!V195</f>
        <v>0</v>
      </c>
      <c r="W93" s="30">
        <f>Heildar!W195</f>
        <v>0</v>
      </c>
      <c r="X93" s="30">
        <f>Heildar!X195</f>
        <v>0</v>
      </c>
      <c r="Y93" s="30">
        <f>Heildar!Y195</f>
        <v>0</v>
      </c>
      <c r="Z93" s="30">
        <f>Heildar!Z195</f>
        <v>0</v>
      </c>
      <c r="AA93" s="30">
        <f>Heildar!AA195</f>
        <v>0</v>
      </c>
      <c r="AB93" s="30">
        <f>Heildar!AB195</f>
        <v>0</v>
      </c>
      <c r="AC93" s="30">
        <f>Heildar!AC195</f>
        <v>0</v>
      </c>
      <c r="AD93" s="30">
        <f>Heildar!AD195</f>
        <v>0</v>
      </c>
      <c r="AE93" s="30">
        <f>Heildar!AE195</f>
        <v>0</v>
      </c>
      <c r="AF93" s="30">
        <f>Heildar!AF195</f>
        <v>0</v>
      </c>
      <c r="AG93" s="30">
        <f>Heildar!AG195</f>
        <v>0</v>
      </c>
      <c r="AH93" s="30">
        <f>Heildar!AH195</f>
        <v>0</v>
      </c>
      <c r="AI93" s="30">
        <f>Heildar!AI195</f>
        <v>0</v>
      </c>
      <c r="AP93">
        <f>Heildar!AV300</f>
        <v>0</v>
      </c>
      <c r="AQ93">
        <f>Heildar!AW300</f>
        <v>0</v>
      </c>
      <c r="AR93">
        <f>Heildar!AX300</f>
        <v>0</v>
      </c>
      <c r="AS93">
        <f>Heildar!AY300</f>
        <v>0</v>
      </c>
      <c r="AT93">
        <f>Heildar!AZ300</f>
        <v>0</v>
      </c>
      <c r="AU93">
        <f>Heildar!BA300</f>
        <v>0</v>
      </c>
      <c r="AV93">
        <f>Heildar!BB300</f>
        <v>0</v>
      </c>
      <c r="AW93">
        <f>Heildar!BC300</f>
        <v>0</v>
      </c>
      <c r="AX93">
        <f>Heildar!BD300</f>
        <v>0</v>
      </c>
      <c r="AY93">
        <f>Heildar!BE300</f>
        <v>0</v>
      </c>
      <c r="AZ93">
        <f>Heildar!BF300</f>
        <v>0</v>
      </c>
      <c r="BA93">
        <f>Heildar!BG300</f>
        <v>0</v>
      </c>
      <c r="BB93">
        <f>Heildar!BH300</f>
        <v>0</v>
      </c>
      <c r="BC93">
        <f>Heildar!BI300</f>
        <v>0</v>
      </c>
      <c r="BD93">
        <f>Heildar!BJ300</f>
        <v>0</v>
      </c>
      <c r="BE93">
        <f>Heildar!BK300</f>
        <v>0</v>
      </c>
      <c r="BF93">
        <f>Heildar!BL300</f>
        <v>0</v>
      </c>
      <c r="BG93">
        <f>Heildar!BM300</f>
        <v>0</v>
      </c>
      <c r="BH93">
        <f>Heildar!BN300</f>
        <v>0</v>
      </c>
      <c r="BI93">
        <f>Heildar!BO300</f>
        <v>0</v>
      </c>
      <c r="BJ93">
        <f>Heildar!BP300</f>
        <v>0</v>
      </c>
      <c r="BK93">
        <f>Heildar!BQ300</f>
        <v>0</v>
      </c>
      <c r="BL93">
        <f>Heildar!BR300</f>
        <v>0</v>
      </c>
      <c r="BM93">
        <f>Heildar!BS300</f>
        <v>0</v>
      </c>
      <c r="BN93">
        <f>Heildar!BT300</f>
        <v>0</v>
      </c>
      <c r="BO93">
        <f>Heildar!BU300</f>
        <v>0</v>
      </c>
      <c r="BP93">
        <f>Heildar!BV300</f>
        <v>0</v>
      </c>
      <c r="BQ93">
        <f>Heildar!BW300</f>
        <v>0</v>
      </c>
      <c r="BR93">
        <f>Heildar!BX300</f>
        <v>0</v>
      </c>
      <c r="BS93">
        <f>Heildar!BY300</f>
        <v>0</v>
      </c>
      <c r="BT93">
        <f>Heildar!BZ300</f>
        <v>0</v>
      </c>
      <c r="BU93">
        <f>Heildar!CA300</f>
        <v>0</v>
      </c>
      <c r="BV93">
        <f>Heildar!CB300</f>
        <v>0</v>
      </c>
      <c r="BW93">
        <f>Heildar!CC300</f>
        <v>0</v>
      </c>
      <c r="BX93">
        <f>Heildar!CD300</f>
        <v>0</v>
      </c>
      <c r="BY93">
        <f>Heildar!CE300</f>
        <v>0</v>
      </c>
      <c r="BZ93">
        <f>Heildar!CF300</f>
        <v>0</v>
      </c>
      <c r="CA93">
        <f>Heildar!CG300</f>
        <v>0</v>
      </c>
      <c r="CB93">
        <f>Heildar!CH300</f>
        <v>0</v>
      </c>
      <c r="CC93">
        <f>Heildar!CI300</f>
        <v>0</v>
      </c>
      <c r="CD93">
        <f>Heildar!CJ300</f>
        <v>0</v>
      </c>
      <c r="CE93">
        <f>Heildar!CK300</f>
        <v>0</v>
      </c>
      <c r="CF93">
        <f>Heildar!CL300</f>
        <v>0</v>
      </c>
      <c r="CG93">
        <f>Heildar!CM300</f>
        <v>0</v>
      </c>
      <c r="CH93">
        <f>Heildar!CN300</f>
        <v>0</v>
      </c>
      <c r="CI93">
        <f>Heildar!CO300</f>
        <v>0</v>
      </c>
      <c r="CJ93">
        <f>Heildar!CP300</f>
        <v>0</v>
      </c>
      <c r="CK93">
        <f>Heildar!CQ300</f>
        <v>0</v>
      </c>
      <c r="CL93">
        <f>Heildar!CR300</f>
        <v>0</v>
      </c>
      <c r="CM93">
        <f>Heildar!CS300</f>
        <v>0</v>
      </c>
      <c r="CN93">
        <f>Heildar!CT300</f>
        <v>0</v>
      </c>
      <c r="CO93">
        <f>Heildar!CU300</f>
        <v>0</v>
      </c>
      <c r="CP93">
        <f>Heildar!CV300</f>
        <v>0</v>
      </c>
      <c r="CQ93">
        <f>Heildar!CW300</f>
        <v>0</v>
      </c>
      <c r="CR93">
        <f>Heildar!CX300</f>
        <v>0</v>
      </c>
      <c r="CS93">
        <f>Heildar!CY300</f>
        <v>0</v>
      </c>
      <c r="CT93">
        <f>Heildar!CZ300</f>
        <v>0</v>
      </c>
      <c r="CU93">
        <f>Heildar!DA300</f>
        <v>0</v>
      </c>
      <c r="CV93">
        <f>Heildar!DB300</f>
        <v>0</v>
      </c>
      <c r="CW93">
        <f>Heildar!DC300</f>
        <v>0</v>
      </c>
      <c r="CX93">
        <f>Heildar!DD300</f>
        <v>0</v>
      </c>
      <c r="CY93">
        <f>Heildar!DE300</f>
        <v>0</v>
      </c>
      <c r="CZ93">
        <f>Heildar!DF300</f>
        <v>0</v>
      </c>
      <c r="DA93">
        <f>Heildar!DG300</f>
        <v>0</v>
      </c>
      <c r="DB93">
        <f>Heildar!DH300</f>
        <v>0</v>
      </c>
      <c r="DC93">
        <f>Heildar!DI300</f>
        <v>0</v>
      </c>
      <c r="DD93">
        <f>Heildar!DJ300</f>
        <v>0</v>
      </c>
      <c r="DE93">
        <f>Heildar!DK300</f>
        <v>0</v>
      </c>
      <c r="DF93">
        <f>Heildar!DL300</f>
        <v>0</v>
      </c>
      <c r="DG93">
        <f>Heildar!DM300</f>
        <v>0</v>
      </c>
      <c r="DH93">
        <f>Heildar!DN300</f>
        <v>0</v>
      </c>
      <c r="DI93">
        <f>Heildar!DO300</f>
        <v>0</v>
      </c>
      <c r="DJ93">
        <f>Heildar!DP300</f>
        <v>0</v>
      </c>
      <c r="DK93">
        <f>Heildar!DQ300</f>
        <v>0</v>
      </c>
      <c r="DL93">
        <f>Heildar!DR300</f>
        <v>0</v>
      </c>
      <c r="DM93">
        <f>Heildar!DS300</f>
        <v>0</v>
      </c>
      <c r="DN93">
        <f>Heildar!DT300</f>
        <v>0</v>
      </c>
      <c r="DO93">
        <f>Heildar!DU300</f>
        <v>0</v>
      </c>
      <c r="DP93">
        <f>Heildar!DV300</f>
        <v>0</v>
      </c>
      <c r="DQ93">
        <f>Heildar!DW300</f>
        <v>0</v>
      </c>
      <c r="DR93">
        <f>Heildar!DX300</f>
        <v>0</v>
      </c>
      <c r="DS93">
        <f>Heildar!DY300</f>
        <v>0</v>
      </c>
      <c r="DT93">
        <f>Heildar!DZ300</f>
        <v>0</v>
      </c>
      <c r="DU93">
        <f>Heildar!EA300</f>
        <v>0</v>
      </c>
      <c r="DV93">
        <f>Heildar!EB300</f>
        <v>0</v>
      </c>
      <c r="DW93">
        <f>Heildar!EC300</f>
        <v>0</v>
      </c>
      <c r="DX93">
        <f>Heildar!ED300</f>
        <v>0</v>
      </c>
      <c r="DY93">
        <f>Heildar!EE300</f>
        <v>0</v>
      </c>
      <c r="DZ93">
        <f>Heildar!EF300</f>
        <v>0</v>
      </c>
      <c r="EA93">
        <f>Heildar!EG300</f>
        <v>0</v>
      </c>
      <c r="EB93">
        <f>Heildar!EH300</f>
        <v>0</v>
      </c>
      <c r="EC93">
        <f>Heildar!EI300</f>
        <v>0</v>
      </c>
      <c r="ED93">
        <f>Heildar!EJ300</f>
        <v>0</v>
      </c>
      <c r="EE93">
        <f>Heildar!EK300</f>
        <v>0</v>
      </c>
      <c r="EF93">
        <f>Heildar!EL300</f>
        <v>0</v>
      </c>
      <c r="EG93">
        <f>Heildar!EM300</f>
        <v>0</v>
      </c>
      <c r="EH93">
        <f>Heildar!EN300</f>
        <v>0</v>
      </c>
      <c r="EI93">
        <f>Heildar!EO300</f>
        <v>0</v>
      </c>
      <c r="EJ93">
        <f>Heildar!EP300</f>
        <v>0</v>
      </c>
      <c r="EK93">
        <f>Heildar!EQ300</f>
        <v>0</v>
      </c>
      <c r="EL93">
        <f>Heildar!ER300</f>
        <v>0</v>
      </c>
      <c r="EM93">
        <f>Heildar!ES300</f>
        <v>0</v>
      </c>
      <c r="EN93">
        <f>Heildar!ET300</f>
        <v>0</v>
      </c>
      <c r="EO93">
        <f>Heildar!EU300</f>
        <v>0</v>
      </c>
      <c r="EP93">
        <f>Heildar!EV300</f>
        <v>0</v>
      </c>
      <c r="EQ93">
        <f>Heildar!EW300</f>
        <v>0</v>
      </c>
      <c r="ER93">
        <f>Heildar!EX300</f>
        <v>0</v>
      </c>
      <c r="ES93">
        <f>Heildar!EY300</f>
        <v>0</v>
      </c>
      <c r="ET93">
        <f>Heildar!EZ300</f>
        <v>0</v>
      </c>
      <c r="EU93">
        <f>Heildar!FA300</f>
        <v>0</v>
      </c>
      <c r="EV93">
        <f>Heildar!FB300</f>
        <v>0</v>
      </c>
      <c r="EW93">
        <f>Heildar!FC300</f>
        <v>0</v>
      </c>
      <c r="EX93">
        <f>Heildar!FD300</f>
        <v>0</v>
      </c>
      <c r="EY93">
        <f>Heildar!FE300</f>
        <v>0</v>
      </c>
      <c r="EZ93">
        <f>Heildar!FF300</f>
        <v>0</v>
      </c>
      <c r="FA93">
        <f>Heildar!FG300</f>
        <v>0</v>
      </c>
      <c r="FB93">
        <f>Heildar!FH300</f>
        <v>0</v>
      </c>
      <c r="FC93">
        <f>Heildar!FI300</f>
        <v>0</v>
      </c>
      <c r="FD93">
        <f>Heildar!FJ300</f>
        <v>0</v>
      </c>
      <c r="FE93">
        <f>Heildar!FK300</f>
        <v>0</v>
      </c>
      <c r="FF93">
        <f>Heildar!FL300</f>
        <v>0</v>
      </c>
      <c r="FG93">
        <f>Heildar!FM300</f>
        <v>0</v>
      </c>
      <c r="FH93">
        <f>Heildar!FN300</f>
        <v>0</v>
      </c>
      <c r="FI93">
        <f>Heildar!FO300</f>
        <v>0</v>
      </c>
      <c r="FJ93">
        <f>Heildar!FP300</f>
        <v>0</v>
      </c>
      <c r="FK93">
        <f>Heildar!FQ300</f>
        <v>0</v>
      </c>
      <c r="FL93">
        <f>Heildar!FR300</f>
        <v>0</v>
      </c>
      <c r="FM93">
        <f>Heildar!FS300</f>
        <v>0</v>
      </c>
      <c r="FN93">
        <f>Heildar!FT300</f>
        <v>0</v>
      </c>
      <c r="FO93">
        <f>Heildar!FU300</f>
        <v>0</v>
      </c>
      <c r="FP93">
        <f>Heildar!FV300</f>
        <v>0</v>
      </c>
      <c r="FQ93">
        <f>Heildar!FW300</f>
        <v>0</v>
      </c>
      <c r="FR93">
        <f>Heildar!FX300</f>
        <v>0</v>
      </c>
      <c r="FS93">
        <f>Heildar!FY300</f>
        <v>0</v>
      </c>
      <c r="FT93">
        <f>Heildar!FZ300</f>
        <v>0</v>
      </c>
      <c r="FU93">
        <f>Heildar!GA300</f>
        <v>0</v>
      </c>
      <c r="FV93">
        <f>Heildar!GB300</f>
        <v>0</v>
      </c>
      <c r="FW93">
        <f>Heildar!GC300</f>
        <v>0</v>
      </c>
      <c r="FX93">
        <f>Heildar!GD300</f>
        <v>0</v>
      </c>
      <c r="FY93">
        <f>Heildar!GE300</f>
        <v>0</v>
      </c>
      <c r="FZ93">
        <f>Heildar!GF300</f>
        <v>0</v>
      </c>
      <c r="GA93">
        <f>Heildar!GG300</f>
        <v>0</v>
      </c>
      <c r="GB93">
        <f>Heildar!GH300</f>
        <v>0</v>
      </c>
      <c r="GC93">
        <f>Heildar!GI300</f>
        <v>0</v>
      </c>
      <c r="GD93">
        <f>Heildar!GJ300</f>
        <v>0</v>
      </c>
      <c r="GE93">
        <f>Heildar!GK300</f>
        <v>0</v>
      </c>
      <c r="GF93">
        <f>Heildar!GL300</f>
        <v>0</v>
      </c>
      <c r="GG93">
        <f>Heildar!GM300</f>
        <v>0</v>
      </c>
      <c r="GH93">
        <f>Heildar!GN300</f>
        <v>0</v>
      </c>
      <c r="GI93">
        <f>Heildar!GO300</f>
        <v>0</v>
      </c>
      <c r="GJ93">
        <f>Heildar!GP300</f>
        <v>0</v>
      </c>
      <c r="GK93">
        <f>Heildar!GQ300</f>
        <v>0</v>
      </c>
      <c r="GL93">
        <f>Heildar!GR300</f>
        <v>0</v>
      </c>
      <c r="GM93">
        <f>Heildar!GS300</f>
        <v>0</v>
      </c>
      <c r="GN93">
        <f>Heildar!GT300</f>
        <v>0</v>
      </c>
      <c r="GO93">
        <f>Heildar!GU300</f>
        <v>0</v>
      </c>
      <c r="GP93">
        <f>Heildar!GV300</f>
        <v>0</v>
      </c>
      <c r="GQ93">
        <f>Heildar!GW300</f>
        <v>0</v>
      </c>
      <c r="GR93">
        <f>Heildar!GX300</f>
        <v>0</v>
      </c>
      <c r="GS93">
        <f>Heildar!GY300</f>
        <v>0</v>
      </c>
      <c r="GT93">
        <f>Heildar!GZ300</f>
        <v>0</v>
      </c>
      <c r="GU93">
        <f>Heildar!HA300</f>
        <v>0</v>
      </c>
      <c r="GV93">
        <f>Heildar!HB300</f>
        <v>0</v>
      </c>
      <c r="GW93">
        <f>Heildar!HC300</f>
        <v>0</v>
      </c>
      <c r="GX93">
        <f>Heildar!HD300</f>
        <v>0</v>
      </c>
      <c r="GY93">
        <f>Heildar!HE300</f>
        <v>0</v>
      </c>
      <c r="GZ93">
        <f>Heildar!HF300</f>
        <v>0</v>
      </c>
      <c r="HA93">
        <f>Heildar!HG300</f>
        <v>0</v>
      </c>
      <c r="HB93">
        <f>Heildar!HH300</f>
        <v>0</v>
      </c>
      <c r="HC93">
        <f>Heildar!HI300</f>
        <v>0</v>
      </c>
      <c r="HD93">
        <f>Heildar!HJ300</f>
        <v>0</v>
      </c>
      <c r="HE93">
        <f>Heildar!HK300</f>
        <v>0</v>
      </c>
      <c r="HF93">
        <f>Heildar!HL300</f>
        <v>0</v>
      </c>
      <c r="HG93">
        <f>Heildar!HM300</f>
        <v>0</v>
      </c>
      <c r="HH93">
        <f>Heildar!HN300</f>
        <v>0</v>
      </c>
      <c r="HI93">
        <f>Heildar!HO300</f>
        <v>0</v>
      </c>
      <c r="HJ93">
        <f>Heildar!HP300</f>
        <v>0</v>
      </c>
      <c r="HK93">
        <f>Heildar!HQ300</f>
        <v>0</v>
      </c>
      <c r="HL93">
        <f>Heildar!HR300</f>
        <v>0</v>
      </c>
      <c r="HM93">
        <f>Heildar!HS300</f>
        <v>0</v>
      </c>
      <c r="HN93">
        <f>Heildar!HT300</f>
        <v>0</v>
      </c>
      <c r="HO93">
        <f>Heildar!HU300</f>
        <v>0</v>
      </c>
      <c r="HP93">
        <f>Heildar!HV300</f>
        <v>0</v>
      </c>
      <c r="HQ93">
        <f>Heildar!HW300</f>
        <v>0</v>
      </c>
      <c r="HR93">
        <f>Heildar!HX300</f>
        <v>0</v>
      </c>
      <c r="HS93">
        <f>Heildar!HY300</f>
        <v>0</v>
      </c>
      <c r="HT93">
        <f>Heildar!HZ300</f>
        <v>0</v>
      </c>
      <c r="HU93">
        <f>Heildar!IA300</f>
        <v>0</v>
      </c>
      <c r="HV93">
        <f>Heildar!IB300</f>
        <v>0</v>
      </c>
      <c r="HW93">
        <f>Heildar!IC300</f>
        <v>0</v>
      </c>
      <c r="HX93">
        <f>Heildar!ID300</f>
        <v>0</v>
      </c>
      <c r="HY93">
        <f>Heildar!IE300</f>
        <v>0</v>
      </c>
      <c r="HZ93">
        <f>Heildar!IF300</f>
        <v>0</v>
      </c>
      <c r="IA93">
        <f>Heildar!IG300</f>
        <v>0</v>
      </c>
      <c r="IB93">
        <f>Heildar!IH300</f>
        <v>0</v>
      </c>
      <c r="IC93">
        <f>Heildar!II300</f>
        <v>0</v>
      </c>
      <c r="ID93">
        <f>Heildar!IJ300</f>
        <v>0</v>
      </c>
      <c r="IE93">
        <f>Heildar!IK300</f>
        <v>0</v>
      </c>
      <c r="IF93">
        <f>Heildar!IL300</f>
        <v>0</v>
      </c>
      <c r="IG93">
        <f>Heildar!IM300</f>
        <v>0</v>
      </c>
      <c r="IH93">
        <f>Heildar!IN300</f>
        <v>0</v>
      </c>
      <c r="II93">
        <f>Heildar!IO300</f>
        <v>0</v>
      </c>
      <c r="IJ93">
        <f>Heildar!IP300</f>
        <v>0</v>
      </c>
      <c r="IK93">
        <f>Heildar!IQ300</f>
        <v>0</v>
      </c>
      <c r="IL93">
        <f>Heildar!IR300</f>
        <v>0</v>
      </c>
      <c r="IM93">
        <f>Heildar!IS300</f>
        <v>0</v>
      </c>
      <c r="IN93">
        <f>Heildar!IT300</f>
        <v>0</v>
      </c>
      <c r="IO93">
        <f>Heildar!IU300</f>
        <v>0</v>
      </c>
      <c r="IP93">
        <f>Heildar!IV300</f>
        <v>0</v>
      </c>
      <c r="IQ93" t="e">
        <f>Heildar!#REF!</f>
        <v>#REF!</v>
      </c>
      <c r="IR93" t="e">
        <f>Heildar!#REF!</f>
        <v>#REF!</v>
      </c>
      <c r="IS93" t="e">
        <f>Heildar!#REF!</f>
        <v>#REF!</v>
      </c>
      <c r="IT93" t="e">
        <f>Heildar!#REF!</f>
        <v>#REF!</v>
      </c>
      <c r="IU93" t="e">
        <f>Heildar!#REF!</f>
        <v>#REF!</v>
      </c>
      <c r="IV93" t="e">
        <f>Heildar!#REF!</f>
        <v>#REF!</v>
      </c>
    </row>
    <row r="94" spans="1:256" x14ac:dyDescent="0.2">
      <c r="A94" s="30" t="str">
        <f>Heildar!A196</f>
        <v>Hrúðurfléttur</v>
      </c>
      <c r="B94" s="30">
        <f>Heildar!B196</f>
        <v>21.5</v>
      </c>
      <c r="C94" s="30">
        <f>Heildar!C196</f>
        <v>9</v>
      </c>
      <c r="D94" s="30">
        <f>Heildar!D196</f>
        <v>13.5</v>
      </c>
      <c r="E94" s="30">
        <f>Heildar!E196</f>
        <v>9</v>
      </c>
      <c r="F94" s="30">
        <f>Heildar!F196</f>
        <v>5.5</v>
      </c>
      <c r="G94" s="30">
        <f>Heildar!G196</f>
        <v>-12.5</v>
      </c>
      <c r="H94" s="30">
        <f>Heildar!H196</f>
        <v>4.5</v>
      </c>
      <c r="I94" s="30">
        <f>Heildar!I196</f>
        <v>-4.5</v>
      </c>
      <c r="J94" s="30">
        <f>Heildar!J196</f>
        <v>-3.5</v>
      </c>
      <c r="K94" s="30">
        <f>Heildar!K196</f>
        <v>0</v>
      </c>
      <c r="L94" s="30">
        <f>Heildar!L196</f>
        <v>0</v>
      </c>
      <c r="M94" s="30">
        <f>Heildar!M196</f>
        <v>0</v>
      </c>
      <c r="N94" s="30">
        <f>Heildar!N196</f>
        <v>0</v>
      </c>
      <c r="O94" s="30">
        <f>Heildar!O196</f>
        <v>0</v>
      </c>
      <c r="P94" s="30">
        <f>Heildar!P196</f>
        <v>0</v>
      </c>
      <c r="Q94" s="30">
        <f>Heildar!Q196</f>
        <v>0</v>
      </c>
      <c r="R94" s="30">
        <f>Heildar!R196</f>
        <v>0</v>
      </c>
      <c r="S94" s="30">
        <f>Heildar!S196</f>
        <v>0</v>
      </c>
      <c r="T94" s="30">
        <f>Heildar!T196</f>
        <v>0</v>
      </c>
      <c r="U94" s="30">
        <f>Heildar!U196</f>
        <v>21.5</v>
      </c>
      <c r="V94" s="30">
        <f>Heildar!V196</f>
        <v>9</v>
      </c>
      <c r="W94" s="30">
        <f>Heildar!W196</f>
        <v>13.5</v>
      </c>
      <c r="X94" s="30">
        <f>Heildar!X196</f>
        <v>9</v>
      </c>
      <c r="Y94" s="30">
        <f>Heildar!Y196</f>
        <v>5.5</v>
      </c>
      <c r="Z94" s="30">
        <f>Heildar!Z196</f>
        <v>0</v>
      </c>
      <c r="AA94" s="30">
        <f>Heildar!AA196</f>
        <v>0</v>
      </c>
      <c r="AB94" s="30">
        <f>Heildar!AB196</f>
        <v>0</v>
      </c>
      <c r="AC94" s="30">
        <f>Heildar!AC196</f>
        <v>0</v>
      </c>
      <c r="AD94" s="30">
        <f>Heildar!AD196</f>
        <v>0</v>
      </c>
      <c r="AE94" s="30">
        <f>Heildar!AE196</f>
        <v>0</v>
      </c>
      <c r="AF94" s="30">
        <f>Heildar!AF196</f>
        <v>0</v>
      </c>
      <c r="AG94" s="30">
        <f>Heildar!AG196</f>
        <v>0</v>
      </c>
      <c r="AH94" s="30">
        <f>Heildar!AH196</f>
        <v>0</v>
      </c>
      <c r="AI94" s="30">
        <f>Heildar!AI196</f>
        <v>0</v>
      </c>
      <c r="AP94">
        <f>Heildar!AV301</f>
        <v>0</v>
      </c>
      <c r="AQ94">
        <f>Heildar!AW301</f>
        <v>0</v>
      </c>
      <c r="AR94">
        <f>Heildar!AX301</f>
        <v>0</v>
      </c>
      <c r="AS94">
        <f>Heildar!AY301</f>
        <v>0</v>
      </c>
      <c r="AT94">
        <f>Heildar!AZ301</f>
        <v>0</v>
      </c>
      <c r="AU94">
        <f>Heildar!BA301</f>
        <v>0</v>
      </c>
      <c r="AV94">
        <f>Heildar!BB301</f>
        <v>0</v>
      </c>
      <c r="AW94">
        <f>Heildar!BC301</f>
        <v>0</v>
      </c>
      <c r="AX94">
        <f>Heildar!BD301</f>
        <v>0</v>
      </c>
      <c r="AY94">
        <f>Heildar!BE301</f>
        <v>0</v>
      </c>
      <c r="AZ94">
        <f>Heildar!BF301</f>
        <v>0</v>
      </c>
      <c r="BA94">
        <f>Heildar!BG301</f>
        <v>0</v>
      </c>
      <c r="BB94">
        <f>Heildar!BH301</f>
        <v>0</v>
      </c>
      <c r="BC94">
        <f>Heildar!BI301</f>
        <v>0</v>
      </c>
      <c r="BD94">
        <f>Heildar!BJ301</f>
        <v>0</v>
      </c>
      <c r="BE94">
        <f>Heildar!BK301</f>
        <v>0</v>
      </c>
      <c r="BF94">
        <f>Heildar!BL301</f>
        <v>0</v>
      </c>
      <c r="BG94">
        <f>Heildar!BM301</f>
        <v>0</v>
      </c>
      <c r="BH94">
        <f>Heildar!BN301</f>
        <v>0</v>
      </c>
      <c r="BI94">
        <f>Heildar!BO301</f>
        <v>0</v>
      </c>
      <c r="BJ94">
        <f>Heildar!BP301</f>
        <v>0</v>
      </c>
      <c r="BK94">
        <f>Heildar!BQ301</f>
        <v>0</v>
      </c>
      <c r="BL94">
        <f>Heildar!BR301</f>
        <v>0</v>
      </c>
      <c r="BM94">
        <f>Heildar!BS301</f>
        <v>0</v>
      </c>
      <c r="BN94">
        <f>Heildar!BT301</f>
        <v>0</v>
      </c>
      <c r="BO94">
        <f>Heildar!BU301</f>
        <v>0</v>
      </c>
      <c r="BP94">
        <f>Heildar!BV301</f>
        <v>0</v>
      </c>
      <c r="BQ94">
        <f>Heildar!BW301</f>
        <v>0</v>
      </c>
      <c r="BR94">
        <f>Heildar!BX301</f>
        <v>0</v>
      </c>
      <c r="BS94">
        <f>Heildar!BY301</f>
        <v>0</v>
      </c>
      <c r="BT94">
        <f>Heildar!BZ301</f>
        <v>0</v>
      </c>
      <c r="BU94">
        <f>Heildar!CA301</f>
        <v>0</v>
      </c>
      <c r="BV94">
        <f>Heildar!CB301</f>
        <v>0</v>
      </c>
      <c r="BW94">
        <f>Heildar!CC301</f>
        <v>0</v>
      </c>
      <c r="BX94">
        <f>Heildar!CD301</f>
        <v>0</v>
      </c>
      <c r="BY94">
        <f>Heildar!CE301</f>
        <v>0</v>
      </c>
      <c r="BZ94">
        <f>Heildar!CF301</f>
        <v>0</v>
      </c>
      <c r="CA94">
        <f>Heildar!CG301</f>
        <v>0</v>
      </c>
      <c r="CB94">
        <f>Heildar!CH301</f>
        <v>0</v>
      </c>
      <c r="CC94">
        <f>Heildar!CI301</f>
        <v>0</v>
      </c>
      <c r="CD94">
        <f>Heildar!CJ301</f>
        <v>0</v>
      </c>
      <c r="CE94">
        <f>Heildar!CK301</f>
        <v>0</v>
      </c>
      <c r="CF94">
        <f>Heildar!CL301</f>
        <v>0</v>
      </c>
      <c r="CG94">
        <f>Heildar!CM301</f>
        <v>0</v>
      </c>
      <c r="CH94">
        <f>Heildar!CN301</f>
        <v>0</v>
      </c>
      <c r="CI94">
        <f>Heildar!CO301</f>
        <v>0</v>
      </c>
      <c r="CJ94">
        <f>Heildar!CP301</f>
        <v>0</v>
      </c>
      <c r="CK94">
        <f>Heildar!CQ301</f>
        <v>0</v>
      </c>
      <c r="CL94">
        <f>Heildar!CR301</f>
        <v>0</v>
      </c>
      <c r="CM94">
        <f>Heildar!CS301</f>
        <v>0</v>
      </c>
      <c r="CN94">
        <f>Heildar!CT301</f>
        <v>0</v>
      </c>
      <c r="CO94">
        <f>Heildar!CU301</f>
        <v>0</v>
      </c>
      <c r="CP94">
        <f>Heildar!CV301</f>
        <v>0</v>
      </c>
      <c r="CQ94">
        <f>Heildar!CW301</f>
        <v>0</v>
      </c>
      <c r="CR94">
        <f>Heildar!CX301</f>
        <v>0</v>
      </c>
      <c r="CS94">
        <f>Heildar!CY301</f>
        <v>0</v>
      </c>
      <c r="CT94">
        <f>Heildar!CZ301</f>
        <v>0</v>
      </c>
      <c r="CU94">
        <f>Heildar!DA301</f>
        <v>0</v>
      </c>
      <c r="CV94">
        <f>Heildar!DB301</f>
        <v>0</v>
      </c>
      <c r="CW94">
        <f>Heildar!DC301</f>
        <v>0</v>
      </c>
      <c r="CX94">
        <f>Heildar!DD301</f>
        <v>0</v>
      </c>
      <c r="CY94">
        <f>Heildar!DE301</f>
        <v>0</v>
      </c>
      <c r="CZ94">
        <f>Heildar!DF301</f>
        <v>0</v>
      </c>
      <c r="DA94">
        <f>Heildar!DG301</f>
        <v>0</v>
      </c>
      <c r="DB94">
        <f>Heildar!DH301</f>
        <v>0</v>
      </c>
      <c r="DC94">
        <f>Heildar!DI301</f>
        <v>0</v>
      </c>
      <c r="DD94">
        <f>Heildar!DJ301</f>
        <v>0</v>
      </c>
      <c r="DE94">
        <f>Heildar!DK301</f>
        <v>0</v>
      </c>
      <c r="DF94">
        <f>Heildar!DL301</f>
        <v>0</v>
      </c>
      <c r="DG94">
        <f>Heildar!DM301</f>
        <v>0</v>
      </c>
      <c r="DH94">
        <f>Heildar!DN301</f>
        <v>0</v>
      </c>
      <c r="DI94">
        <f>Heildar!DO301</f>
        <v>0</v>
      </c>
      <c r="DJ94">
        <f>Heildar!DP301</f>
        <v>0</v>
      </c>
      <c r="DK94">
        <f>Heildar!DQ301</f>
        <v>0</v>
      </c>
      <c r="DL94">
        <f>Heildar!DR301</f>
        <v>0</v>
      </c>
      <c r="DM94">
        <f>Heildar!DS301</f>
        <v>0</v>
      </c>
      <c r="DN94">
        <f>Heildar!DT301</f>
        <v>0</v>
      </c>
      <c r="DO94">
        <f>Heildar!DU301</f>
        <v>0</v>
      </c>
      <c r="DP94">
        <f>Heildar!DV301</f>
        <v>0</v>
      </c>
      <c r="DQ94">
        <f>Heildar!DW301</f>
        <v>0</v>
      </c>
      <c r="DR94">
        <f>Heildar!DX301</f>
        <v>0</v>
      </c>
      <c r="DS94">
        <f>Heildar!DY301</f>
        <v>0</v>
      </c>
      <c r="DT94">
        <f>Heildar!DZ301</f>
        <v>0</v>
      </c>
      <c r="DU94">
        <f>Heildar!EA301</f>
        <v>0</v>
      </c>
      <c r="DV94">
        <f>Heildar!EB301</f>
        <v>0</v>
      </c>
      <c r="DW94">
        <f>Heildar!EC301</f>
        <v>0</v>
      </c>
      <c r="DX94">
        <f>Heildar!ED301</f>
        <v>0</v>
      </c>
      <c r="DY94">
        <f>Heildar!EE301</f>
        <v>0</v>
      </c>
      <c r="DZ94">
        <f>Heildar!EF301</f>
        <v>0</v>
      </c>
      <c r="EA94">
        <f>Heildar!EG301</f>
        <v>0</v>
      </c>
      <c r="EB94">
        <f>Heildar!EH301</f>
        <v>0</v>
      </c>
      <c r="EC94">
        <f>Heildar!EI301</f>
        <v>0</v>
      </c>
      <c r="ED94">
        <f>Heildar!EJ301</f>
        <v>0</v>
      </c>
      <c r="EE94">
        <f>Heildar!EK301</f>
        <v>0</v>
      </c>
      <c r="EF94">
        <f>Heildar!EL301</f>
        <v>0</v>
      </c>
      <c r="EG94">
        <f>Heildar!EM301</f>
        <v>0</v>
      </c>
      <c r="EH94">
        <f>Heildar!EN301</f>
        <v>0</v>
      </c>
      <c r="EI94">
        <f>Heildar!EO301</f>
        <v>0</v>
      </c>
      <c r="EJ94">
        <f>Heildar!EP301</f>
        <v>0</v>
      </c>
      <c r="EK94">
        <f>Heildar!EQ301</f>
        <v>0</v>
      </c>
      <c r="EL94">
        <f>Heildar!ER301</f>
        <v>0</v>
      </c>
      <c r="EM94">
        <f>Heildar!ES301</f>
        <v>0</v>
      </c>
      <c r="EN94">
        <f>Heildar!ET301</f>
        <v>0</v>
      </c>
      <c r="EO94">
        <f>Heildar!EU301</f>
        <v>0</v>
      </c>
      <c r="EP94">
        <f>Heildar!EV301</f>
        <v>0</v>
      </c>
      <c r="EQ94">
        <f>Heildar!EW301</f>
        <v>0</v>
      </c>
      <c r="ER94">
        <f>Heildar!EX301</f>
        <v>0</v>
      </c>
      <c r="ES94">
        <f>Heildar!EY301</f>
        <v>0</v>
      </c>
      <c r="ET94">
        <f>Heildar!EZ301</f>
        <v>0</v>
      </c>
      <c r="EU94">
        <f>Heildar!FA301</f>
        <v>0</v>
      </c>
      <c r="EV94">
        <f>Heildar!FB301</f>
        <v>0</v>
      </c>
      <c r="EW94">
        <f>Heildar!FC301</f>
        <v>0</v>
      </c>
      <c r="EX94">
        <f>Heildar!FD301</f>
        <v>0</v>
      </c>
      <c r="EY94">
        <f>Heildar!FE301</f>
        <v>0</v>
      </c>
      <c r="EZ94">
        <f>Heildar!FF301</f>
        <v>0</v>
      </c>
      <c r="FA94">
        <f>Heildar!FG301</f>
        <v>0</v>
      </c>
      <c r="FB94">
        <f>Heildar!FH301</f>
        <v>0</v>
      </c>
      <c r="FC94">
        <f>Heildar!FI301</f>
        <v>0</v>
      </c>
      <c r="FD94">
        <f>Heildar!FJ301</f>
        <v>0</v>
      </c>
      <c r="FE94">
        <f>Heildar!FK301</f>
        <v>0</v>
      </c>
      <c r="FF94">
        <f>Heildar!FL301</f>
        <v>0</v>
      </c>
      <c r="FG94">
        <f>Heildar!FM301</f>
        <v>0</v>
      </c>
      <c r="FH94">
        <f>Heildar!FN301</f>
        <v>0</v>
      </c>
      <c r="FI94">
        <f>Heildar!FO301</f>
        <v>0</v>
      </c>
      <c r="FJ94">
        <f>Heildar!FP301</f>
        <v>0</v>
      </c>
      <c r="FK94">
        <f>Heildar!FQ301</f>
        <v>0</v>
      </c>
      <c r="FL94">
        <f>Heildar!FR301</f>
        <v>0</v>
      </c>
      <c r="FM94">
        <f>Heildar!FS301</f>
        <v>0</v>
      </c>
      <c r="FN94">
        <f>Heildar!FT301</f>
        <v>0</v>
      </c>
      <c r="FO94">
        <f>Heildar!FU301</f>
        <v>0</v>
      </c>
      <c r="FP94">
        <f>Heildar!FV301</f>
        <v>0</v>
      </c>
      <c r="FQ94">
        <f>Heildar!FW301</f>
        <v>0</v>
      </c>
      <c r="FR94">
        <f>Heildar!FX301</f>
        <v>0</v>
      </c>
      <c r="FS94">
        <f>Heildar!FY301</f>
        <v>0</v>
      </c>
      <c r="FT94">
        <f>Heildar!FZ301</f>
        <v>0</v>
      </c>
      <c r="FU94">
        <f>Heildar!GA301</f>
        <v>0</v>
      </c>
      <c r="FV94">
        <f>Heildar!GB301</f>
        <v>0</v>
      </c>
      <c r="FW94">
        <f>Heildar!GC301</f>
        <v>0</v>
      </c>
      <c r="FX94">
        <f>Heildar!GD301</f>
        <v>0</v>
      </c>
      <c r="FY94">
        <f>Heildar!GE301</f>
        <v>0</v>
      </c>
      <c r="FZ94">
        <f>Heildar!GF301</f>
        <v>0</v>
      </c>
      <c r="GA94">
        <f>Heildar!GG301</f>
        <v>0</v>
      </c>
      <c r="GB94">
        <f>Heildar!GH301</f>
        <v>0</v>
      </c>
      <c r="GC94">
        <f>Heildar!GI301</f>
        <v>0</v>
      </c>
      <c r="GD94">
        <f>Heildar!GJ301</f>
        <v>0</v>
      </c>
      <c r="GE94">
        <f>Heildar!GK301</f>
        <v>0</v>
      </c>
      <c r="GF94">
        <f>Heildar!GL301</f>
        <v>0</v>
      </c>
      <c r="GG94">
        <f>Heildar!GM301</f>
        <v>0</v>
      </c>
      <c r="GH94">
        <f>Heildar!GN301</f>
        <v>0</v>
      </c>
      <c r="GI94">
        <f>Heildar!GO301</f>
        <v>0</v>
      </c>
      <c r="GJ94">
        <f>Heildar!GP301</f>
        <v>0</v>
      </c>
      <c r="GK94">
        <f>Heildar!GQ301</f>
        <v>0</v>
      </c>
      <c r="GL94">
        <f>Heildar!GR301</f>
        <v>0</v>
      </c>
      <c r="GM94">
        <f>Heildar!GS301</f>
        <v>0</v>
      </c>
      <c r="GN94">
        <f>Heildar!GT301</f>
        <v>0</v>
      </c>
      <c r="GO94">
        <f>Heildar!GU301</f>
        <v>0</v>
      </c>
      <c r="GP94">
        <f>Heildar!GV301</f>
        <v>0</v>
      </c>
      <c r="GQ94">
        <f>Heildar!GW301</f>
        <v>0</v>
      </c>
      <c r="GR94">
        <f>Heildar!GX301</f>
        <v>0</v>
      </c>
      <c r="GS94">
        <f>Heildar!GY301</f>
        <v>0</v>
      </c>
      <c r="GT94">
        <f>Heildar!GZ301</f>
        <v>0</v>
      </c>
      <c r="GU94">
        <f>Heildar!HA301</f>
        <v>0</v>
      </c>
      <c r="GV94">
        <f>Heildar!HB301</f>
        <v>0</v>
      </c>
      <c r="GW94">
        <f>Heildar!HC301</f>
        <v>0</v>
      </c>
      <c r="GX94">
        <f>Heildar!HD301</f>
        <v>0</v>
      </c>
      <c r="GY94">
        <f>Heildar!HE301</f>
        <v>0</v>
      </c>
      <c r="GZ94">
        <f>Heildar!HF301</f>
        <v>0</v>
      </c>
      <c r="HA94">
        <f>Heildar!HG301</f>
        <v>0</v>
      </c>
      <c r="HB94">
        <f>Heildar!HH301</f>
        <v>0</v>
      </c>
      <c r="HC94">
        <f>Heildar!HI301</f>
        <v>0</v>
      </c>
      <c r="HD94">
        <f>Heildar!HJ301</f>
        <v>0</v>
      </c>
      <c r="HE94">
        <f>Heildar!HK301</f>
        <v>0</v>
      </c>
      <c r="HF94">
        <f>Heildar!HL301</f>
        <v>0</v>
      </c>
      <c r="HG94">
        <f>Heildar!HM301</f>
        <v>0</v>
      </c>
      <c r="HH94">
        <f>Heildar!HN301</f>
        <v>0</v>
      </c>
      <c r="HI94">
        <f>Heildar!HO301</f>
        <v>0</v>
      </c>
      <c r="HJ94">
        <f>Heildar!HP301</f>
        <v>0</v>
      </c>
      <c r="HK94">
        <f>Heildar!HQ301</f>
        <v>0</v>
      </c>
      <c r="HL94">
        <f>Heildar!HR301</f>
        <v>0</v>
      </c>
      <c r="HM94">
        <f>Heildar!HS301</f>
        <v>0</v>
      </c>
      <c r="HN94">
        <f>Heildar!HT301</f>
        <v>0</v>
      </c>
      <c r="HO94">
        <f>Heildar!HU301</f>
        <v>0</v>
      </c>
      <c r="HP94">
        <f>Heildar!HV301</f>
        <v>0</v>
      </c>
      <c r="HQ94">
        <f>Heildar!HW301</f>
        <v>0</v>
      </c>
      <c r="HR94">
        <f>Heildar!HX301</f>
        <v>0</v>
      </c>
      <c r="HS94">
        <f>Heildar!HY301</f>
        <v>0</v>
      </c>
      <c r="HT94">
        <f>Heildar!HZ301</f>
        <v>0</v>
      </c>
      <c r="HU94">
        <f>Heildar!IA301</f>
        <v>0</v>
      </c>
      <c r="HV94">
        <f>Heildar!IB301</f>
        <v>0</v>
      </c>
      <c r="HW94">
        <f>Heildar!IC301</f>
        <v>0</v>
      </c>
      <c r="HX94">
        <f>Heildar!ID301</f>
        <v>0</v>
      </c>
      <c r="HY94">
        <f>Heildar!IE301</f>
        <v>0</v>
      </c>
      <c r="HZ94">
        <f>Heildar!IF301</f>
        <v>0</v>
      </c>
      <c r="IA94">
        <f>Heildar!IG301</f>
        <v>0</v>
      </c>
      <c r="IB94">
        <f>Heildar!IH301</f>
        <v>0</v>
      </c>
      <c r="IC94">
        <f>Heildar!II301</f>
        <v>0</v>
      </c>
      <c r="ID94">
        <f>Heildar!IJ301</f>
        <v>0</v>
      </c>
      <c r="IE94">
        <f>Heildar!IK301</f>
        <v>0</v>
      </c>
      <c r="IF94">
        <f>Heildar!IL301</f>
        <v>0</v>
      </c>
      <c r="IG94">
        <f>Heildar!IM301</f>
        <v>0</v>
      </c>
      <c r="IH94">
        <f>Heildar!IN301</f>
        <v>0</v>
      </c>
      <c r="II94">
        <f>Heildar!IO301</f>
        <v>0</v>
      </c>
      <c r="IJ94">
        <f>Heildar!IP301</f>
        <v>0</v>
      </c>
      <c r="IK94">
        <f>Heildar!IQ301</f>
        <v>0</v>
      </c>
      <c r="IL94">
        <f>Heildar!IR301</f>
        <v>0</v>
      </c>
      <c r="IM94">
        <f>Heildar!IS301</f>
        <v>0</v>
      </c>
      <c r="IN94">
        <f>Heildar!IT301</f>
        <v>0</v>
      </c>
      <c r="IO94">
        <f>Heildar!IU301</f>
        <v>0</v>
      </c>
      <c r="IP94">
        <f>Heildar!IV301</f>
        <v>0</v>
      </c>
      <c r="IQ94" t="e">
        <f>Heildar!#REF!</f>
        <v>#REF!</v>
      </c>
      <c r="IR94" t="e">
        <f>Heildar!#REF!</f>
        <v>#REF!</v>
      </c>
      <c r="IS94" t="e">
        <f>Heildar!#REF!</f>
        <v>#REF!</v>
      </c>
      <c r="IT94" t="e">
        <f>Heildar!#REF!</f>
        <v>#REF!</v>
      </c>
      <c r="IU94" t="e">
        <f>Heildar!#REF!</f>
        <v>#REF!</v>
      </c>
      <c r="IV94" t="e">
        <f>Heildar!#REF!</f>
        <v>#REF!</v>
      </c>
    </row>
    <row r="95" spans="1:256" x14ac:dyDescent="0.2">
      <c r="A95" s="30" t="str">
        <f>Heildar!A197</f>
        <v>Heildarþekja</v>
      </c>
      <c r="B95" s="30">
        <f>Heildar!B197</f>
        <v>65.5</v>
      </c>
      <c r="C95" s="30">
        <f>Heildar!C197</f>
        <v>18</v>
      </c>
      <c r="D95" s="30">
        <f>Heildar!D197</f>
        <v>32</v>
      </c>
      <c r="E95" s="30">
        <f>Heildar!E197</f>
        <v>34.5</v>
      </c>
      <c r="F95" s="30">
        <f>Heildar!F197</f>
        <v>37.5</v>
      </c>
      <c r="G95" s="30">
        <f>Heildar!G197</f>
        <v>-47.5</v>
      </c>
      <c r="H95" s="30">
        <f>Heildar!H197</f>
        <v>14</v>
      </c>
      <c r="I95" s="30">
        <f>Heildar!I197</f>
        <v>2.5</v>
      </c>
      <c r="J95" s="30">
        <f>Heildar!J197</f>
        <v>3</v>
      </c>
      <c r="K95" s="30">
        <f>Heildar!K197</f>
        <v>0</v>
      </c>
      <c r="L95" s="30">
        <f>Heildar!L197</f>
        <v>0</v>
      </c>
      <c r="M95" s="30">
        <f>Heildar!M197</f>
        <v>0</v>
      </c>
      <c r="N95" s="30">
        <f>Heildar!N197</f>
        <v>0</v>
      </c>
      <c r="O95" s="30">
        <f>Heildar!O197</f>
        <v>0</v>
      </c>
      <c r="P95" s="30">
        <f>Heildar!P197</f>
        <v>0</v>
      </c>
      <c r="Q95" s="30">
        <f>Heildar!Q197</f>
        <v>0</v>
      </c>
      <c r="R95" s="30">
        <f>Heildar!R197</f>
        <v>0</v>
      </c>
      <c r="S95" s="30">
        <f>Heildar!S197</f>
        <v>0</v>
      </c>
      <c r="T95" s="30">
        <f>Heildar!T197</f>
        <v>0</v>
      </c>
      <c r="U95" s="30">
        <f>Heildar!U197</f>
        <v>0</v>
      </c>
      <c r="V95" s="30">
        <f>Heildar!V197</f>
        <v>0</v>
      </c>
      <c r="W95" s="30">
        <f>Heildar!W197</f>
        <v>0</v>
      </c>
      <c r="X95" s="30">
        <f>Heildar!X197</f>
        <v>0</v>
      </c>
      <c r="Y95" s="30">
        <f>Heildar!Y197</f>
        <v>0</v>
      </c>
      <c r="Z95" s="30">
        <f>Heildar!Z197</f>
        <v>65.5</v>
      </c>
      <c r="AA95" s="30">
        <f>Heildar!AA197</f>
        <v>18</v>
      </c>
      <c r="AB95" s="30">
        <f>Heildar!AB197</f>
        <v>32</v>
      </c>
      <c r="AC95" s="30">
        <f>Heildar!AC197</f>
        <v>34.5</v>
      </c>
      <c r="AD95" s="30">
        <f>Heildar!AD197</f>
        <v>37.5</v>
      </c>
      <c r="AE95" s="30">
        <f>Heildar!AE197</f>
        <v>0</v>
      </c>
      <c r="AF95" s="30">
        <f>Heildar!AF197</f>
        <v>0</v>
      </c>
      <c r="AG95" s="30">
        <f>Heildar!AG197</f>
        <v>0</v>
      </c>
      <c r="AH95" s="30">
        <f>Heildar!AH197</f>
        <v>0</v>
      </c>
      <c r="AI95" s="30">
        <f>Heildar!AI197</f>
        <v>0</v>
      </c>
      <c r="AP95">
        <f>Heildar!AV302</f>
        <v>0</v>
      </c>
      <c r="AQ95">
        <f>Heildar!AW302</f>
        <v>0</v>
      </c>
      <c r="AR95">
        <f>Heildar!AX302</f>
        <v>0</v>
      </c>
      <c r="AS95">
        <f>Heildar!AY302</f>
        <v>0</v>
      </c>
      <c r="AT95">
        <f>Heildar!AZ302</f>
        <v>0</v>
      </c>
      <c r="AU95">
        <f>Heildar!BA302</f>
        <v>0</v>
      </c>
      <c r="AV95">
        <f>Heildar!BB302</f>
        <v>0</v>
      </c>
      <c r="AW95">
        <f>Heildar!BC302</f>
        <v>0</v>
      </c>
      <c r="AX95">
        <f>Heildar!BD302</f>
        <v>0</v>
      </c>
      <c r="AY95">
        <f>Heildar!BE302</f>
        <v>0</v>
      </c>
      <c r="AZ95">
        <f>Heildar!BF302</f>
        <v>0</v>
      </c>
      <c r="BA95">
        <f>Heildar!BG302</f>
        <v>0</v>
      </c>
      <c r="BB95">
        <f>Heildar!BH302</f>
        <v>0</v>
      </c>
      <c r="BC95">
        <f>Heildar!BI302</f>
        <v>0</v>
      </c>
      <c r="BD95">
        <f>Heildar!BJ302</f>
        <v>0</v>
      </c>
      <c r="BE95">
        <f>Heildar!BK302</f>
        <v>0</v>
      </c>
      <c r="BF95">
        <f>Heildar!BL302</f>
        <v>0</v>
      </c>
      <c r="BG95">
        <f>Heildar!BM302</f>
        <v>0</v>
      </c>
      <c r="BH95">
        <f>Heildar!BN302</f>
        <v>0</v>
      </c>
      <c r="BI95">
        <f>Heildar!BO302</f>
        <v>0</v>
      </c>
      <c r="BJ95">
        <f>Heildar!BP302</f>
        <v>0</v>
      </c>
      <c r="BK95">
        <f>Heildar!BQ302</f>
        <v>0</v>
      </c>
      <c r="BL95">
        <f>Heildar!BR302</f>
        <v>0</v>
      </c>
      <c r="BM95">
        <f>Heildar!BS302</f>
        <v>0</v>
      </c>
      <c r="BN95">
        <f>Heildar!BT302</f>
        <v>0</v>
      </c>
      <c r="BO95">
        <f>Heildar!BU302</f>
        <v>0</v>
      </c>
      <c r="BP95">
        <f>Heildar!BV302</f>
        <v>0</v>
      </c>
      <c r="BQ95">
        <f>Heildar!BW302</f>
        <v>0</v>
      </c>
      <c r="BR95">
        <f>Heildar!BX302</f>
        <v>0</v>
      </c>
      <c r="BS95">
        <f>Heildar!BY302</f>
        <v>0</v>
      </c>
      <c r="BT95">
        <f>Heildar!BZ302</f>
        <v>0</v>
      </c>
      <c r="BU95">
        <f>Heildar!CA302</f>
        <v>0</v>
      </c>
      <c r="BV95">
        <f>Heildar!CB302</f>
        <v>0</v>
      </c>
      <c r="BW95">
        <f>Heildar!CC302</f>
        <v>0</v>
      </c>
      <c r="BX95">
        <f>Heildar!CD302</f>
        <v>0</v>
      </c>
      <c r="BY95">
        <f>Heildar!CE302</f>
        <v>0</v>
      </c>
      <c r="BZ95">
        <f>Heildar!CF302</f>
        <v>0</v>
      </c>
      <c r="CA95">
        <f>Heildar!CG302</f>
        <v>0</v>
      </c>
      <c r="CB95">
        <f>Heildar!CH302</f>
        <v>0</v>
      </c>
      <c r="CC95">
        <f>Heildar!CI302</f>
        <v>0</v>
      </c>
      <c r="CD95">
        <f>Heildar!CJ302</f>
        <v>0</v>
      </c>
      <c r="CE95">
        <f>Heildar!CK302</f>
        <v>0</v>
      </c>
      <c r="CF95">
        <f>Heildar!CL302</f>
        <v>0</v>
      </c>
      <c r="CG95">
        <f>Heildar!CM302</f>
        <v>0</v>
      </c>
      <c r="CH95">
        <f>Heildar!CN302</f>
        <v>0</v>
      </c>
      <c r="CI95">
        <f>Heildar!CO302</f>
        <v>0</v>
      </c>
      <c r="CJ95">
        <f>Heildar!CP302</f>
        <v>0</v>
      </c>
      <c r="CK95">
        <f>Heildar!CQ302</f>
        <v>0</v>
      </c>
      <c r="CL95">
        <f>Heildar!CR302</f>
        <v>0</v>
      </c>
      <c r="CM95">
        <f>Heildar!CS302</f>
        <v>0</v>
      </c>
      <c r="CN95">
        <f>Heildar!CT302</f>
        <v>0</v>
      </c>
      <c r="CO95">
        <f>Heildar!CU302</f>
        <v>0</v>
      </c>
      <c r="CP95">
        <f>Heildar!CV302</f>
        <v>0</v>
      </c>
      <c r="CQ95">
        <f>Heildar!CW302</f>
        <v>0</v>
      </c>
      <c r="CR95">
        <f>Heildar!CX302</f>
        <v>0</v>
      </c>
      <c r="CS95">
        <f>Heildar!CY302</f>
        <v>0</v>
      </c>
      <c r="CT95">
        <f>Heildar!CZ302</f>
        <v>0</v>
      </c>
      <c r="CU95">
        <f>Heildar!DA302</f>
        <v>0</v>
      </c>
      <c r="CV95">
        <f>Heildar!DB302</f>
        <v>0</v>
      </c>
      <c r="CW95">
        <f>Heildar!DC302</f>
        <v>0</v>
      </c>
      <c r="CX95">
        <f>Heildar!DD302</f>
        <v>0</v>
      </c>
      <c r="CY95">
        <f>Heildar!DE302</f>
        <v>0</v>
      </c>
      <c r="CZ95">
        <f>Heildar!DF302</f>
        <v>0</v>
      </c>
      <c r="DA95">
        <f>Heildar!DG302</f>
        <v>0</v>
      </c>
      <c r="DB95">
        <f>Heildar!DH302</f>
        <v>0</v>
      </c>
      <c r="DC95">
        <f>Heildar!DI302</f>
        <v>0</v>
      </c>
      <c r="DD95">
        <f>Heildar!DJ302</f>
        <v>0</v>
      </c>
      <c r="DE95">
        <f>Heildar!DK302</f>
        <v>0</v>
      </c>
      <c r="DF95">
        <f>Heildar!DL302</f>
        <v>0</v>
      </c>
      <c r="DG95">
        <f>Heildar!DM302</f>
        <v>0</v>
      </c>
      <c r="DH95">
        <f>Heildar!DN302</f>
        <v>0</v>
      </c>
      <c r="DI95">
        <f>Heildar!DO302</f>
        <v>0</v>
      </c>
      <c r="DJ95">
        <f>Heildar!DP302</f>
        <v>0</v>
      </c>
      <c r="DK95">
        <f>Heildar!DQ302</f>
        <v>0</v>
      </c>
      <c r="DL95">
        <f>Heildar!DR302</f>
        <v>0</v>
      </c>
      <c r="DM95">
        <f>Heildar!DS302</f>
        <v>0</v>
      </c>
      <c r="DN95">
        <f>Heildar!DT302</f>
        <v>0</v>
      </c>
      <c r="DO95">
        <f>Heildar!DU302</f>
        <v>0</v>
      </c>
      <c r="DP95">
        <f>Heildar!DV302</f>
        <v>0</v>
      </c>
      <c r="DQ95">
        <f>Heildar!DW302</f>
        <v>0</v>
      </c>
      <c r="DR95">
        <f>Heildar!DX302</f>
        <v>0</v>
      </c>
      <c r="DS95">
        <f>Heildar!DY302</f>
        <v>0</v>
      </c>
      <c r="DT95">
        <f>Heildar!DZ302</f>
        <v>0</v>
      </c>
      <c r="DU95">
        <f>Heildar!EA302</f>
        <v>0</v>
      </c>
      <c r="DV95">
        <f>Heildar!EB302</f>
        <v>0</v>
      </c>
      <c r="DW95">
        <f>Heildar!EC302</f>
        <v>0</v>
      </c>
      <c r="DX95">
        <f>Heildar!ED302</f>
        <v>0</v>
      </c>
      <c r="DY95">
        <f>Heildar!EE302</f>
        <v>0</v>
      </c>
      <c r="DZ95">
        <f>Heildar!EF302</f>
        <v>0</v>
      </c>
      <c r="EA95">
        <f>Heildar!EG302</f>
        <v>0</v>
      </c>
      <c r="EB95">
        <f>Heildar!EH302</f>
        <v>0</v>
      </c>
      <c r="EC95">
        <f>Heildar!EI302</f>
        <v>0</v>
      </c>
      <c r="ED95">
        <f>Heildar!EJ302</f>
        <v>0</v>
      </c>
      <c r="EE95">
        <f>Heildar!EK302</f>
        <v>0</v>
      </c>
      <c r="EF95">
        <f>Heildar!EL302</f>
        <v>0</v>
      </c>
      <c r="EG95">
        <f>Heildar!EM302</f>
        <v>0</v>
      </c>
      <c r="EH95">
        <f>Heildar!EN302</f>
        <v>0</v>
      </c>
      <c r="EI95">
        <f>Heildar!EO302</f>
        <v>0</v>
      </c>
      <c r="EJ95">
        <f>Heildar!EP302</f>
        <v>0</v>
      </c>
      <c r="EK95">
        <f>Heildar!EQ302</f>
        <v>0</v>
      </c>
      <c r="EL95">
        <f>Heildar!ER302</f>
        <v>0</v>
      </c>
      <c r="EM95">
        <f>Heildar!ES302</f>
        <v>0</v>
      </c>
      <c r="EN95">
        <f>Heildar!ET302</f>
        <v>0</v>
      </c>
      <c r="EO95">
        <f>Heildar!EU302</f>
        <v>0</v>
      </c>
      <c r="EP95">
        <f>Heildar!EV302</f>
        <v>0</v>
      </c>
      <c r="EQ95">
        <f>Heildar!EW302</f>
        <v>0</v>
      </c>
      <c r="ER95">
        <f>Heildar!EX302</f>
        <v>0</v>
      </c>
      <c r="ES95">
        <f>Heildar!EY302</f>
        <v>0</v>
      </c>
      <c r="ET95">
        <f>Heildar!EZ302</f>
        <v>0</v>
      </c>
      <c r="EU95">
        <f>Heildar!FA302</f>
        <v>0</v>
      </c>
      <c r="EV95">
        <f>Heildar!FB302</f>
        <v>0</v>
      </c>
      <c r="EW95">
        <f>Heildar!FC302</f>
        <v>0</v>
      </c>
      <c r="EX95">
        <f>Heildar!FD302</f>
        <v>0</v>
      </c>
      <c r="EY95">
        <f>Heildar!FE302</f>
        <v>0</v>
      </c>
      <c r="EZ95">
        <f>Heildar!FF302</f>
        <v>0</v>
      </c>
      <c r="FA95">
        <f>Heildar!FG302</f>
        <v>0</v>
      </c>
      <c r="FB95">
        <f>Heildar!FH302</f>
        <v>0</v>
      </c>
      <c r="FC95">
        <f>Heildar!FI302</f>
        <v>0</v>
      </c>
      <c r="FD95">
        <f>Heildar!FJ302</f>
        <v>0</v>
      </c>
      <c r="FE95">
        <f>Heildar!FK302</f>
        <v>0</v>
      </c>
      <c r="FF95">
        <f>Heildar!FL302</f>
        <v>0</v>
      </c>
      <c r="FG95">
        <f>Heildar!FM302</f>
        <v>0</v>
      </c>
      <c r="FH95">
        <f>Heildar!FN302</f>
        <v>0</v>
      </c>
      <c r="FI95">
        <f>Heildar!FO302</f>
        <v>0</v>
      </c>
      <c r="FJ95">
        <f>Heildar!FP302</f>
        <v>0</v>
      </c>
      <c r="FK95">
        <f>Heildar!FQ302</f>
        <v>0</v>
      </c>
      <c r="FL95">
        <f>Heildar!FR302</f>
        <v>0</v>
      </c>
      <c r="FM95">
        <f>Heildar!FS302</f>
        <v>0</v>
      </c>
      <c r="FN95">
        <f>Heildar!FT302</f>
        <v>0</v>
      </c>
      <c r="FO95">
        <f>Heildar!FU302</f>
        <v>0</v>
      </c>
      <c r="FP95">
        <f>Heildar!FV302</f>
        <v>0</v>
      </c>
      <c r="FQ95">
        <f>Heildar!FW302</f>
        <v>0</v>
      </c>
      <c r="FR95">
        <f>Heildar!FX302</f>
        <v>0</v>
      </c>
      <c r="FS95">
        <f>Heildar!FY302</f>
        <v>0</v>
      </c>
      <c r="FT95">
        <f>Heildar!FZ302</f>
        <v>0</v>
      </c>
      <c r="FU95">
        <f>Heildar!GA302</f>
        <v>0</v>
      </c>
      <c r="FV95">
        <f>Heildar!GB302</f>
        <v>0</v>
      </c>
      <c r="FW95">
        <f>Heildar!GC302</f>
        <v>0</v>
      </c>
      <c r="FX95">
        <f>Heildar!GD302</f>
        <v>0</v>
      </c>
      <c r="FY95">
        <f>Heildar!GE302</f>
        <v>0</v>
      </c>
      <c r="FZ95">
        <f>Heildar!GF302</f>
        <v>0</v>
      </c>
      <c r="GA95">
        <f>Heildar!GG302</f>
        <v>0</v>
      </c>
      <c r="GB95">
        <f>Heildar!GH302</f>
        <v>0</v>
      </c>
      <c r="GC95">
        <f>Heildar!GI302</f>
        <v>0</v>
      </c>
      <c r="GD95">
        <f>Heildar!GJ302</f>
        <v>0</v>
      </c>
      <c r="GE95">
        <f>Heildar!GK302</f>
        <v>0</v>
      </c>
      <c r="GF95">
        <f>Heildar!GL302</f>
        <v>0</v>
      </c>
      <c r="GG95">
        <f>Heildar!GM302</f>
        <v>0</v>
      </c>
      <c r="GH95">
        <f>Heildar!GN302</f>
        <v>0</v>
      </c>
      <c r="GI95">
        <f>Heildar!GO302</f>
        <v>0</v>
      </c>
      <c r="GJ95">
        <f>Heildar!GP302</f>
        <v>0</v>
      </c>
      <c r="GK95">
        <f>Heildar!GQ302</f>
        <v>0</v>
      </c>
      <c r="GL95">
        <f>Heildar!GR302</f>
        <v>0</v>
      </c>
      <c r="GM95">
        <f>Heildar!GS302</f>
        <v>0</v>
      </c>
      <c r="GN95">
        <f>Heildar!GT302</f>
        <v>0</v>
      </c>
      <c r="GO95">
        <f>Heildar!GU302</f>
        <v>0</v>
      </c>
      <c r="GP95">
        <f>Heildar!GV302</f>
        <v>0</v>
      </c>
      <c r="GQ95">
        <f>Heildar!GW302</f>
        <v>0</v>
      </c>
      <c r="GR95">
        <f>Heildar!GX302</f>
        <v>0</v>
      </c>
      <c r="GS95">
        <f>Heildar!GY302</f>
        <v>0</v>
      </c>
      <c r="GT95">
        <f>Heildar!GZ302</f>
        <v>0</v>
      </c>
      <c r="GU95">
        <f>Heildar!HA302</f>
        <v>0</v>
      </c>
      <c r="GV95">
        <f>Heildar!HB302</f>
        <v>0</v>
      </c>
      <c r="GW95">
        <f>Heildar!HC302</f>
        <v>0</v>
      </c>
      <c r="GX95">
        <f>Heildar!HD302</f>
        <v>0</v>
      </c>
      <c r="GY95">
        <f>Heildar!HE302</f>
        <v>0</v>
      </c>
      <c r="GZ95">
        <f>Heildar!HF302</f>
        <v>0</v>
      </c>
      <c r="HA95">
        <f>Heildar!HG302</f>
        <v>0</v>
      </c>
      <c r="HB95">
        <f>Heildar!HH302</f>
        <v>0</v>
      </c>
      <c r="HC95">
        <f>Heildar!HI302</f>
        <v>0</v>
      </c>
      <c r="HD95">
        <f>Heildar!HJ302</f>
        <v>0</v>
      </c>
      <c r="HE95">
        <f>Heildar!HK302</f>
        <v>0</v>
      </c>
      <c r="HF95">
        <f>Heildar!HL302</f>
        <v>0</v>
      </c>
      <c r="HG95">
        <f>Heildar!HM302</f>
        <v>0</v>
      </c>
      <c r="HH95">
        <f>Heildar!HN302</f>
        <v>0</v>
      </c>
      <c r="HI95">
        <f>Heildar!HO302</f>
        <v>0</v>
      </c>
      <c r="HJ95">
        <f>Heildar!HP302</f>
        <v>0</v>
      </c>
      <c r="HK95">
        <f>Heildar!HQ302</f>
        <v>0</v>
      </c>
      <c r="HL95">
        <f>Heildar!HR302</f>
        <v>0</v>
      </c>
      <c r="HM95">
        <f>Heildar!HS302</f>
        <v>0</v>
      </c>
      <c r="HN95">
        <f>Heildar!HT302</f>
        <v>0</v>
      </c>
      <c r="HO95">
        <f>Heildar!HU302</f>
        <v>0</v>
      </c>
      <c r="HP95">
        <f>Heildar!HV302</f>
        <v>0</v>
      </c>
      <c r="HQ95">
        <f>Heildar!HW302</f>
        <v>0</v>
      </c>
      <c r="HR95">
        <f>Heildar!HX302</f>
        <v>0</v>
      </c>
      <c r="HS95">
        <f>Heildar!HY302</f>
        <v>0</v>
      </c>
      <c r="HT95">
        <f>Heildar!HZ302</f>
        <v>0</v>
      </c>
      <c r="HU95">
        <f>Heildar!IA302</f>
        <v>0</v>
      </c>
      <c r="HV95">
        <f>Heildar!IB302</f>
        <v>0</v>
      </c>
      <c r="HW95">
        <f>Heildar!IC302</f>
        <v>0</v>
      </c>
      <c r="HX95">
        <f>Heildar!ID302</f>
        <v>0</v>
      </c>
      <c r="HY95">
        <f>Heildar!IE302</f>
        <v>0</v>
      </c>
      <c r="HZ95">
        <f>Heildar!IF302</f>
        <v>0</v>
      </c>
      <c r="IA95">
        <f>Heildar!IG302</f>
        <v>0</v>
      </c>
      <c r="IB95">
        <f>Heildar!IH302</f>
        <v>0</v>
      </c>
      <c r="IC95">
        <f>Heildar!II302</f>
        <v>0</v>
      </c>
      <c r="ID95">
        <f>Heildar!IJ302</f>
        <v>0</v>
      </c>
      <c r="IE95">
        <f>Heildar!IK302</f>
        <v>0</v>
      </c>
      <c r="IF95">
        <f>Heildar!IL302</f>
        <v>0</v>
      </c>
      <c r="IG95">
        <f>Heildar!IM302</f>
        <v>0</v>
      </c>
      <c r="IH95">
        <f>Heildar!IN302</f>
        <v>0</v>
      </c>
      <c r="II95">
        <f>Heildar!IO302</f>
        <v>0</v>
      </c>
      <c r="IJ95">
        <f>Heildar!IP302</f>
        <v>0</v>
      </c>
      <c r="IK95">
        <f>Heildar!IQ302</f>
        <v>0</v>
      </c>
      <c r="IL95">
        <f>Heildar!IR302</f>
        <v>0</v>
      </c>
      <c r="IM95">
        <f>Heildar!IS302</f>
        <v>0</v>
      </c>
      <c r="IN95">
        <f>Heildar!IT302</f>
        <v>0</v>
      </c>
      <c r="IO95">
        <f>Heildar!IU302</f>
        <v>0</v>
      </c>
      <c r="IP95">
        <f>Heildar!IV302</f>
        <v>0</v>
      </c>
      <c r="IQ95" t="e">
        <f>Heildar!#REF!</f>
        <v>#REF!</v>
      </c>
      <c r="IR95" t="e">
        <f>Heildar!#REF!</f>
        <v>#REF!</v>
      </c>
      <c r="IS95" t="e">
        <f>Heildar!#REF!</f>
        <v>#REF!</v>
      </c>
      <c r="IT95" t="e">
        <f>Heildar!#REF!</f>
        <v>#REF!</v>
      </c>
      <c r="IU95" t="e">
        <f>Heildar!#REF!</f>
        <v>#REF!</v>
      </c>
      <c r="IV95" t="e">
        <f>Heildar!#REF!</f>
        <v>#REF!</v>
      </c>
    </row>
    <row r="96" spans="1:256" x14ac:dyDescent="0.2">
      <c r="A96" s="30" t="str">
        <f>Heildar!A198</f>
        <v>Fjölbreytni</v>
      </c>
      <c r="B96" s="30">
        <f>Heildar!B198</f>
        <v>11</v>
      </c>
      <c r="C96" s="30">
        <f>Heildar!C198</f>
        <v>7</v>
      </c>
      <c r="D96" s="30">
        <f>Heildar!D198</f>
        <v>8</v>
      </c>
      <c r="E96" s="30">
        <f>Heildar!E198</f>
        <v>8</v>
      </c>
      <c r="F96" s="30">
        <f>Heildar!F198</f>
        <v>7</v>
      </c>
      <c r="G96" s="30">
        <f>Heildar!G198</f>
        <v>-4</v>
      </c>
      <c r="H96" s="30">
        <f>Heildar!H198</f>
        <v>1</v>
      </c>
      <c r="I96" s="30">
        <f>Heildar!I198</f>
        <v>0</v>
      </c>
      <c r="J96" s="30">
        <f>Heildar!J198</f>
        <v>-1</v>
      </c>
      <c r="K96" s="30">
        <f>Heildar!K198</f>
        <v>0</v>
      </c>
      <c r="L96" s="30">
        <f>Heildar!L198</f>
        <v>0</v>
      </c>
      <c r="M96" s="30">
        <f>Heildar!M198</f>
        <v>0</v>
      </c>
      <c r="N96" s="30">
        <f>Heildar!N198</f>
        <v>0</v>
      </c>
      <c r="O96" s="30">
        <f>Heildar!O198</f>
        <v>0</v>
      </c>
      <c r="P96" s="30">
        <f>Heildar!P198</f>
        <v>0</v>
      </c>
      <c r="Q96" s="30">
        <f>Heildar!Q198</f>
        <v>0</v>
      </c>
      <c r="R96" s="30">
        <f>Heildar!R198</f>
        <v>0</v>
      </c>
      <c r="S96" s="30">
        <f>Heildar!S198</f>
        <v>0</v>
      </c>
      <c r="T96" s="30">
        <f>Heildar!T198</f>
        <v>0</v>
      </c>
      <c r="U96" s="30">
        <f>Heildar!U198</f>
        <v>0</v>
      </c>
      <c r="V96" s="30">
        <f>Heildar!V198</f>
        <v>0</v>
      </c>
      <c r="W96" s="30">
        <f>Heildar!W198</f>
        <v>0</v>
      </c>
      <c r="X96" s="30">
        <f>Heildar!X198</f>
        <v>0</v>
      </c>
      <c r="Y96" s="30">
        <f>Heildar!Y198</f>
        <v>0</v>
      </c>
      <c r="Z96" s="30">
        <f>Heildar!Z198</f>
        <v>0</v>
      </c>
      <c r="AA96" s="30">
        <f>Heildar!AA198</f>
        <v>0</v>
      </c>
      <c r="AB96" s="30">
        <f>Heildar!AB198</f>
        <v>0</v>
      </c>
      <c r="AC96" s="30">
        <f>Heildar!AC198</f>
        <v>0</v>
      </c>
      <c r="AD96" s="30">
        <f>Heildar!AD198</f>
        <v>0</v>
      </c>
      <c r="AE96" s="30">
        <f>Heildar!AE198</f>
        <v>11</v>
      </c>
      <c r="AF96" s="30">
        <f>Heildar!AF198</f>
        <v>7</v>
      </c>
      <c r="AG96" s="30">
        <f>Heildar!AG198</f>
        <v>8</v>
      </c>
      <c r="AH96" s="30">
        <f>Heildar!AH198</f>
        <v>8</v>
      </c>
      <c r="AI96" s="30">
        <f>Heildar!AI198</f>
        <v>7</v>
      </c>
      <c r="AP96">
        <f>Heildar!AV303</f>
        <v>0</v>
      </c>
      <c r="AQ96">
        <f>Heildar!AW303</f>
        <v>0</v>
      </c>
      <c r="AR96">
        <f>Heildar!AX303</f>
        <v>0</v>
      </c>
      <c r="AS96">
        <f>Heildar!AY303</f>
        <v>0</v>
      </c>
      <c r="AT96">
        <f>Heildar!AZ303</f>
        <v>0</v>
      </c>
      <c r="AU96">
        <f>Heildar!BA303</f>
        <v>0</v>
      </c>
      <c r="AV96">
        <f>Heildar!BB303</f>
        <v>0</v>
      </c>
      <c r="AW96">
        <f>Heildar!BC303</f>
        <v>0</v>
      </c>
      <c r="AX96">
        <f>Heildar!BD303</f>
        <v>0</v>
      </c>
      <c r="AY96">
        <f>Heildar!BE303</f>
        <v>0</v>
      </c>
      <c r="AZ96">
        <f>Heildar!BF303</f>
        <v>0</v>
      </c>
      <c r="BA96">
        <f>Heildar!BG303</f>
        <v>0</v>
      </c>
      <c r="BB96">
        <f>Heildar!BH303</f>
        <v>0</v>
      </c>
      <c r="BC96">
        <f>Heildar!BI303</f>
        <v>0</v>
      </c>
      <c r="BD96">
        <f>Heildar!BJ303</f>
        <v>0</v>
      </c>
      <c r="BE96">
        <f>Heildar!BK303</f>
        <v>0</v>
      </c>
      <c r="BF96">
        <f>Heildar!BL303</f>
        <v>0</v>
      </c>
      <c r="BG96">
        <f>Heildar!BM303</f>
        <v>0</v>
      </c>
      <c r="BH96">
        <f>Heildar!BN303</f>
        <v>0</v>
      </c>
      <c r="BI96">
        <f>Heildar!BO303</f>
        <v>0</v>
      </c>
      <c r="BJ96">
        <f>Heildar!BP303</f>
        <v>0</v>
      </c>
      <c r="BK96">
        <f>Heildar!BQ303</f>
        <v>0</v>
      </c>
      <c r="BL96">
        <f>Heildar!BR303</f>
        <v>0</v>
      </c>
      <c r="BM96">
        <f>Heildar!BS303</f>
        <v>0</v>
      </c>
      <c r="BN96">
        <f>Heildar!BT303</f>
        <v>0</v>
      </c>
      <c r="BO96">
        <f>Heildar!BU303</f>
        <v>0</v>
      </c>
      <c r="BP96">
        <f>Heildar!BV303</f>
        <v>0</v>
      </c>
      <c r="BQ96">
        <f>Heildar!BW303</f>
        <v>0</v>
      </c>
      <c r="BR96">
        <f>Heildar!BX303</f>
        <v>0</v>
      </c>
      <c r="BS96">
        <f>Heildar!BY303</f>
        <v>0</v>
      </c>
      <c r="BT96">
        <f>Heildar!BZ303</f>
        <v>0</v>
      </c>
      <c r="BU96">
        <f>Heildar!CA303</f>
        <v>0</v>
      </c>
      <c r="BV96">
        <f>Heildar!CB303</f>
        <v>0</v>
      </c>
      <c r="BW96">
        <f>Heildar!CC303</f>
        <v>0</v>
      </c>
      <c r="BX96">
        <f>Heildar!CD303</f>
        <v>0</v>
      </c>
      <c r="BY96">
        <f>Heildar!CE303</f>
        <v>0</v>
      </c>
      <c r="BZ96">
        <f>Heildar!CF303</f>
        <v>0</v>
      </c>
      <c r="CA96">
        <f>Heildar!CG303</f>
        <v>0</v>
      </c>
      <c r="CB96">
        <f>Heildar!CH303</f>
        <v>0</v>
      </c>
      <c r="CC96">
        <f>Heildar!CI303</f>
        <v>0</v>
      </c>
      <c r="CD96">
        <f>Heildar!CJ303</f>
        <v>0</v>
      </c>
      <c r="CE96">
        <f>Heildar!CK303</f>
        <v>0</v>
      </c>
      <c r="CF96">
        <f>Heildar!CL303</f>
        <v>0</v>
      </c>
      <c r="CG96">
        <f>Heildar!CM303</f>
        <v>0</v>
      </c>
      <c r="CH96">
        <f>Heildar!CN303</f>
        <v>0</v>
      </c>
      <c r="CI96">
        <f>Heildar!CO303</f>
        <v>0</v>
      </c>
      <c r="CJ96">
        <f>Heildar!CP303</f>
        <v>0</v>
      </c>
      <c r="CK96">
        <f>Heildar!CQ303</f>
        <v>0</v>
      </c>
      <c r="CL96">
        <f>Heildar!CR303</f>
        <v>0</v>
      </c>
      <c r="CM96">
        <f>Heildar!CS303</f>
        <v>0</v>
      </c>
      <c r="CN96">
        <f>Heildar!CT303</f>
        <v>0</v>
      </c>
      <c r="CO96">
        <f>Heildar!CU303</f>
        <v>0</v>
      </c>
      <c r="CP96">
        <f>Heildar!CV303</f>
        <v>0</v>
      </c>
      <c r="CQ96">
        <f>Heildar!CW303</f>
        <v>0</v>
      </c>
      <c r="CR96">
        <f>Heildar!CX303</f>
        <v>0</v>
      </c>
      <c r="CS96">
        <f>Heildar!CY303</f>
        <v>0</v>
      </c>
      <c r="CT96">
        <f>Heildar!CZ303</f>
        <v>0</v>
      </c>
      <c r="CU96">
        <f>Heildar!DA303</f>
        <v>0</v>
      </c>
      <c r="CV96">
        <f>Heildar!DB303</f>
        <v>0</v>
      </c>
      <c r="CW96">
        <f>Heildar!DC303</f>
        <v>0</v>
      </c>
      <c r="CX96">
        <f>Heildar!DD303</f>
        <v>0</v>
      </c>
      <c r="CY96">
        <f>Heildar!DE303</f>
        <v>0</v>
      </c>
      <c r="CZ96">
        <f>Heildar!DF303</f>
        <v>0</v>
      </c>
      <c r="DA96">
        <f>Heildar!DG303</f>
        <v>0</v>
      </c>
      <c r="DB96">
        <f>Heildar!DH303</f>
        <v>0</v>
      </c>
      <c r="DC96">
        <f>Heildar!DI303</f>
        <v>0</v>
      </c>
      <c r="DD96">
        <f>Heildar!DJ303</f>
        <v>0</v>
      </c>
      <c r="DE96">
        <f>Heildar!DK303</f>
        <v>0</v>
      </c>
      <c r="DF96">
        <f>Heildar!DL303</f>
        <v>0</v>
      </c>
      <c r="DG96">
        <f>Heildar!DM303</f>
        <v>0</v>
      </c>
      <c r="DH96">
        <f>Heildar!DN303</f>
        <v>0</v>
      </c>
      <c r="DI96">
        <f>Heildar!DO303</f>
        <v>0</v>
      </c>
      <c r="DJ96">
        <f>Heildar!DP303</f>
        <v>0</v>
      </c>
      <c r="DK96">
        <f>Heildar!DQ303</f>
        <v>0</v>
      </c>
      <c r="DL96">
        <f>Heildar!DR303</f>
        <v>0</v>
      </c>
      <c r="DM96">
        <f>Heildar!DS303</f>
        <v>0</v>
      </c>
      <c r="DN96">
        <f>Heildar!DT303</f>
        <v>0</v>
      </c>
      <c r="DO96">
        <f>Heildar!DU303</f>
        <v>0</v>
      </c>
      <c r="DP96">
        <f>Heildar!DV303</f>
        <v>0</v>
      </c>
      <c r="DQ96">
        <f>Heildar!DW303</f>
        <v>0</v>
      </c>
      <c r="DR96">
        <f>Heildar!DX303</f>
        <v>0</v>
      </c>
      <c r="DS96">
        <f>Heildar!DY303</f>
        <v>0</v>
      </c>
      <c r="DT96">
        <f>Heildar!DZ303</f>
        <v>0</v>
      </c>
      <c r="DU96">
        <f>Heildar!EA303</f>
        <v>0</v>
      </c>
      <c r="DV96">
        <f>Heildar!EB303</f>
        <v>0</v>
      </c>
      <c r="DW96">
        <f>Heildar!EC303</f>
        <v>0</v>
      </c>
      <c r="DX96">
        <f>Heildar!ED303</f>
        <v>0</v>
      </c>
      <c r="DY96">
        <f>Heildar!EE303</f>
        <v>0</v>
      </c>
      <c r="DZ96">
        <f>Heildar!EF303</f>
        <v>0</v>
      </c>
      <c r="EA96">
        <f>Heildar!EG303</f>
        <v>0</v>
      </c>
      <c r="EB96">
        <f>Heildar!EH303</f>
        <v>0</v>
      </c>
      <c r="EC96">
        <f>Heildar!EI303</f>
        <v>0</v>
      </c>
      <c r="ED96">
        <f>Heildar!EJ303</f>
        <v>0</v>
      </c>
      <c r="EE96">
        <f>Heildar!EK303</f>
        <v>0</v>
      </c>
      <c r="EF96">
        <f>Heildar!EL303</f>
        <v>0</v>
      </c>
      <c r="EG96">
        <f>Heildar!EM303</f>
        <v>0</v>
      </c>
      <c r="EH96">
        <f>Heildar!EN303</f>
        <v>0</v>
      </c>
      <c r="EI96">
        <f>Heildar!EO303</f>
        <v>0</v>
      </c>
      <c r="EJ96">
        <f>Heildar!EP303</f>
        <v>0</v>
      </c>
      <c r="EK96">
        <f>Heildar!EQ303</f>
        <v>0</v>
      </c>
      <c r="EL96">
        <f>Heildar!ER303</f>
        <v>0</v>
      </c>
      <c r="EM96">
        <f>Heildar!ES303</f>
        <v>0</v>
      </c>
      <c r="EN96">
        <f>Heildar!ET303</f>
        <v>0</v>
      </c>
      <c r="EO96">
        <f>Heildar!EU303</f>
        <v>0</v>
      </c>
      <c r="EP96">
        <f>Heildar!EV303</f>
        <v>0</v>
      </c>
      <c r="EQ96">
        <f>Heildar!EW303</f>
        <v>0</v>
      </c>
      <c r="ER96">
        <f>Heildar!EX303</f>
        <v>0</v>
      </c>
      <c r="ES96">
        <f>Heildar!EY303</f>
        <v>0</v>
      </c>
      <c r="ET96">
        <f>Heildar!EZ303</f>
        <v>0</v>
      </c>
      <c r="EU96">
        <f>Heildar!FA303</f>
        <v>0</v>
      </c>
      <c r="EV96">
        <f>Heildar!FB303</f>
        <v>0</v>
      </c>
      <c r="EW96">
        <f>Heildar!FC303</f>
        <v>0</v>
      </c>
      <c r="EX96">
        <f>Heildar!FD303</f>
        <v>0</v>
      </c>
      <c r="EY96">
        <f>Heildar!FE303</f>
        <v>0</v>
      </c>
      <c r="EZ96">
        <f>Heildar!FF303</f>
        <v>0</v>
      </c>
      <c r="FA96">
        <f>Heildar!FG303</f>
        <v>0</v>
      </c>
      <c r="FB96">
        <f>Heildar!FH303</f>
        <v>0</v>
      </c>
      <c r="FC96">
        <f>Heildar!FI303</f>
        <v>0</v>
      </c>
      <c r="FD96">
        <f>Heildar!FJ303</f>
        <v>0</v>
      </c>
      <c r="FE96">
        <f>Heildar!FK303</f>
        <v>0</v>
      </c>
      <c r="FF96">
        <f>Heildar!FL303</f>
        <v>0</v>
      </c>
      <c r="FG96">
        <f>Heildar!FM303</f>
        <v>0</v>
      </c>
      <c r="FH96">
        <f>Heildar!FN303</f>
        <v>0</v>
      </c>
      <c r="FI96">
        <f>Heildar!FO303</f>
        <v>0</v>
      </c>
      <c r="FJ96">
        <f>Heildar!FP303</f>
        <v>0</v>
      </c>
      <c r="FK96">
        <f>Heildar!FQ303</f>
        <v>0</v>
      </c>
      <c r="FL96">
        <f>Heildar!FR303</f>
        <v>0</v>
      </c>
      <c r="FM96">
        <f>Heildar!FS303</f>
        <v>0</v>
      </c>
      <c r="FN96">
        <f>Heildar!FT303</f>
        <v>0</v>
      </c>
      <c r="FO96">
        <f>Heildar!FU303</f>
        <v>0</v>
      </c>
      <c r="FP96">
        <f>Heildar!FV303</f>
        <v>0</v>
      </c>
      <c r="FQ96">
        <f>Heildar!FW303</f>
        <v>0</v>
      </c>
      <c r="FR96">
        <f>Heildar!FX303</f>
        <v>0</v>
      </c>
      <c r="FS96">
        <f>Heildar!FY303</f>
        <v>0</v>
      </c>
      <c r="FT96">
        <f>Heildar!FZ303</f>
        <v>0</v>
      </c>
      <c r="FU96">
        <f>Heildar!GA303</f>
        <v>0</v>
      </c>
      <c r="FV96">
        <f>Heildar!GB303</f>
        <v>0</v>
      </c>
      <c r="FW96">
        <f>Heildar!GC303</f>
        <v>0</v>
      </c>
      <c r="FX96">
        <f>Heildar!GD303</f>
        <v>0</v>
      </c>
      <c r="FY96">
        <f>Heildar!GE303</f>
        <v>0</v>
      </c>
      <c r="FZ96">
        <f>Heildar!GF303</f>
        <v>0</v>
      </c>
      <c r="GA96">
        <f>Heildar!GG303</f>
        <v>0</v>
      </c>
      <c r="GB96">
        <f>Heildar!GH303</f>
        <v>0</v>
      </c>
      <c r="GC96">
        <f>Heildar!GI303</f>
        <v>0</v>
      </c>
      <c r="GD96">
        <f>Heildar!GJ303</f>
        <v>0</v>
      </c>
      <c r="GE96">
        <f>Heildar!GK303</f>
        <v>0</v>
      </c>
      <c r="GF96">
        <f>Heildar!GL303</f>
        <v>0</v>
      </c>
      <c r="GG96">
        <f>Heildar!GM303</f>
        <v>0</v>
      </c>
      <c r="GH96">
        <f>Heildar!GN303</f>
        <v>0</v>
      </c>
      <c r="GI96">
        <f>Heildar!GO303</f>
        <v>0</v>
      </c>
      <c r="GJ96">
        <f>Heildar!GP303</f>
        <v>0</v>
      </c>
      <c r="GK96">
        <f>Heildar!GQ303</f>
        <v>0</v>
      </c>
      <c r="GL96">
        <f>Heildar!GR303</f>
        <v>0</v>
      </c>
      <c r="GM96">
        <f>Heildar!GS303</f>
        <v>0</v>
      </c>
      <c r="GN96">
        <f>Heildar!GT303</f>
        <v>0</v>
      </c>
      <c r="GO96">
        <f>Heildar!GU303</f>
        <v>0</v>
      </c>
      <c r="GP96">
        <f>Heildar!GV303</f>
        <v>0</v>
      </c>
      <c r="GQ96">
        <f>Heildar!GW303</f>
        <v>0</v>
      </c>
      <c r="GR96">
        <f>Heildar!GX303</f>
        <v>0</v>
      </c>
      <c r="GS96">
        <f>Heildar!GY303</f>
        <v>0</v>
      </c>
      <c r="GT96">
        <f>Heildar!GZ303</f>
        <v>0</v>
      </c>
      <c r="GU96">
        <f>Heildar!HA303</f>
        <v>0</v>
      </c>
      <c r="GV96">
        <f>Heildar!HB303</f>
        <v>0</v>
      </c>
      <c r="GW96">
        <f>Heildar!HC303</f>
        <v>0</v>
      </c>
      <c r="GX96">
        <f>Heildar!HD303</f>
        <v>0</v>
      </c>
      <c r="GY96">
        <f>Heildar!HE303</f>
        <v>0</v>
      </c>
      <c r="GZ96">
        <f>Heildar!HF303</f>
        <v>0</v>
      </c>
      <c r="HA96">
        <f>Heildar!HG303</f>
        <v>0</v>
      </c>
      <c r="HB96">
        <f>Heildar!HH303</f>
        <v>0</v>
      </c>
      <c r="HC96">
        <f>Heildar!HI303</f>
        <v>0</v>
      </c>
      <c r="HD96">
        <f>Heildar!HJ303</f>
        <v>0</v>
      </c>
      <c r="HE96">
        <f>Heildar!HK303</f>
        <v>0</v>
      </c>
      <c r="HF96">
        <f>Heildar!HL303</f>
        <v>0</v>
      </c>
      <c r="HG96">
        <f>Heildar!HM303</f>
        <v>0</v>
      </c>
      <c r="HH96">
        <f>Heildar!HN303</f>
        <v>0</v>
      </c>
      <c r="HI96">
        <f>Heildar!HO303</f>
        <v>0</v>
      </c>
      <c r="HJ96">
        <f>Heildar!HP303</f>
        <v>0</v>
      </c>
      <c r="HK96">
        <f>Heildar!HQ303</f>
        <v>0</v>
      </c>
      <c r="HL96">
        <f>Heildar!HR303</f>
        <v>0</v>
      </c>
      <c r="HM96">
        <f>Heildar!HS303</f>
        <v>0</v>
      </c>
      <c r="HN96">
        <f>Heildar!HT303</f>
        <v>0</v>
      </c>
      <c r="HO96">
        <f>Heildar!HU303</f>
        <v>0</v>
      </c>
      <c r="HP96">
        <f>Heildar!HV303</f>
        <v>0</v>
      </c>
      <c r="HQ96">
        <f>Heildar!HW303</f>
        <v>0</v>
      </c>
      <c r="HR96">
        <f>Heildar!HX303</f>
        <v>0</v>
      </c>
      <c r="HS96">
        <f>Heildar!HY303</f>
        <v>0</v>
      </c>
      <c r="HT96">
        <f>Heildar!HZ303</f>
        <v>0</v>
      </c>
      <c r="HU96">
        <f>Heildar!IA303</f>
        <v>0</v>
      </c>
      <c r="HV96">
        <f>Heildar!IB303</f>
        <v>0</v>
      </c>
      <c r="HW96">
        <f>Heildar!IC303</f>
        <v>0</v>
      </c>
      <c r="HX96">
        <f>Heildar!ID303</f>
        <v>0</v>
      </c>
      <c r="HY96">
        <f>Heildar!IE303</f>
        <v>0</v>
      </c>
      <c r="HZ96">
        <f>Heildar!IF303</f>
        <v>0</v>
      </c>
      <c r="IA96">
        <f>Heildar!IG303</f>
        <v>0</v>
      </c>
      <c r="IB96">
        <f>Heildar!IH303</f>
        <v>0</v>
      </c>
      <c r="IC96">
        <f>Heildar!II303</f>
        <v>0</v>
      </c>
      <c r="ID96">
        <f>Heildar!IJ303</f>
        <v>0</v>
      </c>
      <c r="IE96">
        <f>Heildar!IK303</f>
        <v>0</v>
      </c>
      <c r="IF96">
        <f>Heildar!IL303</f>
        <v>0</v>
      </c>
      <c r="IG96">
        <f>Heildar!IM303</f>
        <v>0</v>
      </c>
      <c r="IH96">
        <f>Heildar!IN303</f>
        <v>0</v>
      </c>
      <c r="II96">
        <f>Heildar!IO303</f>
        <v>0</v>
      </c>
      <c r="IJ96">
        <f>Heildar!IP303</f>
        <v>0</v>
      </c>
      <c r="IK96">
        <f>Heildar!IQ303</f>
        <v>0</v>
      </c>
      <c r="IL96">
        <f>Heildar!IR303</f>
        <v>0</v>
      </c>
      <c r="IM96">
        <f>Heildar!IS303</f>
        <v>0</v>
      </c>
      <c r="IN96">
        <f>Heildar!IT303</f>
        <v>0</v>
      </c>
      <c r="IO96">
        <f>Heildar!IU303</f>
        <v>0</v>
      </c>
      <c r="IP96">
        <f>Heildar!IV303</f>
        <v>0</v>
      </c>
      <c r="IQ96" t="e">
        <f>Heildar!#REF!</f>
        <v>#REF!</v>
      </c>
      <c r="IR96" t="e">
        <f>Heildar!#REF!</f>
        <v>#REF!</v>
      </c>
      <c r="IS96" t="e">
        <f>Heildar!#REF!</f>
        <v>#REF!</v>
      </c>
      <c r="IT96" t="e">
        <f>Heildar!#REF!</f>
        <v>#REF!</v>
      </c>
      <c r="IU96" t="e">
        <f>Heildar!#REF!</f>
        <v>#REF!</v>
      </c>
      <c r="IV96" t="e">
        <f>Heildar!#REF!</f>
        <v>#REF!</v>
      </c>
    </row>
    <row r="97" spans="1:35" x14ac:dyDescent="0.2">
      <c r="A97" s="2" t="str">
        <f>Heildar!A218</f>
        <v>R36</v>
      </c>
      <c r="B97" s="2">
        <f>Heildar!B218</f>
        <v>0</v>
      </c>
      <c r="C97" s="2">
        <f>Heildar!C218</f>
        <v>0</v>
      </c>
      <c r="D97" s="2">
        <f>Heildar!D218</f>
        <v>0</v>
      </c>
      <c r="E97" s="2">
        <f>Heildar!E218</f>
        <v>0</v>
      </c>
      <c r="F97" s="2">
        <f>Heildar!F218</f>
        <v>0</v>
      </c>
      <c r="G97" s="2">
        <f>Heildar!G218</f>
        <v>0</v>
      </c>
      <c r="H97" s="2">
        <f>Heildar!H218</f>
        <v>0</v>
      </c>
      <c r="I97" s="2">
        <f>Heildar!I218</f>
        <v>0</v>
      </c>
      <c r="J97" s="2">
        <f>Heildar!J218</f>
        <v>0</v>
      </c>
      <c r="K97" s="2">
        <f>Heildar!K218</f>
        <v>0</v>
      </c>
      <c r="L97" s="2">
        <f>Heildar!L218</f>
        <v>0</v>
      </c>
      <c r="M97" s="2">
        <f>Heildar!M218</f>
        <v>0</v>
      </c>
      <c r="N97" s="2">
        <f>Heildar!N218</f>
        <v>0</v>
      </c>
      <c r="O97" s="2">
        <f>Heildar!O218</f>
        <v>0</v>
      </c>
      <c r="P97" s="2">
        <f>Heildar!P218</f>
        <v>0</v>
      </c>
      <c r="Q97" s="2">
        <f>Heildar!Q218</f>
        <v>0</v>
      </c>
      <c r="R97" s="2">
        <f>Heildar!R218</f>
        <v>0</v>
      </c>
      <c r="S97" s="2">
        <f>Heildar!S218</f>
        <v>0</v>
      </c>
      <c r="T97" s="2">
        <f>Heildar!T218</f>
        <v>0</v>
      </c>
      <c r="U97" s="2">
        <f>Heildar!U218</f>
        <v>0</v>
      </c>
      <c r="V97" s="2">
        <f>Heildar!V218</f>
        <v>0</v>
      </c>
      <c r="W97" s="2">
        <f>Heildar!W218</f>
        <v>0</v>
      </c>
      <c r="X97" s="2">
        <f>Heildar!X218</f>
        <v>0</v>
      </c>
      <c r="Y97" s="2">
        <f>Heildar!Y218</f>
        <v>0</v>
      </c>
      <c r="Z97" s="2">
        <f>Heildar!Z218</f>
        <v>0</v>
      </c>
      <c r="AA97" s="2">
        <f>Heildar!AA218</f>
        <v>0</v>
      </c>
      <c r="AB97" s="2">
        <f>Heildar!AB218</f>
        <v>0</v>
      </c>
      <c r="AC97" s="2">
        <f>Heildar!AC218</f>
        <v>0</v>
      </c>
      <c r="AD97" s="2">
        <f>Heildar!AD218</f>
        <v>0</v>
      </c>
      <c r="AE97" s="2">
        <f>Heildar!AE218</f>
        <v>0</v>
      </c>
      <c r="AF97" s="2">
        <f>Heildar!AF218</f>
        <v>0</v>
      </c>
      <c r="AG97" s="2">
        <f>Heildar!AG218</f>
        <v>0</v>
      </c>
      <c r="AH97" s="2">
        <f>Heildar!AH218</f>
        <v>0</v>
      </c>
      <c r="AI97" s="2">
        <f>Heildar!AI218</f>
        <v>0</v>
      </c>
    </row>
    <row r="98" spans="1:35" x14ac:dyDescent="0.2">
      <c r="A98" s="30" t="str">
        <f>Heildar!A219</f>
        <v>Mosar</v>
      </c>
      <c r="B98" s="30">
        <f>Heildar!B219</f>
        <v>17</v>
      </c>
      <c r="C98" s="30">
        <f>Heildar!C219</f>
        <v>17.5</v>
      </c>
      <c r="D98" s="30">
        <f>Heildar!D219</f>
        <v>27</v>
      </c>
      <c r="E98" s="30">
        <f>Heildar!E219</f>
        <v>25</v>
      </c>
      <c r="F98" s="30">
        <f>Heildar!F219</f>
        <v>20</v>
      </c>
      <c r="G98" s="30">
        <f>Heildar!G219</f>
        <v>0.5</v>
      </c>
      <c r="H98" s="30">
        <f>Heildar!H219</f>
        <v>9.5</v>
      </c>
      <c r="I98" s="30">
        <f>Heildar!I219</f>
        <v>-2</v>
      </c>
      <c r="J98" s="30">
        <f>Heildar!J219</f>
        <v>-5</v>
      </c>
      <c r="K98" s="30">
        <f>Heildar!K219</f>
        <v>17</v>
      </c>
      <c r="L98" s="30">
        <f>Heildar!L219</f>
        <v>17.5</v>
      </c>
      <c r="M98" s="30">
        <f>Heildar!M219</f>
        <v>27</v>
      </c>
      <c r="N98" s="30">
        <f>Heildar!N219</f>
        <v>25</v>
      </c>
      <c r="O98" s="30">
        <f>Heildar!O219</f>
        <v>20</v>
      </c>
      <c r="P98" s="30">
        <f>Heildar!P219</f>
        <v>0</v>
      </c>
      <c r="Q98" s="30">
        <f>Heildar!Q219</f>
        <v>0</v>
      </c>
      <c r="R98" s="30">
        <f>Heildar!R219</f>
        <v>0</v>
      </c>
      <c r="S98" s="30">
        <f>Heildar!S219</f>
        <v>0</v>
      </c>
      <c r="T98" s="30">
        <f>Heildar!T219</f>
        <v>0</v>
      </c>
      <c r="U98" s="30">
        <f>Heildar!U219</f>
        <v>0</v>
      </c>
      <c r="V98" s="30">
        <f>Heildar!V219</f>
        <v>0</v>
      </c>
      <c r="W98" s="30">
        <f>Heildar!W219</f>
        <v>0</v>
      </c>
      <c r="X98" s="30">
        <f>Heildar!X219</f>
        <v>0</v>
      </c>
      <c r="Y98" s="30">
        <f>Heildar!Y219</f>
        <v>0</v>
      </c>
      <c r="Z98" s="30">
        <f>Heildar!Z219</f>
        <v>0</v>
      </c>
      <c r="AA98" s="30">
        <f>Heildar!AA219</f>
        <v>0</v>
      </c>
      <c r="AB98" s="30">
        <f>Heildar!AB219</f>
        <v>0</v>
      </c>
      <c r="AC98" s="30">
        <f>Heildar!AC219</f>
        <v>0</v>
      </c>
      <c r="AD98" s="30">
        <f>Heildar!AD219</f>
        <v>0</v>
      </c>
      <c r="AE98" s="30">
        <f>Heildar!AE219</f>
        <v>0</v>
      </c>
      <c r="AF98" s="30">
        <f>Heildar!AF219</f>
        <v>0</v>
      </c>
      <c r="AG98" s="30">
        <f>Heildar!AG219</f>
        <v>0</v>
      </c>
      <c r="AH98" s="30">
        <f>Heildar!AH219</f>
        <v>0</v>
      </c>
      <c r="AI98" s="30">
        <f>Heildar!AI219</f>
        <v>0</v>
      </c>
    </row>
    <row r="99" spans="1:35" x14ac:dyDescent="0.2">
      <c r="A99" s="30" t="str">
        <f>Heildar!A220</f>
        <v>Dauður mosi</v>
      </c>
      <c r="B99" s="30">
        <f>Heildar!B220</f>
        <v>0</v>
      </c>
      <c r="C99" s="30">
        <f>Heildar!C220</f>
        <v>0</v>
      </c>
      <c r="D99" s="30">
        <f>Heildar!D220</f>
        <v>0</v>
      </c>
      <c r="E99" s="30">
        <f>Heildar!E220</f>
        <v>4</v>
      </c>
      <c r="F99" s="30">
        <f>Heildar!F220</f>
        <v>4</v>
      </c>
      <c r="G99" s="30">
        <f>Heildar!G220</f>
        <v>0</v>
      </c>
      <c r="H99" s="30">
        <f>Heildar!H220</f>
        <v>0</v>
      </c>
      <c r="I99" s="30">
        <f>Heildar!I220</f>
        <v>4</v>
      </c>
      <c r="J99" s="30">
        <f>Heildar!J220</f>
        <v>0</v>
      </c>
      <c r="K99" s="30">
        <f>Heildar!K220</f>
        <v>0</v>
      </c>
      <c r="L99" s="30">
        <f>Heildar!L220</f>
        <v>0</v>
      </c>
      <c r="M99" s="30">
        <f>Heildar!M220</f>
        <v>0</v>
      </c>
      <c r="N99" s="30">
        <f>Heildar!N220</f>
        <v>0</v>
      </c>
      <c r="O99" s="30">
        <f>Heildar!O220</f>
        <v>0</v>
      </c>
      <c r="P99" s="30">
        <f>Heildar!P220</f>
        <v>0</v>
      </c>
      <c r="Q99" s="30">
        <f>Heildar!Q220</f>
        <v>0</v>
      </c>
      <c r="R99" s="30">
        <f>Heildar!R220</f>
        <v>0</v>
      </c>
      <c r="S99" s="30">
        <f>Heildar!S220</f>
        <v>0</v>
      </c>
      <c r="T99" s="30">
        <f>Heildar!T220</f>
        <v>0</v>
      </c>
      <c r="U99" s="30">
        <f>Heildar!U220</f>
        <v>0</v>
      </c>
      <c r="V99" s="30">
        <f>Heildar!V220</f>
        <v>0</v>
      </c>
      <c r="W99" s="30">
        <f>Heildar!W220</f>
        <v>0</v>
      </c>
      <c r="X99" s="30">
        <f>Heildar!X220</f>
        <v>0</v>
      </c>
      <c r="Y99" s="30">
        <f>Heildar!Y220</f>
        <v>0</v>
      </c>
      <c r="Z99" s="30">
        <f>Heildar!Z220</f>
        <v>0</v>
      </c>
      <c r="AA99" s="30">
        <f>Heildar!AA220</f>
        <v>0</v>
      </c>
      <c r="AB99" s="30">
        <f>Heildar!AB220</f>
        <v>0</v>
      </c>
      <c r="AC99" s="30">
        <f>Heildar!AC220</f>
        <v>0</v>
      </c>
      <c r="AD99" s="30">
        <f>Heildar!AD220</f>
        <v>0</v>
      </c>
      <c r="AE99" s="30">
        <f>Heildar!AE220</f>
        <v>0</v>
      </c>
      <c r="AF99" s="30">
        <f>Heildar!AF220</f>
        <v>0</v>
      </c>
      <c r="AG99" s="30">
        <f>Heildar!AG220</f>
        <v>0</v>
      </c>
      <c r="AH99" s="30">
        <f>Heildar!AH220</f>
        <v>0</v>
      </c>
      <c r="AI99" s="30">
        <f>Heildar!AI220</f>
        <v>0</v>
      </c>
    </row>
    <row r="100" spans="1:35" x14ac:dyDescent="0.2">
      <c r="A100" s="30" t="str">
        <f>Heildar!A221</f>
        <v>Blað- og runnfléttur</v>
      </c>
      <c r="B100" s="30">
        <f>Heildar!B221</f>
        <v>0.01</v>
      </c>
      <c r="C100" s="30">
        <f>Heildar!C221</f>
        <v>0.01</v>
      </c>
      <c r="D100" s="30">
        <f>Heildar!D221</f>
        <v>1</v>
      </c>
      <c r="E100" s="30">
        <f>Heildar!E221</f>
        <v>0.5</v>
      </c>
      <c r="F100" s="30">
        <f>Heildar!F221</f>
        <v>0.01</v>
      </c>
      <c r="G100" s="30">
        <f>Heildar!G221</f>
        <v>0</v>
      </c>
      <c r="H100" s="30">
        <f>Heildar!H221</f>
        <v>0.99</v>
      </c>
      <c r="I100" s="30">
        <f>Heildar!I221</f>
        <v>-0.5</v>
      </c>
      <c r="J100" s="30">
        <f>Heildar!J221</f>
        <v>-0.49</v>
      </c>
      <c r="K100" s="30">
        <f>Heildar!K221</f>
        <v>0</v>
      </c>
      <c r="L100" s="30">
        <f>Heildar!L221</f>
        <v>0</v>
      </c>
      <c r="M100" s="30">
        <f>Heildar!M221</f>
        <v>0</v>
      </c>
      <c r="N100" s="30">
        <f>Heildar!N221</f>
        <v>0</v>
      </c>
      <c r="O100" s="30">
        <f>Heildar!O221</f>
        <v>0</v>
      </c>
      <c r="P100" s="30">
        <f>Heildar!P221</f>
        <v>0.01</v>
      </c>
      <c r="Q100" s="30">
        <f>Heildar!Q221</f>
        <v>0.01</v>
      </c>
      <c r="R100" s="30">
        <f>Heildar!R221</f>
        <v>1</v>
      </c>
      <c r="S100" s="30">
        <f>Heildar!S221</f>
        <v>0.5</v>
      </c>
      <c r="T100" s="30">
        <f>Heildar!T221</f>
        <v>0.01</v>
      </c>
      <c r="U100" s="30">
        <f>Heildar!U221</f>
        <v>0</v>
      </c>
      <c r="V100" s="30">
        <f>Heildar!V221</f>
        <v>0</v>
      </c>
      <c r="W100" s="30">
        <f>Heildar!W221</f>
        <v>0</v>
      </c>
      <c r="X100" s="30">
        <f>Heildar!X221</f>
        <v>0</v>
      </c>
      <c r="Y100" s="30">
        <f>Heildar!Y221</f>
        <v>0</v>
      </c>
      <c r="Z100" s="30">
        <f>Heildar!Z221</f>
        <v>0</v>
      </c>
      <c r="AA100" s="30">
        <f>Heildar!AA221</f>
        <v>0</v>
      </c>
      <c r="AB100" s="30">
        <f>Heildar!AB221</f>
        <v>0</v>
      </c>
      <c r="AC100" s="30">
        <f>Heildar!AC221</f>
        <v>0</v>
      </c>
      <c r="AD100" s="30">
        <f>Heildar!AD221</f>
        <v>0</v>
      </c>
      <c r="AE100" s="30">
        <f>Heildar!AE221</f>
        <v>0</v>
      </c>
      <c r="AF100" s="30">
        <f>Heildar!AF221</f>
        <v>0</v>
      </c>
      <c r="AG100" s="30">
        <f>Heildar!AG221</f>
        <v>0</v>
      </c>
      <c r="AH100" s="30">
        <f>Heildar!AH221</f>
        <v>0</v>
      </c>
      <c r="AI100" s="30">
        <f>Heildar!AI221</f>
        <v>0</v>
      </c>
    </row>
    <row r="101" spans="1:35" x14ac:dyDescent="0.2">
      <c r="A101" s="30" t="str">
        <f>Heildar!A222</f>
        <v>Hrúðurfléttur</v>
      </c>
      <c r="B101" s="30">
        <f>Heildar!B222</f>
        <v>40.5</v>
      </c>
      <c r="C101" s="30">
        <f>Heildar!C222</f>
        <v>29.5</v>
      </c>
      <c r="D101" s="30">
        <f>Heildar!D222</f>
        <v>28.5</v>
      </c>
      <c r="E101" s="30">
        <f>Heildar!E222</f>
        <v>23</v>
      </c>
      <c r="F101" s="30">
        <f>Heildar!F222</f>
        <v>23.5</v>
      </c>
      <c r="G101" s="30">
        <f>Heildar!G222</f>
        <v>-11</v>
      </c>
      <c r="H101" s="30">
        <f>Heildar!H222</f>
        <v>-1</v>
      </c>
      <c r="I101" s="30">
        <f>Heildar!I222</f>
        <v>-5.5</v>
      </c>
      <c r="J101" s="30">
        <f>Heildar!J222</f>
        <v>0.5</v>
      </c>
      <c r="K101" s="30">
        <f>Heildar!K222</f>
        <v>0</v>
      </c>
      <c r="L101" s="30">
        <f>Heildar!L222</f>
        <v>0</v>
      </c>
      <c r="M101" s="30">
        <f>Heildar!M222</f>
        <v>0</v>
      </c>
      <c r="N101" s="30">
        <f>Heildar!N222</f>
        <v>0</v>
      </c>
      <c r="O101" s="30">
        <f>Heildar!O222</f>
        <v>0</v>
      </c>
      <c r="P101" s="30">
        <f>Heildar!P222</f>
        <v>0</v>
      </c>
      <c r="Q101" s="30">
        <f>Heildar!Q222</f>
        <v>0</v>
      </c>
      <c r="R101" s="30">
        <f>Heildar!R222</f>
        <v>0</v>
      </c>
      <c r="S101" s="30">
        <f>Heildar!S222</f>
        <v>0</v>
      </c>
      <c r="T101" s="30">
        <f>Heildar!T222</f>
        <v>0</v>
      </c>
      <c r="U101" s="30">
        <f>Heildar!U222</f>
        <v>40.5</v>
      </c>
      <c r="V101" s="30">
        <f>Heildar!V222</f>
        <v>29.5</v>
      </c>
      <c r="W101" s="30">
        <f>Heildar!W222</f>
        <v>28.5</v>
      </c>
      <c r="X101" s="30">
        <f>Heildar!X222</f>
        <v>23</v>
      </c>
      <c r="Y101" s="30">
        <f>Heildar!Y222</f>
        <v>23.5</v>
      </c>
      <c r="Z101" s="30">
        <f>Heildar!Z222</f>
        <v>0</v>
      </c>
      <c r="AA101" s="30">
        <f>Heildar!AA222</f>
        <v>0</v>
      </c>
      <c r="AB101" s="30">
        <f>Heildar!AB222</f>
        <v>0</v>
      </c>
      <c r="AC101" s="30">
        <f>Heildar!AC222</f>
        <v>0</v>
      </c>
      <c r="AD101" s="30">
        <f>Heildar!AD222</f>
        <v>0</v>
      </c>
      <c r="AE101" s="30">
        <f>Heildar!AE222</f>
        <v>0</v>
      </c>
      <c r="AF101" s="30">
        <f>Heildar!AF222</f>
        <v>0</v>
      </c>
      <c r="AG101" s="30">
        <f>Heildar!AG222</f>
        <v>0</v>
      </c>
      <c r="AH101" s="30">
        <f>Heildar!AH222</f>
        <v>0</v>
      </c>
      <c r="AI101" s="30">
        <f>Heildar!AI222</f>
        <v>0</v>
      </c>
    </row>
    <row r="102" spans="1:35" x14ac:dyDescent="0.2">
      <c r="A102" s="30" t="str">
        <f>Heildar!A223</f>
        <v>Heildarþekja</v>
      </c>
      <c r="B102" s="30">
        <f>Heildar!B223</f>
        <v>57.5</v>
      </c>
      <c r="C102" s="30">
        <f>Heildar!C223</f>
        <v>47</v>
      </c>
      <c r="D102" s="30">
        <f>Heildar!D223</f>
        <v>56.5</v>
      </c>
      <c r="E102" s="30">
        <f>Heildar!E223</f>
        <v>52.5</v>
      </c>
      <c r="F102" s="30">
        <f>Heildar!F223</f>
        <v>47.5</v>
      </c>
      <c r="G102" s="30">
        <f>Heildar!G223</f>
        <v>-10.5</v>
      </c>
      <c r="H102" s="30">
        <f>Heildar!H223</f>
        <v>9.5</v>
      </c>
      <c r="I102" s="30">
        <f>Heildar!I223</f>
        <v>-4</v>
      </c>
      <c r="J102" s="30">
        <f>Heildar!J223</f>
        <v>-5</v>
      </c>
      <c r="K102" s="30">
        <f>Heildar!K223</f>
        <v>0</v>
      </c>
      <c r="L102" s="30">
        <f>Heildar!L223</f>
        <v>0</v>
      </c>
      <c r="M102" s="30">
        <f>Heildar!M223</f>
        <v>0</v>
      </c>
      <c r="N102" s="30">
        <f>Heildar!N223</f>
        <v>0</v>
      </c>
      <c r="O102" s="30">
        <f>Heildar!O223</f>
        <v>0</v>
      </c>
      <c r="P102" s="30">
        <f>Heildar!P223</f>
        <v>0</v>
      </c>
      <c r="Q102" s="30">
        <f>Heildar!Q223</f>
        <v>0</v>
      </c>
      <c r="R102" s="30">
        <f>Heildar!R223</f>
        <v>0</v>
      </c>
      <c r="S102" s="30">
        <f>Heildar!S223</f>
        <v>0</v>
      </c>
      <c r="T102" s="30">
        <f>Heildar!T223</f>
        <v>0</v>
      </c>
      <c r="U102" s="30">
        <f>Heildar!U223</f>
        <v>0</v>
      </c>
      <c r="V102" s="30">
        <f>Heildar!V223</f>
        <v>0</v>
      </c>
      <c r="W102" s="30">
        <f>Heildar!W223</f>
        <v>0</v>
      </c>
      <c r="X102" s="30">
        <f>Heildar!X223</f>
        <v>0</v>
      </c>
      <c r="Y102" s="30">
        <f>Heildar!Y223</f>
        <v>0</v>
      </c>
      <c r="Z102" s="30">
        <f>Heildar!Z223</f>
        <v>57.5</v>
      </c>
      <c r="AA102" s="30">
        <f>Heildar!AA223</f>
        <v>47</v>
      </c>
      <c r="AB102" s="30">
        <f>Heildar!AB223</f>
        <v>56.5</v>
      </c>
      <c r="AC102" s="30">
        <f>Heildar!AC223</f>
        <v>52.5</v>
      </c>
      <c r="AD102" s="30">
        <f>Heildar!AD223</f>
        <v>47.5</v>
      </c>
      <c r="AE102" s="30">
        <f>Heildar!AE223</f>
        <v>0</v>
      </c>
      <c r="AF102" s="30">
        <f>Heildar!AF223</f>
        <v>0</v>
      </c>
      <c r="AG102" s="30">
        <f>Heildar!AG223</f>
        <v>0</v>
      </c>
      <c r="AH102" s="30">
        <f>Heildar!AH223</f>
        <v>0</v>
      </c>
      <c r="AI102" s="30">
        <f>Heildar!AI223</f>
        <v>0</v>
      </c>
    </row>
    <row r="103" spans="1:35" x14ac:dyDescent="0.2">
      <c r="A103" s="30" t="str">
        <f>Heildar!A224</f>
        <v>Fjölbreytni</v>
      </c>
      <c r="B103" s="30">
        <f>Heildar!B224</f>
        <v>16</v>
      </c>
      <c r="C103" s="30">
        <f>Heildar!C224</f>
        <v>19</v>
      </c>
      <c r="D103" s="30">
        <f>Heildar!D224</f>
        <v>18</v>
      </c>
      <c r="E103" s="30">
        <f>Heildar!E224</f>
        <v>13</v>
      </c>
      <c r="F103" s="30">
        <f>Heildar!F224</f>
        <v>11</v>
      </c>
      <c r="G103" s="30">
        <f>Heildar!G224</f>
        <v>3</v>
      </c>
      <c r="H103" s="30">
        <f>Heildar!H224</f>
        <v>-1</v>
      </c>
      <c r="I103" s="30">
        <f>Heildar!I224</f>
        <v>-5</v>
      </c>
      <c r="J103" s="30">
        <f>Heildar!J224</f>
        <v>-2</v>
      </c>
      <c r="K103" s="30">
        <f>Heildar!K224</f>
        <v>0</v>
      </c>
      <c r="L103" s="30">
        <f>Heildar!L224</f>
        <v>0</v>
      </c>
      <c r="M103" s="30">
        <f>Heildar!M224</f>
        <v>0</v>
      </c>
      <c r="N103" s="30">
        <f>Heildar!N224</f>
        <v>0</v>
      </c>
      <c r="O103" s="30">
        <f>Heildar!O224</f>
        <v>0</v>
      </c>
      <c r="P103" s="30">
        <f>Heildar!P224</f>
        <v>0</v>
      </c>
      <c r="Q103" s="30">
        <f>Heildar!Q224</f>
        <v>0</v>
      </c>
      <c r="R103" s="30">
        <f>Heildar!R224</f>
        <v>0</v>
      </c>
      <c r="S103" s="30">
        <f>Heildar!S224</f>
        <v>0</v>
      </c>
      <c r="T103" s="30">
        <f>Heildar!T224</f>
        <v>0</v>
      </c>
      <c r="U103" s="30">
        <f>Heildar!U224</f>
        <v>0</v>
      </c>
      <c r="V103" s="30">
        <f>Heildar!V224</f>
        <v>0</v>
      </c>
      <c r="W103" s="30">
        <f>Heildar!W224</f>
        <v>0</v>
      </c>
      <c r="X103" s="30">
        <f>Heildar!X224</f>
        <v>0</v>
      </c>
      <c r="Y103" s="30">
        <f>Heildar!Y224</f>
        <v>0</v>
      </c>
      <c r="Z103" s="30">
        <f>Heildar!Z224</f>
        <v>0</v>
      </c>
      <c r="AA103" s="30">
        <f>Heildar!AA224</f>
        <v>0</v>
      </c>
      <c r="AB103" s="30">
        <f>Heildar!AB224</f>
        <v>0</v>
      </c>
      <c r="AC103" s="30">
        <f>Heildar!AC224</f>
        <v>0</v>
      </c>
      <c r="AD103" s="30">
        <f>Heildar!AD224</f>
        <v>0</v>
      </c>
      <c r="AE103" s="30">
        <f>Heildar!AE224</f>
        <v>16</v>
      </c>
      <c r="AF103" s="30">
        <f>Heildar!AF224</f>
        <v>19</v>
      </c>
      <c r="AG103" s="30">
        <f>Heildar!AG224</f>
        <v>18</v>
      </c>
      <c r="AH103" s="30">
        <f>Heildar!AH224</f>
        <v>13</v>
      </c>
      <c r="AI103" s="30">
        <f>Heildar!AI224</f>
        <v>11</v>
      </c>
    </row>
    <row r="104" spans="1:35" x14ac:dyDescent="0.2">
      <c r="A104" s="2" t="str">
        <f>Heildar!A225</f>
        <v>R37</v>
      </c>
      <c r="B104" s="2">
        <f>Heildar!B225</f>
        <v>0</v>
      </c>
      <c r="C104" s="2">
        <f>Heildar!C225</f>
        <v>0</v>
      </c>
      <c r="D104" s="2">
        <f>Heildar!D225</f>
        <v>0</v>
      </c>
      <c r="E104" s="2">
        <f>Heildar!E225</f>
        <v>0</v>
      </c>
      <c r="F104" s="2">
        <f>Heildar!F225</f>
        <v>0</v>
      </c>
      <c r="G104" s="2">
        <f>Heildar!G225</f>
        <v>0</v>
      </c>
      <c r="H104" s="2">
        <f>Heildar!H225</f>
        <v>0</v>
      </c>
      <c r="I104" s="2">
        <f>Heildar!I225</f>
        <v>0</v>
      </c>
      <c r="J104" s="2">
        <f>Heildar!J225</f>
        <v>0</v>
      </c>
      <c r="K104" s="2">
        <f>Heildar!K225</f>
        <v>0</v>
      </c>
      <c r="L104" s="2">
        <f>Heildar!L225</f>
        <v>0</v>
      </c>
      <c r="M104" s="2">
        <f>Heildar!M225</f>
        <v>0</v>
      </c>
      <c r="N104" s="2">
        <f>Heildar!N225</f>
        <v>0</v>
      </c>
      <c r="O104" s="2">
        <f>Heildar!O225</f>
        <v>0</v>
      </c>
      <c r="P104" s="2">
        <f>Heildar!P225</f>
        <v>0</v>
      </c>
      <c r="Q104" s="2">
        <f>Heildar!Q225</f>
        <v>0</v>
      </c>
      <c r="R104" s="2">
        <f>Heildar!R225</f>
        <v>0</v>
      </c>
      <c r="S104" s="2">
        <f>Heildar!S225</f>
        <v>0</v>
      </c>
      <c r="T104" s="2">
        <f>Heildar!T225</f>
        <v>0</v>
      </c>
      <c r="U104" s="2">
        <f>Heildar!U225</f>
        <v>0</v>
      </c>
      <c r="V104" s="2">
        <f>Heildar!V225</f>
        <v>0</v>
      </c>
      <c r="W104" s="2">
        <f>Heildar!W225</f>
        <v>0</v>
      </c>
      <c r="X104" s="2">
        <f>Heildar!X225</f>
        <v>0</v>
      </c>
      <c r="Y104" s="2">
        <f>Heildar!Y225</f>
        <v>0</v>
      </c>
      <c r="Z104" s="2">
        <f>Heildar!Z225</f>
        <v>0</v>
      </c>
      <c r="AA104" s="2">
        <f>Heildar!AA225</f>
        <v>0</v>
      </c>
      <c r="AB104" s="2">
        <f>Heildar!AB225</f>
        <v>0</v>
      </c>
      <c r="AC104" s="2">
        <f>Heildar!AC225</f>
        <v>0</v>
      </c>
      <c r="AD104" s="2">
        <f>Heildar!AD225</f>
        <v>0</v>
      </c>
      <c r="AE104" s="2">
        <f>Heildar!AE225</f>
        <v>0</v>
      </c>
      <c r="AF104" s="2">
        <f>Heildar!AF225</f>
        <v>0</v>
      </c>
      <c r="AG104" s="2">
        <f>Heildar!AG225</f>
        <v>0</v>
      </c>
      <c r="AH104" s="2">
        <f>Heildar!AH225</f>
        <v>0</v>
      </c>
      <c r="AI104" s="2">
        <f>Heildar!AI225</f>
        <v>0</v>
      </c>
    </row>
    <row r="105" spans="1:35" x14ac:dyDescent="0.2">
      <c r="A105" s="30" t="str">
        <f>Heildar!A226</f>
        <v>Háplöntur</v>
      </c>
      <c r="B105" s="30">
        <f>Heildar!B226</f>
        <v>0</v>
      </c>
      <c r="C105" s="30">
        <f>Heildar!C226</f>
        <v>0</v>
      </c>
      <c r="D105" s="30">
        <f>Heildar!D226</f>
        <v>1.5</v>
      </c>
      <c r="E105" s="30">
        <f>Heildar!E226</f>
        <v>0</v>
      </c>
      <c r="F105" s="30">
        <f>Heildar!F226</f>
        <v>0.5</v>
      </c>
      <c r="G105" s="30">
        <f>Heildar!G226</f>
        <v>0</v>
      </c>
      <c r="H105" s="30">
        <f>Heildar!H226</f>
        <v>1.5</v>
      </c>
      <c r="I105" s="30">
        <f>Heildar!I226</f>
        <v>-1.5</v>
      </c>
      <c r="J105" s="30">
        <f>Heildar!J226</f>
        <v>0.5</v>
      </c>
      <c r="K105" s="30">
        <f>Heildar!K226</f>
        <v>0</v>
      </c>
      <c r="L105" s="30">
        <f>Heildar!L226</f>
        <v>0</v>
      </c>
      <c r="M105" s="30">
        <f>Heildar!M226</f>
        <v>0</v>
      </c>
      <c r="N105" s="30">
        <f>Heildar!N226</f>
        <v>0</v>
      </c>
      <c r="O105" s="30">
        <f>Heildar!O226</f>
        <v>0</v>
      </c>
      <c r="P105" s="30">
        <f>Heildar!P226</f>
        <v>0</v>
      </c>
      <c r="Q105" s="30">
        <f>Heildar!Q226</f>
        <v>0</v>
      </c>
      <c r="R105" s="30">
        <f>Heildar!R226</f>
        <v>0</v>
      </c>
      <c r="S105" s="30">
        <f>Heildar!S226</f>
        <v>0</v>
      </c>
      <c r="T105" s="30">
        <f>Heildar!T226</f>
        <v>0</v>
      </c>
      <c r="U105" s="30">
        <f>Heildar!U226</f>
        <v>0</v>
      </c>
      <c r="V105" s="30">
        <f>Heildar!V226</f>
        <v>0</v>
      </c>
      <c r="W105" s="30">
        <f>Heildar!W226</f>
        <v>0</v>
      </c>
      <c r="X105" s="30">
        <f>Heildar!X226</f>
        <v>0</v>
      </c>
      <c r="Y105" s="30">
        <f>Heildar!Y226</f>
        <v>0</v>
      </c>
      <c r="Z105" s="30">
        <f>Heildar!Z226</f>
        <v>0</v>
      </c>
      <c r="AA105" s="30">
        <f>Heildar!AA226</f>
        <v>0</v>
      </c>
      <c r="AB105" s="30">
        <f>Heildar!AB226</f>
        <v>0</v>
      </c>
      <c r="AC105" s="30">
        <f>Heildar!AC226</f>
        <v>0</v>
      </c>
      <c r="AD105" s="30">
        <f>Heildar!AD226</f>
        <v>0</v>
      </c>
      <c r="AE105" s="30">
        <f>Heildar!AE226</f>
        <v>0</v>
      </c>
      <c r="AF105" s="30">
        <f>Heildar!AF226</f>
        <v>0</v>
      </c>
      <c r="AG105" s="30">
        <f>Heildar!AG226</f>
        <v>0</v>
      </c>
      <c r="AH105" s="30">
        <f>Heildar!AH226</f>
        <v>0</v>
      </c>
      <c r="AI105" s="30">
        <f>Heildar!AI226</f>
        <v>0</v>
      </c>
    </row>
    <row r="106" spans="1:35" x14ac:dyDescent="0.2">
      <c r="A106" s="30" t="str">
        <f>Heildar!A227</f>
        <v>Mosar</v>
      </c>
      <c r="B106" s="30">
        <f>Heildar!B227</f>
        <v>5</v>
      </c>
      <c r="C106" s="30">
        <f>Heildar!C227</f>
        <v>7</v>
      </c>
      <c r="D106" s="30">
        <f>Heildar!D227</f>
        <v>19</v>
      </c>
      <c r="E106" s="30">
        <f>Heildar!E227</f>
        <v>27.5</v>
      </c>
      <c r="F106" s="30">
        <f>Heildar!F227</f>
        <v>10.5</v>
      </c>
      <c r="G106" s="30">
        <f>Heildar!G227</f>
        <v>2</v>
      </c>
      <c r="H106" s="30">
        <f>Heildar!H227</f>
        <v>12</v>
      </c>
      <c r="I106" s="30">
        <f>Heildar!I227</f>
        <v>8.5</v>
      </c>
      <c r="J106" s="30">
        <f>Heildar!J227</f>
        <v>-17</v>
      </c>
      <c r="K106" s="30">
        <f>Heildar!K227</f>
        <v>5</v>
      </c>
      <c r="L106" s="30">
        <f>Heildar!L227</f>
        <v>7</v>
      </c>
      <c r="M106" s="30">
        <f>Heildar!M227</f>
        <v>19</v>
      </c>
      <c r="N106" s="30">
        <f>Heildar!N227</f>
        <v>27.5</v>
      </c>
      <c r="O106" s="30">
        <f>Heildar!O227</f>
        <v>10.5</v>
      </c>
      <c r="P106" s="30">
        <f>Heildar!P227</f>
        <v>0</v>
      </c>
      <c r="Q106" s="30">
        <f>Heildar!Q227</f>
        <v>0</v>
      </c>
      <c r="R106" s="30">
        <f>Heildar!R227</f>
        <v>0</v>
      </c>
      <c r="S106" s="30">
        <f>Heildar!S227</f>
        <v>0</v>
      </c>
      <c r="T106" s="30">
        <f>Heildar!T227</f>
        <v>0</v>
      </c>
      <c r="U106" s="30">
        <f>Heildar!U227</f>
        <v>0</v>
      </c>
      <c r="V106" s="30">
        <f>Heildar!V227</f>
        <v>0</v>
      </c>
      <c r="W106" s="30">
        <f>Heildar!W227</f>
        <v>0</v>
      </c>
      <c r="X106" s="30">
        <f>Heildar!X227</f>
        <v>0</v>
      </c>
      <c r="Y106" s="30">
        <f>Heildar!Y227</f>
        <v>0</v>
      </c>
      <c r="Z106" s="30">
        <f>Heildar!Z227</f>
        <v>0</v>
      </c>
      <c r="AA106" s="30">
        <f>Heildar!AA227</f>
        <v>0</v>
      </c>
      <c r="AB106" s="30">
        <f>Heildar!AB227</f>
        <v>0</v>
      </c>
      <c r="AC106" s="30">
        <f>Heildar!AC227</f>
        <v>0</v>
      </c>
      <c r="AD106" s="30">
        <f>Heildar!AD227</f>
        <v>0</v>
      </c>
      <c r="AE106" s="30">
        <f>Heildar!AE227</f>
        <v>0</v>
      </c>
      <c r="AF106" s="30">
        <f>Heildar!AF227</f>
        <v>0</v>
      </c>
      <c r="AG106" s="30">
        <f>Heildar!AG227</f>
        <v>0</v>
      </c>
      <c r="AH106" s="30">
        <f>Heildar!AH227</f>
        <v>0</v>
      </c>
      <c r="AI106" s="30">
        <f>Heildar!AI227</f>
        <v>0</v>
      </c>
    </row>
    <row r="107" spans="1:35" x14ac:dyDescent="0.2">
      <c r="A107" s="30" t="str">
        <f>Heildar!A228</f>
        <v>Blað- og runnfléttur</v>
      </c>
      <c r="B107" s="30">
        <f>Heildar!B228</f>
        <v>51</v>
      </c>
      <c r="C107" s="30">
        <f>Heildar!C228</f>
        <v>25.5</v>
      </c>
      <c r="D107" s="30">
        <f>Heildar!D228</f>
        <v>25</v>
      </c>
      <c r="E107" s="30">
        <f>Heildar!E228</f>
        <v>0.5</v>
      </c>
      <c r="F107" s="30">
        <f>Heildar!F228</f>
        <v>0.01</v>
      </c>
      <c r="G107" s="30">
        <f>Heildar!G228</f>
        <v>-25.5</v>
      </c>
      <c r="H107" s="30">
        <f>Heildar!H228</f>
        <v>-0.5</v>
      </c>
      <c r="I107" s="30">
        <f>Heildar!I228</f>
        <v>-24.5</v>
      </c>
      <c r="J107" s="30">
        <f>Heildar!J228</f>
        <v>-0.49</v>
      </c>
      <c r="K107" s="30">
        <f>Heildar!K228</f>
        <v>0</v>
      </c>
      <c r="L107" s="30">
        <f>Heildar!L228</f>
        <v>0</v>
      </c>
      <c r="M107" s="30">
        <f>Heildar!M228</f>
        <v>0</v>
      </c>
      <c r="N107" s="30">
        <f>Heildar!N228</f>
        <v>0</v>
      </c>
      <c r="O107" s="30">
        <f>Heildar!O228</f>
        <v>0</v>
      </c>
      <c r="P107" s="30">
        <f>Heildar!P228</f>
        <v>51</v>
      </c>
      <c r="Q107" s="30">
        <f>Heildar!Q228</f>
        <v>25.5</v>
      </c>
      <c r="R107" s="30">
        <f>Heildar!R228</f>
        <v>25</v>
      </c>
      <c r="S107" s="30">
        <f>Heildar!S228</f>
        <v>0.5</v>
      </c>
      <c r="T107" s="30">
        <f>Heildar!T228</f>
        <v>0.01</v>
      </c>
      <c r="U107" s="30">
        <f>Heildar!U228</f>
        <v>0</v>
      </c>
      <c r="V107" s="30">
        <f>Heildar!V228</f>
        <v>0</v>
      </c>
      <c r="W107" s="30">
        <f>Heildar!W228</f>
        <v>0</v>
      </c>
      <c r="X107" s="30">
        <f>Heildar!X228</f>
        <v>0</v>
      </c>
      <c r="Y107" s="30">
        <f>Heildar!Y228</f>
        <v>0</v>
      </c>
      <c r="Z107" s="30">
        <f>Heildar!Z228</f>
        <v>0</v>
      </c>
      <c r="AA107" s="30">
        <f>Heildar!AA228</f>
        <v>0</v>
      </c>
      <c r="AB107" s="30">
        <f>Heildar!AB228</f>
        <v>0</v>
      </c>
      <c r="AC107" s="30">
        <f>Heildar!AC228</f>
        <v>0</v>
      </c>
      <c r="AD107" s="30">
        <f>Heildar!AD228</f>
        <v>0</v>
      </c>
      <c r="AE107" s="30">
        <f>Heildar!AE228</f>
        <v>0</v>
      </c>
      <c r="AF107" s="30">
        <f>Heildar!AF228</f>
        <v>0</v>
      </c>
      <c r="AG107" s="30">
        <f>Heildar!AG228</f>
        <v>0</v>
      </c>
      <c r="AH107" s="30">
        <f>Heildar!AH228</f>
        <v>0</v>
      </c>
      <c r="AI107" s="30">
        <f>Heildar!AI228</f>
        <v>0</v>
      </c>
    </row>
    <row r="108" spans="1:35" x14ac:dyDescent="0.2">
      <c r="A108" s="30" t="str">
        <f>Heildar!A229</f>
        <v>Hrúðurfléttur</v>
      </c>
      <c r="B108" s="30">
        <f>Heildar!B229</f>
        <v>30.5</v>
      </c>
      <c r="C108" s="30">
        <f>Heildar!C229</f>
        <v>40</v>
      </c>
      <c r="D108" s="30">
        <f>Heildar!D229</f>
        <v>47.55</v>
      </c>
      <c r="E108" s="30">
        <f>Heildar!E229</f>
        <v>41</v>
      </c>
      <c r="F108" s="30">
        <f>Heildar!F229</f>
        <v>42</v>
      </c>
      <c r="G108" s="30">
        <f>Heildar!G229</f>
        <v>9.5</v>
      </c>
      <c r="H108" s="30">
        <f>Heildar!H229</f>
        <v>7.5499999999999972</v>
      </c>
      <c r="I108" s="30">
        <f>Heildar!I229</f>
        <v>-6.5499999999999972</v>
      </c>
      <c r="J108" s="30">
        <f>Heildar!J229</f>
        <v>1</v>
      </c>
      <c r="K108" s="30">
        <f>Heildar!K229</f>
        <v>0</v>
      </c>
      <c r="L108" s="30">
        <f>Heildar!L229</f>
        <v>0</v>
      </c>
      <c r="M108" s="30">
        <f>Heildar!M229</f>
        <v>0</v>
      </c>
      <c r="N108" s="30">
        <f>Heildar!N229</f>
        <v>0</v>
      </c>
      <c r="O108" s="30">
        <f>Heildar!O229</f>
        <v>0</v>
      </c>
      <c r="P108" s="30">
        <f>Heildar!P229</f>
        <v>0</v>
      </c>
      <c r="Q108" s="30">
        <f>Heildar!Q229</f>
        <v>0</v>
      </c>
      <c r="R108" s="30">
        <f>Heildar!R229</f>
        <v>0</v>
      </c>
      <c r="S108" s="30">
        <f>Heildar!S229</f>
        <v>0</v>
      </c>
      <c r="T108" s="30">
        <f>Heildar!T229</f>
        <v>0</v>
      </c>
      <c r="U108" s="30">
        <f>Heildar!U229</f>
        <v>30.5</v>
      </c>
      <c r="V108" s="30">
        <f>Heildar!V229</f>
        <v>40</v>
      </c>
      <c r="W108" s="30">
        <f>Heildar!W229</f>
        <v>47.55</v>
      </c>
      <c r="X108" s="30">
        <f>Heildar!X229</f>
        <v>41</v>
      </c>
      <c r="Y108" s="30">
        <f>Heildar!Y229</f>
        <v>42</v>
      </c>
      <c r="Z108" s="30">
        <f>Heildar!Z229</f>
        <v>0</v>
      </c>
      <c r="AA108" s="30">
        <f>Heildar!AA229</f>
        <v>0</v>
      </c>
      <c r="AB108" s="30">
        <f>Heildar!AB229</f>
        <v>0</v>
      </c>
      <c r="AC108" s="30">
        <f>Heildar!AC229</f>
        <v>0</v>
      </c>
      <c r="AD108" s="30">
        <f>Heildar!AD229</f>
        <v>0</v>
      </c>
      <c r="AE108" s="30">
        <f>Heildar!AE229</f>
        <v>0</v>
      </c>
      <c r="AF108" s="30">
        <f>Heildar!AF229</f>
        <v>0</v>
      </c>
      <c r="AG108" s="30">
        <f>Heildar!AG229</f>
        <v>0</v>
      </c>
      <c r="AH108" s="30">
        <f>Heildar!AH229</f>
        <v>0</v>
      </c>
      <c r="AI108" s="30">
        <f>Heildar!AI229</f>
        <v>0</v>
      </c>
    </row>
    <row r="109" spans="1:35" x14ac:dyDescent="0.2">
      <c r="A109" s="30" t="str">
        <f>Heildar!A230</f>
        <v>Heildarþekja</v>
      </c>
      <c r="B109" s="30">
        <f>Heildar!B230</f>
        <v>86.5</v>
      </c>
      <c r="C109" s="30">
        <f>Heildar!C230</f>
        <v>72.5</v>
      </c>
      <c r="D109" s="30">
        <f>Heildar!D230</f>
        <v>93.05</v>
      </c>
      <c r="E109" s="30">
        <f>Heildar!E230</f>
        <v>69</v>
      </c>
      <c r="F109" s="30">
        <f>Heildar!F230</f>
        <v>53</v>
      </c>
      <c r="G109" s="30">
        <f>Heildar!G230</f>
        <v>-14</v>
      </c>
      <c r="H109" s="30">
        <f>Heildar!H230</f>
        <v>20.549999999999997</v>
      </c>
      <c r="I109" s="30">
        <f>Heildar!I230</f>
        <v>-24.049999999999997</v>
      </c>
      <c r="J109" s="30">
        <f>Heildar!J230</f>
        <v>-16</v>
      </c>
      <c r="K109" s="30">
        <f>Heildar!K230</f>
        <v>0</v>
      </c>
      <c r="L109" s="30">
        <f>Heildar!L230</f>
        <v>0</v>
      </c>
      <c r="M109" s="30">
        <f>Heildar!M230</f>
        <v>0</v>
      </c>
      <c r="N109" s="30">
        <f>Heildar!N230</f>
        <v>0</v>
      </c>
      <c r="O109" s="30">
        <f>Heildar!O230</f>
        <v>0</v>
      </c>
      <c r="P109" s="30">
        <f>Heildar!P230</f>
        <v>0</v>
      </c>
      <c r="Q109" s="30">
        <f>Heildar!Q230</f>
        <v>0</v>
      </c>
      <c r="R109" s="30">
        <f>Heildar!R230</f>
        <v>0</v>
      </c>
      <c r="S109" s="30">
        <f>Heildar!S230</f>
        <v>0</v>
      </c>
      <c r="T109" s="30">
        <f>Heildar!T230</f>
        <v>0</v>
      </c>
      <c r="U109" s="30">
        <f>Heildar!U230</f>
        <v>0</v>
      </c>
      <c r="V109" s="30">
        <f>Heildar!V230</f>
        <v>0</v>
      </c>
      <c r="W109" s="30">
        <f>Heildar!W230</f>
        <v>0</v>
      </c>
      <c r="X109" s="30">
        <f>Heildar!X230</f>
        <v>0</v>
      </c>
      <c r="Y109" s="30">
        <f>Heildar!Y230</f>
        <v>0</v>
      </c>
      <c r="Z109" s="30">
        <f>Heildar!Z230</f>
        <v>86.5</v>
      </c>
      <c r="AA109" s="30">
        <f>Heildar!AA230</f>
        <v>72.5</v>
      </c>
      <c r="AB109" s="30">
        <f>Heildar!AB230</f>
        <v>93.05</v>
      </c>
      <c r="AC109" s="30">
        <f>Heildar!AC230</f>
        <v>69</v>
      </c>
      <c r="AD109" s="30">
        <f>Heildar!AD230</f>
        <v>53</v>
      </c>
      <c r="AE109" s="30">
        <f>Heildar!AE230</f>
        <v>0</v>
      </c>
      <c r="AF109" s="30">
        <f>Heildar!AF230</f>
        <v>0</v>
      </c>
      <c r="AG109" s="30">
        <f>Heildar!AG230</f>
        <v>0</v>
      </c>
      <c r="AH109" s="30">
        <f>Heildar!AH230</f>
        <v>0</v>
      </c>
      <c r="AI109" s="30">
        <f>Heildar!AI230</f>
        <v>0</v>
      </c>
    </row>
    <row r="110" spans="1:35" x14ac:dyDescent="0.2">
      <c r="A110" s="30" t="str">
        <f>Heildar!A231</f>
        <v>Fjölbreytni</v>
      </c>
      <c r="B110" s="30">
        <f>Heildar!B231</f>
        <v>20</v>
      </c>
      <c r="C110" s="30">
        <f>Heildar!C231</f>
        <v>17</v>
      </c>
      <c r="D110" s="30">
        <f>Heildar!D231</f>
        <v>18</v>
      </c>
      <c r="E110" s="30">
        <f>Heildar!E231</f>
        <v>13</v>
      </c>
      <c r="F110" s="30">
        <f>Heildar!F231</f>
        <v>12</v>
      </c>
      <c r="G110" s="30">
        <f>Heildar!G231</f>
        <v>-3</v>
      </c>
      <c r="H110" s="30">
        <f>Heildar!H231</f>
        <v>1</v>
      </c>
      <c r="I110" s="30">
        <f>Heildar!I231</f>
        <v>-5</v>
      </c>
      <c r="J110" s="30">
        <f>Heildar!J231</f>
        <v>-1</v>
      </c>
      <c r="K110" s="30">
        <f>Heildar!K231</f>
        <v>0</v>
      </c>
      <c r="L110" s="30">
        <f>Heildar!L231</f>
        <v>0</v>
      </c>
      <c r="M110" s="30">
        <f>Heildar!M231</f>
        <v>0</v>
      </c>
      <c r="N110" s="30">
        <f>Heildar!N231</f>
        <v>0</v>
      </c>
      <c r="O110" s="30">
        <f>Heildar!O231</f>
        <v>0</v>
      </c>
      <c r="P110" s="30">
        <f>Heildar!P231</f>
        <v>0</v>
      </c>
      <c r="Q110" s="30">
        <f>Heildar!Q231</f>
        <v>0</v>
      </c>
      <c r="R110" s="30">
        <f>Heildar!R231</f>
        <v>0</v>
      </c>
      <c r="S110" s="30">
        <f>Heildar!S231</f>
        <v>0</v>
      </c>
      <c r="T110" s="30">
        <f>Heildar!T231</f>
        <v>0</v>
      </c>
      <c r="U110" s="30">
        <f>Heildar!U231</f>
        <v>0</v>
      </c>
      <c r="V110" s="30">
        <f>Heildar!V231</f>
        <v>0</v>
      </c>
      <c r="W110" s="30">
        <f>Heildar!W231</f>
        <v>0</v>
      </c>
      <c r="X110" s="30">
        <f>Heildar!X231</f>
        <v>0</v>
      </c>
      <c r="Y110" s="30">
        <f>Heildar!Y231</f>
        <v>0</v>
      </c>
      <c r="Z110" s="30">
        <f>Heildar!Z231</f>
        <v>0</v>
      </c>
      <c r="AA110" s="30">
        <f>Heildar!AA231</f>
        <v>0</v>
      </c>
      <c r="AB110" s="30">
        <f>Heildar!AB231</f>
        <v>0</v>
      </c>
      <c r="AC110" s="30">
        <f>Heildar!AC231</f>
        <v>0</v>
      </c>
      <c r="AD110" s="30">
        <f>Heildar!AD231</f>
        <v>0</v>
      </c>
      <c r="AE110" s="30">
        <f>Heildar!AE231</f>
        <v>20</v>
      </c>
      <c r="AF110" s="30">
        <f>Heildar!AF231</f>
        <v>17</v>
      </c>
      <c r="AG110" s="30">
        <f>Heildar!AG231</f>
        <v>18</v>
      </c>
      <c r="AH110" s="30">
        <f>Heildar!AH231</f>
        <v>13</v>
      </c>
      <c r="AI110" s="30">
        <f>Heildar!AI231</f>
        <v>12</v>
      </c>
    </row>
    <row r="111" spans="1:35" x14ac:dyDescent="0.2">
      <c r="A111" s="2" t="str">
        <f>Heildar!A232</f>
        <v>R38</v>
      </c>
      <c r="B111" s="2">
        <f>Heildar!B232</f>
        <v>0</v>
      </c>
      <c r="C111" s="2">
        <f>Heildar!C232</f>
        <v>0</v>
      </c>
      <c r="D111" s="2">
        <f>Heildar!D232</f>
        <v>0</v>
      </c>
      <c r="E111" s="2">
        <f>Heildar!E232</f>
        <v>0</v>
      </c>
      <c r="F111" s="2">
        <f>Heildar!F232</f>
        <v>0</v>
      </c>
      <c r="G111" s="2">
        <f>Heildar!G232</f>
        <v>0</v>
      </c>
      <c r="H111" s="2">
        <f>Heildar!H232</f>
        <v>0</v>
      </c>
      <c r="I111" s="2">
        <f>Heildar!I232</f>
        <v>0</v>
      </c>
      <c r="J111" s="2">
        <f>Heildar!J232</f>
        <v>0</v>
      </c>
      <c r="K111" s="2">
        <f>Heildar!K232</f>
        <v>0</v>
      </c>
      <c r="L111" s="2">
        <f>Heildar!L232</f>
        <v>0</v>
      </c>
      <c r="M111" s="2">
        <f>Heildar!M232</f>
        <v>0</v>
      </c>
      <c r="N111" s="2">
        <f>Heildar!N232</f>
        <v>0</v>
      </c>
      <c r="O111" s="2">
        <f>Heildar!O232</f>
        <v>0</v>
      </c>
      <c r="P111" s="2">
        <f>Heildar!P232</f>
        <v>0</v>
      </c>
      <c r="Q111" s="2">
        <f>Heildar!Q232</f>
        <v>0</v>
      </c>
      <c r="R111" s="2">
        <f>Heildar!R232</f>
        <v>0</v>
      </c>
      <c r="S111" s="2">
        <f>Heildar!S232</f>
        <v>0</v>
      </c>
      <c r="T111" s="2">
        <f>Heildar!T232</f>
        <v>0</v>
      </c>
      <c r="U111" s="2">
        <f>Heildar!U232</f>
        <v>0</v>
      </c>
      <c r="V111" s="2">
        <f>Heildar!V232</f>
        <v>0</v>
      </c>
      <c r="W111" s="2">
        <f>Heildar!W232</f>
        <v>0</v>
      </c>
      <c r="X111" s="2">
        <f>Heildar!X232</f>
        <v>0</v>
      </c>
      <c r="Y111" s="2">
        <f>Heildar!Y232</f>
        <v>0</v>
      </c>
      <c r="Z111" s="2">
        <f>Heildar!Z232</f>
        <v>0</v>
      </c>
      <c r="AA111" s="2">
        <f>Heildar!AA232</f>
        <v>0</v>
      </c>
      <c r="AB111" s="2">
        <f>Heildar!AB232</f>
        <v>0</v>
      </c>
      <c r="AC111" s="2">
        <f>Heildar!AC232</f>
        <v>0</v>
      </c>
      <c r="AD111" s="2">
        <f>Heildar!AD232</f>
        <v>0</v>
      </c>
      <c r="AE111" s="2">
        <f>Heildar!AE232</f>
        <v>0</v>
      </c>
      <c r="AF111" s="2">
        <f>Heildar!AF232</f>
        <v>0</v>
      </c>
      <c r="AG111" s="2">
        <f>Heildar!AG232</f>
        <v>0</v>
      </c>
      <c r="AH111" s="2">
        <f>Heildar!AH232</f>
        <v>0</v>
      </c>
      <c r="AI111" s="2">
        <f>Heildar!AI232</f>
        <v>0</v>
      </c>
    </row>
    <row r="112" spans="1:35" x14ac:dyDescent="0.2">
      <c r="A112" s="30" t="str">
        <f>Heildar!A233</f>
        <v>Mosar</v>
      </c>
      <c r="B112" s="30">
        <f>Heildar!B233</f>
        <v>18.5</v>
      </c>
      <c r="C112" s="30">
        <f>Heildar!C233</f>
        <v>20.5</v>
      </c>
      <c r="D112" s="30">
        <f>Heildar!D233</f>
        <v>37</v>
      </c>
      <c r="E112" s="30">
        <f>Heildar!E233</f>
        <v>33</v>
      </c>
      <c r="F112" s="30">
        <f>Heildar!F233</f>
        <v>32</v>
      </c>
      <c r="G112" s="30">
        <f>Heildar!G233</f>
        <v>2</v>
      </c>
      <c r="H112" s="30">
        <f>Heildar!H233</f>
        <v>16.5</v>
      </c>
      <c r="I112" s="30">
        <f>Heildar!I233</f>
        <v>-4</v>
      </c>
      <c r="J112" s="30">
        <f>Heildar!J233</f>
        <v>-1</v>
      </c>
      <c r="K112" s="30">
        <f>Heildar!K233</f>
        <v>18.5</v>
      </c>
      <c r="L112" s="30">
        <f>Heildar!L233</f>
        <v>20.5</v>
      </c>
      <c r="M112" s="30">
        <f>Heildar!M233</f>
        <v>37</v>
      </c>
      <c r="N112" s="30">
        <f>Heildar!N233</f>
        <v>33</v>
      </c>
      <c r="O112" s="30">
        <f>Heildar!O233</f>
        <v>32</v>
      </c>
      <c r="P112" s="30">
        <f>Heildar!P233</f>
        <v>0</v>
      </c>
      <c r="Q112" s="30">
        <f>Heildar!Q233</f>
        <v>0</v>
      </c>
      <c r="R112" s="30">
        <f>Heildar!R233</f>
        <v>0</v>
      </c>
      <c r="S112" s="30">
        <f>Heildar!S233</f>
        <v>0</v>
      </c>
      <c r="T112" s="30">
        <f>Heildar!T233</f>
        <v>0</v>
      </c>
      <c r="U112" s="30">
        <f>Heildar!U233</f>
        <v>0</v>
      </c>
      <c r="V112" s="30">
        <f>Heildar!V233</f>
        <v>0</v>
      </c>
      <c r="W112" s="30">
        <f>Heildar!W233</f>
        <v>0</v>
      </c>
      <c r="X112" s="30">
        <f>Heildar!X233</f>
        <v>0</v>
      </c>
      <c r="Y112" s="30">
        <f>Heildar!Y233</f>
        <v>0</v>
      </c>
      <c r="Z112" s="30">
        <f>Heildar!Z233</f>
        <v>0</v>
      </c>
      <c r="AA112" s="30">
        <f>Heildar!AA233</f>
        <v>0</v>
      </c>
      <c r="AB112" s="30">
        <f>Heildar!AB233</f>
        <v>0</v>
      </c>
      <c r="AC112" s="30">
        <f>Heildar!AC233</f>
        <v>0</v>
      </c>
      <c r="AD112" s="30">
        <f>Heildar!AD233</f>
        <v>0</v>
      </c>
      <c r="AE112" s="30">
        <f>Heildar!AE233</f>
        <v>0</v>
      </c>
      <c r="AF112" s="30">
        <f>Heildar!AF233</f>
        <v>0</v>
      </c>
      <c r="AG112" s="30">
        <f>Heildar!AG233</f>
        <v>0</v>
      </c>
      <c r="AH112" s="30">
        <f>Heildar!AH233</f>
        <v>0</v>
      </c>
      <c r="AI112" s="30">
        <f>Heildar!AI233</f>
        <v>0</v>
      </c>
    </row>
    <row r="113" spans="1:35" x14ac:dyDescent="0.2">
      <c r="A113" s="30" t="str">
        <f>Heildar!A234</f>
        <v>Blað- og runnfléttur</v>
      </c>
      <c r="B113" s="30">
        <f>Heildar!B234</f>
        <v>3</v>
      </c>
      <c r="C113" s="30">
        <f>Heildar!C234</f>
        <v>1</v>
      </c>
      <c r="D113" s="30">
        <f>Heildar!D234</f>
        <v>2.5</v>
      </c>
      <c r="E113" s="30">
        <f>Heildar!E234</f>
        <v>1.5</v>
      </c>
      <c r="F113" s="30">
        <f>Heildar!F234</f>
        <v>0.5</v>
      </c>
      <c r="G113" s="30">
        <f>Heildar!G234</f>
        <v>-2</v>
      </c>
      <c r="H113" s="30">
        <f>Heildar!H234</f>
        <v>1.5</v>
      </c>
      <c r="I113" s="30">
        <f>Heildar!I234</f>
        <v>-1</v>
      </c>
      <c r="J113" s="30">
        <f>Heildar!J234</f>
        <v>-1</v>
      </c>
      <c r="K113" s="30">
        <f>Heildar!K234</f>
        <v>0</v>
      </c>
      <c r="L113" s="30">
        <f>Heildar!L234</f>
        <v>0</v>
      </c>
      <c r="M113" s="30">
        <f>Heildar!M234</f>
        <v>0</v>
      </c>
      <c r="N113" s="30">
        <f>Heildar!N234</f>
        <v>0</v>
      </c>
      <c r="O113" s="30">
        <f>Heildar!O234</f>
        <v>0</v>
      </c>
      <c r="P113" s="30">
        <f>Heildar!P234</f>
        <v>3</v>
      </c>
      <c r="Q113" s="30">
        <f>Heildar!Q234</f>
        <v>1</v>
      </c>
      <c r="R113" s="30">
        <f>Heildar!R234</f>
        <v>2.5</v>
      </c>
      <c r="S113" s="30">
        <f>Heildar!S234</f>
        <v>1.5</v>
      </c>
      <c r="T113" s="30">
        <f>Heildar!T234</f>
        <v>0.5</v>
      </c>
      <c r="U113" s="30">
        <f>Heildar!U234</f>
        <v>0</v>
      </c>
      <c r="V113" s="30">
        <f>Heildar!V234</f>
        <v>0</v>
      </c>
      <c r="W113" s="30">
        <f>Heildar!W234</f>
        <v>0</v>
      </c>
      <c r="X113" s="30">
        <f>Heildar!X234</f>
        <v>0</v>
      </c>
      <c r="Y113" s="30">
        <f>Heildar!Y234</f>
        <v>0</v>
      </c>
      <c r="Z113" s="30">
        <f>Heildar!Z234</f>
        <v>0</v>
      </c>
      <c r="AA113" s="30">
        <f>Heildar!AA234</f>
        <v>0</v>
      </c>
      <c r="AB113" s="30">
        <f>Heildar!AB234</f>
        <v>0</v>
      </c>
      <c r="AC113" s="30">
        <f>Heildar!AC234</f>
        <v>0</v>
      </c>
      <c r="AD113" s="30">
        <f>Heildar!AD234</f>
        <v>0</v>
      </c>
      <c r="AE113" s="30">
        <f>Heildar!AE234</f>
        <v>0</v>
      </c>
      <c r="AF113" s="30">
        <f>Heildar!AF234</f>
        <v>0</v>
      </c>
      <c r="AG113" s="30">
        <f>Heildar!AG234</f>
        <v>0</v>
      </c>
      <c r="AH113" s="30">
        <f>Heildar!AH234</f>
        <v>0</v>
      </c>
      <c r="AI113" s="30">
        <f>Heildar!AI234</f>
        <v>0</v>
      </c>
    </row>
    <row r="114" spans="1:35" x14ac:dyDescent="0.2">
      <c r="A114" s="30" t="str">
        <f>Heildar!A235</f>
        <v>Hrúðurfléttur</v>
      </c>
      <c r="B114" s="30">
        <f>Heildar!B235</f>
        <v>30</v>
      </c>
      <c r="C114" s="30">
        <f>Heildar!C235</f>
        <v>28.5</v>
      </c>
      <c r="D114" s="30">
        <f>Heildar!D235</f>
        <v>35.5</v>
      </c>
      <c r="E114" s="30">
        <f>Heildar!E235</f>
        <v>34</v>
      </c>
      <c r="F114" s="30">
        <f>Heildar!F235</f>
        <v>7.5</v>
      </c>
      <c r="G114" s="30">
        <f>Heildar!G235</f>
        <v>-1.5</v>
      </c>
      <c r="H114" s="30">
        <f>Heildar!H235</f>
        <v>7</v>
      </c>
      <c r="I114" s="30">
        <f>Heildar!I235</f>
        <v>-1.5</v>
      </c>
      <c r="J114" s="30">
        <f>Heildar!J235</f>
        <v>-26.5</v>
      </c>
      <c r="K114" s="30">
        <f>Heildar!K235</f>
        <v>0</v>
      </c>
      <c r="L114" s="30">
        <f>Heildar!L235</f>
        <v>0</v>
      </c>
      <c r="M114" s="30">
        <f>Heildar!M235</f>
        <v>0</v>
      </c>
      <c r="N114" s="30">
        <f>Heildar!N235</f>
        <v>0</v>
      </c>
      <c r="O114" s="30">
        <f>Heildar!O235</f>
        <v>0</v>
      </c>
      <c r="P114" s="30">
        <f>Heildar!P235</f>
        <v>0</v>
      </c>
      <c r="Q114" s="30">
        <f>Heildar!Q235</f>
        <v>0</v>
      </c>
      <c r="R114" s="30">
        <f>Heildar!R235</f>
        <v>0</v>
      </c>
      <c r="S114" s="30">
        <f>Heildar!S235</f>
        <v>0</v>
      </c>
      <c r="T114" s="30">
        <f>Heildar!T235</f>
        <v>0</v>
      </c>
      <c r="U114" s="30">
        <f>Heildar!U235</f>
        <v>30</v>
      </c>
      <c r="V114" s="30">
        <f>Heildar!V235</f>
        <v>28.5</v>
      </c>
      <c r="W114" s="30">
        <f>Heildar!W235</f>
        <v>35.5</v>
      </c>
      <c r="X114" s="30">
        <f>Heildar!X235</f>
        <v>34</v>
      </c>
      <c r="Y114" s="30">
        <f>Heildar!Y235</f>
        <v>7.5</v>
      </c>
      <c r="Z114" s="30">
        <f>Heildar!Z235</f>
        <v>0</v>
      </c>
      <c r="AA114" s="30">
        <f>Heildar!AA235</f>
        <v>0</v>
      </c>
      <c r="AB114" s="30">
        <f>Heildar!AB235</f>
        <v>0</v>
      </c>
      <c r="AC114" s="30">
        <f>Heildar!AC235</f>
        <v>0</v>
      </c>
      <c r="AD114" s="30">
        <f>Heildar!AD235</f>
        <v>0</v>
      </c>
      <c r="AE114" s="30">
        <f>Heildar!AE235</f>
        <v>0</v>
      </c>
      <c r="AF114" s="30">
        <f>Heildar!AF235</f>
        <v>0</v>
      </c>
      <c r="AG114" s="30">
        <f>Heildar!AG235</f>
        <v>0</v>
      </c>
      <c r="AH114" s="30">
        <f>Heildar!AH235</f>
        <v>0</v>
      </c>
      <c r="AI114" s="30">
        <f>Heildar!AI235</f>
        <v>0</v>
      </c>
    </row>
    <row r="115" spans="1:35" x14ac:dyDescent="0.2">
      <c r="A115" s="30" t="str">
        <f>Heildar!A236</f>
        <v>Heildarþekja</v>
      </c>
      <c r="B115" s="30">
        <f>Heildar!B236</f>
        <v>51.5</v>
      </c>
      <c r="C115" s="30">
        <f>Heildar!C236</f>
        <v>50</v>
      </c>
      <c r="D115" s="30">
        <f>Heildar!D236</f>
        <v>75</v>
      </c>
      <c r="E115" s="30">
        <f>Heildar!E236</f>
        <v>68.5</v>
      </c>
      <c r="F115" s="30">
        <f>Heildar!F236</f>
        <v>40</v>
      </c>
      <c r="G115" s="30">
        <f>Heildar!G236</f>
        <v>-1.5</v>
      </c>
      <c r="H115" s="30">
        <f>Heildar!H236</f>
        <v>25</v>
      </c>
      <c r="I115" s="30">
        <f>Heildar!I236</f>
        <v>-6.5</v>
      </c>
      <c r="J115" s="30">
        <f>Heildar!J236</f>
        <v>-28.5</v>
      </c>
      <c r="K115" s="30">
        <f>Heildar!K236</f>
        <v>0</v>
      </c>
      <c r="L115" s="30">
        <f>Heildar!L236</f>
        <v>0</v>
      </c>
      <c r="M115" s="30">
        <f>Heildar!M236</f>
        <v>0</v>
      </c>
      <c r="N115" s="30">
        <f>Heildar!N236</f>
        <v>0</v>
      </c>
      <c r="O115" s="30">
        <f>Heildar!O236</f>
        <v>0</v>
      </c>
      <c r="P115" s="30">
        <f>Heildar!P236</f>
        <v>0</v>
      </c>
      <c r="Q115" s="30">
        <f>Heildar!Q236</f>
        <v>0</v>
      </c>
      <c r="R115" s="30">
        <f>Heildar!R236</f>
        <v>0</v>
      </c>
      <c r="S115" s="30">
        <f>Heildar!S236</f>
        <v>0</v>
      </c>
      <c r="T115" s="30">
        <f>Heildar!T236</f>
        <v>0</v>
      </c>
      <c r="U115" s="30">
        <f>Heildar!U236</f>
        <v>0</v>
      </c>
      <c r="V115" s="30">
        <f>Heildar!V236</f>
        <v>0</v>
      </c>
      <c r="W115" s="30">
        <f>Heildar!W236</f>
        <v>0</v>
      </c>
      <c r="X115" s="30">
        <f>Heildar!X236</f>
        <v>0</v>
      </c>
      <c r="Y115" s="30">
        <f>Heildar!Y236</f>
        <v>0</v>
      </c>
      <c r="Z115" s="30">
        <f>Heildar!Z236</f>
        <v>51.5</v>
      </c>
      <c r="AA115" s="30">
        <f>Heildar!AA236</f>
        <v>50</v>
      </c>
      <c r="AB115" s="30">
        <f>Heildar!AB236</f>
        <v>75</v>
      </c>
      <c r="AC115" s="30">
        <f>Heildar!AC236</f>
        <v>68.5</v>
      </c>
      <c r="AD115" s="30">
        <f>Heildar!AD236</f>
        <v>40</v>
      </c>
      <c r="AE115" s="30">
        <f>Heildar!AE236</f>
        <v>0</v>
      </c>
      <c r="AF115" s="30">
        <f>Heildar!AF236</f>
        <v>0</v>
      </c>
      <c r="AG115" s="30">
        <f>Heildar!AG236</f>
        <v>0</v>
      </c>
      <c r="AH115" s="30">
        <f>Heildar!AH236</f>
        <v>0</v>
      </c>
      <c r="AI115" s="30">
        <f>Heildar!AI236</f>
        <v>0</v>
      </c>
    </row>
    <row r="116" spans="1:35" x14ac:dyDescent="0.2">
      <c r="A116" s="30" t="str">
        <f>Heildar!A237</f>
        <v>Fjölbreytni</v>
      </c>
      <c r="B116" s="30">
        <f>Heildar!B237</f>
        <v>17</v>
      </c>
      <c r="C116" s="30">
        <f>Heildar!C237</f>
        <v>20</v>
      </c>
      <c r="D116" s="30">
        <f>Heildar!D237</f>
        <v>24</v>
      </c>
      <c r="E116" s="30">
        <f>Heildar!E237</f>
        <v>18</v>
      </c>
      <c r="F116" s="30">
        <f>Heildar!F237</f>
        <v>12</v>
      </c>
      <c r="G116" s="30">
        <f>Heildar!G237</f>
        <v>3</v>
      </c>
      <c r="H116" s="30">
        <f>Heildar!H237</f>
        <v>4</v>
      </c>
      <c r="I116" s="30">
        <f>Heildar!I237</f>
        <v>-6</v>
      </c>
      <c r="J116" s="30">
        <f>Heildar!J237</f>
        <v>-6</v>
      </c>
      <c r="K116" s="30">
        <f>Heildar!K237</f>
        <v>0</v>
      </c>
      <c r="L116" s="30">
        <f>Heildar!L237</f>
        <v>0</v>
      </c>
      <c r="M116" s="30">
        <f>Heildar!M237</f>
        <v>0</v>
      </c>
      <c r="N116" s="30">
        <f>Heildar!N237</f>
        <v>0</v>
      </c>
      <c r="O116" s="30">
        <f>Heildar!O237</f>
        <v>0</v>
      </c>
      <c r="P116" s="30">
        <f>Heildar!P237</f>
        <v>0</v>
      </c>
      <c r="Q116" s="30">
        <f>Heildar!Q237</f>
        <v>0</v>
      </c>
      <c r="R116" s="30">
        <f>Heildar!R237</f>
        <v>0</v>
      </c>
      <c r="S116" s="30">
        <f>Heildar!S237</f>
        <v>0</v>
      </c>
      <c r="T116" s="30">
        <f>Heildar!T237</f>
        <v>0</v>
      </c>
      <c r="U116" s="30">
        <f>Heildar!U237</f>
        <v>0</v>
      </c>
      <c r="V116" s="30">
        <f>Heildar!V237</f>
        <v>0</v>
      </c>
      <c r="W116" s="30">
        <f>Heildar!W237</f>
        <v>0</v>
      </c>
      <c r="X116" s="30">
        <f>Heildar!X237</f>
        <v>0</v>
      </c>
      <c r="Y116" s="30">
        <f>Heildar!Y237</f>
        <v>0</v>
      </c>
      <c r="Z116" s="30">
        <f>Heildar!Z237</f>
        <v>0</v>
      </c>
      <c r="AA116" s="30">
        <f>Heildar!AA237</f>
        <v>0</v>
      </c>
      <c r="AB116" s="30">
        <f>Heildar!AB237</f>
        <v>0</v>
      </c>
      <c r="AC116" s="30">
        <f>Heildar!AC237</f>
        <v>0</v>
      </c>
      <c r="AD116" s="30">
        <f>Heildar!AD237</f>
        <v>0</v>
      </c>
      <c r="AE116" s="30">
        <f>Heildar!AE237</f>
        <v>17</v>
      </c>
      <c r="AF116" s="30">
        <f>Heildar!AF237</f>
        <v>20</v>
      </c>
      <c r="AG116" s="30">
        <f>Heildar!AG237</f>
        <v>24</v>
      </c>
      <c r="AH116" s="30">
        <f>Heildar!AH237</f>
        <v>18</v>
      </c>
      <c r="AI116" s="30">
        <f>Heildar!AI237</f>
        <v>12</v>
      </c>
    </row>
    <row r="117" spans="1:35" x14ac:dyDescent="0.2">
      <c r="A117" s="2" t="str">
        <f>Heildar!A238</f>
        <v>R39</v>
      </c>
      <c r="B117" s="2">
        <f>Heildar!B238</f>
        <v>0</v>
      </c>
      <c r="C117" s="2">
        <f>Heildar!C238</f>
        <v>0</v>
      </c>
      <c r="D117" s="2">
        <f>Heildar!D238</f>
        <v>0</v>
      </c>
      <c r="E117" s="2">
        <f>Heildar!E238</f>
        <v>0</v>
      </c>
      <c r="F117" s="2">
        <f>Heildar!F238</f>
        <v>0</v>
      </c>
      <c r="G117" s="2">
        <f>Heildar!G238</f>
        <v>0</v>
      </c>
      <c r="H117" s="2">
        <f>Heildar!H238</f>
        <v>0</v>
      </c>
      <c r="I117" s="2">
        <f>Heildar!I238</f>
        <v>0</v>
      </c>
      <c r="J117" s="2">
        <f>Heildar!J238</f>
        <v>0</v>
      </c>
      <c r="K117" s="2">
        <f>Heildar!K238</f>
        <v>0</v>
      </c>
      <c r="L117" s="2">
        <f>Heildar!L238</f>
        <v>0</v>
      </c>
      <c r="M117" s="2">
        <f>Heildar!M238</f>
        <v>0</v>
      </c>
      <c r="N117" s="2">
        <f>Heildar!N238</f>
        <v>0</v>
      </c>
      <c r="O117" s="2">
        <f>Heildar!O238</f>
        <v>0</v>
      </c>
      <c r="P117" s="2">
        <f>Heildar!P238</f>
        <v>0</v>
      </c>
      <c r="Q117" s="2">
        <f>Heildar!Q238</f>
        <v>0</v>
      </c>
      <c r="R117" s="2">
        <f>Heildar!R238</f>
        <v>0</v>
      </c>
      <c r="S117" s="2">
        <f>Heildar!S238</f>
        <v>0</v>
      </c>
      <c r="T117" s="2">
        <f>Heildar!T238</f>
        <v>0</v>
      </c>
      <c r="U117" s="2">
        <f>Heildar!U238</f>
        <v>0</v>
      </c>
      <c r="V117" s="2">
        <f>Heildar!V238</f>
        <v>0</v>
      </c>
      <c r="W117" s="2">
        <f>Heildar!W238</f>
        <v>0</v>
      </c>
      <c r="X117" s="2">
        <f>Heildar!X238</f>
        <v>0</v>
      </c>
      <c r="Y117" s="2">
        <f>Heildar!Y238</f>
        <v>0</v>
      </c>
      <c r="Z117" s="2">
        <f>Heildar!Z238</f>
        <v>0</v>
      </c>
      <c r="AA117" s="2">
        <f>Heildar!AA238</f>
        <v>0</v>
      </c>
      <c r="AB117" s="2">
        <f>Heildar!AB238</f>
        <v>0</v>
      </c>
      <c r="AC117" s="2">
        <f>Heildar!AC238</f>
        <v>0</v>
      </c>
      <c r="AD117" s="2">
        <f>Heildar!AD238</f>
        <v>0</v>
      </c>
      <c r="AE117" s="2">
        <f>Heildar!AE238</f>
        <v>0</v>
      </c>
      <c r="AF117" s="2">
        <f>Heildar!AF238</f>
        <v>0</v>
      </c>
      <c r="AG117" s="2">
        <f>Heildar!AG238</f>
        <v>0</v>
      </c>
      <c r="AH117" s="2">
        <f>Heildar!AH238</f>
        <v>0</v>
      </c>
      <c r="AI117" s="2">
        <f>Heildar!AI238</f>
        <v>0</v>
      </c>
    </row>
    <row r="118" spans="1:35" x14ac:dyDescent="0.2">
      <c r="A118" s="30" t="str">
        <f>Heildar!A239</f>
        <v>Mosar</v>
      </c>
      <c r="B118" s="30">
        <f>Heildar!B239</f>
        <v>2</v>
      </c>
      <c r="C118" s="30">
        <f>Heildar!C239</f>
        <v>0.01</v>
      </c>
      <c r="D118" s="30">
        <f>Heildar!D239</f>
        <v>1</v>
      </c>
      <c r="E118" s="30">
        <f>Heildar!E239</f>
        <v>3</v>
      </c>
      <c r="F118" s="30">
        <f>Heildar!F239</f>
        <v>1</v>
      </c>
      <c r="G118" s="30">
        <f>Heildar!G239</f>
        <v>-1.99</v>
      </c>
      <c r="H118" s="30">
        <f>Heildar!H239</f>
        <v>0.99</v>
      </c>
      <c r="I118" s="30">
        <f>Heildar!I239</f>
        <v>2</v>
      </c>
      <c r="J118" s="30">
        <f>Heildar!J239</f>
        <v>-2</v>
      </c>
      <c r="K118" s="30">
        <f>Heildar!K239</f>
        <v>2</v>
      </c>
      <c r="L118" s="30">
        <f>Heildar!L239</f>
        <v>0.01</v>
      </c>
      <c r="M118" s="30">
        <f>Heildar!M239</f>
        <v>1</v>
      </c>
      <c r="N118" s="30">
        <f>Heildar!N239</f>
        <v>3</v>
      </c>
      <c r="O118" s="30">
        <f>Heildar!O239</f>
        <v>1</v>
      </c>
      <c r="P118" s="30">
        <f>Heildar!P239</f>
        <v>0</v>
      </c>
      <c r="Q118" s="30">
        <f>Heildar!Q239</f>
        <v>0</v>
      </c>
      <c r="R118" s="30">
        <f>Heildar!R239</f>
        <v>0</v>
      </c>
      <c r="S118" s="30">
        <f>Heildar!S239</f>
        <v>0</v>
      </c>
      <c r="T118" s="30">
        <f>Heildar!T239</f>
        <v>0</v>
      </c>
      <c r="U118" s="30">
        <f>Heildar!U239</f>
        <v>0</v>
      </c>
      <c r="V118" s="30">
        <f>Heildar!V239</f>
        <v>0</v>
      </c>
      <c r="W118" s="30">
        <f>Heildar!W239</f>
        <v>0</v>
      </c>
      <c r="X118" s="30">
        <f>Heildar!X239</f>
        <v>0</v>
      </c>
      <c r="Y118" s="30">
        <f>Heildar!Y239</f>
        <v>0</v>
      </c>
      <c r="Z118" s="30">
        <f>Heildar!Z239</f>
        <v>0</v>
      </c>
      <c r="AA118" s="30">
        <f>Heildar!AA239</f>
        <v>0</v>
      </c>
      <c r="AB118" s="30">
        <f>Heildar!AB239</f>
        <v>0</v>
      </c>
      <c r="AC118" s="30">
        <f>Heildar!AC239</f>
        <v>0</v>
      </c>
      <c r="AD118" s="30">
        <f>Heildar!AD239</f>
        <v>0</v>
      </c>
      <c r="AE118" s="30">
        <f>Heildar!AE239</f>
        <v>0</v>
      </c>
      <c r="AF118" s="30">
        <f>Heildar!AF239</f>
        <v>0</v>
      </c>
      <c r="AG118" s="30">
        <f>Heildar!AG239</f>
        <v>0</v>
      </c>
      <c r="AH118" s="30">
        <f>Heildar!AH239</f>
        <v>0</v>
      </c>
      <c r="AI118" s="30">
        <f>Heildar!AI239</f>
        <v>0</v>
      </c>
    </row>
    <row r="119" spans="1:35" x14ac:dyDescent="0.2">
      <c r="A119" s="30" t="str">
        <f>Heildar!A240</f>
        <v>Blað- og runnfléttur</v>
      </c>
      <c r="B119" s="30">
        <f>Heildar!B240</f>
        <v>45.5</v>
      </c>
      <c r="C119" s="30">
        <f>Heildar!C240</f>
        <v>62</v>
      </c>
      <c r="D119" s="30">
        <f>Heildar!D240</f>
        <v>80</v>
      </c>
      <c r="E119" s="30">
        <f>Heildar!E240</f>
        <v>75</v>
      </c>
      <c r="F119" s="30">
        <f>Heildar!F240</f>
        <v>75</v>
      </c>
      <c r="G119" s="30">
        <f>Heildar!G240</f>
        <v>16.5</v>
      </c>
      <c r="H119" s="30">
        <f>Heildar!H240</f>
        <v>18</v>
      </c>
      <c r="I119" s="30">
        <f>Heildar!I240</f>
        <v>-5</v>
      </c>
      <c r="J119" s="30">
        <f>Heildar!J240</f>
        <v>0</v>
      </c>
      <c r="K119" s="30">
        <f>Heildar!K240</f>
        <v>0</v>
      </c>
      <c r="L119" s="30">
        <f>Heildar!L240</f>
        <v>0</v>
      </c>
      <c r="M119" s="30">
        <f>Heildar!M240</f>
        <v>0</v>
      </c>
      <c r="N119" s="30">
        <f>Heildar!N240</f>
        <v>0</v>
      </c>
      <c r="O119" s="30">
        <f>Heildar!O240</f>
        <v>0</v>
      </c>
      <c r="P119" s="30">
        <f>Heildar!P240</f>
        <v>45.5</v>
      </c>
      <c r="Q119" s="30">
        <f>Heildar!Q240</f>
        <v>62</v>
      </c>
      <c r="R119" s="30">
        <f>Heildar!R240</f>
        <v>80</v>
      </c>
      <c r="S119" s="30">
        <f>Heildar!S240</f>
        <v>75</v>
      </c>
      <c r="T119" s="30">
        <f>Heildar!T240</f>
        <v>75</v>
      </c>
      <c r="U119" s="30">
        <f>Heildar!U240</f>
        <v>0</v>
      </c>
      <c r="V119" s="30">
        <f>Heildar!V240</f>
        <v>0</v>
      </c>
      <c r="W119" s="30">
        <f>Heildar!W240</f>
        <v>0</v>
      </c>
      <c r="X119" s="30">
        <f>Heildar!X240</f>
        <v>0</v>
      </c>
      <c r="Y119" s="30">
        <f>Heildar!Y240</f>
        <v>0</v>
      </c>
      <c r="Z119" s="30">
        <f>Heildar!Z240</f>
        <v>0</v>
      </c>
      <c r="AA119" s="30">
        <f>Heildar!AA240</f>
        <v>0</v>
      </c>
      <c r="AB119" s="30">
        <f>Heildar!AB240</f>
        <v>0</v>
      </c>
      <c r="AC119" s="30">
        <f>Heildar!AC240</f>
        <v>0</v>
      </c>
      <c r="AD119" s="30">
        <f>Heildar!AD240</f>
        <v>0</v>
      </c>
      <c r="AE119" s="30">
        <f>Heildar!AE240</f>
        <v>0</v>
      </c>
      <c r="AF119" s="30">
        <f>Heildar!AF240</f>
        <v>0</v>
      </c>
      <c r="AG119" s="30">
        <f>Heildar!AG240</f>
        <v>0</v>
      </c>
      <c r="AH119" s="30">
        <f>Heildar!AH240</f>
        <v>0</v>
      </c>
      <c r="AI119" s="30">
        <f>Heildar!AI240</f>
        <v>0</v>
      </c>
    </row>
    <row r="120" spans="1:35" x14ac:dyDescent="0.2">
      <c r="A120" s="30" t="str">
        <f>Heildar!A241</f>
        <v>Hrúðurfléttur</v>
      </c>
      <c r="B120" s="30">
        <f>Heildar!B241</f>
        <v>12</v>
      </c>
      <c r="C120" s="30">
        <f>Heildar!C241</f>
        <v>11.5</v>
      </c>
      <c r="D120" s="30">
        <f>Heildar!D241</f>
        <v>8</v>
      </c>
      <c r="E120" s="30">
        <f>Heildar!E241</f>
        <v>6.5</v>
      </c>
      <c r="F120" s="30">
        <f>Heildar!F241</f>
        <v>5.5</v>
      </c>
      <c r="G120" s="30">
        <f>Heildar!G241</f>
        <v>-0.5</v>
      </c>
      <c r="H120" s="30">
        <f>Heildar!H241</f>
        <v>-3.5</v>
      </c>
      <c r="I120" s="30">
        <f>Heildar!I241</f>
        <v>-1.5</v>
      </c>
      <c r="J120" s="30">
        <f>Heildar!J241</f>
        <v>-1</v>
      </c>
      <c r="K120" s="30">
        <f>Heildar!K241</f>
        <v>0</v>
      </c>
      <c r="L120" s="30">
        <f>Heildar!L241</f>
        <v>0</v>
      </c>
      <c r="M120" s="30">
        <f>Heildar!M241</f>
        <v>0</v>
      </c>
      <c r="N120" s="30">
        <f>Heildar!N241</f>
        <v>0</v>
      </c>
      <c r="O120" s="30">
        <f>Heildar!O241</f>
        <v>0</v>
      </c>
      <c r="P120" s="30">
        <f>Heildar!P241</f>
        <v>0</v>
      </c>
      <c r="Q120" s="30">
        <f>Heildar!Q241</f>
        <v>0</v>
      </c>
      <c r="R120" s="30">
        <f>Heildar!R241</f>
        <v>0</v>
      </c>
      <c r="S120" s="30">
        <f>Heildar!S241</f>
        <v>0</v>
      </c>
      <c r="T120" s="30">
        <f>Heildar!T241</f>
        <v>0</v>
      </c>
      <c r="U120" s="30">
        <f>Heildar!U241</f>
        <v>12</v>
      </c>
      <c r="V120" s="30">
        <f>Heildar!V241</f>
        <v>11.5</v>
      </c>
      <c r="W120" s="30">
        <f>Heildar!W241</f>
        <v>8</v>
      </c>
      <c r="X120" s="30">
        <f>Heildar!X241</f>
        <v>6.5</v>
      </c>
      <c r="Y120" s="30">
        <f>Heildar!Y241</f>
        <v>5.5</v>
      </c>
      <c r="Z120" s="30">
        <f>Heildar!Z241</f>
        <v>0</v>
      </c>
      <c r="AA120" s="30">
        <f>Heildar!AA241</f>
        <v>0</v>
      </c>
      <c r="AB120" s="30">
        <f>Heildar!AB241</f>
        <v>0</v>
      </c>
      <c r="AC120" s="30">
        <f>Heildar!AC241</f>
        <v>0</v>
      </c>
      <c r="AD120" s="30">
        <f>Heildar!AD241</f>
        <v>0</v>
      </c>
      <c r="AE120" s="30">
        <f>Heildar!AE241</f>
        <v>0</v>
      </c>
      <c r="AF120" s="30">
        <f>Heildar!AF241</f>
        <v>0</v>
      </c>
      <c r="AG120" s="30">
        <f>Heildar!AG241</f>
        <v>0</v>
      </c>
      <c r="AH120" s="30">
        <f>Heildar!AH241</f>
        <v>0</v>
      </c>
      <c r="AI120" s="30">
        <f>Heildar!AI241</f>
        <v>0</v>
      </c>
    </row>
    <row r="121" spans="1:35" x14ac:dyDescent="0.2">
      <c r="A121" s="30" t="str">
        <f>Heildar!A242</f>
        <v>Heildarþekja</v>
      </c>
      <c r="B121" s="30">
        <f>Heildar!B242</f>
        <v>59.5</v>
      </c>
      <c r="C121" s="30">
        <f>Heildar!C242</f>
        <v>73.5</v>
      </c>
      <c r="D121" s="30">
        <f>Heildar!D242</f>
        <v>89</v>
      </c>
      <c r="E121" s="30">
        <f>Heildar!E242</f>
        <v>84.5</v>
      </c>
      <c r="F121" s="30">
        <f>Heildar!F242</f>
        <v>81.5</v>
      </c>
      <c r="G121" s="30">
        <f>Heildar!G242</f>
        <v>14</v>
      </c>
      <c r="H121" s="30">
        <f>Heildar!H242</f>
        <v>15.5</v>
      </c>
      <c r="I121" s="30">
        <f>Heildar!I242</f>
        <v>-4.5</v>
      </c>
      <c r="J121" s="30">
        <f>Heildar!J242</f>
        <v>-3</v>
      </c>
      <c r="K121" s="30">
        <f>Heildar!K242</f>
        <v>0</v>
      </c>
      <c r="L121" s="30">
        <f>Heildar!L242</f>
        <v>0</v>
      </c>
      <c r="M121" s="30">
        <f>Heildar!M242</f>
        <v>0</v>
      </c>
      <c r="N121" s="30">
        <f>Heildar!N242</f>
        <v>0</v>
      </c>
      <c r="O121" s="30">
        <f>Heildar!O242</f>
        <v>0</v>
      </c>
      <c r="P121" s="30">
        <f>Heildar!P242</f>
        <v>0</v>
      </c>
      <c r="Q121" s="30">
        <f>Heildar!Q242</f>
        <v>0</v>
      </c>
      <c r="R121" s="30">
        <f>Heildar!R242</f>
        <v>0</v>
      </c>
      <c r="S121" s="30">
        <f>Heildar!S242</f>
        <v>0</v>
      </c>
      <c r="T121" s="30">
        <f>Heildar!T242</f>
        <v>0</v>
      </c>
      <c r="U121" s="30">
        <f>Heildar!U242</f>
        <v>0</v>
      </c>
      <c r="V121" s="30">
        <f>Heildar!V242</f>
        <v>0</v>
      </c>
      <c r="W121" s="30">
        <f>Heildar!W242</f>
        <v>0</v>
      </c>
      <c r="X121" s="30">
        <f>Heildar!X242</f>
        <v>0</v>
      </c>
      <c r="Y121" s="30">
        <f>Heildar!Y242</f>
        <v>0</v>
      </c>
      <c r="Z121" s="30">
        <f>Heildar!Z242</f>
        <v>59.5</v>
      </c>
      <c r="AA121" s="30">
        <f>Heildar!AA242</f>
        <v>73.5</v>
      </c>
      <c r="AB121" s="30">
        <f>Heildar!AB242</f>
        <v>89</v>
      </c>
      <c r="AC121" s="30">
        <f>Heildar!AC242</f>
        <v>84.5</v>
      </c>
      <c r="AD121" s="30">
        <f>Heildar!AD242</f>
        <v>81.5</v>
      </c>
      <c r="AE121" s="30">
        <f>Heildar!AE242</f>
        <v>0</v>
      </c>
      <c r="AF121" s="30">
        <f>Heildar!AF242</f>
        <v>0</v>
      </c>
      <c r="AG121" s="30">
        <f>Heildar!AG242</f>
        <v>0</v>
      </c>
      <c r="AH121" s="30">
        <f>Heildar!AH242</f>
        <v>0</v>
      </c>
      <c r="AI121" s="30">
        <f>Heildar!AI242</f>
        <v>0</v>
      </c>
    </row>
    <row r="122" spans="1:35" x14ac:dyDescent="0.2">
      <c r="A122" s="30" t="str">
        <f>Heildar!A243</f>
        <v>Fjölbreytni</v>
      </c>
      <c r="B122" s="30">
        <f>Heildar!B243</f>
        <v>15</v>
      </c>
      <c r="C122" s="30">
        <f>Heildar!C243</f>
        <v>9</v>
      </c>
      <c r="D122" s="30">
        <f>Heildar!D243</f>
        <v>12</v>
      </c>
      <c r="E122" s="30">
        <f>Heildar!E243</f>
        <v>13</v>
      </c>
      <c r="F122" s="30">
        <f>Heildar!F243</f>
        <v>10</v>
      </c>
      <c r="G122" s="30">
        <f>Heildar!G243</f>
        <v>-6</v>
      </c>
      <c r="H122" s="30">
        <f>Heildar!H243</f>
        <v>3</v>
      </c>
      <c r="I122" s="30">
        <f>Heildar!I243</f>
        <v>1</v>
      </c>
      <c r="J122" s="30">
        <f>Heildar!J243</f>
        <v>-3</v>
      </c>
      <c r="K122" s="30">
        <f>Heildar!K243</f>
        <v>0</v>
      </c>
      <c r="L122" s="30">
        <f>Heildar!L243</f>
        <v>0</v>
      </c>
      <c r="M122" s="30">
        <f>Heildar!M243</f>
        <v>0</v>
      </c>
      <c r="N122" s="30">
        <f>Heildar!N243</f>
        <v>0</v>
      </c>
      <c r="O122" s="30">
        <f>Heildar!O243</f>
        <v>0</v>
      </c>
      <c r="P122" s="30">
        <f>Heildar!P243</f>
        <v>0</v>
      </c>
      <c r="Q122" s="30">
        <f>Heildar!Q243</f>
        <v>0</v>
      </c>
      <c r="R122" s="30">
        <f>Heildar!R243</f>
        <v>0</v>
      </c>
      <c r="S122" s="30">
        <f>Heildar!S243</f>
        <v>0</v>
      </c>
      <c r="T122" s="30">
        <f>Heildar!T243</f>
        <v>0</v>
      </c>
      <c r="U122" s="30">
        <f>Heildar!U243</f>
        <v>0</v>
      </c>
      <c r="V122" s="30">
        <f>Heildar!V243</f>
        <v>0</v>
      </c>
      <c r="W122" s="30">
        <f>Heildar!W243</f>
        <v>0</v>
      </c>
      <c r="X122" s="30">
        <f>Heildar!X243</f>
        <v>0</v>
      </c>
      <c r="Y122" s="30">
        <f>Heildar!Y243</f>
        <v>0</v>
      </c>
      <c r="Z122" s="30">
        <f>Heildar!Z243</f>
        <v>0</v>
      </c>
      <c r="AA122" s="30">
        <f>Heildar!AA243</f>
        <v>0</v>
      </c>
      <c r="AB122" s="30">
        <f>Heildar!AB243</f>
        <v>0</v>
      </c>
      <c r="AC122" s="30">
        <f>Heildar!AC243</f>
        <v>0</v>
      </c>
      <c r="AD122" s="30">
        <f>Heildar!AD243</f>
        <v>0</v>
      </c>
      <c r="AE122" s="30">
        <f>Heildar!AE243</f>
        <v>15</v>
      </c>
      <c r="AF122" s="30">
        <f>Heildar!AF243</f>
        <v>9</v>
      </c>
      <c r="AG122" s="30">
        <f>Heildar!AG243</f>
        <v>12</v>
      </c>
      <c r="AH122" s="30">
        <f>Heildar!AH243</f>
        <v>13</v>
      </c>
      <c r="AI122" s="30">
        <f>Heildar!AI243</f>
        <v>10</v>
      </c>
    </row>
    <row r="123" spans="1:35" x14ac:dyDescent="0.2">
      <c r="A123" s="2" t="str">
        <f>Heildar!A244</f>
        <v>R40</v>
      </c>
      <c r="B123" s="2">
        <f>Heildar!B244</f>
        <v>0</v>
      </c>
      <c r="C123" s="2">
        <f>Heildar!C244</f>
        <v>0</v>
      </c>
      <c r="D123" s="2">
        <f>Heildar!D244</f>
        <v>0</v>
      </c>
      <c r="E123" s="2">
        <f>Heildar!E244</f>
        <v>0</v>
      </c>
      <c r="F123" s="2">
        <f>Heildar!F244</f>
        <v>0</v>
      </c>
      <c r="G123" s="2">
        <f>Heildar!G244</f>
        <v>0</v>
      </c>
      <c r="H123" s="2">
        <f>Heildar!H244</f>
        <v>0</v>
      </c>
      <c r="I123" s="2">
        <f>Heildar!I244</f>
        <v>0</v>
      </c>
      <c r="J123" s="2">
        <f>Heildar!J244</f>
        <v>0</v>
      </c>
      <c r="K123" s="2">
        <f>Heildar!K244</f>
        <v>0</v>
      </c>
      <c r="L123" s="2">
        <f>Heildar!L244</f>
        <v>0</v>
      </c>
      <c r="M123" s="2">
        <f>Heildar!M244</f>
        <v>0</v>
      </c>
      <c r="N123" s="2">
        <f>Heildar!N244</f>
        <v>0</v>
      </c>
      <c r="O123" s="2">
        <f>Heildar!O244</f>
        <v>0</v>
      </c>
      <c r="P123" s="2">
        <f>Heildar!P244</f>
        <v>0</v>
      </c>
      <c r="Q123" s="2">
        <f>Heildar!Q244</f>
        <v>0</v>
      </c>
      <c r="R123" s="2">
        <f>Heildar!R244</f>
        <v>0</v>
      </c>
      <c r="S123" s="2">
        <f>Heildar!S244</f>
        <v>0</v>
      </c>
      <c r="T123" s="2">
        <f>Heildar!T244</f>
        <v>0</v>
      </c>
      <c r="U123" s="2">
        <f>Heildar!U244</f>
        <v>0</v>
      </c>
      <c r="V123" s="2">
        <f>Heildar!V244</f>
        <v>0</v>
      </c>
      <c r="W123" s="2">
        <f>Heildar!W244</f>
        <v>0</v>
      </c>
      <c r="X123" s="2">
        <f>Heildar!X244</f>
        <v>0</v>
      </c>
      <c r="Y123" s="2">
        <f>Heildar!Y244</f>
        <v>0</v>
      </c>
      <c r="Z123" s="2">
        <f>Heildar!Z244</f>
        <v>0</v>
      </c>
      <c r="AA123" s="2">
        <f>Heildar!AA244</f>
        <v>0</v>
      </c>
      <c r="AB123" s="2">
        <f>Heildar!AB244</f>
        <v>0</v>
      </c>
      <c r="AC123" s="2">
        <f>Heildar!AC244</f>
        <v>0</v>
      </c>
      <c r="AD123" s="2">
        <f>Heildar!AD244</f>
        <v>0</v>
      </c>
      <c r="AE123" s="2">
        <f>Heildar!AE244</f>
        <v>0</v>
      </c>
      <c r="AF123" s="2">
        <f>Heildar!AF244</f>
        <v>0</v>
      </c>
      <c r="AG123" s="2">
        <f>Heildar!AG244</f>
        <v>0</v>
      </c>
      <c r="AH123" s="2">
        <f>Heildar!AH244</f>
        <v>0</v>
      </c>
      <c r="AI123" s="2">
        <f>Heildar!AI244</f>
        <v>0</v>
      </c>
    </row>
    <row r="124" spans="1:35" x14ac:dyDescent="0.2">
      <c r="A124" s="30" t="str">
        <f>Heildar!A245</f>
        <v>Mosar</v>
      </c>
      <c r="B124" s="30">
        <f>Heildar!B245</f>
        <v>23</v>
      </c>
      <c r="C124" s="30">
        <f>Heildar!C245</f>
        <v>25</v>
      </c>
      <c r="D124" s="30">
        <f>Heildar!D245</f>
        <v>22.5</v>
      </c>
      <c r="E124" s="30">
        <f>Heildar!E245</f>
        <v>23</v>
      </c>
      <c r="F124" s="30">
        <f>Heildar!F245</f>
        <v>18</v>
      </c>
      <c r="G124" s="30">
        <f>Heildar!G245</f>
        <v>2</v>
      </c>
      <c r="H124" s="30">
        <f>Heildar!H245</f>
        <v>-2.5</v>
      </c>
      <c r="I124" s="30">
        <f>Heildar!I245</f>
        <v>0.5</v>
      </c>
      <c r="J124" s="30">
        <f>Heildar!J245</f>
        <v>-5</v>
      </c>
      <c r="K124" s="30">
        <f>Heildar!K245</f>
        <v>23</v>
      </c>
      <c r="L124" s="30">
        <f>Heildar!L245</f>
        <v>25</v>
      </c>
      <c r="M124" s="30">
        <f>Heildar!M245</f>
        <v>22.5</v>
      </c>
      <c r="N124" s="30">
        <f>Heildar!N245</f>
        <v>23</v>
      </c>
      <c r="O124" s="30">
        <f>Heildar!O245</f>
        <v>18</v>
      </c>
      <c r="P124" s="30">
        <f>Heildar!P245</f>
        <v>0</v>
      </c>
      <c r="Q124" s="30">
        <f>Heildar!Q245</f>
        <v>0</v>
      </c>
      <c r="R124" s="30">
        <f>Heildar!R245</f>
        <v>0</v>
      </c>
      <c r="S124" s="30">
        <f>Heildar!S245</f>
        <v>0</v>
      </c>
      <c r="T124" s="30">
        <f>Heildar!T245</f>
        <v>0</v>
      </c>
      <c r="U124" s="30">
        <f>Heildar!U245</f>
        <v>0</v>
      </c>
      <c r="V124" s="30">
        <f>Heildar!V245</f>
        <v>0</v>
      </c>
      <c r="W124" s="30">
        <f>Heildar!W245</f>
        <v>0</v>
      </c>
      <c r="X124" s="30">
        <f>Heildar!X245</f>
        <v>0</v>
      </c>
      <c r="Y124" s="30">
        <f>Heildar!Y245</f>
        <v>0</v>
      </c>
      <c r="Z124" s="30">
        <f>Heildar!Z245</f>
        <v>0</v>
      </c>
      <c r="AA124" s="30">
        <f>Heildar!AA245</f>
        <v>0</v>
      </c>
      <c r="AB124" s="30">
        <f>Heildar!AB245</f>
        <v>0</v>
      </c>
      <c r="AC124" s="30">
        <f>Heildar!AC245</f>
        <v>0</v>
      </c>
      <c r="AD124" s="30">
        <f>Heildar!AD245</f>
        <v>0</v>
      </c>
      <c r="AE124" s="30">
        <f>Heildar!AE245</f>
        <v>0</v>
      </c>
      <c r="AF124" s="30">
        <f>Heildar!AF245</f>
        <v>0</v>
      </c>
      <c r="AG124" s="30">
        <f>Heildar!AG245</f>
        <v>0</v>
      </c>
      <c r="AH124" s="30">
        <f>Heildar!AH245</f>
        <v>0</v>
      </c>
      <c r="AI124" s="30">
        <f>Heildar!AI245</f>
        <v>0</v>
      </c>
    </row>
    <row r="125" spans="1:35" x14ac:dyDescent="0.2">
      <c r="A125" s="30" t="str">
        <f>Heildar!A246</f>
        <v>Blað- og runnfléttur</v>
      </c>
      <c r="B125" s="30">
        <f>Heildar!B246</f>
        <v>15.5</v>
      </c>
      <c r="C125" s="30">
        <f>Heildar!C246</f>
        <v>4</v>
      </c>
      <c r="D125" s="30">
        <f>Heildar!D246</f>
        <v>7.5</v>
      </c>
      <c r="E125" s="30">
        <f>Heildar!E246</f>
        <v>14.5</v>
      </c>
      <c r="F125" s="30">
        <f>Heildar!F246</f>
        <v>12.5</v>
      </c>
      <c r="G125" s="30">
        <f>Heildar!G246</f>
        <v>-11.5</v>
      </c>
      <c r="H125" s="30">
        <f>Heildar!H246</f>
        <v>3.5</v>
      </c>
      <c r="I125" s="30">
        <f>Heildar!I246</f>
        <v>7</v>
      </c>
      <c r="J125" s="30">
        <f>Heildar!J246</f>
        <v>-2</v>
      </c>
      <c r="K125" s="30">
        <f>Heildar!K246</f>
        <v>0</v>
      </c>
      <c r="L125" s="30">
        <f>Heildar!L246</f>
        <v>0</v>
      </c>
      <c r="M125" s="30">
        <f>Heildar!M246</f>
        <v>0</v>
      </c>
      <c r="N125" s="30">
        <f>Heildar!N246</f>
        <v>0</v>
      </c>
      <c r="O125" s="30">
        <f>Heildar!O246</f>
        <v>0</v>
      </c>
      <c r="P125" s="30">
        <f>Heildar!P246</f>
        <v>15.5</v>
      </c>
      <c r="Q125" s="30">
        <f>Heildar!Q246</f>
        <v>4</v>
      </c>
      <c r="R125" s="30">
        <f>Heildar!R246</f>
        <v>7.5</v>
      </c>
      <c r="S125" s="30">
        <f>Heildar!S246</f>
        <v>14.5</v>
      </c>
      <c r="T125" s="30">
        <f>Heildar!T246</f>
        <v>12.5</v>
      </c>
      <c r="U125" s="30">
        <f>Heildar!U246</f>
        <v>0</v>
      </c>
      <c r="V125" s="30">
        <f>Heildar!V246</f>
        <v>0</v>
      </c>
      <c r="W125" s="30">
        <f>Heildar!W246</f>
        <v>0</v>
      </c>
      <c r="X125" s="30">
        <f>Heildar!X246</f>
        <v>0</v>
      </c>
      <c r="Y125" s="30">
        <f>Heildar!Y246</f>
        <v>0</v>
      </c>
      <c r="Z125" s="30">
        <f>Heildar!Z246</f>
        <v>0</v>
      </c>
      <c r="AA125" s="30">
        <f>Heildar!AA246</f>
        <v>0</v>
      </c>
      <c r="AB125" s="30">
        <f>Heildar!AB246</f>
        <v>0</v>
      </c>
      <c r="AC125" s="30">
        <f>Heildar!AC246</f>
        <v>0</v>
      </c>
      <c r="AD125" s="30">
        <f>Heildar!AD246</f>
        <v>0</v>
      </c>
      <c r="AE125" s="30">
        <f>Heildar!AE246</f>
        <v>0</v>
      </c>
      <c r="AF125" s="30">
        <f>Heildar!AF246</f>
        <v>0</v>
      </c>
      <c r="AG125" s="30">
        <f>Heildar!AG246</f>
        <v>0</v>
      </c>
      <c r="AH125" s="30">
        <f>Heildar!AH246</f>
        <v>0</v>
      </c>
      <c r="AI125" s="30">
        <f>Heildar!AI246</f>
        <v>0</v>
      </c>
    </row>
    <row r="126" spans="1:35" x14ac:dyDescent="0.2">
      <c r="A126" s="30" t="str">
        <f>Heildar!A247</f>
        <v>Hrúðurfléttur</v>
      </c>
      <c r="B126" s="30">
        <f>Heildar!B247</f>
        <v>15.5</v>
      </c>
      <c r="C126" s="30">
        <f>Heildar!C247</f>
        <v>26</v>
      </c>
      <c r="D126" s="30">
        <f>Heildar!D247</f>
        <v>24.5</v>
      </c>
      <c r="E126" s="30">
        <f>Heildar!E247</f>
        <v>31</v>
      </c>
      <c r="F126" s="30">
        <f>Heildar!F247</f>
        <v>27</v>
      </c>
      <c r="G126" s="30">
        <f>Heildar!G247</f>
        <v>10.5</v>
      </c>
      <c r="H126" s="30">
        <f>Heildar!H247</f>
        <v>-1.5</v>
      </c>
      <c r="I126" s="30">
        <f>Heildar!I247</f>
        <v>6.5</v>
      </c>
      <c r="J126" s="30">
        <f>Heildar!J247</f>
        <v>-4</v>
      </c>
      <c r="K126" s="30">
        <f>Heildar!K247</f>
        <v>0</v>
      </c>
      <c r="L126" s="30">
        <f>Heildar!L247</f>
        <v>0</v>
      </c>
      <c r="M126" s="30">
        <f>Heildar!M247</f>
        <v>0</v>
      </c>
      <c r="N126" s="30">
        <f>Heildar!N247</f>
        <v>0</v>
      </c>
      <c r="O126" s="30">
        <f>Heildar!O247</f>
        <v>0</v>
      </c>
      <c r="P126" s="30">
        <f>Heildar!P247</f>
        <v>0</v>
      </c>
      <c r="Q126" s="30">
        <f>Heildar!Q247</f>
        <v>0</v>
      </c>
      <c r="R126" s="30">
        <f>Heildar!R247</f>
        <v>0</v>
      </c>
      <c r="S126" s="30">
        <f>Heildar!S247</f>
        <v>0</v>
      </c>
      <c r="T126" s="30">
        <f>Heildar!T247</f>
        <v>0</v>
      </c>
      <c r="U126" s="30">
        <f>Heildar!U247</f>
        <v>15.5</v>
      </c>
      <c r="V126" s="30">
        <f>Heildar!V247</f>
        <v>26</v>
      </c>
      <c r="W126" s="30">
        <f>Heildar!W247</f>
        <v>24.5</v>
      </c>
      <c r="X126" s="30">
        <f>Heildar!X247</f>
        <v>31</v>
      </c>
      <c r="Y126" s="30">
        <f>Heildar!Y247</f>
        <v>27</v>
      </c>
      <c r="Z126" s="30">
        <f>Heildar!Z247</f>
        <v>0</v>
      </c>
      <c r="AA126" s="30">
        <f>Heildar!AA247</f>
        <v>0</v>
      </c>
      <c r="AB126" s="30">
        <f>Heildar!AB247</f>
        <v>0</v>
      </c>
      <c r="AC126" s="30">
        <f>Heildar!AC247</f>
        <v>0</v>
      </c>
      <c r="AD126" s="30">
        <f>Heildar!AD247</f>
        <v>0</v>
      </c>
      <c r="AE126" s="30">
        <f>Heildar!AE247</f>
        <v>0</v>
      </c>
      <c r="AF126" s="30">
        <f>Heildar!AF247</f>
        <v>0</v>
      </c>
      <c r="AG126" s="30">
        <f>Heildar!AG247</f>
        <v>0</v>
      </c>
      <c r="AH126" s="30">
        <f>Heildar!AH247</f>
        <v>0</v>
      </c>
      <c r="AI126" s="30">
        <f>Heildar!AI247</f>
        <v>0</v>
      </c>
    </row>
    <row r="127" spans="1:35" x14ac:dyDescent="0.2">
      <c r="A127" s="30" t="str">
        <f>Heildar!A248</f>
        <v>Heildarþekja</v>
      </c>
      <c r="B127" s="30">
        <f>Heildar!B248</f>
        <v>54</v>
      </c>
      <c r="C127" s="30">
        <f>Heildar!C248</f>
        <v>55</v>
      </c>
      <c r="D127" s="30">
        <f>Heildar!D248</f>
        <v>54.5</v>
      </c>
      <c r="E127" s="30">
        <f>Heildar!E248</f>
        <v>68.5</v>
      </c>
      <c r="F127" s="30">
        <f>Heildar!F248</f>
        <v>59</v>
      </c>
      <c r="G127" s="30">
        <f>Heildar!G248</f>
        <v>1</v>
      </c>
      <c r="H127" s="30">
        <f>Heildar!H248</f>
        <v>-0.5</v>
      </c>
      <c r="I127" s="30">
        <f>Heildar!I248</f>
        <v>14</v>
      </c>
      <c r="J127" s="30">
        <f>Heildar!J248</f>
        <v>-9.5</v>
      </c>
      <c r="K127" s="30">
        <f>Heildar!K248</f>
        <v>0</v>
      </c>
      <c r="L127" s="30">
        <f>Heildar!L248</f>
        <v>0</v>
      </c>
      <c r="M127" s="30">
        <f>Heildar!M248</f>
        <v>0</v>
      </c>
      <c r="N127" s="30">
        <f>Heildar!N248</f>
        <v>0</v>
      </c>
      <c r="O127" s="30">
        <f>Heildar!O248</f>
        <v>0</v>
      </c>
      <c r="P127" s="30">
        <f>Heildar!P248</f>
        <v>0</v>
      </c>
      <c r="Q127" s="30">
        <f>Heildar!Q248</f>
        <v>0</v>
      </c>
      <c r="R127" s="30">
        <f>Heildar!R248</f>
        <v>0</v>
      </c>
      <c r="S127" s="30">
        <f>Heildar!S248</f>
        <v>0</v>
      </c>
      <c r="T127" s="30">
        <f>Heildar!T248</f>
        <v>0</v>
      </c>
      <c r="U127" s="30">
        <f>Heildar!U248</f>
        <v>0</v>
      </c>
      <c r="V127" s="30">
        <f>Heildar!V248</f>
        <v>0</v>
      </c>
      <c r="W127" s="30">
        <f>Heildar!W248</f>
        <v>0</v>
      </c>
      <c r="X127" s="30">
        <f>Heildar!X248</f>
        <v>0</v>
      </c>
      <c r="Y127" s="30">
        <f>Heildar!Y248</f>
        <v>0</v>
      </c>
      <c r="Z127" s="30">
        <f>Heildar!Z248</f>
        <v>54</v>
      </c>
      <c r="AA127" s="30">
        <f>Heildar!AA248</f>
        <v>55</v>
      </c>
      <c r="AB127" s="30">
        <f>Heildar!AB248</f>
        <v>54.5</v>
      </c>
      <c r="AC127" s="30">
        <f>Heildar!AC248</f>
        <v>68.5</v>
      </c>
      <c r="AD127" s="30">
        <f>Heildar!AD248</f>
        <v>59</v>
      </c>
      <c r="AE127" s="30">
        <f>Heildar!AE248</f>
        <v>0</v>
      </c>
      <c r="AF127" s="30">
        <f>Heildar!AF248</f>
        <v>0</v>
      </c>
      <c r="AG127" s="30">
        <f>Heildar!AG248</f>
        <v>0</v>
      </c>
      <c r="AH127" s="30">
        <f>Heildar!AH248</f>
        <v>0</v>
      </c>
      <c r="AI127" s="30">
        <f>Heildar!AI248</f>
        <v>0</v>
      </c>
    </row>
    <row r="128" spans="1:35" x14ac:dyDescent="0.2">
      <c r="A128" s="30" t="str">
        <f>Heildar!A249</f>
        <v>Fjölbreytni</v>
      </c>
      <c r="B128" s="30">
        <f>Heildar!B249</f>
        <v>16</v>
      </c>
      <c r="C128" s="30">
        <f>Heildar!C249</f>
        <v>17</v>
      </c>
      <c r="D128" s="30">
        <f>Heildar!D249</f>
        <v>21</v>
      </c>
      <c r="E128" s="30">
        <f>Heildar!E249</f>
        <v>16</v>
      </c>
      <c r="F128" s="30">
        <f>Heildar!F249</f>
        <v>16</v>
      </c>
      <c r="G128" s="30">
        <f>Heildar!G249</f>
        <v>1</v>
      </c>
      <c r="H128" s="30">
        <f>Heildar!H249</f>
        <v>4</v>
      </c>
      <c r="I128" s="30">
        <f>Heildar!I249</f>
        <v>-5</v>
      </c>
      <c r="J128" s="30">
        <f>Heildar!J249</f>
        <v>0</v>
      </c>
      <c r="K128" s="30">
        <f>Heildar!K249</f>
        <v>0</v>
      </c>
      <c r="L128" s="30">
        <f>Heildar!L249</f>
        <v>0</v>
      </c>
      <c r="M128" s="30">
        <f>Heildar!M249</f>
        <v>0</v>
      </c>
      <c r="N128" s="30">
        <f>Heildar!N249</f>
        <v>0</v>
      </c>
      <c r="O128" s="30">
        <f>Heildar!O249</f>
        <v>0</v>
      </c>
      <c r="P128" s="30">
        <f>Heildar!P249</f>
        <v>0</v>
      </c>
      <c r="Q128" s="30">
        <f>Heildar!Q249</f>
        <v>0</v>
      </c>
      <c r="R128" s="30">
        <f>Heildar!R249</f>
        <v>0</v>
      </c>
      <c r="S128" s="30">
        <f>Heildar!S249</f>
        <v>0</v>
      </c>
      <c r="T128" s="30">
        <f>Heildar!T249</f>
        <v>0</v>
      </c>
      <c r="U128" s="30">
        <f>Heildar!U249</f>
        <v>0</v>
      </c>
      <c r="V128" s="30">
        <f>Heildar!V249</f>
        <v>0</v>
      </c>
      <c r="W128" s="30">
        <f>Heildar!W249</f>
        <v>0</v>
      </c>
      <c r="X128" s="30">
        <f>Heildar!X249</f>
        <v>0</v>
      </c>
      <c r="Y128" s="30">
        <f>Heildar!Y249</f>
        <v>0</v>
      </c>
      <c r="Z128" s="30">
        <f>Heildar!Z249</f>
        <v>0</v>
      </c>
      <c r="AA128" s="30">
        <f>Heildar!AA249</f>
        <v>0</v>
      </c>
      <c r="AB128" s="30">
        <f>Heildar!AB249</f>
        <v>0</v>
      </c>
      <c r="AC128" s="30">
        <f>Heildar!AC249</f>
        <v>0</v>
      </c>
      <c r="AD128" s="30">
        <f>Heildar!AD249</f>
        <v>0</v>
      </c>
      <c r="AE128" s="30">
        <f>Heildar!AE249</f>
        <v>16</v>
      </c>
      <c r="AF128" s="30">
        <f>Heildar!AF249</f>
        <v>17</v>
      </c>
      <c r="AG128" s="30">
        <f>Heildar!AG249</f>
        <v>21</v>
      </c>
      <c r="AH128" s="30">
        <f>Heildar!AH249</f>
        <v>16</v>
      </c>
      <c r="AI128" s="30">
        <f>Heildar!AI249</f>
        <v>16</v>
      </c>
    </row>
    <row r="129" spans="1:35" x14ac:dyDescent="0.2">
      <c r="A129" s="2" t="str">
        <f>Heildar!A250</f>
        <v>R41</v>
      </c>
      <c r="B129" s="2">
        <f>Heildar!B250</f>
        <v>0</v>
      </c>
      <c r="C129" s="2">
        <f>Heildar!C250</f>
        <v>0</v>
      </c>
      <c r="D129" s="2">
        <f>Heildar!D250</f>
        <v>0</v>
      </c>
      <c r="E129" s="2">
        <f>Heildar!E250</f>
        <v>0</v>
      </c>
      <c r="F129" s="2">
        <f>Heildar!F250</f>
        <v>0</v>
      </c>
      <c r="G129" s="2">
        <f>Heildar!G250</f>
        <v>0</v>
      </c>
      <c r="H129" s="2">
        <f>Heildar!H250</f>
        <v>0</v>
      </c>
      <c r="I129" s="2">
        <f>Heildar!I250</f>
        <v>0</v>
      </c>
      <c r="J129" s="2">
        <f>Heildar!J250</f>
        <v>0</v>
      </c>
      <c r="K129" s="2">
        <f>Heildar!K250</f>
        <v>0</v>
      </c>
      <c r="L129" s="2">
        <f>Heildar!L250</f>
        <v>0</v>
      </c>
      <c r="M129" s="2">
        <f>Heildar!M250</f>
        <v>0</v>
      </c>
      <c r="N129" s="2">
        <f>Heildar!N250</f>
        <v>0</v>
      </c>
      <c r="O129" s="2">
        <f>Heildar!O250</f>
        <v>0</v>
      </c>
      <c r="P129" s="2">
        <f>Heildar!P250</f>
        <v>0</v>
      </c>
      <c r="Q129" s="2">
        <f>Heildar!Q250</f>
        <v>0</v>
      </c>
      <c r="R129" s="2">
        <f>Heildar!R250</f>
        <v>0</v>
      </c>
      <c r="S129" s="2">
        <f>Heildar!S250</f>
        <v>0</v>
      </c>
      <c r="T129" s="2">
        <f>Heildar!T250</f>
        <v>0</v>
      </c>
      <c r="U129" s="2">
        <f>Heildar!U250</f>
        <v>0</v>
      </c>
      <c r="V129" s="2">
        <f>Heildar!V250</f>
        <v>0</v>
      </c>
      <c r="W129" s="2">
        <f>Heildar!W250</f>
        <v>0</v>
      </c>
      <c r="X129" s="2">
        <f>Heildar!X250</f>
        <v>0</v>
      </c>
      <c r="Y129" s="2">
        <f>Heildar!Y250</f>
        <v>0</v>
      </c>
      <c r="Z129" s="2">
        <f>Heildar!Z250</f>
        <v>0</v>
      </c>
      <c r="AA129" s="2">
        <f>Heildar!AA250</f>
        <v>0</v>
      </c>
      <c r="AB129" s="2">
        <f>Heildar!AB250</f>
        <v>0</v>
      </c>
      <c r="AC129" s="2">
        <f>Heildar!AC250</f>
        <v>0</v>
      </c>
      <c r="AD129" s="2">
        <f>Heildar!AD250</f>
        <v>0</v>
      </c>
      <c r="AE129" s="2">
        <f>Heildar!AE250</f>
        <v>0</v>
      </c>
      <c r="AF129" s="2">
        <f>Heildar!AF250</f>
        <v>0</v>
      </c>
      <c r="AG129" s="2">
        <f>Heildar!AG250</f>
        <v>0</v>
      </c>
      <c r="AH129" s="2">
        <f>Heildar!AH250</f>
        <v>0</v>
      </c>
      <c r="AI129" s="2">
        <f>Heildar!AI250</f>
        <v>0</v>
      </c>
    </row>
    <row r="130" spans="1:35" x14ac:dyDescent="0.2">
      <c r="A130" s="30" t="str">
        <f>Heildar!A251</f>
        <v>Mosar</v>
      </c>
      <c r="B130" s="30">
        <f>Heildar!B251</f>
        <v>39.5</v>
      </c>
      <c r="C130" s="30">
        <f>Heildar!C251</f>
        <v>28</v>
      </c>
      <c r="D130" s="30">
        <f>Heildar!D251</f>
        <v>44.5</v>
      </c>
      <c r="E130" s="30">
        <f>Heildar!E251</f>
        <v>40.5</v>
      </c>
      <c r="F130" s="30">
        <f>Heildar!F251</f>
        <v>33</v>
      </c>
      <c r="G130" s="30">
        <f>Heildar!G251</f>
        <v>-11.5</v>
      </c>
      <c r="H130" s="30">
        <f>Heildar!H251</f>
        <v>16.5</v>
      </c>
      <c r="I130" s="30">
        <f>Heildar!I251</f>
        <v>-4</v>
      </c>
      <c r="J130" s="30">
        <f>Heildar!J251</f>
        <v>-7.5</v>
      </c>
      <c r="K130" s="30">
        <f>Heildar!K251</f>
        <v>39.5</v>
      </c>
      <c r="L130" s="30">
        <f>Heildar!L251</f>
        <v>28</v>
      </c>
      <c r="M130" s="30">
        <f>Heildar!M251</f>
        <v>44.5</v>
      </c>
      <c r="N130" s="30">
        <f>Heildar!N251</f>
        <v>40.5</v>
      </c>
      <c r="O130" s="30">
        <f>Heildar!O251</f>
        <v>33</v>
      </c>
      <c r="P130" s="30">
        <f>Heildar!P251</f>
        <v>0</v>
      </c>
      <c r="Q130" s="30">
        <f>Heildar!Q251</f>
        <v>0</v>
      </c>
      <c r="R130" s="30">
        <f>Heildar!R251</f>
        <v>0</v>
      </c>
      <c r="S130" s="30">
        <f>Heildar!S251</f>
        <v>0</v>
      </c>
      <c r="T130" s="30">
        <f>Heildar!T251</f>
        <v>0</v>
      </c>
      <c r="U130" s="30">
        <f>Heildar!U251</f>
        <v>0</v>
      </c>
      <c r="V130" s="30">
        <f>Heildar!V251</f>
        <v>0</v>
      </c>
      <c r="W130" s="30">
        <f>Heildar!W251</f>
        <v>0</v>
      </c>
      <c r="X130" s="30">
        <f>Heildar!X251</f>
        <v>0</v>
      </c>
      <c r="Y130" s="30">
        <f>Heildar!Y251</f>
        <v>0</v>
      </c>
      <c r="Z130" s="30">
        <f>Heildar!Z251</f>
        <v>0</v>
      </c>
      <c r="AA130" s="30">
        <f>Heildar!AA251</f>
        <v>0</v>
      </c>
      <c r="AB130" s="30">
        <f>Heildar!AB251</f>
        <v>0</v>
      </c>
      <c r="AC130" s="30">
        <f>Heildar!AC251</f>
        <v>0</v>
      </c>
      <c r="AD130" s="30">
        <f>Heildar!AD251</f>
        <v>0</v>
      </c>
      <c r="AE130" s="30">
        <f>Heildar!AE251</f>
        <v>0</v>
      </c>
      <c r="AF130" s="30">
        <f>Heildar!AF251</f>
        <v>0</v>
      </c>
      <c r="AG130" s="30">
        <f>Heildar!AG251</f>
        <v>0</v>
      </c>
      <c r="AH130" s="30">
        <f>Heildar!AH251</f>
        <v>0</v>
      </c>
      <c r="AI130" s="30">
        <f>Heildar!AI251</f>
        <v>0</v>
      </c>
    </row>
    <row r="131" spans="1:35" x14ac:dyDescent="0.2">
      <c r="A131" s="30" t="str">
        <f>Heildar!A252</f>
        <v>Blað- og runnfléttur</v>
      </c>
      <c r="B131" s="30">
        <f>Heildar!B252</f>
        <v>9</v>
      </c>
      <c r="C131" s="30">
        <f>Heildar!C252</f>
        <v>13</v>
      </c>
      <c r="D131" s="30">
        <f>Heildar!D252</f>
        <v>9</v>
      </c>
      <c r="E131" s="30">
        <f>Heildar!E252</f>
        <v>10.5</v>
      </c>
      <c r="F131" s="30">
        <f>Heildar!F252</f>
        <v>6.5</v>
      </c>
      <c r="G131" s="30">
        <f>Heildar!G252</f>
        <v>4</v>
      </c>
      <c r="H131" s="30">
        <f>Heildar!H252</f>
        <v>-4</v>
      </c>
      <c r="I131" s="30">
        <f>Heildar!I252</f>
        <v>1.5</v>
      </c>
      <c r="J131" s="30">
        <f>Heildar!J252</f>
        <v>-4</v>
      </c>
      <c r="K131" s="30">
        <f>Heildar!K252</f>
        <v>0</v>
      </c>
      <c r="L131" s="30">
        <f>Heildar!L252</f>
        <v>0</v>
      </c>
      <c r="M131" s="30">
        <f>Heildar!M252</f>
        <v>0</v>
      </c>
      <c r="N131" s="30">
        <f>Heildar!N252</f>
        <v>0</v>
      </c>
      <c r="O131" s="30">
        <f>Heildar!O252</f>
        <v>0</v>
      </c>
      <c r="P131" s="30">
        <f>Heildar!P252</f>
        <v>9</v>
      </c>
      <c r="Q131" s="30">
        <f>Heildar!Q252</f>
        <v>13</v>
      </c>
      <c r="R131" s="30">
        <f>Heildar!R252</f>
        <v>9</v>
      </c>
      <c r="S131" s="30">
        <f>Heildar!S252</f>
        <v>10.5</v>
      </c>
      <c r="T131" s="30">
        <f>Heildar!T252</f>
        <v>6.5</v>
      </c>
      <c r="U131" s="30">
        <f>Heildar!U252</f>
        <v>0</v>
      </c>
      <c r="V131" s="30">
        <f>Heildar!V252</f>
        <v>0</v>
      </c>
      <c r="W131" s="30">
        <f>Heildar!W252</f>
        <v>0</v>
      </c>
      <c r="X131" s="30">
        <f>Heildar!X252</f>
        <v>0</v>
      </c>
      <c r="Y131" s="30">
        <f>Heildar!Y252</f>
        <v>0</v>
      </c>
      <c r="Z131" s="30">
        <f>Heildar!Z252</f>
        <v>0</v>
      </c>
      <c r="AA131" s="30">
        <f>Heildar!AA252</f>
        <v>0</v>
      </c>
      <c r="AB131" s="30">
        <f>Heildar!AB252</f>
        <v>0</v>
      </c>
      <c r="AC131" s="30">
        <f>Heildar!AC252</f>
        <v>0</v>
      </c>
      <c r="AD131" s="30">
        <f>Heildar!AD252</f>
        <v>0</v>
      </c>
      <c r="AE131" s="30">
        <f>Heildar!AE252</f>
        <v>0</v>
      </c>
      <c r="AF131" s="30">
        <f>Heildar!AF252</f>
        <v>0</v>
      </c>
      <c r="AG131" s="30">
        <f>Heildar!AG252</f>
        <v>0</v>
      </c>
      <c r="AH131" s="30">
        <f>Heildar!AH252</f>
        <v>0</v>
      </c>
      <c r="AI131" s="30">
        <f>Heildar!AI252</f>
        <v>0</v>
      </c>
    </row>
    <row r="132" spans="1:35" x14ac:dyDescent="0.2">
      <c r="A132" s="30" t="str">
        <f>Heildar!A253</f>
        <v>Hrúðurfléttur</v>
      </c>
      <c r="B132" s="30">
        <f>Heildar!B253</f>
        <v>25.5</v>
      </c>
      <c r="C132" s="30">
        <f>Heildar!C253</f>
        <v>26.5</v>
      </c>
      <c r="D132" s="30">
        <f>Heildar!D253</f>
        <v>19.5</v>
      </c>
      <c r="E132" s="30">
        <f>Heildar!E253</f>
        <v>21</v>
      </c>
      <c r="F132" s="30">
        <f>Heildar!F253</f>
        <v>37.5</v>
      </c>
      <c r="G132" s="30">
        <f>Heildar!G253</f>
        <v>1</v>
      </c>
      <c r="H132" s="30">
        <f>Heildar!H253</f>
        <v>-7</v>
      </c>
      <c r="I132" s="30">
        <f>Heildar!I253</f>
        <v>1.5</v>
      </c>
      <c r="J132" s="30">
        <f>Heildar!J253</f>
        <v>16.5</v>
      </c>
      <c r="K132" s="30">
        <f>Heildar!K253</f>
        <v>0</v>
      </c>
      <c r="L132" s="30">
        <f>Heildar!L253</f>
        <v>0</v>
      </c>
      <c r="M132" s="30">
        <f>Heildar!M253</f>
        <v>0</v>
      </c>
      <c r="N132" s="30">
        <f>Heildar!N253</f>
        <v>0</v>
      </c>
      <c r="O132" s="30">
        <f>Heildar!O253</f>
        <v>0</v>
      </c>
      <c r="P132" s="30">
        <f>Heildar!P253</f>
        <v>0</v>
      </c>
      <c r="Q132" s="30">
        <f>Heildar!Q253</f>
        <v>0</v>
      </c>
      <c r="R132" s="30">
        <f>Heildar!R253</f>
        <v>0</v>
      </c>
      <c r="S132" s="30">
        <f>Heildar!S253</f>
        <v>0</v>
      </c>
      <c r="T132" s="30">
        <f>Heildar!T253</f>
        <v>0</v>
      </c>
      <c r="U132" s="30">
        <f>Heildar!U253</f>
        <v>25.5</v>
      </c>
      <c r="V132" s="30">
        <f>Heildar!V253</f>
        <v>26.5</v>
      </c>
      <c r="W132" s="30">
        <f>Heildar!W253</f>
        <v>19.5</v>
      </c>
      <c r="X132" s="30">
        <f>Heildar!X253</f>
        <v>21</v>
      </c>
      <c r="Y132" s="30">
        <f>Heildar!Y253</f>
        <v>37.5</v>
      </c>
      <c r="Z132" s="30">
        <f>Heildar!Z253</f>
        <v>0</v>
      </c>
      <c r="AA132" s="30">
        <f>Heildar!AA253</f>
        <v>0</v>
      </c>
      <c r="AB132" s="30">
        <f>Heildar!AB253</f>
        <v>0</v>
      </c>
      <c r="AC132" s="30">
        <f>Heildar!AC253</f>
        <v>0</v>
      </c>
      <c r="AD132" s="30">
        <f>Heildar!AD253</f>
        <v>0</v>
      </c>
      <c r="AE132" s="30">
        <f>Heildar!AE253</f>
        <v>0</v>
      </c>
      <c r="AF132" s="30">
        <f>Heildar!AF253</f>
        <v>0</v>
      </c>
      <c r="AG132" s="30">
        <f>Heildar!AG253</f>
        <v>0</v>
      </c>
      <c r="AH132" s="30">
        <f>Heildar!AH253</f>
        <v>0</v>
      </c>
      <c r="AI132" s="30">
        <f>Heildar!AI253</f>
        <v>0</v>
      </c>
    </row>
    <row r="133" spans="1:35" x14ac:dyDescent="0.2">
      <c r="A133" s="30" t="str">
        <f>Heildar!A254</f>
        <v>Heildarþekja</v>
      </c>
      <c r="B133" s="30">
        <f>Heildar!B254</f>
        <v>74</v>
      </c>
      <c r="C133" s="30">
        <f>Heildar!C254</f>
        <v>67.5</v>
      </c>
      <c r="D133" s="30">
        <f>Heildar!D254</f>
        <v>73</v>
      </c>
      <c r="E133" s="30">
        <f>Heildar!E254</f>
        <v>72</v>
      </c>
      <c r="F133" s="30">
        <f>Heildar!F254</f>
        <v>77</v>
      </c>
      <c r="G133" s="30">
        <f>Heildar!G254</f>
        <v>-6.5</v>
      </c>
      <c r="H133" s="30">
        <f>Heildar!H254</f>
        <v>5.5</v>
      </c>
      <c r="I133" s="30">
        <f>Heildar!I254</f>
        <v>-1</v>
      </c>
      <c r="J133" s="30">
        <f>Heildar!J254</f>
        <v>5</v>
      </c>
      <c r="K133" s="30">
        <f>Heildar!K254</f>
        <v>0</v>
      </c>
      <c r="L133" s="30">
        <f>Heildar!L254</f>
        <v>0</v>
      </c>
      <c r="M133" s="30">
        <f>Heildar!M254</f>
        <v>0</v>
      </c>
      <c r="N133" s="30">
        <f>Heildar!N254</f>
        <v>0</v>
      </c>
      <c r="O133" s="30">
        <f>Heildar!O254</f>
        <v>0</v>
      </c>
      <c r="P133" s="30">
        <f>Heildar!P254</f>
        <v>0</v>
      </c>
      <c r="Q133" s="30">
        <f>Heildar!Q254</f>
        <v>0</v>
      </c>
      <c r="R133" s="30">
        <f>Heildar!R254</f>
        <v>0</v>
      </c>
      <c r="S133" s="30">
        <f>Heildar!S254</f>
        <v>0</v>
      </c>
      <c r="T133" s="30">
        <f>Heildar!T254</f>
        <v>0</v>
      </c>
      <c r="U133" s="30">
        <f>Heildar!U254</f>
        <v>0</v>
      </c>
      <c r="V133" s="30">
        <f>Heildar!V254</f>
        <v>0</v>
      </c>
      <c r="W133" s="30">
        <f>Heildar!W254</f>
        <v>0</v>
      </c>
      <c r="X133" s="30">
        <f>Heildar!X254</f>
        <v>0</v>
      </c>
      <c r="Y133" s="30">
        <f>Heildar!Y254</f>
        <v>0</v>
      </c>
      <c r="Z133" s="30">
        <f>Heildar!Z254</f>
        <v>74</v>
      </c>
      <c r="AA133" s="30">
        <f>Heildar!AA254</f>
        <v>67.5</v>
      </c>
      <c r="AB133" s="30">
        <f>Heildar!AB254</f>
        <v>73</v>
      </c>
      <c r="AC133" s="30">
        <f>Heildar!AC254</f>
        <v>72</v>
      </c>
      <c r="AD133" s="30">
        <f>Heildar!AD254</f>
        <v>77</v>
      </c>
      <c r="AE133" s="30">
        <f>Heildar!AE254</f>
        <v>0</v>
      </c>
      <c r="AF133" s="30">
        <f>Heildar!AF254</f>
        <v>0</v>
      </c>
      <c r="AG133" s="30">
        <f>Heildar!AG254</f>
        <v>0</v>
      </c>
      <c r="AH133" s="30">
        <f>Heildar!AH254</f>
        <v>0</v>
      </c>
      <c r="AI133" s="30">
        <f>Heildar!AI254</f>
        <v>0</v>
      </c>
    </row>
    <row r="134" spans="1:35" x14ac:dyDescent="0.2">
      <c r="A134" s="30" t="str">
        <f>Heildar!A255</f>
        <v>Fjölbreytni</v>
      </c>
      <c r="B134" s="30">
        <f>Heildar!B255</f>
        <v>18</v>
      </c>
      <c r="C134" s="30">
        <f>Heildar!C255</f>
        <v>18</v>
      </c>
      <c r="D134" s="30">
        <f>Heildar!D255</f>
        <v>16</v>
      </c>
      <c r="E134" s="30">
        <f>Heildar!E255</f>
        <v>18</v>
      </c>
      <c r="F134" s="30">
        <f>Heildar!F255</f>
        <v>16</v>
      </c>
      <c r="G134" s="30">
        <f>Heildar!G255</f>
        <v>0</v>
      </c>
      <c r="H134" s="30">
        <f>Heildar!H255</f>
        <v>-2</v>
      </c>
      <c r="I134" s="30">
        <f>Heildar!I255</f>
        <v>2</v>
      </c>
      <c r="J134" s="30">
        <f>Heildar!J255</f>
        <v>-2</v>
      </c>
      <c r="K134" s="30">
        <f>Heildar!K255</f>
        <v>0</v>
      </c>
      <c r="L134" s="30">
        <f>Heildar!L255</f>
        <v>0</v>
      </c>
      <c r="M134" s="30">
        <f>Heildar!M255</f>
        <v>0</v>
      </c>
      <c r="N134" s="30">
        <f>Heildar!N255</f>
        <v>0</v>
      </c>
      <c r="O134" s="30">
        <f>Heildar!O255</f>
        <v>0</v>
      </c>
      <c r="P134" s="30">
        <f>Heildar!P255</f>
        <v>0</v>
      </c>
      <c r="Q134" s="30">
        <f>Heildar!Q255</f>
        <v>0</v>
      </c>
      <c r="R134" s="30">
        <f>Heildar!R255</f>
        <v>0</v>
      </c>
      <c r="S134" s="30">
        <f>Heildar!S255</f>
        <v>0</v>
      </c>
      <c r="T134" s="30">
        <f>Heildar!T255</f>
        <v>0</v>
      </c>
      <c r="U134" s="30">
        <f>Heildar!U255</f>
        <v>0</v>
      </c>
      <c r="V134" s="30">
        <f>Heildar!V255</f>
        <v>0</v>
      </c>
      <c r="W134" s="30">
        <f>Heildar!W255</f>
        <v>0</v>
      </c>
      <c r="X134" s="30">
        <f>Heildar!X255</f>
        <v>0</v>
      </c>
      <c r="Y134" s="30">
        <f>Heildar!Y255</f>
        <v>0</v>
      </c>
      <c r="Z134" s="30">
        <f>Heildar!Z255</f>
        <v>0</v>
      </c>
      <c r="AA134" s="30">
        <f>Heildar!AA255</f>
        <v>0</v>
      </c>
      <c r="AB134" s="30">
        <f>Heildar!AB255</f>
        <v>0</v>
      </c>
      <c r="AC134" s="30">
        <f>Heildar!AC255</f>
        <v>0</v>
      </c>
      <c r="AD134" s="30">
        <f>Heildar!AD255</f>
        <v>0</v>
      </c>
      <c r="AE134" s="30">
        <f>Heildar!AE255</f>
        <v>18</v>
      </c>
      <c r="AF134" s="30">
        <f>Heildar!AF255</f>
        <v>18</v>
      </c>
      <c r="AG134" s="30">
        <f>Heildar!AG255</f>
        <v>16</v>
      </c>
      <c r="AH134" s="30">
        <f>Heildar!AH255</f>
        <v>18</v>
      </c>
      <c r="AI134" s="30">
        <f>Heildar!AI255</f>
        <v>16</v>
      </c>
    </row>
    <row r="135" spans="1:35" x14ac:dyDescent="0.2">
      <c r="A135" s="2" t="str">
        <f>Heildar!A291</f>
        <v>R48</v>
      </c>
      <c r="B135" s="2">
        <f>Heildar!B291</f>
        <v>0</v>
      </c>
      <c r="C135" s="2">
        <f>Heildar!C291</f>
        <v>0</v>
      </c>
      <c r="D135" s="2">
        <f>Heildar!D291</f>
        <v>0</v>
      </c>
      <c r="E135" s="2">
        <f>Heildar!E291</f>
        <v>0</v>
      </c>
      <c r="F135" s="2">
        <f>Heildar!F291</f>
        <v>0</v>
      </c>
      <c r="G135" s="2">
        <f>Heildar!G291</f>
        <v>0</v>
      </c>
      <c r="H135" s="2">
        <f>Heildar!H291</f>
        <v>0</v>
      </c>
      <c r="I135" s="2">
        <f>Heildar!I291</f>
        <v>0</v>
      </c>
      <c r="J135" s="2">
        <f>Heildar!J291</f>
        <v>0</v>
      </c>
      <c r="K135" s="2">
        <f>Heildar!K291</f>
        <v>0</v>
      </c>
      <c r="L135" s="2">
        <f>Heildar!L291</f>
        <v>0</v>
      </c>
      <c r="M135" s="2">
        <f>Heildar!M291</f>
        <v>0</v>
      </c>
      <c r="N135" s="2">
        <f>Heildar!N291</f>
        <v>0</v>
      </c>
      <c r="O135" s="2">
        <f>Heildar!O291</f>
        <v>0</v>
      </c>
      <c r="P135" s="2">
        <f>Heildar!P291</f>
        <v>0</v>
      </c>
      <c r="Q135" s="2">
        <f>Heildar!Q291</f>
        <v>0</v>
      </c>
      <c r="R135" s="2">
        <f>Heildar!R291</f>
        <v>0</v>
      </c>
      <c r="S135" s="2">
        <f>Heildar!S291</f>
        <v>0</v>
      </c>
      <c r="T135" s="2">
        <f>Heildar!T291</f>
        <v>0</v>
      </c>
      <c r="U135" s="2">
        <f>Heildar!U291</f>
        <v>0</v>
      </c>
      <c r="V135" s="2">
        <f>Heildar!V291</f>
        <v>0</v>
      </c>
      <c r="W135" s="2">
        <f>Heildar!W291</f>
        <v>0</v>
      </c>
      <c r="X135" s="2">
        <f>Heildar!X291</f>
        <v>0</v>
      </c>
      <c r="Y135" s="2">
        <f>Heildar!Y291</f>
        <v>0</v>
      </c>
      <c r="Z135" s="2">
        <f>Heildar!Z291</f>
        <v>0</v>
      </c>
      <c r="AA135" s="2">
        <f>Heildar!AA291</f>
        <v>0</v>
      </c>
      <c r="AB135" s="2">
        <f>Heildar!AB291</f>
        <v>0</v>
      </c>
      <c r="AC135" s="2">
        <f>Heildar!AC291</f>
        <v>0</v>
      </c>
      <c r="AD135" s="2">
        <f>Heildar!AD291</f>
        <v>0</v>
      </c>
      <c r="AE135" s="2">
        <f>Heildar!AE291</f>
        <v>0</v>
      </c>
      <c r="AF135" s="2">
        <f>Heildar!AF291</f>
        <v>0</v>
      </c>
      <c r="AG135" s="2">
        <f>Heildar!AG291</f>
        <v>0</v>
      </c>
      <c r="AH135" s="2">
        <f>Heildar!AH291</f>
        <v>0</v>
      </c>
      <c r="AI135" s="2">
        <f>Heildar!AI291</f>
        <v>0</v>
      </c>
    </row>
    <row r="136" spans="1:35" x14ac:dyDescent="0.2">
      <c r="A136" s="30" t="str">
        <f>Heildar!A292</f>
        <v>Mosar</v>
      </c>
      <c r="B136" s="30">
        <f>Heildar!B292</f>
        <v>10.5</v>
      </c>
      <c r="C136" s="30">
        <f>Heildar!C292</f>
        <v>9</v>
      </c>
      <c r="D136" s="30">
        <f>Heildar!D292</f>
        <v>8</v>
      </c>
      <c r="E136" s="30">
        <f>Heildar!E292</f>
        <v>12</v>
      </c>
      <c r="F136" s="30">
        <f>Heildar!F292</f>
        <v>12</v>
      </c>
      <c r="G136" s="30">
        <f>Heildar!G292</f>
        <v>-1.5</v>
      </c>
      <c r="H136" s="30">
        <f>Heildar!H292</f>
        <v>-1</v>
      </c>
      <c r="I136" s="30">
        <f>Heildar!I292</f>
        <v>4</v>
      </c>
      <c r="J136" s="30">
        <f>Heildar!J292</f>
        <v>0</v>
      </c>
      <c r="K136" s="30">
        <f>Heildar!K292</f>
        <v>10.5</v>
      </c>
      <c r="L136" s="30">
        <f>Heildar!L292</f>
        <v>9</v>
      </c>
      <c r="M136" s="30">
        <f>Heildar!M292</f>
        <v>8</v>
      </c>
      <c r="N136" s="30">
        <f>Heildar!N292</f>
        <v>12</v>
      </c>
      <c r="O136" s="30">
        <f>Heildar!O292</f>
        <v>12</v>
      </c>
      <c r="P136" s="30">
        <f>Heildar!P292</f>
        <v>0</v>
      </c>
      <c r="Q136" s="30">
        <f>Heildar!Q292</f>
        <v>0</v>
      </c>
      <c r="R136" s="30">
        <f>Heildar!R292</f>
        <v>0</v>
      </c>
      <c r="S136" s="30">
        <f>Heildar!S292</f>
        <v>0</v>
      </c>
      <c r="T136" s="30">
        <f>Heildar!T292</f>
        <v>0</v>
      </c>
      <c r="U136" s="30">
        <f>Heildar!U292</f>
        <v>0</v>
      </c>
      <c r="V136" s="30">
        <f>Heildar!V292</f>
        <v>0</v>
      </c>
      <c r="W136" s="30">
        <f>Heildar!W292</f>
        <v>0</v>
      </c>
      <c r="X136" s="30">
        <f>Heildar!X292</f>
        <v>0</v>
      </c>
      <c r="Y136" s="30">
        <f>Heildar!Y292</f>
        <v>0</v>
      </c>
      <c r="Z136" s="30">
        <f>Heildar!Z292</f>
        <v>0</v>
      </c>
      <c r="AA136" s="30">
        <f>Heildar!AA292</f>
        <v>0</v>
      </c>
      <c r="AB136" s="30">
        <f>Heildar!AB292</f>
        <v>0</v>
      </c>
      <c r="AC136" s="30">
        <f>Heildar!AC292</f>
        <v>0</v>
      </c>
      <c r="AD136" s="30">
        <f>Heildar!AD292</f>
        <v>0</v>
      </c>
      <c r="AE136" s="30">
        <f>Heildar!AE292</f>
        <v>0</v>
      </c>
      <c r="AF136" s="30">
        <f>Heildar!AF292</f>
        <v>0</v>
      </c>
      <c r="AG136" s="30">
        <f>Heildar!AG292</f>
        <v>0</v>
      </c>
      <c r="AH136" s="30">
        <f>Heildar!AH292</f>
        <v>0</v>
      </c>
      <c r="AI136" s="30">
        <f>Heildar!AI292</f>
        <v>0</v>
      </c>
    </row>
    <row r="137" spans="1:35" x14ac:dyDescent="0.2">
      <c r="A137" s="30" t="str">
        <f>Heildar!A293</f>
        <v>Blað- og runnfléttur</v>
      </c>
      <c r="B137" s="30">
        <f>Heildar!B293</f>
        <v>22.5</v>
      </c>
      <c r="C137" s="30">
        <f>Heildar!C293</f>
        <v>28.5</v>
      </c>
      <c r="D137" s="30">
        <f>Heildar!D293</f>
        <v>30.5</v>
      </c>
      <c r="E137" s="30">
        <f>Heildar!E293</f>
        <v>27.5</v>
      </c>
      <c r="F137" s="30">
        <f>Heildar!F293</f>
        <v>30.5</v>
      </c>
      <c r="G137" s="30">
        <f>Heildar!G293</f>
        <v>6</v>
      </c>
      <c r="H137" s="30">
        <f>Heildar!H293</f>
        <v>2</v>
      </c>
      <c r="I137" s="30">
        <f>Heildar!I293</f>
        <v>-3</v>
      </c>
      <c r="J137" s="30">
        <f>Heildar!J293</f>
        <v>3</v>
      </c>
      <c r="K137" s="30">
        <f>Heildar!K293</f>
        <v>0</v>
      </c>
      <c r="L137" s="30">
        <f>Heildar!L293</f>
        <v>0</v>
      </c>
      <c r="M137" s="30">
        <f>Heildar!M293</f>
        <v>0</v>
      </c>
      <c r="N137" s="30">
        <f>Heildar!N293</f>
        <v>0</v>
      </c>
      <c r="O137" s="30">
        <f>Heildar!O293</f>
        <v>0</v>
      </c>
      <c r="P137" s="30">
        <f>Heildar!P293</f>
        <v>22.5</v>
      </c>
      <c r="Q137" s="30">
        <f>Heildar!Q293</f>
        <v>28.5</v>
      </c>
      <c r="R137" s="30">
        <f>Heildar!R293</f>
        <v>30.5</v>
      </c>
      <c r="S137" s="30">
        <f>Heildar!S293</f>
        <v>27.5</v>
      </c>
      <c r="T137" s="30">
        <f>Heildar!T293</f>
        <v>30.5</v>
      </c>
      <c r="U137" s="30">
        <f>Heildar!U293</f>
        <v>0</v>
      </c>
      <c r="V137" s="30">
        <f>Heildar!V293</f>
        <v>0</v>
      </c>
      <c r="W137" s="30">
        <f>Heildar!W293</f>
        <v>0</v>
      </c>
      <c r="X137" s="30">
        <f>Heildar!X293</f>
        <v>0</v>
      </c>
      <c r="Y137" s="30">
        <f>Heildar!Y293</f>
        <v>0</v>
      </c>
      <c r="Z137" s="30">
        <f>Heildar!Z293</f>
        <v>0</v>
      </c>
      <c r="AA137" s="30">
        <f>Heildar!AA293</f>
        <v>0</v>
      </c>
      <c r="AB137" s="30">
        <f>Heildar!AB293</f>
        <v>0</v>
      </c>
      <c r="AC137" s="30">
        <f>Heildar!AC293</f>
        <v>0</v>
      </c>
      <c r="AD137" s="30">
        <f>Heildar!AD293</f>
        <v>0</v>
      </c>
      <c r="AE137" s="30">
        <f>Heildar!AE293</f>
        <v>0</v>
      </c>
      <c r="AF137" s="30">
        <f>Heildar!AF293</f>
        <v>0</v>
      </c>
      <c r="AG137" s="30">
        <f>Heildar!AG293</f>
        <v>0</v>
      </c>
      <c r="AH137" s="30">
        <f>Heildar!AH293</f>
        <v>0</v>
      </c>
      <c r="AI137" s="30">
        <f>Heildar!AI293</f>
        <v>0</v>
      </c>
    </row>
    <row r="138" spans="1:35" x14ac:dyDescent="0.2">
      <c r="A138" s="30" t="str">
        <f>Heildar!A294</f>
        <v>Hrúðurfléttur</v>
      </c>
      <c r="B138" s="30">
        <f>Heildar!B294</f>
        <v>47</v>
      </c>
      <c r="C138" s="30">
        <f>Heildar!C294</f>
        <v>30.5</v>
      </c>
      <c r="D138" s="30">
        <f>Heildar!D294</f>
        <v>35</v>
      </c>
      <c r="E138" s="30">
        <f>Heildar!E294</f>
        <v>25</v>
      </c>
      <c r="F138" s="30">
        <f>Heildar!F294</f>
        <v>19.5</v>
      </c>
      <c r="G138" s="30">
        <f>Heildar!G294</f>
        <v>-16.5</v>
      </c>
      <c r="H138" s="30">
        <f>Heildar!H294</f>
        <v>4.5</v>
      </c>
      <c r="I138" s="30">
        <f>Heildar!I294</f>
        <v>-10</v>
      </c>
      <c r="J138" s="30">
        <f>Heildar!J294</f>
        <v>-5.5</v>
      </c>
      <c r="K138" s="30">
        <f>Heildar!K294</f>
        <v>0</v>
      </c>
      <c r="L138" s="30">
        <f>Heildar!L294</f>
        <v>0</v>
      </c>
      <c r="M138" s="30">
        <f>Heildar!M294</f>
        <v>0</v>
      </c>
      <c r="N138" s="30">
        <f>Heildar!N294</f>
        <v>0</v>
      </c>
      <c r="O138" s="30">
        <f>Heildar!O294</f>
        <v>0</v>
      </c>
      <c r="P138" s="30">
        <f>Heildar!P294</f>
        <v>0</v>
      </c>
      <c r="Q138" s="30">
        <f>Heildar!Q294</f>
        <v>0</v>
      </c>
      <c r="R138" s="30">
        <f>Heildar!R294</f>
        <v>0</v>
      </c>
      <c r="S138" s="30">
        <f>Heildar!S294</f>
        <v>0</v>
      </c>
      <c r="T138" s="30">
        <f>Heildar!T294</f>
        <v>0</v>
      </c>
      <c r="U138" s="30">
        <f>Heildar!U294</f>
        <v>47</v>
      </c>
      <c r="V138" s="30">
        <f>Heildar!V294</f>
        <v>30.5</v>
      </c>
      <c r="W138" s="30">
        <f>Heildar!W294</f>
        <v>35</v>
      </c>
      <c r="X138" s="30">
        <f>Heildar!X294</f>
        <v>25</v>
      </c>
      <c r="Y138" s="30">
        <f>Heildar!Y294</f>
        <v>19.5</v>
      </c>
      <c r="Z138" s="30">
        <f>Heildar!Z294</f>
        <v>0</v>
      </c>
      <c r="AA138" s="30">
        <f>Heildar!AA294</f>
        <v>0</v>
      </c>
      <c r="AB138" s="30">
        <f>Heildar!AB294</f>
        <v>0</v>
      </c>
      <c r="AC138" s="30">
        <f>Heildar!AC294</f>
        <v>0</v>
      </c>
      <c r="AD138" s="30">
        <f>Heildar!AD294</f>
        <v>0</v>
      </c>
      <c r="AE138" s="30">
        <f>Heildar!AE294</f>
        <v>0</v>
      </c>
      <c r="AF138" s="30">
        <f>Heildar!AF294</f>
        <v>0</v>
      </c>
      <c r="AG138" s="30">
        <f>Heildar!AG294</f>
        <v>0</v>
      </c>
      <c r="AH138" s="30">
        <f>Heildar!AH294</f>
        <v>0</v>
      </c>
      <c r="AI138" s="30">
        <f>Heildar!AI294</f>
        <v>0</v>
      </c>
    </row>
    <row r="139" spans="1:35" x14ac:dyDescent="0.2">
      <c r="A139" s="30" t="str">
        <f>Heildar!A295</f>
        <v>Heildarþekja</v>
      </c>
      <c r="B139" s="30">
        <f>Heildar!B295</f>
        <v>80</v>
      </c>
      <c r="C139" s="30">
        <f>Heildar!C295</f>
        <v>68</v>
      </c>
      <c r="D139" s="30">
        <f>Heildar!D295</f>
        <v>73.5</v>
      </c>
      <c r="E139" s="30">
        <f>Heildar!E295</f>
        <v>64.5</v>
      </c>
      <c r="F139" s="30">
        <f>Heildar!F295</f>
        <v>62</v>
      </c>
      <c r="G139" s="30">
        <f>Heildar!G295</f>
        <v>-12</v>
      </c>
      <c r="H139" s="30">
        <f>Heildar!H295</f>
        <v>5.5</v>
      </c>
      <c r="I139" s="30">
        <f>Heildar!I295</f>
        <v>-9</v>
      </c>
      <c r="J139" s="30">
        <f>Heildar!J295</f>
        <v>-2.5</v>
      </c>
      <c r="K139" s="30">
        <f>Heildar!K295</f>
        <v>0</v>
      </c>
      <c r="L139" s="30">
        <f>Heildar!L295</f>
        <v>0</v>
      </c>
      <c r="M139" s="30">
        <f>Heildar!M295</f>
        <v>0</v>
      </c>
      <c r="N139" s="30">
        <f>Heildar!N295</f>
        <v>0</v>
      </c>
      <c r="O139" s="30">
        <f>Heildar!O295</f>
        <v>0</v>
      </c>
      <c r="P139" s="30">
        <f>Heildar!P295</f>
        <v>0</v>
      </c>
      <c r="Q139" s="30">
        <f>Heildar!Q295</f>
        <v>0</v>
      </c>
      <c r="R139" s="30">
        <f>Heildar!R295</f>
        <v>0</v>
      </c>
      <c r="S139" s="30">
        <f>Heildar!S295</f>
        <v>0</v>
      </c>
      <c r="T139" s="30">
        <f>Heildar!T295</f>
        <v>0</v>
      </c>
      <c r="U139" s="30">
        <f>Heildar!U295</f>
        <v>0</v>
      </c>
      <c r="V139" s="30">
        <f>Heildar!V295</f>
        <v>0</v>
      </c>
      <c r="W139" s="30">
        <f>Heildar!W295</f>
        <v>0</v>
      </c>
      <c r="X139" s="30">
        <f>Heildar!X295</f>
        <v>0</v>
      </c>
      <c r="Y139" s="30">
        <f>Heildar!Y295</f>
        <v>0</v>
      </c>
      <c r="Z139" s="30">
        <f>Heildar!Z295</f>
        <v>80</v>
      </c>
      <c r="AA139" s="30">
        <f>Heildar!AA295</f>
        <v>68</v>
      </c>
      <c r="AB139" s="30">
        <f>Heildar!AB295</f>
        <v>73.5</v>
      </c>
      <c r="AC139" s="30">
        <f>Heildar!AC295</f>
        <v>64.5</v>
      </c>
      <c r="AD139" s="30">
        <f>Heildar!AD295</f>
        <v>62</v>
      </c>
      <c r="AE139" s="30">
        <f>Heildar!AE295</f>
        <v>0</v>
      </c>
      <c r="AF139" s="30">
        <f>Heildar!AF295</f>
        <v>0</v>
      </c>
      <c r="AG139" s="30">
        <f>Heildar!AG295</f>
        <v>0</v>
      </c>
      <c r="AH139" s="30">
        <f>Heildar!AH295</f>
        <v>0</v>
      </c>
      <c r="AI139" s="30">
        <f>Heildar!AI295</f>
        <v>0</v>
      </c>
    </row>
    <row r="140" spans="1:35" x14ac:dyDescent="0.2">
      <c r="A140" s="30" t="str">
        <f>Heildar!A296</f>
        <v>Fjölbreytni</v>
      </c>
      <c r="B140" s="30">
        <f>Heildar!B296</f>
        <v>15</v>
      </c>
      <c r="C140" s="30">
        <f>Heildar!C296</f>
        <v>16</v>
      </c>
      <c r="D140" s="30">
        <f>Heildar!D296</f>
        <v>16</v>
      </c>
      <c r="E140" s="30">
        <f>Heildar!E296</f>
        <v>18</v>
      </c>
      <c r="F140" s="30">
        <f>Heildar!F296</f>
        <v>12</v>
      </c>
      <c r="G140" s="30">
        <f>Heildar!G296</f>
        <v>1</v>
      </c>
      <c r="H140" s="30">
        <f>Heildar!H296</f>
        <v>0</v>
      </c>
      <c r="I140" s="30">
        <f>Heildar!I296</f>
        <v>2</v>
      </c>
      <c r="J140" s="30">
        <f>Heildar!J296</f>
        <v>-6</v>
      </c>
      <c r="K140" s="30">
        <f>Heildar!K296</f>
        <v>0</v>
      </c>
      <c r="L140" s="30">
        <f>Heildar!L296</f>
        <v>0</v>
      </c>
      <c r="M140" s="30">
        <f>Heildar!M296</f>
        <v>0</v>
      </c>
      <c r="N140" s="30">
        <f>Heildar!N296</f>
        <v>0</v>
      </c>
      <c r="O140" s="30">
        <f>Heildar!O296</f>
        <v>0</v>
      </c>
      <c r="P140" s="30">
        <f>Heildar!P296</f>
        <v>0</v>
      </c>
      <c r="Q140" s="30">
        <f>Heildar!Q296</f>
        <v>0</v>
      </c>
      <c r="R140" s="30">
        <f>Heildar!R296</f>
        <v>0</v>
      </c>
      <c r="S140" s="30">
        <f>Heildar!S296</f>
        <v>0</v>
      </c>
      <c r="T140" s="30">
        <f>Heildar!T296</f>
        <v>0</v>
      </c>
      <c r="U140" s="30">
        <f>Heildar!U296</f>
        <v>0</v>
      </c>
      <c r="V140" s="30">
        <f>Heildar!V296</f>
        <v>0</v>
      </c>
      <c r="W140" s="30">
        <f>Heildar!W296</f>
        <v>0</v>
      </c>
      <c r="X140" s="30">
        <f>Heildar!X296</f>
        <v>0</v>
      </c>
      <c r="Y140" s="30">
        <f>Heildar!Y296</f>
        <v>0</v>
      </c>
      <c r="Z140" s="30">
        <f>Heildar!Z296</f>
        <v>0</v>
      </c>
      <c r="AA140" s="30">
        <f>Heildar!AA296</f>
        <v>0</v>
      </c>
      <c r="AB140" s="30">
        <f>Heildar!AB296</f>
        <v>0</v>
      </c>
      <c r="AC140" s="30">
        <f>Heildar!AC296</f>
        <v>0</v>
      </c>
      <c r="AD140" s="30">
        <f>Heildar!AD296</f>
        <v>0</v>
      </c>
      <c r="AE140" s="30">
        <f>Heildar!AE296</f>
        <v>15</v>
      </c>
      <c r="AF140" s="30">
        <f>Heildar!AF296</f>
        <v>16</v>
      </c>
      <c r="AG140" s="30">
        <f>Heildar!AG296</f>
        <v>16</v>
      </c>
      <c r="AH140" s="30">
        <f>Heildar!AH296</f>
        <v>18</v>
      </c>
      <c r="AI140" s="30">
        <f>Heildar!AI296</f>
        <v>12</v>
      </c>
    </row>
    <row r="141" spans="1:35" x14ac:dyDescent="0.2">
      <c r="A141" s="2" t="str">
        <f>Heildar!A297</f>
        <v>R49</v>
      </c>
      <c r="B141" s="2">
        <f>Heildar!B297</f>
        <v>0</v>
      </c>
      <c r="C141" s="2">
        <f>Heildar!C297</f>
        <v>0</v>
      </c>
      <c r="D141" s="2">
        <f>Heildar!D297</f>
        <v>0</v>
      </c>
      <c r="E141" s="2">
        <f>Heildar!E297</f>
        <v>0</v>
      </c>
      <c r="F141" s="2">
        <f>Heildar!F297</f>
        <v>0</v>
      </c>
      <c r="G141" s="2">
        <f>Heildar!G297</f>
        <v>0</v>
      </c>
      <c r="H141" s="2">
        <f>Heildar!H297</f>
        <v>0</v>
      </c>
      <c r="I141" s="2">
        <f>Heildar!I297</f>
        <v>0</v>
      </c>
      <c r="J141" s="2">
        <f>Heildar!J297</f>
        <v>0</v>
      </c>
      <c r="K141" s="2">
        <f>Heildar!K297</f>
        <v>0</v>
      </c>
      <c r="L141" s="2">
        <f>Heildar!L297</f>
        <v>0</v>
      </c>
      <c r="M141" s="2">
        <f>Heildar!M297</f>
        <v>0</v>
      </c>
      <c r="N141" s="2">
        <f>Heildar!N297</f>
        <v>0</v>
      </c>
      <c r="O141" s="2">
        <f>Heildar!O297</f>
        <v>0</v>
      </c>
      <c r="P141" s="2">
        <f>Heildar!P297</f>
        <v>0</v>
      </c>
      <c r="Q141" s="2">
        <f>Heildar!Q297</f>
        <v>0</v>
      </c>
      <c r="R141" s="2">
        <f>Heildar!R297</f>
        <v>0</v>
      </c>
      <c r="S141" s="2">
        <f>Heildar!S297</f>
        <v>0</v>
      </c>
      <c r="T141" s="2">
        <f>Heildar!T297</f>
        <v>0</v>
      </c>
      <c r="U141" s="2">
        <f>Heildar!U297</f>
        <v>0</v>
      </c>
      <c r="V141" s="2">
        <f>Heildar!V297</f>
        <v>0</v>
      </c>
      <c r="W141" s="2">
        <f>Heildar!W297</f>
        <v>0</v>
      </c>
      <c r="X141" s="2">
        <f>Heildar!X297</f>
        <v>0</v>
      </c>
      <c r="Y141" s="2">
        <f>Heildar!Y297</f>
        <v>0</v>
      </c>
      <c r="Z141" s="2">
        <f>Heildar!Z297</f>
        <v>0</v>
      </c>
      <c r="AA141" s="2">
        <f>Heildar!AA297</f>
        <v>0</v>
      </c>
      <c r="AB141" s="2">
        <f>Heildar!AB297</f>
        <v>0</v>
      </c>
      <c r="AC141" s="2">
        <f>Heildar!AC297</f>
        <v>0</v>
      </c>
      <c r="AD141" s="2">
        <f>Heildar!AD297</f>
        <v>0</v>
      </c>
      <c r="AE141" s="2">
        <f>Heildar!AE297</f>
        <v>0</v>
      </c>
      <c r="AF141" s="2">
        <f>Heildar!AF297</f>
        <v>0</v>
      </c>
      <c r="AG141" s="2">
        <f>Heildar!AG297</f>
        <v>0</v>
      </c>
      <c r="AH141" s="2">
        <f>Heildar!AH297</f>
        <v>0</v>
      </c>
      <c r="AI141" s="2">
        <f>Heildar!AI297</f>
        <v>0</v>
      </c>
    </row>
    <row r="142" spans="1:35" x14ac:dyDescent="0.2">
      <c r="A142" s="30" t="str">
        <f>Heildar!A298</f>
        <v>Háplöntur</v>
      </c>
      <c r="B142" s="30">
        <f>Heildar!B298</f>
        <v>1.5</v>
      </c>
      <c r="C142" s="30">
        <f>Heildar!C298</f>
        <v>0.5</v>
      </c>
      <c r="D142" s="30">
        <f>Heildar!D298</f>
        <v>0.5</v>
      </c>
      <c r="E142" s="30">
        <f>Heildar!E298</f>
        <v>0.5</v>
      </c>
      <c r="F142" s="30">
        <f>Heildar!F298</f>
        <v>1.5</v>
      </c>
      <c r="G142" s="30">
        <f>Heildar!G298</f>
        <v>-1</v>
      </c>
      <c r="H142" s="30">
        <f>Heildar!H298</f>
        <v>0</v>
      </c>
      <c r="I142" s="30">
        <f>Heildar!I298</f>
        <v>0</v>
      </c>
      <c r="J142" s="30">
        <f>Heildar!J298</f>
        <v>1</v>
      </c>
      <c r="K142" s="30">
        <f>Heildar!K298</f>
        <v>0</v>
      </c>
      <c r="L142" s="30">
        <f>Heildar!L298</f>
        <v>0</v>
      </c>
      <c r="M142" s="30">
        <f>Heildar!M298</f>
        <v>0</v>
      </c>
      <c r="N142" s="30">
        <f>Heildar!N298</f>
        <v>0</v>
      </c>
      <c r="O142" s="30">
        <f>Heildar!O298</f>
        <v>0</v>
      </c>
      <c r="P142" s="30">
        <f>Heildar!P298</f>
        <v>0</v>
      </c>
      <c r="Q142" s="30">
        <f>Heildar!Q298</f>
        <v>0</v>
      </c>
      <c r="R142" s="30">
        <f>Heildar!R298</f>
        <v>0</v>
      </c>
      <c r="S142" s="30">
        <f>Heildar!S298</f>
        <v>0</v>
      </c>
      <c r="T142" s="30">
        <f>Heildar!T298</f>
        <v>0</v>
      </c>
      <c r="U142" s="30">
        <f>Heildar!U298</f>
        <v>0</v>
      </c>
      <c r="V142" s="30">
        <f>Heildar!V298</f>
        <v>0</v>
      </c>
      <c r="W142" s="30">
        <f>Heildar!W298</f>
        <v>0</v>
      </c>
      <c r="X142" s="30">
        <f>Heildar!X298</f>
        <v>0</v>
      </c>
      <c r="Y142" s="30">
        <f>Heildar!Y298</f>
        <v>0</v>
      </c>
      <c r="Z142" s="30">
        <f>Heildar!Z298</f>
        <v>0</v>
      </c>
      <c r="AA142" s="30">
        <f>Heildar!AA298</f>
        <v>0</v>
      </c>
      <c r="AB142" s="30">
        <f>Heildar!AB298</f>
        <v>0</v>
      </c>
      <c r="AC142" s="30">
        <f>Heildar!AC298</f>
        <v>0</v>
      </c>
      <c r="AD142" s="30">
        <f>Heildar!AD298</f>
        <v>0</v>
      </c>
      <c r="AE142" s="30">
        <f>Heildar!AE298</f>
        <v>0</v>
      </c>
      <c r="AF142" s="30">
        <f>Heildar!AF298</f>
        <v>0</v>
      </c>
      <c r="AG142" s="30">
        <f>Heildar!AG298</f>
        <v>0</v>
      </c>
      <c r="AH142" s="30">
        <f>Heildar!AH298</f>
        <v>0</v>
      </c>
      <c r="AI142" s="30">
        <f>Heildar!AI298</f>
        <v>0</v>
      </c>
    </row>
    <row r="143" spans="1:35" x14ac:dyDescent="0.2">
      <c r="A143" s="30" t="str">
        <f>Heildar!A299</f>
        <v>Mosar</v>
      </c>
      <c r="B143" s="30">
        <f>Heildar!B299</f>
        <v>10</v>
      </c>
      <c r="C143" s="30">
        <f>Heildar!C299</f>
        <v>9.5</v>
      </c>
      <c r="D143" s="30">
        <f>Heildar!D299</f>
        <v>6.5</v>
      </c>
      <c r="E143" s="30">
        <f>Heildar!E299</f>
        <v>4.5</v>
      </c>
      <c r="F143" s="30">
        <f>Heildar!F299</f>
        <v>8.5</v>
      </c>
      <c r="G143" s="30">
        <f>Heildar!G299</f>
        <v>-0.5</v>
      </c>
      <c r="H143" s="30">
        <f>Heildar!H299</f>
        <v>-3</v>
      </c>
      <c r="I143" s="30">
        <f>Heildar!I299</f>
        <v>-2</v>
      </c>
      <c r="J143" s="30">
        <f>Heildar!J299</f>
        <v>4</v>
      </c>
      <c r="K143" s="30">
        <f>Heildar!K299</f>
        <v>10</v>
      </c>
      <c r="L143" s="30">
        <f>Heildar!L299</f>
        <v>9.5</v>
      </c>
      <c r="M143" s="30">
        <f>Heildar!M299</f>
        <v>6.5</v>
      </c>
      <c r="N143" s="30">
        <f>Heildar!N299</f>
        <v>4.5</v>
      </c>
      <c r="O143" s="30">
        <f>Heildar!O299</f>
        <v>8.5</v>
      </c>
      <c r="P143" s="30">
        <f>Heildar!P299</f>
        <v>0</v>
      </c>
      <c r="Q143" s="30">
        <f>Heildar!Q299</f>
        <v>0</v>
      </c>
      <c r="R143" s="30">
        <f>Heildar!R299</f>
        <v>0</v>
      </c>
      <c r="S143" s="30">
        <f>Heildar!S299</f>
        <v>0</v>
      </c>
      <c r="T143" s="30">
        <f>Heildar!T299</f>
        <v>0</v>
      </c>
      <c r="U143" s="30">
        <f>Heildar!U299</f>
        <v>0</v>
      </c>
      <c r="V143" s="30">
        <f>Heildar!V299</f>
        <v>0</v>
      </c>
      <c r="W143" s="30">
        <f>Heildar!W299</f>
        <v>0</v>
      </c>
      <c r="X143" s="30">
        <f>Heildar!X299</f>
        <v>0</v>
      </c>
      <c r="Y143" s="30">
        <f>Heildar!Y299</f>
        <v>0</v>
      </c>
      <c r="Z143" s="30">
        <f>Heildar!Z299</f>
        <v>0</v>
      </c>
      <c r="AA143" s="30">
        <f>Heildar!AA299</f>
        <v>0</v>
      </c>
      <c r="AB143" s="30">
        <f>Heildar!AB299</f>
        <v>0</v>
      </c>
      <c r="AC143" s="30">
        <f>Heildar!AC299</f>
        <v>0</v>
      </c>
      <c r="AD143" s="30">
        <f>Heildar!AD299</f>
        <v>0</v>
      </c>
      <c r="AE143" s="30">
        <f>Heildar!AE299</f>
        <v>0</v>
      </c>
      <c r="AF143" s="30">
        <f>Heildar!AF299</f>
        <v>0</v>
      </c>
      <c r="AG143" s="30">
        <f>Heildar!AG299</f>
        <v>0</v>
      </c>
      <c r="AH143" s="30">
        <f>Heildar!AH299</f>
        <v>0</v>
      </c>
      <c r="AI143" s="30">
        <f>Heildar!AI299</f>
        <v>0</v>
      </c>
    </row>
    <row r="144" spans="1:35" x14ac:dyDescent="0.2">
      <c r="A144" s="30" t="str">
        <f>Heildar!A300</f>
        <v>Blað- og runnfléttur</v>
      </c>
      <c r="B144" s="30">
        <f>Heildar!B300</f>
        <v>31</v>
      </c>
      <c r="C144" s="30">
        <f>Heildar!C300</f>
        <v>30.5</v>
      </c>
      <c r="D144" s="30">
        <f>Heildar!D300</f>
        <v>39</v>
      </c>
      <c r="E144" s="30">
        <f>Heildar!E300</f>
        <v>34.5</v>
      </c>
      <c r="F144" s="30">
        <f>Heildar!F300</f>
        <v>47</v>
      </c>
      <c r="G144" s="30">
        <f>Heildar!G300</f>
        <v>-0.5</v>
      </c>
      <c r="H144" s="30">
        <f>Heildar!H300</f>
        <v>8.5</v>
      </c>
      <c r="I144" s="30">
        <f>Heildar!I300</f>
        <v>-4.5</v>
      </c>
      <c r="J144" s="30">
        <f>Heildar!J300</f>
        <v>12.5</v>
      </c>
      <c r="K144" s="30">
        <f>Heildar!K300</f>
        <v>0</v>
      </c>
      <c r="L144" s="30">
        <f>Heildar!L300</f>
        <v>0</v>
      </c>
      <c r="M144" s="30">
        <f>Heildar!M300</f>
        <v>0</v>
      </c>
      <c r="N144" s="30">
        <f>Heildar!N300</f>
        <v>0</v>
      </c>
      <c r="O144" s="30">
        <f>Heildar!O300</f>
        <v>0</v>
      </c>
      <c r="P144" s="30">
        <f>Heildar!P300</f>
        <v>31</v>
      </c>
      <c r="Q144" s="30">
        <f>Heildar!Q300</f>
        <v>30.5</v>
      </c>
      <c r="R144" s="30">
        <f>Heildar!R300</f>
        <v>39</v>
      </c>
      <c r="S144" s="30">
        <f>Heildar!S300</f>
        <v>34.5</v>
      </c>
      <c r="T144" s="30">
        <f>Heildar!T300</f>
        <v>47</v>
      </c>
      <c r="U144" s="30">
        <f>Heildar!U300</f>
        <v>0</v>
      </c>
      <c r="V144" s="30">
        <f>Heildar!V300</f>
        <v>0</v>
      </c>
      <c r="W144" s="30">
        <f>Heildar!W300</f>
        <v>0</v>
      </c>
      <c r="X144" s="30">
        <f>Heildar!X300</f>
        <v>0</v>
      </c>
      <c r="Y144" s="30">
        <f>Heildar!Y300</f>
        <v>0</v>
      </c>
      <c r="Z144" s="30">
        <f>Heildar!Z300</f>
        <v>0</v>
      </c>
      <c r="AA144" s="30">
        <f>Heildar!AA300</f>
        <v>0</v>
      </c>
      <c r="AB144" s="30">
        <f>Heildar!AB300</f>
        <v>0</v>
      </c>
      <c r="AC144" s="30">
        <f>Heildar!AC300</f>
        <v>0</v>
      </c>
      <c r="AD144" s="30">
        <f>Heildar!AD300</f>
        <v>0</v>
      </c>
      <c r="AE144" s="30">
        <f>Heildar!AE300</f>
        <v>0</v>
      </c>
      <c r="AF144" s="30">
        <f>Heildar!AF300</f>
        <v>0</v>
      </c>
      <c r="AG144" s="30">
        <f>Heildar!AG300</f>
        <v>0</v>
      </c>
      <c r="AH144" s="30">
        <f>Heildar!AH300</f>
        <v>0</v>
      </c>
      <c r="AI144" s="30">
        <f>Heildar!AI300</f>
        <v>0</v>
      </c>
    </row>
    <row r="145" spans="1:35" x14ac:dyDescent="0.2">
      <c r="A145" s="30" t="str">
        <f>Heildar!A301</f>
        <v>Hrúðurfléttur</v>
      </c>
      <c r="B145" s="30">
        <f>Heildar!B301</f>
        <v>22</v>
      </c>
      <c r="C145" s="30">
        <f>Heildar!C301</f>
        <v>29.5</v>
      </c>
      <c r="D145" s="30">
        <f>Heildar!D301</f>
        <v>25</v>
      </c>
      <c r="E145" s="30">
        <f>Heildar!E301</f>
        <v>17</v>
      </c>
      <c r="F145" s="30">
        <f>Heildar!F301</f>
        <v>17</v>
      </c>
      <c r="G145" s="30">
        <f>Heildar!G301</f>
        <v>7.5</v>
      </c>
      <c r="H145" s="30">
        <f>Heildar!H301</f>
        <v>-4.5</v>
      </c>
      <c r="I145" s="30">
        <f>Heildar!I301</f>
        <v>-8</v>
      </c>
      <c r="J145" s="30">
        <f>Heildar!J301</f>
        <v>0</v>
      </c>
      <c r="K145" s="30">
        <f>Heildar!K301</f>
        <v>0</v>
      </c>
      <c r="L145" s="30">
        <f>Heildar!L301</f>
        <v>0</v>
      </c>
      <c r="M145" s="30">
        <f>Heildar!M301</f>
        <v>0</v>
      </c>
      <c r="N145" s="30">
        <f>Heildar!N301</f>
        <v>0</v>
      </c>
      <c r="O145" s="30">
        <f>Heildar!O301</f>
        <v>0</v>
      </c>
      <c r="P145" s="30">
        <f>Heildar!P301</f>
        <v>0</v>
      </c>
      <c r="Q145" s="30">
        <f>Heildar!Q301</f>
        <v>0</v>
      </c>
      <c r="R145" s="30">
        <f>Heildar!R301</f>
        <v>0</v>
      </c>
      <c r="S145" s="30">
        <f>Heildar!S301</f>
        <v>0</v>
      </c>
      <c r="T145" s="30">
        <f>Heildar!T301</f>
        <v>0</v>
      </c>
      <c r="U145" s="30">
        <f>Heildar!U301</f>
        <v>22</v>
      </c>
      <c r="V145" s="30">
        <f>Heildar!V301</f>
        <v>29.5</v>
      </c>
      <c r="W145" s="30">
        <f>Heildar!W301</f>
        <v>25</v>
      </c>
      <c r="X145" s="30">
        <f>Heildar!X301</f>
        <v>17</v>
      </c>
      <c r="Y145" s="30">
        <f>Heildar!Y301</f>
        <v>17</v>
      </c>
      <c r="Z145" s="30">
        <f>Heildar!Z301</f>
        <v>0</v>
      </c>
      <c r="AA145" s="30">
        <f>Heildar!AA301</f>
        <v>0</v>
      </c>
      <c r="AB145" s="30">
        <f>Heildar!AB301</f>
        <v>0</v>
      </c>
      <c r="AC145" s="30">
        <f>Heildar!AC301</f>
        <v>0</v>
      </c>
      <c r="AD145" s="30">
        <f>Heildar!AD301</f>
        <v>0</v>
      </c>
      <c r="AE145" s="30">
        <f>Heildar!AE301</f>
        <v>0</v>
      </c>
      <c r="AF145" s="30">
        <f>Heildar!AF301</f>
        <v>0</v>
      </c>
      <c r="AG145" s="30">
        <f>Heildar!AG301</f>
        <v>0</v>
      </c>
      <c r="AH145" s="30">
        <f>Heildar!AH301</f>
        <v>0</v>
      </c>
      <c r="AI145" s="30">
        <f>Heildar!AI301</f>
        <v>0</v>
      </c>
    </row>
    <row r="146" spans="1:35" x14ac:dyDescent="0.2">
      <c r="A146" s="30" t="str">
        <f>Heildar!A302</f>
        <v>Heildarþekja</v>
      </c>
      <c r="B146" s="30">
        <f>Heildar!B302</f>
        <v>64.5</v>
      </c>
      <c r="C146" s="30">
        <f>Heildar!C302</f>
        <v>70</v>
      </c>
      <c r="D146" s="30">
        <f>Heildar!D302</f>
        <v>71</v>
      </c>
      <c r="E146" s="30">
        <f>Heildar!E302</f>
        <v>56.5</v>
      </c>
      <c r="F146" s="30">
        <f>Heildar!F302</f>
        <v>74</v>
      </c>
      <c r="G146" s="30">
        <f>Heildar!G302</f>
        <v>5.5</v>
      </c>
      <c r="H146" s="30">
        <f>Heildar!H302</f>
        <v>1</v>
      </c>
      <c r="I146" s="30">
        <f>Heildar!I302</f>
        <v>-14.5</v>
      </c>
      <c r="J146" s="30">
        <f>Heildar!J302</f>
        <v>17.5</v>
      </c>
      <c r="K146" s="30">
        <f>Heildar!K302</f>
        <v>0</v>
      </c>
      <c r="L146" s="30">
        <f>Heildar!L302</f>
        <v>0</v>
      </c>
      <c r="M146" s="30">
        <f>Heildar!M302</f>
        <v>0</v>
      </c>
      <c r="N146" s="30">
        <f>Heildar!N302</f>
        <v>0</v>
      </c>
      <c r="O146" s="30">
        <f>Heildar!O302</f>
        <v>0</v>
      </c>
      <c r="P146" s="30">
        <f>Heildar!P302</f>
        <v>0</v>
      </c>
      <c r="Q146" s="30">
        <f>Heildar!Q302</f>
        <v>0</v>
      </c>
      <c r="R146" s="30">
        <f>Heildar!R302</f>
        <v>0</v>
      </c>
      <c r="S146" s="30">
        <f>Heildar!S302</f>
        <v>0</v>
      </c>
      <c r="T146" s="30">
        <f>Heildar!T302</f>
        <v>0</v>
      </c>
      <c r="U146" s="30">
        <f>Heildar!U302</f>
        <v>0</v>
      </c>
      <c r="V146" s="30">
        <f>Heildar!V302</f>
        <v>0</v>
      </c>
      <c r="W146" s="30">
        <f>Heildar!W302</f>
        <v>0</v>
      </c>
      <c r="X146" s="30">
        <f>Heildar!X302</f>
        <v>0</v>
      </c>
      <c r="Y146" s="30">
        <f>Heildar!Y302</f>
        <v>0</v>
      </c>
      <c r="Z146" s="30">
        <f>Heildar!Z302</f>
        <v>64.5</v>
      </c>
      <c r="AA146" s="30">
        <f>Heildar!AA302</f>
        <v>70</v>
      </c>
      <c r="AB146" s="30">
        <f>Heildar!AB302</f>
        <v>71</v>
      </c>
      <c r="AC146" s="30">
        <f>Heildar!AC302</f>
        <v>56.5</v>
      </c>
      <c r="AD146" s="30">
        <f>Heildar!AD302</f>
        <v>74</v>
      </c>
      <c r="AE146" s="30">
        <f>Heildar!AE302</f>
        <v>0</v>
      </c>
      <c r="AF146" s="30">
        <f>Heildar!AF302</f>
        <v>0</v>
      </c>
      <c r="AG146" s="30">
        <f>Heildar!AG302</f>
        <v>0</v>
      </c>
      <c r="AH146" s="30">
        <f>Heildar!AH302</f>
        <v>0</v>
      </c>
      <c r="AI146" s="30">
        <f>Heildar!AI302</f>
        <v>0</v>
      </c>
    </row>
    <row r="147" spans="1:35" x14ac:dyDescent="0.2">
      <c r="A147" s="30" t="str">
        <f>Heildar!A303</f>
        <v>Fjölbreytni</v>
      </c>
      <c r="B147" s="30">
        <f>Heildar!B303</f>
        <v>21</v>
      </c>
      <c r="C147" s="30">
        <f>Heildar!C303</f>
        <v>23</v>
      </c>
      <c r="D147" s="30">
        <f>Heildar!D303</f>
        <v>23</v>
      </c>
      <c r="E147" s="30">
        <f>Heildar!E303</f>
        <v>26</v>
      </c>
      <c r="F147" s="30">
        <f>Heildar!F303</f>
        <v>23</v>
      </c>
      <c r="G147" s="30">
        <f>Heildar!G303</f>
        <v>2</v>
      </c>
      <c r="H147" s="30">
        <f>Heildar!H303</f>
        <v>0</v>
      </c>
      <c r="I147" s="30">
        <f>Heildar!I303</f>
        <v>3</v>
      </c>
      <c r="J147" s="30">
        <f>Heildar!J303</f>
        <v>-3</v>
      </c>
      <c r="K147" s="30">
        <f>Heildar!K303</f>
        <v>0</v>
      </c>
      <c r="L147" s="30">
        <f>Heildar!L303</f>
        <v>0</v>
      </c>
      <c r="M147" s="30">
        <f>Heildar!M303</f>
        <v>0</v>
      </c>
      <c r="N147" s="30">
        <f>Heildar!N303</f>
        <v>0</v>
      </c>
      <c r="O147" s="30">
        <f>Heildar!O303</f>
        <v>0</v>
      </c>
      <c r="P147" s="30">
        <f>Heildar!P303</f>
        <v>0</v>
      </c>
      <c r="Q147" s="30">
        <f>Heildar!Q303</f>
        <v>0</v>
      </c>
      <c r="R147" s="30">
        <f>Heildar!R303</f>
        <v>0</v>
      </c>
      <c r="S147" s="30">
        <f>Heildar!S303</f>
        <v>0</v>
      </c>
      <c r="T147" s="30">
        <f>Heildar!T303</f>
        <v>0</v>
      </c>
      <c r="U147" s="30">
        <f>Heildar!U303</f>
        <v>0</v>
      </c>
      <c r="V147" s="30">
        <f>Heildar!V303</f>
        <v>0</v>
      </c>
      <c r="W147" s="30">
        <f>Heildar!W303</f>
        <v>0</v>
      </c>
      <c r="X147" s="30">
        <f>Heildar!X303</f>
        <v>0</v>
      </c>
      <c r="Y147" s="30">
        <f>Heildar!Y303</f>
        <v>0</v>
      </c>
      <c r="Z147" s="30">
        <f>Heildar!Z303</f>
        <v>0</v>
      </c>
      <c r="AA147" s="30">
        <f>Heildar!AA303</f>
        <v>0</v>
      </c>
      <c r="AB147" s="30">
        <f>Heildar!AB303</f>
        <v>0</v>
      </c>
      <c r="AC147" s="30">
        <f>Heildar!AC303</f>
        <v>0</v>
      </c>
      <c r="AD147" s="30">
        <f>Heildar!AD303</f>
        <v>0</v>
      </c>
      <c r="AE147" s="30">
        <f>Heildar!AE303</f>
        <v>21</v>
      </c>
      <c r="AF147" s="30">
        <f>Heildar!AF303</f>
        <v>23</v>
      </c>
      <c r="AG147" s="30">
        <f>Heildar!AG303</f>
        <v>23</v>
      </c>
      <c r="AH147" s="30">
        <f>Heildar!AH303</f>
        <v>26</v>
      </c>
      <c r="AI147" s="30">
        <f>Heildar!AI303</f>
        <v>23</v>
      </c>
    </row>
    <row r="148" spans="1:35" x14ac:dyDescent="0.2">
      <c r="A148" s="2" t="str">
        <f>Heildar!A304</f>
        <v>R50</v>
      </c>
      <c r="B148" s="2">
        <f>Heildar!B304</f>
        <v>0</v>
      </c>
      <c r="C148" s="2">
        <f>Heildar!C304</f>
        <v>0</v>
      </c>
      <c r="D148" s="2">
        <f>Heildar!D304</f>
        <v>0</v>
      </c>
      <c r="E148" s="2">
        <f>Heildar!E304</f>
        <v>0</v>
      </c>
      <c r="F148" s="2">
        <f>Heildar!F304</f>
        <v>0</v>
      </c>
      <c r="G148" s="2">
        <f>Heildar!G304</f>
        <v>0</v>
      </c>
      <c r="H148" s="2">
        <f>Heildar!H304</f>
        <v>0</v>
      </c>
      <c r="I148" s="2">
        <f>Heildar!I304</f>
        <v>0</v>
      </c>
      <c r="J148" s="2">
        <f>Heildar!J304</f>
        <v>0</v>
      </c>
      <c r="K148" s="2">
        <f>Heildar!K304</f>
        <v>0</v>
      </c>
      <c r="L148" s="2">
        <f>Heildar!L304</f>
        <v>0</v>
      </c>
      <c r="M148" s="2">
        <f>Heildar!M304</f>
        <v>0</v>
      </c>
      <c r="N148" s="2">
        <f>Heildar!N304</f>
        <v>0</v>
      </c>
      <c r="O148" s="2">
        <f>Heildar!O304</f>
        <v>0</v>
      </c>
      <c r="P148" s="2">
        <f>Heildar!P304</f>
        <v>0</v>
      </c>
      <c r="Q148" s="2">
        <f>Heildar!Q304</f>
        <v>0</v>
      </c>
      <c r="R148" s="2">
        <f>Heildar!R304</f>
        <v>0</v>
      </c>
      <c r="S148" s="2">
        <f>Heildar!S304</f>
        <v>0</v>
      </c>
      <c r="T148" s="2">
        <f>Heildar!T304</f>
        <v>0</v>
      </c>
      <c r="U148" s="2">
        <f>Heildar!U304</f>
        <v>0</v>
      </c>
      <c r="V148" s="2">
        <f>Heildar!V304</f>
        <v>0</v>
      </c>
      <c r="W148" s="2">
        <f>Heildar!W304</f>
        <v>0</v>
      </c>
      <c r="X148" s="2">
        <f>Heildar!X304</f>
        <v>0</v>
      </c>
      <c r="Y148" s="2">
        <f>Heildar!Y304</f>
        <v>0</v>
      </c>
      <c r="Z148" s="2">
        <f>Heildar!Z304</f>
        <v>0</v>
      </c>
      <c r="AA148" s="2">
        <f>Heildar!AA304</f>
        <v>0</v>
      </c>
      <c r="AB148" s="2">
        <f>Heildar!AB304</f>
        <v>0</v>
      </c>
      <c r="AC148" s="2">
        <f>Heildar!AC304</f>
        <v>0</v>
      </c>
      <c r="AD148" s="2">
        <f>Heildar!AD304</f>
        <v>0</v>
      </c>
      <c r="AE148" s="2">
        <f>Heildar!AE304</f>
        <v>0</v>
      </c>
      <c r="AF148" s="2">
        <f>Heildar!AF304</f>
        <v>0</v>
      </c>
      <c r="AG148" s="2">
        <f>Heildar!AG304</f>
        <v>0</v>
      </c>
      <c r="AH148" s="2">
        <f>Heildar!AH304</f>
        <v>0</v>
      </c>
      <c r="AI148" s="2">
        <f>Heildar!AI304</f>
        <v>0</v>
      </c>
    </row>
    <row r="149" spans="1:35" x14ac:dyDescent="0.2">
      <c r="A149" s="30" t="str">
        <f>Heildar!A305</f>
        <v>Mosar</v>
      </c>
      <c r="B149" s="30">
        <f>Heildar!B305</f>
        <v>0.5</v>
      </c>
      <c r="C149" s="30">
        <f>Heildar!C305</f>
        <v>1</v>
      </c>
      <c r="D149" s="30">
        <f>Heildar!D305</f>
        <v>1</v>
      </c>
      <c r="E149" s="30">
        <f>Heildar!E305</f>
        <v>1</v>
      </c>
      <c r="F149" s="30">
        <f>Heildar!F305</f>
        <v>1</v>
      </c>
      <c r="G149" s="30">
        <f>Heildar!G305</f>
        <v>0.5</v>
      </c>
      <c r="H149" s="30">
        <f>Heildar!H305</f>
        <v>0</v>
      </c>
      <c r="I149" s="30">
        <f>Heildar!I305</f>
        <v>0</v>
      </c>
      <c r="J149" s="30">
        <f>Heildar!J305</f>
        <v>0</v>
      </c>
      <c r="K149" s="30">
        <f>Heildar!K305</f>
        <v>0.5</v>
      </c>
      <c r="L149" s="30">
        <f>Heildar!L305</f>
        <v>1</v>
      </c>
      <c r="M149" s="30">
        <f>Heildar!M305</f>
        <v>1</v>
      </c>
      <c r="N149" s="30">
        <f>Heildar!N305</f>
        <v>1</v>
      </c>
      <c r="O149" s="30">
        <f>Heildar!O305</f>
        <v>1</v>
      </c>
      <c r="P149" s="30">
        <f>Heildar!P305</f>
        <v>0</v>
      </c>
      <c r="Q149" s="30">
        <f>Heildar!Q305</f>
        <v>0</v>
      </c>
      <c r="R149" s="30">
        <f>Heildar!R305</f>
        <v>0</v>
      </c>
      <c r="S149" s="30">
        <f>Heildar!S305</f>
        <v>0</v>
      </c>
      <c r="T149" s="30">
        <f>Heildar!T305</f>
        <v>0</v>
      </c>
      <c r="U149" s="30">
        <f>Heildar!U305</f>
        <v>0</v>
      </c>
      <c r="V149" s="30">
        <f>Heildar!V305</f>
        <v>0</v>
      </c>
      <c r="W149" s="30">
        <f>Heildar!W305</f>
        <v>0</v>
      </c>
      <c r="X149" s="30">
        <f>Heildar!X305</f>
        <v>0</v>
      </c>
      <c r="Y149" s="30">
        <f>Heildar!Y305</f>
        <v>0</v>
      </c>
      <c r="Z149" s="30">
        <f>Heildar!Z305</f>
        <v>0</v>
      </c>
      <c r="AA149" s="30">
        <f>Heildar!AA305</f>
        <v>0</v>
      </c>
      <c r="AB149" s="30">
        <f>Heildar!AB305</f>
        <v>0</v>
      </c>
      <c r="AC149" s="30">
        <f>Heildar!AC305</f>
        <v>0</v>
      </c>
      <c r="AD149" s="30">
        <f>Heildar!AD305</f>
        <v>0</v>
      </c>
      <c r="AE149" s="30">
        <f>Heildar!AE305</f>
        <v>0</v>
      </c>
      <c r="AF149" s="30">
        <f>Heildar!AF305</f>
        <v>0</v>
      </c>
      <c r="AG149" s="30">
        <f>Heildar!AG305</f>
        <v>0</v>
      </c>
      <c r="AH149" s="30">
        <f>Heildar!AH305</f>
        <v>0</v>
      </c>
      <c r="AI149" s="30">
        <f>Heildar!AI305</f>
        <v>0</v>
      </c>
    </row>
    <row r="150" spans="1:35" x14ac:dyDescent="0.2">
      <c r="A150" s="30" t="str">
        <f>Heildar!A306</f>
        <v>Blað- og runnfléttur</v>
      </c>
      <c r="B150" s="30">
        <f>Heildar!B306</f>
        <v>5.5</v>
      </c>
      <c r="C150" s="30">
        <f>Heildar!C306</f>
        <v>5</v>
      </c>
      <c r="D150" s="30">
        <f>Heildar!D306</f>
        <v>5</v>
      </c>
      <c r="E150" s="30">
        <f>Heildar!E306</f>
        <v>6</v>
      </c>
      <c r="F150" s="30">
        <f>Heildar!F306</f>
        <v>5</v>
      </c>
      <c r="G150" s="30">
        <f>Heildar!G306</f>
        <v>-0.5</v>
      </c>
      <c r="H150" s="30">
        <f>Heildar!H306</f>
        <v>0</v>
      </c>
      <c r="I150" s="30">
        <f>Heildar!I306</f>
        <v>1</v>
      </c>
      <c r="J150" s="30">
        <f>Heildar!J306</f>
        <v>-1</v>
      </c>
      <c r="K150" s="30">
        <f>Heildar!K306</f>
        <v>0</v>
      </c>
      <c r="L150" s="30">
        <f>Heildar!L306</f>
        <v>0</v>
      </c>
      <c r="M150" s="30">
        <f>Heildar!M306</f>
        <v>0</v>
      </c>
      <c r="N150" s="30">
        <f>Heildar!N306</f>
        <v>0</v>
      </c>
      <c r="O150" s="30">
        <f>Heildar!O306</f>
        <v>0</v>
      </c>
      <c r="P150" s="30">
        <f>Heildar!P306</f>
        <v>5.5</v>
      </c>
      <c r="Q150" s="30">
        <f>Heildar!Q306</f>
        <v>5</v>
      </c>
      <c r="R150" s="30">
        <f>Heildar!R306</f>
        <v>5</v>
      </c>
      <c r="S150" s="30">
        <f>Heildar!S306</f>
        <v>6</v>
      </c>
      <c r="T150" s="30">
        <f>Heildar!T306</f>
        <v>5</v>
      </c>
      <c r="U150" s="30">
        <f>Heildar!U306</f>
        <v>0</v>
      </c>
      <c r="V150" s="30">
        <f>Heildar!V306</f>
        <v>0</v>
      </c>
      <c r="W150" s="30">
        <f>Heildar!W306</f>
        <v>0</v>
      </c>
      <c r="X150" s="30">
        <f>Heildar!X306</f>
        <v>0</v>
      </c>
      <c r="Y150" s="30">
        <f>Heildar!Y306</f>
        <v>0</v>
      </c>
      <c r="Z150" s="30">
        <f>Heildar!Z306</f>
        <v>0</v>
      </c>
      <c r="AA150" s="30">
        <f>Heildar!AA306</f>
        <v>0</v>
      </c>
      <c r="AB150" s="30">
        <f>Heildar!AB306</f>
        <v>0</v>
      </c>
      <c r="AC150" s="30">
        <f>Heildar!AC306</f>
        <v>0</v>
      </c>
      <c r="AD150" s="30">
        <f>Heildar!AD306</f>
        <v>0</v>
      </c>
      <c r="AE150" s="30">
        <f>Heildar!AE306</f>
        <v>0</v>
      </c>
      <c r="AF150" s="30">
        <f>Heildar!AF306</f>
        <v>0</v>
      </c>
      <c r="AG150" s="30">
        <f>Heildar!AG306</f>
        <v>0</v>
      </c>
      <c r="AH150" s="30">
        <f>Heildar!AH306</f>
        <v>0</v>
      </c>
      <c r="AI150" s="30">
        <f>Heildar!AI306</f>
        <v>0</v>
      </c>
    </row>
    <row r="151" spans="1:35" x14ac:dyDescent="0.2">
      <c r="A151" s="30" t="str">
        <f>Heildar!A307</f>
        <v>Hrúðurfléttur</v>
      </c>
      <c r="B151" s="30">
        <f>Heildar!B307</f>
        <v>23</v>
      </c>
      <c r="C151" s="30">
        <f>Heildar!C307</f>
        <v>48.5</v>
      </c>
      <c r="D151" s="30">
        <f>Heildar!D307</f>
        <v>31.5</v>
      </c>
      <c r="E151" s="30">
        <f>Heildar!E307</f>
        <v>24.5</v>
      </c>
      <c r="F151" s="30">
        <f>Heildar!F307</f>
        <v>24</v>
      </c>
      <c r="G151" s="30">
        <f>Heildar!G307</f>
        <v>25.5</v>
      </c>
      <c r="H151" s="30">
        <f>Heildar!H307</f>
        <v>-17</v>
      </c>
      <c r="I151" s="30">
        <f>Heildar!I307</f>
        <v>-7</v>
      </c>
      <c r="J151" s="30">
        <f>Heildar!J307</f>
        <v>-0.5</v>
      </c>
      <c r="K151" s="30">
        <f>Heildar!K307</f>
        <v>0</v>
      </c>
      <c r="L151" s="30">
        <f>Heildar!L307</f>
        <v>0</v>
      </c>
      <c r="M151" s="30">
        <f>Heildar!M307</f>
        <v>0</v>
      </c>
      <c r="N151" s="30">
        <f>Heildar!N307</f>
        <v>0</v>
      </c>
      <c r="O151" s="30">
        <f>Heildar!O307</f>
        <v>0</v>
      </c>
      <c r="P151" s="30">
        <f>Heildar!P307</f>
        <v>0</v>
      </c>
      <c r="Q151" s="30">
        <f>Heildar!Q307</f>
        <v>0</v>
      </c>
      <c r="R151" s="30">
        <f>Heildar!R307</f>
        <v>0</v>
      </c>
      <c r="S151" s="30">
        <f>Heildar!S307</f>
        <v>0</v>
      </c>
      <c r="T151" s="30">
        <f>Heildar!T307</f>
        <v>0</v>
      </c>
      <c r="U151" s="30">
        <f>Heildar!U307</f>
        <v>23</v>
      </c>
      <c r="V151" s="30">
        <f>Heildar!V307</f>
        <v>48.5</v>
      </c>
      <c r="W151" s="30">
        <f>Heildar!W307</f>
        <v>31.5</v>
      </c>
      <c r="X151" s="30">
        <f>Heildar!X307</f>
        <v>24.5</v>
      </c>
      <c r="Y151" s="30">
        <f>Heildar!Y307</f>
        <v>24</v>
      </c>
      <c r="Z151" s="30">
        <f>Heildar!Z307</f>
        <v>0</v>
      </c>
      <c r="AA151" s="30">
        <f>Heildar!AA307</f>
        <v>0</v>
      </c>
      <c r="AB151" s="30">
        <f>Heildar!AB307</f>
        <v>0</v>
      </c>
      <c r="AC151" s="30">
        <f>Heildar!AC307</f>
        <v>0</v>
      </c>
      <c r="AD151" s="30">
        <f>Heildar!AD307</f>
        <v>0</v>
      </c>
      <c r="AE151" s="30">
        <f>Heildar!AE307</f>
        <v>0</v>
      </c>
      <c r="AF151" s="30">
        <f>Heildar!AF307</f>
        <v>0</v>
      </c>
      <c r="AG151" s="30">
        <f>Heildar!AG307</f>
        <v>0</v>
      </c>
      <c r="AH151" s="30">
        <f>Heildar!AH307</f>
        <v>0</v>
      </c>
      <c r="AI151" s="30">
        <f>Heildar!AI307</f>
        <v>0</v>
      </c>
    </row>
    <row r="152" spans="1:35" x14ac:dyDescent="0.2">
      <c r="A152" s="30" t="str">
        <f>Heildar!A308</f>
        <v>Heildarþekja</v>
      </c>
      <c r="B152" s="30">
        <f>Heildar!B308</f>
        <v>29</v>
      </c>
      <c r="C152" s="30">
        <f>Heildar!C308</f>
        <v>54.5</v>
      </c>
      <c r="D152" s="30">
        <f>Heildar!D308</f>
        <v>37.5</v>
      </c>
      <c r="E152" s="30">
        <f>Heildar!E308</f>
        <v>31.5</v>
      </c>
      <c r="F152" s="30">
        <f>Heildar!F308</f>
        <v>30</v>
      </c>
      <c r="G152" s="30">
        <f>Heildar!G308</f>
        <v>25.5</v>
      </c>
      <c r="H152" s="30">
        <f>Heildar!H308</f>
        <v>-17</v>
      </c>
      <c r="I152" s="30">
        <f>Heildar!I308</f>
        <v>-6</v>
      </c>
      <c r="J152" s="30">
        <f>Heildar!J308</f>
        <v>-1.5</v>
      </c>
      <c r="K152" s="30">
        <f>Heildar!K308</f>
        <v>0</v>
      </c>
      <c r="L152" s="30">
        <f>Heildar!L308</f>
        <v>0</v>
      </c>
      <c r="M152" s="30">
        <f>Heildar!M308</f>
        <v>0</v>
      </c>
      <c r="N152" s="30">
        <f>Heildar!N308</f>
        <v>0</v>
      </c>
      <c r="O152" s="30">
        <f>Heildar!O308</f>
        <v>0</v>
      </c>
      <c r="P152" s="30">
        <f>Heildar!P308</f>
        <v>0</v>
      </c>
      <c r="Q152" s="30">
        <f>Heildar!Q308</f>
        <v>0</v>
      </c>
      <c r="R152" s="30">
        <f>Heildar!R308</f>
        <v>0</v>
      </c>
      <c r="S152" s="30">
        <f>Heildar!S308</f>
        <v>0</v>
      </c>
      <c r="T152" s="30">
        <f>Heildar!T308</f>
        <v>0</v>
      </c>
      <c r="U152" s="30">
        <f>Heildar!U308</f>
        <v>0</v>
      </c>
      <c r="V152" s="30">
        <f>Heildar!V308</f>
        <v>0</v>
      </c>
      <c r="W152" s="30">
        <f>Heildar!W308</f>
        <v>0</v>
      </c>
      <c r="X152" s="30">
        <f>Heildar!X308</f>
        <v>0</v>
      </c>
      <c r="Y152" s="30">
        <f>Heildar!Y308</f>
        <v>0</v>
      </c>
      <c r="Z152" s="30">
        <f>Heildar!Z308</f>
        <v>29</v>
      </c>
      <c r="AA152" s="30">
        <f>Heildar!AA308</f>
        <v>54.5</v>
      </c>
      <c r="AB152" s="30">
        <f>Heildar!AB308</f>
        <v>37.5</v>
      </c>
      <c r="AC152" s="30">
        <f>Heildar!AC308</f>
        <v>31.5</v>
      </c>
      <c r="AD152" s="30">
        <f>Heildar!AD308</f>
        <v>30</v>
      </c>
      <c r="AE152" s="30">
        <f>Heildar!AE308</f>
        <v>0</v>
      </c>
      <c r="AF152" s="30">
        <f>Heildar!AF308</f>
        <v>0</v>
      </c>
      <c r="AG152" s="30">
        <f>Heildar!AG308</f>
        <v>0</v>
      </c>
      <c r="AH152" s="30">
        <f>Heildar!AH308</f>
        <v>0</v>
      </c>
      <c r="AI152" s="30">
        <f>Heildar!AI308</f>
        <v>0</v>
      </c>
    </row>
    <row r="153" spans="1:35" x14ac:dyDescent="0.2">
      <c r="A153" s="30" t="str">
        <f>Heildar!A309</f>
        <v>Fjölbreytni</v>
      </c>
      <c r="B153" s="30">
        <f>Heildar!B309</f>
        <v>8</v>
      </c>
      <c r="C153" s="30">
        <f>Heildar!C309</f>
        <v>9</v>
      </c>
      <c r="D153" s="30">
        <f>Heildar!D309</f>
        <v>10</v>
      </c>
      <c r="E153" s="30">
        <f>Heildar!E309</f>
        <v>9</v>
      </c>
      <c r="F153" s="30">
        <f>Heildar!F309</f>
        <v>9</v>
      </c>
      <c r="G153" s="30">
        <f>Heildar!G309</f>
        <v>1</v>
      </c>
      <c r="H153" s="30">
        <f>Heildar!H309</f>
        <v>1</v>
      </c>
      <c r="I153" s="30">
        <f>Heildar!I309</f>
        <v>-1</v>
      </c>
      <c r="J153" s="30">
        <f>Heildar!J309</f>
        <v>0</v>
      </c>
      <c r="K153" s="30">
        <f>Heildar!K309</f>
        <v>0</v>
      </c>
      <c r="L153" s="30">
        <f>Heildar!L309</f>
        <v>0</v>
      </c>
      <c r="M153" s="30">
        <f>Heildar!M309</f>
        <v>0</v>
      </c>
      <c r="N153" s="30">
        <f>Heildar!N309</f>
        <v>0</v>
      </c>
      <c r="O153" s="30">
        <f>Heildar!O309</f>
        <v>0</v>
      </c>
      <c r="P153" s="30">
        <f>Heildar!P309</f>
        <v>0</v>
      </c>
      <c r="Q153" s="30">
        <f>Heildar!Q309</f>
        <v>0</v>
      </c>
      <c r="R153" s="30">
        <f>Heildar!R309</f>
        <v>0</v>
      </c>
      <c r="S153" s="30">
        <f>Heildar!S309</f>
        <v>0</v>
      </c>
      <c r="T153" s="30">
        <f>Heildar!T309</f>
        <v>0</v>
      </c>
      <c r="U153" s="30">
        <f>Heildar!U309</f>
        <v>0</v>
      </c>
      <c r="V153" s="30">
        <f>Heildar!V309</f>
        <v>0</v>
      </c>
      <c r="W153" s="30">
        <f>Heildar!W309</f>
        <v>0</v>
      </c>
      <c r="X153" s="30">
        <f>Heildar!X309</f>
        <v>0</v>
      </c>
      <c r="Y153" s="30">
        <f>Heildar!Y309</f>
        <v>0</v>
      </c>
      <c r="Z153" s="30">
        <f>Heildar!Z309</f>
        <v>0</v>
      </c>
      <c r="AA153" s="30">
        <f>Heildar!AA309</f>
        <v>0</v>
      </c>
      <c r="AB153" s="30">
        <f>Heildar!AB309</f>
        <v>0</v>
      </c>
      <c r="AC153" s="30">
        <f>Heildar!AC309</f>
        <v>0</v>
      </c>
      <c r="AD153" s="30">
        <f>Heildar!AD309</f>
        <v>0</v>
      </c>
      <c r="AE153" s="30">
        <f>Heildar!AE309</f>
        <v>8</v>
      </c>
      <c r="AF153" s="30">
        <f>Heildar!AF309</f>
        <v>9</v>
      </c>
      <c r="AG153" s="30">
        <f>Heildar!AG309</f>
        <v>10</v>
      </c>
      <c r="AH153" s="30">
        <f>Heildar!AH309</f>
        <v>9</v>
      </c>
      <c r="AI153" s="30">
        <f>Heildar!AI309</f>
        <v>9</v>
      </c>
    </row>
    <row r="154" spans="1:35" x14ac:dyDescent="0.2">
      <c r="A154" s="2" t="str">
        <f>Heildar!A310</f>
        <v>R51</v>
      </c>
      <c r="B154" s="2">
        <f>Heildar!B310</f>
        <v>0</v>
      </c>
      <c r="C154" s="2">
        <f>Heildar!C310</f>
        <v>0</v>
      </c>
      <c r="D154" s="2">
        <f>Heildar!D310</f>
        <v>0</v>
      </c>
      <c r="E154" s="2">
        <f>Heildar!E310</f>
        <v>0</v>
      </c>
      <c r="F154" s="2">
        <f>Heildar!F310</f>
        <v>0</v>
      </c>
      <c r="G154" s="2">
        <f>Heildar!G310</f>
        <v>0</v>
      </c>
      <c r="H154" s="2">
        <f>Heildar!H310</f>
        <v>0</v>
      </c>
      <c r="I154" s="2">
        <f>Heildar!I310</f>
        <v>0</v>
      </c>
      <c r="J154" s="2">
        <f>Heildar!J310</f>
        <v>0</v>
      </c>
      <c r="K154" s="2">
        <f>Heildar!K310</f>
        <v>0</v>
      </c>
      <c r="L154" s="2">
        <f>Heildar!L310</f>
        <v>0</v>
      </c>
      <c r="M154" s="2">
        <f>Heildar!M310</f>
        <v>0</v>
      </c>
      <c r="N154" s="2">
        <f>Heildar!N310</f>
        <v>0</v>
      </c>
      <c r="O154" s="2">
        <f>Heildar!O310</f>
        <v>0</v>
      </c>
      <c r="P154" s="2">
        <f>Heildar!P310</f>
        <v>0</v>
      </c>
      <c r="Q154" s="2">
        <f>Heildar!Q310</f>
        <v>0</v>
      </c>
      <c r="R154" s="2">
        <f>Heildar!R310</f>
        <v>0</v>
      </c>
      <c r="S154" s="2">
        <f>Heildar!S310</f>
        <v>0</v>
      </c>
      <c r="T154" s="2">
        <f>Heildar!T310</f>
        <v>0</v>
      </c>
      <c r="U154" s="2">
        <f>Heildar!U310</f>
        <v>0</v>
      </c>
      <c r="V154" s="2">
        <f>Heildar!V310</f>
        <v>0</v>
      </c>
      <c r="W154" s="2">
        <f>Heildar!W310</f>
        <v>0</v>
      </c>
      <c r="X154" s="2">
        <f>Heildar!X310</f>
        <v>0</v>
      </c>
      <c r="Y154" s="2">
        <f>Heildar!Y310</f>
        <v>0</v>
      </c>
      <c r="Z154" s="2">
        <f>Heildar!Z310</f>
        <v>0</v>
      </c>
      <c r="AA154" s="2">
        <f>Heildar!AA310</f>
        <v>0</v>
      </c>
      <c r="AB154" s="2">
        <f>Heildar!AB310</f>
        <v>0</v>
      </c>
      <c r="AC154" s="2">
        <f>Heildar!AC310</f>
        <v>0</v>
      </c>
      <c r="AD154" s="2">
        <f>Heildar!AD310</f>
        <v>0</v>
      </c>
      <c r="AE154" s="2">
        <f>Heildar!AE310</f>
        <v>0</v>
      </c>
      <c r="AF154" s="2">
        <f>Heildar!AF310</f>
        <v>0</v>
      </c>
      <c r="AG154" s="2">
        <f>Heildar!AG310</f>
        <v>0</v>
      </c>
      <c r="AH154" s="2">
        <f>Heildar!AH310</f>
        <v>0</v>
      </c>
      <c r="AI154" s="2">
        <f>Heildar!AI310</f>
        <v>0</v>
      </c>
    </row>
    <row r="155" spans="1:35" x14ac:dyDescent="0.2">
      <c r="A155" s="30" t="str">
        <f>Heildar!A311</f>
        <v>Háplöntur</v>
      </c>
      <c r="B155" s="30">
        <f>Heildar!B311</f>
        <v>1</v>
      </c>
      <c r="C155" s="30">
        <f>Heildar!C311</f>
        <v>10</v>
      </c>
      <c r="D155" s="30">
        <f>Heildar!D311</f>
        <v>5.5</v>
      </c>
      <c r="E155" s="30">
        <f>Heildar!E311</f>
        <v>4.5</v>
      </c>
      <c r="F155" s="30">
        <f>Heildar!F311</f>
        <v>3.5</v>
      </c>
      <c r="G155" s="30">
        <f>Heildar!G311</f>
        <v>9</v>
      </c>
      <c r="H155" s="30">
        <f>Heildar!H311</f>
        <v>-4.5</v>
      </c>
      <c r="I155" s="30">
        <f>Heildar!I311</f>
        <v>-1</v>
      </c>
      <c r="J155" s="30">
        <f>Heildar!J311</f>
        <v>-1</v>
      </c>
      <c r="K155" s="30">
        <f>Heildar!K311</f>
        <v>0</v>
      </c>
      <c r="L155" s="30">
        <f>Heildar!L311</f>
        <v>0</v>
      </c>
      <c r="M155" s="30">
        <f>Heildar!M311</f>
        <v>0</v>
      </c>
      <c r="N155" s="30">
        <f>Heildar!N311</f>
        <v>0</v>
      </c>
      <c r="O155" s="30">
        <f>Heildar!O311</f>
        <v>0</v>
      </c>
      <c r="P155" s="30">
        <f>Heildar!P311</f>
        <v>0</v>
      </c>
      <c r="Q155" s="30">
        <f>Heildar!Q311</f>
        <v>0</v>
      </c>
      <c r="R155" s="30">
        <f>Heildar!R311</f>
        <v>0</v>
      </c>
      <c r="S155" s="30">
        <f>Heildar!S311</f>
        <v>0</v>
      </c>
      <c r="T155" s="30">
        <f>Heildar!T311</f>
        <v>0</v>
      </c>
      <c r="U155" s="30">
        <f>Heildar!U311</f>
        <v>0</v>
      </c>
      <c r="V155" s="30">
        <f>Heildar!V311</f>
        <v>0</v>
      </c>
      <c r="W155" s="30">
        <f>Heildar!W311</f>
        <v>0</v>
      </c>
      <c r="X155" s="30">
        <f>Heildar!X311</f>
        <v>0</v>
      </c>
      <c r="Y155" s="30">
        <f>Heildar!Y311</f>
        <v>0</v>
      </c>
      <c r="Z155" s="30">
        <f>Heildar!Z311</f>
        <v>0</v>
      </c>
      <c r="AA155" s="30">
        <f>Heildar!AA311</f>
        <v>0</v>
      </c>
      <c r="AB155" s="30">
        <f>Heildar!AB311</f>
        <v>0</v>
      </c>
      <c r="AC155" s="30">
        <f>Heildar!AC311</f>
        <v>0</v>
      </c>
      <c r="AD155" s="30">
        <f>Heildar!AD311</f>
        <v>0</v>
      </c>
      <c r="AE155" s="30">
        <f>Heildar!AE311</f>
        <v>0</v>
      </c>
      <c r="AF155" s="30">
        <f>Heildar!AF311</f>
        <v>0</v>
      </c>
      <c r="AG155" s="30">
        <f>Heildar!AG311</f>
        <v>0</v>
      </c>
      <c r="AH155" s="30">
        <f>Heildar!AH311</f>
        <v>0</v>
      </c>
      <c r="AI155" s="30">
        <f>Heildar!AI311</f>
        <v>0</v>
      </c>
    </row>
    <row r="156" spans="1:35" x14ac:dyDescent="0.2">
      <c r="A156" s="30" t="str">
        <f>Heildar!A312</f>
        <v>Mosar</v>
      </c>
      <c r="B156" s="30">
        <f>Heildar!B312</f>
        <v>32.5</v>
      </c>
      <c r="C156" s="30">
        <f>Heildar!C312</f>
        <v>49.5</v>
      </c>
      <c r="D156" s="30">
        <f>Heildar!D312</f>
        <v>50</v>
      </c>
      <c r="E156" s="30">
        <f>Heildar!E312</f>
        <v>51</v>
      </c>
      <c r="F156" s="30">
        <f>Heildar!F312</f>
        <v>44.5</v>
      </c>
      <c r="G156" s="30">
        <f>Heildar!G312</f>
        <v>17</v>
      </c>
      <c r="H156" s="30">
        <f>Heildar!H312</f>
        <v>0.5</v>
      </c>
      <c r="I156" s="30">
        <f>Heildar!I312</f>
        <v>1</v>
      </c>
      <c r="J156" s="30">
        <f>Heildar!J312</f>
        <v>-6.5</v>
      </c>
      <c r="K156" s="30">
        <f>Heildar!K312</f>
        <v>32.5</v>
      </c>
      <c r="L156" s="30">
        <f>Heildar!L312</f>
        <v>49.5</v>
      </c>
      <c r="M156" s="30">
        <f>Heildar!M312</f>
        <v>50</v>
      </c>
      <c r="N156" s="30">
        <f>Heildar!N312</f>
        <v>51</v>
      </c>
      <c r="O156" s="30">
        <f>Heildar!O312</f>
        <v>44.5</v>
      </c>
      <c r="P156" s="30">
        <f>Heildar!P312</f>
        <v>0</v>
      </c>
      <c r="Q156" s="30">
        <f>Heildar!Q312</f>
        <v>0</v>
      </c>
      <c r="R156" s="30">
        <f>Heildar!R312</f>
        <v>0</v>
      </c>
      <c r="S156" s="30">
        <f>Heildar!S312</f>
        <v>0</v>
      </c>
      <c r="T156" s="30">
        <f>Heildar!T312</f>
        <v>0</v>
      </c>
      <c r="U156" s="30">
        <f>Heildar!U312</f>
        <v>0</v>
      </c>
      <c r="V156" s="30">
        <f>Heildar!V312</f>
        <v>0</v>
      </c>
      <c r="W156" s="30">
        <f>Heildar!W312</f>
        <v>0</v>
      </c>
      <c r="X156" s="30">
        <f>Heildar!X312</f>
        <v>0</v>
      </c>
      <c r="Y156" s="30">
        <f>Heildar!Y312</f>
        <v>0</v>
      </c>
      <c r="Z156" s="30">
        <f>Heildar!Z312</f>
        <v>0</v>
      </c>
      <c r="AA156" s="30">
        <f>Heildar!AA312</f>
        <v>0</v>
      </c>
      <c r="AB156" s="30">
        <f>Heildar!AB312</f>
        <v>0</v>
      </c>
      <c r="AC156" s="30">
        <f>Heildar!AC312</f>
        <v>0</v>
      </c>
      <c r="AD156" s="30">
        <f>Heildar!AD312</f>
        <v>0</v>
      </c>
      <c r="AE156" s="30">
        <f>Heildar!AE312</f>
        <v>0</v>
      </c>
      <c r="AF156" s="30">
        <f>Heildar!AF312</f>
        <v>0</v>
      </c>
      <c r="AG156" s="30">
        <f>Heildar!AG312</f>
        <v>0</v>
      </c>
      <c r="AH156" s="30">
        <f>Heildar!AH312</f>
        <v>0</v>
      </c>
      <c r="AI156" s="30">
        <f>Heildar!AI312</f>
        <v>0</v>
      </c>
    </row>
    <row r="157" spans="1:35" x14ac:dyDescent="0.2">
      <c r="A157" s="30" t="str">
        <f>Heildar!A313</f>
        <v>Blað- og runnfléttur</v>
      </c>
      <c r="B157" s="30">
        <f>Heildar!B313</f>
        <v>14</v>
      </c>
      <c r="C157" s="30">
        <f>Heildar!C313</f>
        <v>17</v>
      </c>
      <c r="D157" s="30">
        <f>Heildar!D313</f>
        <v>20.5</v>
      </c>
      <c r="E157" s="30">
        <f>Heildar!E313</f>
        <v>18</v>
      </c>
      <c r="F157" s="30">
        <f>Heildar!F313</f>
        <v>10</v>
      </c>
      <c r="G157" s="30">
        <f>Heildar!G313</f>
        <v>3</v>
      </c>
      <c r="H157" s="30">
        <f>Heildar!H313</f>
        <v>3.5</v>
      </c>
      <c r="I157" s="30">
        <f>Heildar!I313</f>
        <v>-2.5</v>
      </c>
      <c r="J157" s="30">
        <f>Heildar!J313</f>
        <v>-8</v>
      </c>
      <c r="K157" s="30">
        <f>Heildar!K313</f>
        <v>0</v>
      </c>
      <c r="L157" s="30">
        <f>Heildar!L313</f>
        <v>0</v>
      </c>
      <c r="M157" s="30">
        <f>Heildar!M313</f>
        <v>0</v>
      </c>
      <c r="N157" s="30">
        <f>Heildar!N313</f>
        <v>0</v>
      </c>
      <c r="O157" s="30">
        <f>Heildar!O313</f>
        <v>0</v>
      </c>
      <c r="P157" s="30">
        <f>Heildar!P313</f>
        <v>14</v>
      </c>
      <c r="Q157" s="30">
        <f>Heildar!Q313</f>
        <v>17</v>
      </c>
      <c r="R157" s="30">
        <f>Heildar!R313</f>
        <v>20.5</v>
      </c>
      <c r="S157" s="30">
        <f>Heildar!S313</f>
        <v>18</v>
      </c>
      <c r="T157" s="30">
        <f>Heildar!T313</f>
        <v>10</v>
      </c>
      <c r="U157" s="30">
        <f>Heildar!U313</f>
        <v>0</v>
      </c>
      <c r="V157" s="30">
        <f>Heildar!V313</f>
        <v>0</v>
      </c>
      <c r="W157" s="30">
        <f>Heildar!W313</f>
        <v>0</v>
      </c>
      <c r="X157" s="30">
        <f>Heildar!X313</f>
        <v>0</v>
      </c>
      <c r="Y157" s="30">
        <f>Heildar!Y313</f>
        <v>0</v>
      </c>
      <c r="Z157" s="30">
        <f>Heildar!Z313</f>
        <v>0</v>
      </c>
      <c r="AA157" s="30">
        <f>Heildar!AA313</f>
        <v>0</v>
      </c>
      <c r="AB157" s="30">
        <f>Heildar!AB313</f>
        <v>0</v>
      </c>
      <c r="AC157" s="30">
        <f>Heildar!AC313</f>
        <v>0</v>
      </c>
      <c r="AD157" s="30">
        <f>Heildar!AD313</f>
        <v>0</v>
      </c>
      <c r="AE157" s="30">
        <f>Heildar!AE313</f>
        <v>0</v>
      </c>
      <c r="AF157" s="30">
        <f>Heildar!AF313</f>
        <v>0</v>
      </c>
      <c r="AG157" s="30">
        <f>Heildar!AG313</f>
        <v>0</v>
      </c>
      <c r="AH157" s="30">
        <f>Heildar!AH313</f>
        <v>0</v>
      </c>
      <c r="AI157" s="30">
        <f>Heildar!AI313</f>
        <v>0</v>
      </c>
    </row>
    <row r="158" spans="1:35" x14ac:dyDescent="0.2">
      <c r="A158" s="30" t="str">
        <f>Heildar!A314</f>
        <v>Hrúðurfléttur</v>
      </c>
      <c r="B158" s="30">
        <f>Heildar!B314</f>
        <v>16</v>
      </c>
      <c r="C158" s="30">
        <f>Heildar!C314</f>
        <v>13</v>
      </c>
      <c r="D158" s="30">
        <f>Heildar!D314</f>
        <v>7.5</v>
      </c>
      <c r="E158" s="30">
        <f>Heildar!E314</f>
        <v>9.5</v>
      </c>
      <c r="F158" s="30">
        <f>Heildar!F314</f>
        <v>9</v>
      </c>
      <c r="G158" s="30">
        <f>Heildar!G314</f>
        <v>-3</v>
      </c>
      <c r="H158" s="30">
        <f>Heildar!H314</f>
        <v>-5.5</v>
      </c>
      <c r="I158" s="30">
        <f>Heildar!I314</f>
        <v>2</v>
      </c>
      <c r="J158" s="30">
        <f>Heildar!J314</f>
        <v>-0.5</v>
      </c>
      <c r="K158" s="30">
        <f>Heildar!K314</f>
        <v>0</v>
      </c>
      <c r="L158" s="30">
        <f>Heildar!L314</f>
        <v>0</v>
      </c>
      <c r="M158" s="30">
        <f>Heildar!M314</f>
        <v>0</v>
      </c>
      <c r="N158" s="30">
        <f>Heildar!N314</f>
        <v>0</v>
      </c>
      <c r="O158" s="30">
        <f>Heildar!O314</f>
        <v>0</v>
      </c>
      <c r="P158" s="30">
        <f>Heildar!P314</f>
        <v>0</v>
      </c>
      <c r="Q158" s="30">
        <f>Heildar!Q314</f>
        <v>0</v>
      </c>
      <c r="R158" s="30">
        <f>Heildar!R314</f>
        <v>0</v>
      </c>
      <c r="S158" s="30">
        <f>Heildar!S314</f>
        <v>0</v>
      </c>
      <c r="T158" s="30">
        <f>Heildar!T314</f>
        <v>0</v>
      </c>
      <c r="U158" s="30">
        <f>Heildar!U314</f>
        <v>16</v>
      </c>
      <c r="V158" s="30">
        <f>Heildar!V314</f>
        <v>13</v>
      </c>
      <c r="W158" s="30">
        <f>Heildar!W314</f>
        <v>7.5</v>
      </c>
      <c r="X158" s="30">
        <f>Heildar!X314</f>
        <v>9.5</v>
      </c>
      <c r="Y158" s="30">
        <f>Heildar!Y314</f>
        <v>9</v>
      </c>
      <c r="Z158" s="30">
        <f>Heildar!Z314</f>
        <v>0</v>
      </c>
      <c r="AA158" s="30">
        <f>Heildar!AA314</f>
        <v>0</v>
      </c>
      <c r="AB158" s="30">
        <f>Heildar!AB314</f>
        <v>0</v>
      </c>
      <c r="AC158" s="30">
        <f>Heildar!AC314</f>
        <v>0</v>
      </c>
      <c r="AD158" s="30">
        <f>Heildar!AD314</f>
        <v>0</v>
      </c>
      <c r="AE158" s="30">
        <f>Heildar!AE314</f>
        <v>0</v>
      </c>
      <c r="AF158" s="30">
        <f>Heildar!AF314</f>
        <v>0</v>
      </c>
      <c r="AG158" s="30">
        <f>Heildar!AG314</f>
        <v>0</v>
      </c>
      <c r="AH158" s="30">
        <f>Heildar!AH314</f>
        <v>0</v>
      </c>
      <c r="AI158" s="30">
        <f>Heildar!AI314</f>
        <v>0</v>
      </c>
    </row>
    <row r="159" spans="1:35" x14ac:dyDescent="0.2">
      <c r="A159" s="30" t="str">
        <f>Heildar!A315</f>
        <v>Heildarþekja</v>
      </c>
      <c r="B159" s="30">
        <f>Heildar!B315</f>
        <v>63.5</v>
      </c>
      <c r="C159" s="30">
        <f>Heildar!C315</f>
        <v>89.5</v>
      </c>
      <c r="D159" s="30">
        <f>Heildar!D315</f>
        <v>83.5</v>
      </c>
      <c r="E159" s="30">
        <f>Heildar!E315</f>
        <v>83</v>
      </c>
      <c r="F159" s="30">
        <f>Heildar!F315</f>
        <v>67</v>
      </c>
      <c r="G159" s="30">
        <f>Heildar!G315</f>
        <v>26</v>
      </c>
      <c r="H159" s="30">
        <f>Heildar!H315</f>
        <v>-6</v>
      </c>
      <c r="I159" s="30">
        <f>Heildar!I315</f>
        <v>-0.5</v>
      </c>
      <c r="J159" s="30">
        <f>Heildar!J315</f>
        <v>-16</v>
      </c>
      <c r="K159" s="30">
        <f>Heildar!K315</f>
        <v>0</v>
      </c>
      <c r="L159" s="30">
        <f>Heildar!L315</f>
        <v>0</v>
      </c>
      <c r="M159" s="30">
        <f>Heildar!M315</f>
        <v>0</v>
      </c>
      <c r="N159" s="30">
        <f>Heildar!N315</f>
        <v>0</v>
      </c>
      <c r="O159" s="30">
        <f>Heildar!O315</f>
        <v>0</v>
      </c>
      <c r="P159" s="30">
        <f>Heildar!P315</f>
        <v>0</v>
      </c>
      <c r="Q159" s="30">
        <f>Heildar!Q315</f>
        <v>0</v>
      </c>
      <c r="R159" s="30">
        <f>Heildar!R315</f>
        <v>0</v>
      </c>
      <c r="S159" s="30">
        <f>Heildar!S315</f>
        <v>0</v>
      </c>
      <c r="T159" s="30">
        <f>Heildar!T315</f>
        <v>0</v>
      </c>
      <c r="U159" s="30">
        <f>Heildar!U315</f>
        <v>0</v>
      </c>
      <c r="V159" s="30">
        <f>Heildar!V315</f>
        <v>0</v>
      </c>
      <c r="W159" s="30">
        <f>Heildar!W315</f>
        <v>0</v>
      </c>
      <c r="X159" s="30">
        <f>Heildar!X315</f>
        <v>0</v>
      </c>
      <c r="Y159" s="30">
        <f>Heildar!Y315</f>
        <v>0</v>
      </c>
      <c r="Z159" s="30">
        <f>Heildar!Z315</f>
        <v>63.5</v>
      </c>
      <c r="AA159" s="30">
        <f>Heildar!AA315</f>
        <v>89.5</v>
      </c>
      <c r="AB159" s="30">
        <f>Heildar!AB315</f>
        <v>83.5</v>
      </c>
      <c r="AC159" s="30">
        <f>Heildar!AC315</f>
        <v>83</v>
      </c>
      <c r="AD159" s="30">
        <f>Heildar!AD315</f>
        <v>67</v>
      </c>
      <c r="AE159" s="30">
        <f>Heildar!AE315</f>
        <v>0</v>
      </c>
      <c r="AF159" s="30">
        <f>Heildar!AF315</f>
        <v>0</v>
      </c>
      <c r="AG159" s="30">
        <f>Heildar!AG315</f>
        <v>0</v>
      </c>
      <c r="AH159" s="30">
        <f>Heildar!AH315</f>
        <v>0</v>
      </c>
      <c r="AI159" s="30">
        <f>Heildar!AI315</f>
        <v>0</v>
      </c>
    </row>
    <row r="160" spans="1:35" x14ac:dyDescent="0.2">
      <c r="A160" s="30" t="str">
        <f>Heildar!A316</f>
        <v>Fjölbreytni</v>
      </c>
      <c r="B160" s="30">
        <f>Heildar!B316</f>
        <v>27</v>
      </c>
      <c r="C160" s="30">
        <f>Heildar!C316</f>
        <v>27</v>
      </c>
      <c r="D160" s="30">
        <f>Heildar!D316</f>
        <v>21</v>
      </c>
      <c r="E160" s="30">
        <f>Heildar!E316</f>
        <v>21</v>
      </c>
      <c r="F160" s="30">
        <f>Heildar!F316</f>
        <v>23</v>
      </c>
      <c r="G160" s="30">
        <f>Heildar!G316</f>
        <v>0</v>
      </c>
      <c r="H160" s="30">
        <f>Heildar!H316</f>
        <v>-6</v>
      </c>
      <c r="I160" s="30">
        <f>Heildar!I316</f>
        <v>0</v>
      </c>
      <c r="J160" s="30">
        <f>Heildar!J316</f>
        <v>2</v>
      </c>
      <c r="K160" s="30">
        <f>Heildar!K316</f>
        <v>0</v>
      </c>
      <c r="L160" s="30">
        <f>Heildar!L316</f>
        <v>0</v>
      </c>
      <c r="M160" s="30">
        <f>Heildar!M316</f>
        <v>0</v>
      </c>
      <c r="N160" s="30">
        <f>Heildar!N316</f>
        <v>0</v>
      </c>
      <c r="O160" s="30">
        <f>Heildar!O316</f>
        <v>0</v>
      </c>
      <c r="P160" s="30">
        <f>Heildar!P316</f>
        <v>0</v>
      </c>
      <c r="Q160" s="30">
        <f>Heildar!Q316</f>
        <v>0</v>
      </c>
      <c r="R160" s="30">
        <f>Heildar!R316</f>
        <v>0</v>
      </c>
      <c r="S160" s="30">
        <f>Heildar!S316</f>
        <v>0</v>
      </c>
      <c r="T160" s="30">
        <f>Heildar!T316</f>
        <v>0</v>
      </c>
      <c r="U160" s="30">
        <f>Heildar!U316</f>
        <v>0</v>
      </c>
      <c r="V160" s="30">
        <f>Heildar!V316</f>
        <v>0</v>
      </c>
      <c r="W160" s="30">
        <f>Heildar!W316</f>
        <v>0</v>
      </c>
      <c r="X160" s="30">
        <f>Heildar!X316</f>
        <v>0</v>
      </c>
      <c r="Y160" s="30">
        <f>Heildar!Y316</f>
        <v>0</v>
      </c>
      <c r="Z160" s="30">
        <f>Heildar!Z316</f>
        <v>0</v>
      </c>
      <c r="AA160" s="30">
        <f>Heildar!AA316</f>
        <v>0</v>
      </c>
      <c r="AB160" s="30">
        <f>Heildar!AB316</f>
        <v>0</v>
      </c>
      <c r="AC160" s="30">
        <f>Heildar!AC316</f>
        <v>0</v>
      </c>
      <c r="AD160" s="30">
        <f>Heildar!AD316</f>
        <v>0</v>
      </c>
      <c r="AE160" s="30">
        <f>Heildar!AE316</f>
        <v>27</v>
      </c>
      <c r="AF160" s="30">
        <f>Heildar!AF316</f>
        <v>27</v>
      </c>
      <c r="AG160" s="30">
        <f>Heildar!AG316</f>
        <v>21</v>
      </c>
      <c r="AH160" s="30">
        <f>Heildar!AH316</f>
        <v>21</v>
      </c>
      <c r="AI160" s="30">
        <f>Heildar!AI316</f>
        <v>23</v>
      </c>
    </row>
    <row r="161" spans="1:35" x14ac:dyDescent="0.2">
      <c r="A161" s="2" t="str">
        <f>Heildar!A317</f>
        <v>R52</v>
      </c>
      <c r="B161" s="2">
        <f>Heildar!B317</f>
        <v>0</v>
      </c>
      <c r="C161" s="2">
        <f>Heildar!C317</f>
        <v>0</v>
      </c>
      <c r="D161" s="2">
        <f>Heildar!D317</f>
        <v>0</v>
      </c>
      <c r="E161" s="2">
        <f>Heildar!E317</f>
        <v>0</v>
      </c>
      <c r="F161" s="2">
        <f>Heildar!F317</f>
        <v>0</v>
      </c>
      <c r="G161" s="2">
        <f>Heildar!G317</f>
        <v>0</v>
      </c>
      <c r="H161" s="2">
        <f>Heildar!H317</f>
        <v>0</v>
      </c>
      <c r="I161" s="2">
        <f>Heildar!I317</f>
        <v>0</v>
      </c>
      <c r="J161" s="2">
        <f>Heildar!J317</f>
        <v>0</v>
      </c>
      <c r="K161" s="2">
        <f>Heildar!K317</f>
        <v>0</v>
      </c>
      <c r="L161" s="2">
        <f>Heildar!L317</f>
        <v>0</v>
      </c>
      <c r="M161" s="2">
        <f>Heildar!M317</f>
        <v>0</v>
      </c>
      <c r="N161" s="2">
        <f>Heildar!N317</f>
        <v>0</v>
      </c>
      <c r="O161" s="2">
        <f>Heildar!O317</f>
        <v>0</v>
      </c>
      <c r="P161" s="2">
        <f>Heildar!P317</f>
        <v>0</v>
      </c>
      <c r="Q161" s="2">
        <f>Heildar!Q317</f>
        <v>0</v>
      </c>
      <c r="R161" s="2">
        <f>Heildar!R317</f>
        <v>0</v>
      </c>
      <c r="S161" s="2">
        <f>Heildar!S317</f>
        <v>0</v>
      </c>
      <c r="T161" s="2">
        <f>Heildar!T317</f>
        <v>0</v>
      </c>
      <c r="U161" s="2">
        <f>Heildar!U317</f>
        <v>0</v>
      </c>
      <c r="V161" s="2">
        <f>Heildar!V317</f>
        <v>0</v>
      </c>
      <c r="W161" s="2">
        <f>Heildar!W317</f>
        <v>0</v>
      </c>
      <c r="X161" s="2">
        <f>Heildar!X317</f>
        <v>0</v>
      </c>
      <c r="Y161" s="2">
        <f>Heildar!Y317</f>
        <v>0</v>
      </c>
      <c r="Z161" s="2">
        <f>Heildar!Z317</f>
        <v>0</v>
      </c>
      <c r="AA161" s="2">
        <f>Heildar!AA317</f>
        <v>0</v>
      </c>
      <c r="AB161" s="2">
        <f>Heildar!AB317</f>
        <v>0</v>
      </c>
      <c r="AC161" s="2">
        <f>Heildar!AC317</f>
        <v>0</v>
      </c>
      <c r="AD161" s="2">
        <f>Heildar!AD317</f>
        <v>0</v>
      </c>
      <c r="AE161" s="2">
        <f>Heildar!AE317</f>
        <v>0</v>
      </c>
      <c r="AF161" s="2">
        <f>Heildar!AF317</f>
        <v>0</v>
      </c>
      <c r="AG161" s="2">
        <f>Heildar!AG317</f>
        <v>0</v>
      </c>
      <c r="AH161" s="2">
        <f>Heildar!AH317</f>
        <v>0</v>
      </c>
      <c r="AI161" s="2">
        <f>Heildar!AI317</f>
        <v>0</v>
      </c>
    </row>
    <row r="162" spans="1:35" x14ac:dyDescent="0.2">
      <c r="A162" s="30" t="str">
        <f>Heildar!A318</f>
        <v>Háplöntur</v>
      </c>
      <c r="B162" s="30">
        <f>Heildar!B318</f>
        <v>0</v>
      </c>
      <c r="C162" s="30">
        <f>Heildar!C318</f>
        <v>0</v>
      </c>
      <c r="D162" s="30">
        <f>Heildar!D318</f>
        <v>0.55000000000000004</v>
      </c>
      <c r="E162" s="30">
        <f>Heildar!E318</f>
        <v>2.5</v>
      </c>
      <c r="F162" s="30">
        <f>Heildar!F318</f>
        <v>5</v>
      </c>
      <c r="G162" s="30">
        <f>Heildar!G318</f>
        <v>0</v>
      </c>
      <c r="H162" s="30">
        <f>Heildar!H318</f>
        <v>0.55000000000000004</v>
      </c>
      <c r="I162" s="30">
        <f>Heildar!I318</f>
        <v>1.95</v>
      </c>
      <c r="J162" s="30">
        <f>Heildar!J318</f>
        <v>2.5</v>
      </c>
      <c r="K162" s="30">
        <f>Heildar!K318</f>
        <v>0</v>
      </c>
      <c r="L162" s="30">
        <f>Heildar!L318</f>
        <v>0</v>
      </c>
      <c r="M162" s="30">
        <f>Heildar!M318</f>
        <v>0</v>
      </c>
      <c r="N162" s="30">
        <f>Heildar!N318</f>
        <v>0</v>
      </c>
      <c r="O162" s="30">
        <f>Heildar!O318</f>
        <v>0</v>
      </c>
      <c r="P162" s="30">
        <f>Heildar!P318</f>
        <v>0</v>
      </c>
      <c r="Q162" s="30">
        <f>Heildar!Q318</f>
        <v>0</v>
      </c>
      <c r="R162" s="30">
        <f>Heildar!R318</f>
        <v>0</v>
      </c>
      <c r="S162" s="30">
        <f>Heildar!S318</f>
        <v>0</v>
      </c>
      <c r="T162" s="30">
        <f>Heildar!T318</f>
        <v>0</v>
      </c>
      <c r="U162" s="30">
        <f>Heildar!U318</f>
        <v>0</v>
      </c>
      <c r="V162" s="30">
        <f>Heildar!V318</f>
        <v>0</v>
      </c>
      <c r="W162" s="30">
        <f>Heildar!W318</f>
        <v>0</v>
      </c>
      <c r="X162" s="30">
        <f>Heildar!X318</f>
        <v>0</v>
      </c>
      <c r="Y162" s="30">
        <f>Heildar!Y318</f>
        <v>0</v>
      </c>
      <c r="Z162" s="30">
        <f>Heildar!Z318</f>
        <v>0</v>
      </c>
      <c r="AA162" s="30">
        <f>Heildar!AA318</f>
        <v>0</v>
      </c>
      <c r="AB162" s="30">
        <f>Heildar!AB318</f>
        <v>0</v>
      </c>
      <c r="AC162" s="30">
        <f>Heildar!AC318</f>
        <v>0</v>
      </c>
      <c r="AD162" s="30">
        <f>Heildar!AD318</f>
        <v>0</v>
      </c>
      <c r="AE162" s="30">
        <f>Heildar!AE318</f>
        <v>0</v>
      </c>
      <c r="AF162" s="30">
        <f>Heildar!AF318</f>
        <v>0</v>
      </c>
      <c r="AG162" s="30">
        <f>Heildar!AG318</f>
        <v>0</v>
      </c>
      <c r="AH162" s="30">
        <f>Heildar!AH318</f>
        <v>0</v>
      </c>
      <c r="AI162" s="30">
        <f>Heildar!AI318</f>
        <v>0</v>
      </c>
    </row>
    <row r="163" spans="1:35" x14ac:dyDescent="0.2">
      <c r="A163" s="30" t="str">
        <f>Heildar!A319</f>
        <v>Mosar</v>
      </c>
      <c r="B163" s="30">
        <f>Heildar!B319</f>
        <v>22</v>
      </c>
      <c r="C163" s="30">
        <f>Heildar!C319</f>
        <v>48.5</v>
      </c>
      <c r="D163" s="30">
        <f>Heildar!D319</f>
        <v>35.5</v>
      </c>
      <c r="E163" s="30">
        <f>Heildar!E319</f>
        <v>36</v>
      </c>
      <c r="F163" s="30">
        <f>Heildar!F319</f>
        <v>32</v>
      </c>
      <c r="G163" s="30">
        <f>Heildar!G319</f>
        <v>26.5</v>
      </c>
      <c r="H163" s="30">
        <f>Heildar!H319</f>
        <v>-13</v>
      </c>
      <c r="I163" s="30">
        <f>Heildar!I319</f>
        <v>0.5</v>
      </c>
      <c r="J163" s="30">
        <f>Heildar!J319</f>
        <v>-4</v>
      </c>
      <c r="K163" s="30">
        <f>Heildar!K319</f>
        <v>22</v>
      </c>
      <c r="L163" s="30">
        <f>Heildar!L319</f>
        <v>48.5</v>
      </c>
      <c r="M163" s="30">
        <f>Heildar!M319</f>
        <v>35.5</v>
      </c>
      <c r="N163" s="30">
        <f>Heildar!N319</f>
        <v>36</v>
      </c>
      <c r="O163" s="30">
        <f>Heildar!O319</f>
        <v>32</v>
      </c>
      <c r="P163" s="30">
        <f>Heildar!P319</f>
        <v>0</v>
      </c>
      <c r="Q163" s="30">
        <f>Heildar!Q319</f>
        <v>0</v>
      </c>
      <c r="R163" s="30">
        <f>Heildar!R319</f>
        <v>0</v>
      </c>
      <c r="S163" s="30">
        <f>Heildar!S319</f>
        <v>0</v>
      </c>
      <c r="T163" s="30">
        <f>Heildar!T319</f>
        <v>0</v>
      </c>
      <c r="U163" s="30">
        <f>Heildar!U319</f>
        <v>0</v>
      </c>
      <c r="V163" s="30">
        <f>Heildar!V319</f>
        <v>0</v>
      </c>
      <c r="W163" s="30">
        <f>Heildar!W319</f>
        <v>0</v>
      </c>
      <c r="X163" s="30">
        <f>Heildar!X319</f>
        <v>0</v>
      </c>
      <c r="Y163" s="30">
        <f>Heildar!Y319</f>
        <v>0</v>
      </c>
      <c r="Z163" s="30">
        <f>Heildar!Z319</f>
        <v>0</v>
      </c>
      <c r="AA163" s="30">
        <f>Heildar!AA319</f>
        <v>0</v>
      </c>
      <c r="AB163" s="30">
        <f>Heildar!AB319</f>
        <v>0</v>
      </c>
      <c r="AC163" s="30">
        <f>Heildar!AC319</f>
        <v>0</v>
      </c>
      <c r="AD163" s="30">
        <f>Heildar!AD319</f>
        <v>0</v>
      </c>
      <c r="AE163" s="30">
        <f>Heildar!AE319</f>
        <v>0</v>
      </c>
      <c r="AF163" s="30">
        <f>Heildar!AF319</f>
        <v>0</v>
      </c>
      <c r="AG163" s="30">
        <f>Heildar!AG319</f>
        <v>0</v>
      </c>
      <c r="AH163" s="30">
        <f>Heildar!AH319</f>
        <v>0</v>
      </c>
      <c r="AI163" s="30">
        <f>Heildar!AI319</f>
        <v>0</v>
      </c>
    </row>
    <row r="164" spans="1:35" x14ac:dyDescent="0.2">
      <c r="A164" s="30" t="str">
        <f>Heildar!A320</f>
        <v>Blað- og runnfléttur</v>
      </c>
      <c r="B164" s="30">
        <f>Heildar!B320</f>
        <v>12.5</v>
      </c>
      <c r="C164" s="30">
        <f>Heildar!C320</f>
        <v>9.5</v>
      </c>
      <c r="D164" s="30">
        <f>Heildar!D320</f>
        <v>8.5</v>
      </c>
      <c r="E164" s="30">
        <f>Heildar!E320</f>
        <v>12.5</v>
      </c>
      <c r="F164" s="30">
        <f>Heildar!F320</f>
        <v>6</v>
      </c>
      <c r="G164" s="30">
        <f>Heildar!G320</f>
        <v>-3</v>
      </c>
      <c r="H164" s="30">
        <f>Heildar!H320</f>
        <v>-1</v>
      </c>
      <c r="I164" s="30">
        <f>Heildar!I320</f>
        <v>4</v>
      </c>
      <c r="J164" s="30">
        <f>Heildar!J320</f>
        <v>-6.5</v>
      </c>
      <c r="K164" s="30">
        <f>Heildar!K320</f>
        <v>0</v>
      </c>
      <c r="L164" s="30">
        <f>Heildar!L320</f>
        <v>0</v>
      </c>
      <c r="M164" s="30">
        <f>Heildar!M320</f>
        <v>0</v>
      </c>
      <c r="N164" s="30">
        <f>Heildar!N320</f>
        <v>0</v>
      </c>
      <c r="O164" s="30">
        <f>Heildar!O320</f>
        <v>0</v>
      </c>
      <c r="P164" s="30">
        <f>Heildar!P320</f>
        <v>12.5</v>
      </c>
      <c r="Q164" s="30">
        <f>Heildar!Q320</f>
        <v>9.5</v>
      </c>
      <c r="R164" s="30">
        <f>Heildar!R320</f>
        <v>8.5</v>
      </c>
      <c r="S164" s="30">
        <f>Heildar!S320</f>
        <v>12.5</v>
      </c>
      <c r="T164" s="30">
        <f>Heildar!T320</f>
        <v>6</v>
      </c>
      <c r="U164" s="30">
        <f>Heildar!U320</f>
        <v>0</v>
      </c>
      <c r="V164" s="30">
        <f>Heildar!V320</f>
        <v>0</v>
      </c>
      <c r="W164" s="30">
        <f>Heildar!W320</f>
        <v>0</v>
      </c>
      <c r="X164" s="30">
        <f>Heildar!X320</f>
        <v>0</v>
      </c>
      <c r="Y164" s="30">
        <f>Heildar!Y320</f>
        <v>0</v>
      </c>
      <c r="Z164" s="30">
        <f>Heildar!Z320</f>
        <v>0</v>
      </c>
      <c r="AA164" s="30">
        <f>Heildar!AA320</f>
        <v>0</v>
      </c>
      <c r="AB164" s="30">
        <f>Heildar!AB320</f>
        <v>0</v>
      </c>
      <c r="AC164" s="30">
        <f>Heildar!AC320</f>
        <v>0</v>
      </c>
      <c r="AD164" s="30">
        <f>Heildar!AD320</f>
        <v>0</v>
      </c>
      <c r="AE164" s="30">
        <f>Heildar!AE320</f>
        <v>0</v>
      </c>
      <c r="AF164" s="30">
        <f>Heildar!AF320</f>
        <v>0</v>
      </c>
      <c r="AG164" s="30">
        <f>Heildar!AG320</f>
        <v>0</v>
      </c>
      <c r="AH164" s="30">
        <f>Heildar!AH320</f>
        <v>0</v>
      </c>
      <c r="AI164" s="30">
        <f>Heildar!AI320</f>
        <v>0</v>
      </c>
    </row>
    <row r="165" spans="1:35" x14ac:dyDescent="0.2">
      <c r="A165" s="30" t="str">
        <f>Heildar!A321</f>
        <v>Hrúðurfléttur</v>
      </c>
      <c r="B165" s="30">
        <f>Heildar!B321</f>
        <v>33</v>
      </c>
      <c r="C165" s="30">
        <f>Heildar!C321</f>
        <v>23</v>
      </c>
      <c r="D165" s="30">
        <f>Heildar!D321</f>
        <v>17</v>
      </c>
      <c r="E165" s="30">
        <f>Heildar!E321</f>
        <v>21.5</v>
      </c>
      <c r="F165" s="30">
        <f>Heildar!F321</f>
        <v>16</v>
      </c>
      <c r="G165" s="30">
        <f>Heildar!G321</f>
        <v>-10</v>
      </c>
      <c r="H165" s="30">
        <f>Heildar!H321</f>
        <v>-6</v>
      </c>
      <c r="I165" s="30">
        <f>Heildar!I321</f>
        <v>4.5</v>
      </c>
      <c r="J165" s="30">
        <f>Heildar!J321</f>
        <v>-5.5</v>
      </c>
      <c r="K165" s="30">
        <f>Heildar!K321</f>
        <v>0</v>
      </c>
      <c r="L165" s="30">
        <f>Heildar!L321</f>
        <v>0</v>
      </c>
      <c r="M165" s="30">
        <f>Heildar!M321</f>
        <v>0</v>
      </c>
      <c r="N165" s="30">
        <f>Heildar!N321</f>
        <v>0</v>
      </c>
      <c r="O165" s="30">
        <f>Heildar!O321</f>
        <v>0</v>
      </c>
      <c r="P165" s="30">
        <f>Heildar!P321</f>
        <v>0</v>
      </c>
      <c r="Q165" s="30">
        <f>Heildar!Q321</f>
        <v>0</v>
      </c>
      <c r="R165" s="30">
        <f>Heildar!R321</f>
        <v>0</v>
      </c>
      <c r="S165" s="30">
        <f>Heildar!S321</f>
        <v>0</v>
      </c>
      <c r="T165" s="30">
        <f>Heildar!T321</f>
        <v>0</v>
      </c>
      <c r="U165" s="30">
        <f>Heildar!U321</f>
        <v>33</v>
      </c>
      <c r="V165" s="30">
        <f>Heildar!V321</f>
        <v>23</v>
      </c>
      <c r="W165" s="30">
        <f>Heildar!W321</f>
        <v>17</v>
      </c>
      <c r="X165" s="30">
        <f>Heildar!X321</f>
        <v>21.5</v>
      </c>
      <c r="Y165" s="30">
        <f>Heildar!Y321</f>
        <v>16</v>
      </c>
      <c r="Z165" s="30">
        <f>Heildar!Z321</f>
        <v>0</v>
      </c>
      <c r="AA165" s="30">
        <f>Heildar!AA321</f>
        <v>0</v>
      </c>
      <c r="AB165" s="30">
        <f>Heildar!AB321</f>
        <v>0</v>
      </c>
      <c r="AC165" s="30">
        <f>Heildar!AC321</f>
        <v>0</v>
      </c>
      <c r="AD165" s="30">
        <f>Heildar!AD321</f>
        <v>0</v>
      </c>
      <c r="AE165" s="30">
        <f>Heildar!AE321</f>
        <v>0</v>
      </c>
      <c r="AF165" s="30">
        <f>Heildar!AF321</f>
        <v>0</v>
      </c>
      <c r="AG165" s="30">
        <f>Heildar!AG321</f>
        <v>0</v>
      </c>
      <c r="AH165" s="30">
        <f>Heildar!AH321</f>
        <v>0</v>
      </c>
      <c r="AI165" s="30">
        <f>Heildar!AI321</f>
        <v>0</v>
      </c>
    </row>
    <row r="166" spans="1:35" x14ac:dyDescent="0.2">
      <c r="A166" s="30" t="str">
        <f>Heildar!A322</f>
        <v>Heildarþekja</v>
      </c>
      <c r="B166" s="30">
        <f>Heildar!B322</f>
        <v>67.5</v>
      </c>
      <c r="C166" s="30">
        <f>Heildar!C322</f>
        <v>81</v>
      </c>
      <c r="D166" s="30">
        <f>Heildar!D322</f>
        <v>61.55</v>
      </c>
      <c r="E166" s="30">
        <f>Heildar!E322</f>
        <v>72.5</v>
      </c>
      <c r="F166" s="30">
        <f>Heildar!F322</f>
        <v>59</v>
      </c>
      <c r="G166" s="30">
        <f>Heildar!G322</f>
        <v>13.5</v>
      </c>
      <c r="H166" s="30">
        <f>Heildar!H322</f>
        <v>-19.450000000000003</v>
      </c>
      <c r="I166" s="30">
        <f>Heildar!I322</f>
        <v>10.950000000000003</v>
      </c>
      <c r="J166" s="30">
        <f>Heildar!J322</f>
        <v>-13.5</v>
      </c>
      <c r="K166" s="30">
        <f>Heildar!K322</f>
        <v>0</v>
      </c>
      <c r="L166" s="30">
        <f>Heildar!L322</f>
        <v>0</v>
      </c>
      <c r="M166" s="30">
        <f>Heildar!M322</f>
        <v>0</v>
      </c>
      <c r="N166" s="30">
        <f>Heildar!N322</f>
        <v>0</v>
      </c>
      <c r="O166" s="30">
        <f>Heildar!O322</f>
        <v>0</v>
      </c>
      <c r="P166" s="30">
        <f>Heildar!P322</f>
        <v>0</v>
      </c>
      <c r="Q166" s="30">
        <f>Heildar!Q322</f>
        <v>0</v>
      </c>
      <c r="R166" s="30">
        <f>Heildar!R322</f>
        <v>0</v>
      </c>
      <c r="S166" s="30">
        <f>Heildar!S322</f>
        <v>0</v>
      </c>
      <c r="T166" s="30">
        <f>Heildar!T322</f>
        <v>0</v>
      </c>
      <c r="U166" s="30">
        <f>Heildar!U322</f>
        <v>0</v>
      </c>
      <c r="V166" s="30">
        <f>Heildar!V322</f>
        <v>0</v>
      </c>
      <c r="W166" s="30">
        <f>Heildar!W322</f>
        <v>0</v>
      </c>
      <c r="X166" s="30">
        <f>Heildar!X322</f>
        <v>0</v>
      </c>
      <c r="Y166" s="30">
        <f>Heildar!Y322</f>
        <v>0</v>
      </c>
      <c r="Z166" s="30">
        <f>Heildar!Z322</f>
        <v>67.5</v>
      </c>
      <c r="AA166" s="30">
        <f>Heildar!AA322</f>
        <v>81</v>
      </c>
      <c r="AB166" s="30">
        <f>Heildar!AB322</f>
        <v>61.55</v>
      </c>
      <c r="AC166" s="30">
        <f>Heildar!AC322</f>
        <v>72.5</v>
      </c>
      <c r="AD166" s="30">
        <f>Heildar!AD322</f>
        <v>59</v>
      </c>
      <c r="AE166" s="30">
        <f>Heildar!AE322</f>
        <v>0</v>
      </c>
      <c r="AF166" s="30">
        <f>Heildar!AF322</f>
        <v>0</v>
      </c>
      <c r="AG166" s="30">
        <f>Heildar!AG322</f>
        <v>0</v>
      </c>
      <c r="AH166" s="30">
        <f>Heildar!AH322</f>
        <v>0</v>
      </c>
      <c r="AI166" s="30">
        <f>Heildar!AI322</f>
        <v>0</v>
      </c>
    </row>
    <row r="167" spans="1:35" x14ac:dyDescent="0.2">
      <c r="A167" s="30" t="str">
        <f>Heildar!A323</f>
        <v>Fjölbreytni</v>
      </c>
      <c r="B167" s="30">
        <f>Heildar!B323</f>
        <v>14</v>
      </c>
      <c r="C167" s="30">
        <f>Heildar!C323</f>
        <v>17</v>
      </c>
      <c r="D167" s="30">
        <f>Heildar!D323</f>
        <v>26</v>
      </c>
      <c r="E167" s="30">
        <f>Heildar!E323</f>
        <v>22</v>
      </c>
      <c r="F167" s="30">
        <f>Heildar!F323</f>
        <v>18</v>
      </c>
      <c r="G167" s="30">
        <f>Heildar!G323</f>
        <v>3</v>
      </c>
      <c r="H167" s="30">
        <f>Heildar!H323</f>
        <v>9</v>
      </c>
      <c r="I167" s="30">
        <f>Heildar!I323</f>
        <v>-4</v>
      </c>
      <c r="J167" s="30">
        <f>Heildar!J323</f>
        <v>-4</v>
      </c>
      <c r="K167" s="30">
        <f>Heildar!K323</f>
        <v>0</v>
      </c>
      <c r="L167" s="30">
        <f>Heildar!L323</f>
        <v>0</v>
      </c>
      <c r="M167" s="30">
        <f>Heildar!M323</f>
        <v>0</v>
      </c>
      <c r="N167" s="30">
        <f>Heildar!N323</f>
        <v>0</v>
      </c>
      <c r="O167" s="30">
        <f>Heildar!O323</f>
        <v>0</v>
      </c>
      <c r="P167" s="30">
        <f>Heildar!P323</f>
        <v>0</v>
      </c>
      <c r="Q167" s="30">
        <f>Heildar!Q323</f>
        <v>0</v>
      </c>
      <c r="R167" s="30">
        <f>Heildar!R323</f>
        <v>0</v>
      </c>
      <c r="S167" s="30">
        <f>Heildar!S323</f>
        <v>0</v>
      </c>
      <c r="T167" s="30">
        <f>Heildar!T323</f>
        <v>0</v>
      </c>
      <c r="U167" s="30">
        <f>Heildar!U323</f>
        <v>0</v>
      </c>
      <c r="V167" s="30">
        <f>Heildar!V323</f>
        <v>0</v>
      </c>
      <c r="W167" s="30">
        <f>Heildar!W323</f>
        <v>0</v>
      </c>
      <c r="X167" s="30">
        <f>Heildar!X323</f>
        <v>0</v>
      </c>
      <c r="Y167" s="30">
        <f>Heildar!Y323</f>
        <v>0</v>
      </c>
      <c r="Z167" s="30">
        <f>Heildar!Z323</f>
        <v>0</v>
      </c>
      <c r="AA167" s="30">
        <f>Heildar!AA323</f>
        <v>0</v>
      </c>
      <c r="AB167" s="30">
        <f>Heildar!AB323</f>
        <v>0</v>
      </c>
      <c r="AC167" s="30">
        <f>Heildar!AC323</f>
        <v>0</v>
      </c>
      <c r="AD167" s="30">
        <f>Heildar!AD323</f>
        <v>0</v>
      </c>
      <c r="AE167" s="30">
        <f>Heildar!AE323</f>
        <v>14</v>
      </c>
      <c r="AF167" s="30">
        <f>Heildar!AF323</f>
        <v>17</v>
      </c>
      <c r="AG167" s="30">
        <f>Heildar!AG323</f>
        <v>26</v>
      </c>
      <c r="AH167" s="30">
        <f>Heildar!AH323</f>
        <v>22</v>
      </c>
      <c r="AI167" s="30">
        <f>Heildar!AI323</f>
        <v>18</v>
      </c>
    </row>
    <row r="168" spans="1:35" x14ac:dyDescent="0.2">
      <c r="B168">
        <v>1976</v>
      </c>
      <c r="C168">
        <v>1997</v>
      </c>
      <c r="D168">
        <v>2006</v>
      </c>
      <c r="E168">
        <v>2011</v>
      </c>
      <c r="F168">
        <v>2014</v>
      </c>
    </row>
    <row r="169" spans="1:35" x14ac:dyDescent="0.2">
      <c r="A169" t="s">
        <v>114</v>
      </c>
      <c r="B169" s="8">
        <f>SUM(K2:K167)/COUNTIF(K2:K167, "&gt;0")</f>
        <v>12.92</v>
      </c>
      <c r="C169" s="8">
        <f>SUM(L2:L167)/COUNTIF(L2:L167, "&gt;0")</f>
        <v>18.520399999999999</v>
      </c>
      <c r="D169" s="8">
        <f>SUM(M2:M167)/COUNTIF(M2:M167, "&gt;0")</f>
        <v>19.166666666666668</v>
      </c>
      <c r="E169" s="8">
        <f>SUM(N2:N167)/COUNTIF(N2:N167, "&gt;0")</f>
        <v>19.22</v>
      </c>
      <c r="F169" s="8">
        <f>SUM(O2:O167)/COUNTIF(O2:O167, "&gt;0")</f>
        <v>18.14</v>
      </c>
    </row>
    <row r="170" spans="1:35" x14ac:dyDescent="0.2">
      <c r="A170" t="s">
        <v>116</v>
      </c>
      <c r="B170" s="8">
        <f>SUM(P2:P167)/COUNTIF(P2:P167, "&gt;0")</f>
        <v>14.084583333333333</v>
      </c>
      <c r="C170" s="8">
        <f>SUM(Q2:Q167)/COUNTIF(Q2:Q167, "&gt;0")</f>
        <v>11.584166666666667</v>
      </c>
      <c r="D170" s="8">
        <f>SUM(R2:R167)/COUNTIF(R2:R167, "&gt;0")</f>
        <v>14.092173913043478</v>
      </c>
      <c r="E170" s="8">
        <f>SUM(S2:S167)/COUNTIF(S2:S167, "&gt;0")</f>
        <v>13.229999999999999</v>
      </c>
      <c r="F170" s="8">
        <f>SUM(T2:T167)/COUNTIF(T2:T167, "&gt;0")</f>
        <v>11.856666666666667</v>
      </c>
    </row>
    <row r="171" spans="1:35" x14ac:dyDescent="0.2">
      <c r="A171" t="s">
        <v>118</v>
      </c>
      <c r="B171" s="8">
        <f>SUM(U2:U167)/COUNTIF(U2:U167,"&gt;0")</f>
        <v>33.192307692307693</v>
      </c>
      <c r="C171" s="8">
        <f>SUM(V2:V167)/COUNTIF(V2:V167,"&gt;0")</f>
        <v>33.21153846153846</v>
      </c>
      <c r="D171" s="8">
        <f>SUM(W2:W167)/COUNTIF(W2:W167,"&gt;0")</f>
        <v>30.204000000000001</v>
      </c>
      <c r="E171" s="8">
        <f>SUM(X2:X167)/COUNTIF(X2:X167,"&gt;0")</f>
        <v>28.830769230769231</v>
      </c>
      <c r="F171" s="8">
        <f>SUM(Y2:Y167)/COUNTIF(Y2:Y167,"&gt;0")</f>
        <v>29.573076923076922</v>
      </c>
    </row>
    <row r="172" spans="1:35" x14ac:dyDescent="0.2">
      <c r="A172" t="s">
        <v>120</v>
      </c>
      <c r="B172" s="8">
        <f>SUM(Z2:Z167)/COUNTIF(Z2:Z167,"&gt;0")</f>
        <v>59</v>
      </c>
      <c r="C172" s="8">
        <f>SUM(AA2:AA167)/COUNTIF(AA2:AA167,"&gt;0")</f>
        <v>62.46153846153846</v>
      </c>
      <c r="D172" s="8">
        <f>SUM(AB2:AB167)/COUNTIF(AB2:AB167,"&gt;0")</f>
        <v>62.169999999999987</v>
      </c>
      <c r="E172" s="8">
        <f>SUM(AC2:AC167)/COUNTIF(AC2:AC167,"&gt;0")</f>
        <v>60.273076923076921</v>
      </c>
      <c r="F172" s="8">
        <f>SUM(AD2:AD167)/COUNTIF(AD2:AD167,"&gt;0")</f>
        <v>59.207692307692312</v>
      </c>
    </row>
    <row r="173" spans="1:35" x14ac:dyDescent="0.2">
      <c r="A173" t="s">
        <v>122</v>
      </c>
      <c r="B173" s="8">
        <f>SUM(AE2:AE167)/COUNTIF(AE2:AE167,"&gt;0")</f>
        <v>16.46153846153846</v>
      </c>
      <c r="C173" s="8">
        <f>SUM(AF2:AF167)/COUNTIF(AF2:AF167,"&gt;0")</f>
        <v>16.615384615384617</v>
      </c>
      <c r="D173" s="8">
        <f>SUM(AG2:AG167)/COUNTIF(AG2:AG167,"&gt;0")</f>
        <v>17.88</v>
      </c>
      <c r="E173" s="8">
        <f>SUM(AH2:AH167)/COUNTIF(AH2:AH167,"&gt;0")</f>
        <v>16.076923076923077</v>
      </c>
      <c r="F173" s="8">
        <f>SUM(AI2:AI167)/COUNTIF(AI2:AI167,"&gt;0")</f>
        <v>14.23076923076923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>
    <pageSetUpPr fitToPage="1"/>
  </sheetPr>
  <dimension ref="A1:I26"/>
  <sheetViews>
    <sheetView zoomScale="115" zoomScaleNormal="115" workbookViewId="0">
      <selection activeCell="K13" sqref="K13"/>
    </sheetView>
  </sheetViews>
  <sheetFormatPr defaultColWidth="8.85546875" defaultRowHeight="15.75" x14ac:dyDescent="0.25"/>
  <cols>
    <col min="1" max="1" width="33" style="3" customWidth="1"/>
    <col min="2" max="9" width="9.57031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93" t="s">
        <v>758</v>
      </c>
      <c r="B2" s="54" t="s">
        <v>431</v>
      </c>
      <c r="C2" s="54" t="s">
        <v>431</v>
      </c>
      <c r="D2" s="54" t="s">
        <v>431</v>
      </c>
      <c r="E2" s="54" t="s">
        <v>431</v>
      </c>
      <c r="F2" s="54" t="s">
        <v>431</v>
      </c>
      <c r="G2" s="54" t="s">
        <v>431</v>
      </c>
      <c r="H2" s="54" t="s">
        <v>431</v>
      </c>
      <c r="I2" s="54" t="s">
        <v>431</v>
      </c>
    </row>
    <row r="3" spans="1:9" x14ac:dyDescent="0.25">
      <c r="A3" s="16" t="s">
        <v>759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772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48</v>
      </c>
      <c r="B5" s="91">
        <f t="shared" ref="B5" si="0">SUM(B6:B7)</f>
        <v>0.5</v>
      </c>
      <c r="C5" s="91">
        <f t="shared" ref="C5" si="1">SUM(C6:C7)</f>
        <v>1</v>
      </c>
      <c r="D5" s="91">
        <f t="shared" ref="D5" si="2">SUM(D6:D7)</f>
        <v>1</v>
      </c>
      <c r="E5" s="91">
        <f t="shared" ref="E5" si="3">SUM(E6:E7)</f>
        <v>1</v>
      </c>
      <c r="F5" s="91">
        <f t="shared" ref="F5" si="4">SUM(F6:F7)</f>
        <v>1</v>
      </c>
      <c r="G5" s="91">
        <f t="shared" ref="G5" si="5">SUM(G6:G7)</f>
        <v>1</v>
      </c>
      <c r="H5" s="91">
        <f t="shared" ref="H5:I5" si="6">SUM(H6:H7)</f>
        <v>1</v>
      </c>
      <c r="I5" s="91">
        <f t="shared" si="6"/>
        <v>0</v>
      </c>
    </row>
    <row r="6" spans="1:9" x14ac:dyDescent="0.25">
      <c r="A6" s="159" t="s">
        <v>773</v>
      </c>
      <c r="B6" s="160"/>
      <c r="C6" s="160">
        <v>0.5</v>
      </c>
      <c r="D6" s="160">
        <v>0.5</v>
      </c>
      <c r="E6" s="160">
        <v>0.5</v>
      </c>
      <c r="F6" s="160">
        <v>0.5</v>
      </c>
      <c r="G6" s="175">
        <v>0.5</v>
      </c>
      <c r="H6" s="175">
        <v>0.5</v>
      </c>
      <c r="I6" s="175"/>
    </row>
    <row r="7" spans="1:9" x14ac:dyDescent="0.25">
      <c r="A7" s="15" t="s">
        <v>762</v>
      </c>
      <c r="B7" s="51">
        <v>0.5</v>
      </c>
      <c r="C7" s="51">
        <v>0.5</v>
      </c>
      <c r="D7" s="51">
        <v>0.5</v>
      </c>
      <c r="E7" s="51">
        <v>0.5</v>
      </c>
      <c r="F7" s="51">
        <v>0.5</v>
      </c>
      <c r="G7" s="102">
        <v>0.5</v>
      </c>
      <c r="H7" s="102">
        <v>0.5</v>
      </c>
      <c r="I7" s="102"/>
    </row>
    <row r="8" spans="1:9" ht="16.5" thickBot="1" x14ac:dyDescent="0.3">
      <c r="A8" s="20"/>
      <c r="B8" s="88"/>
      <c r="C8" s="88"/>
      <c r="D8" s="88"/>
      <c r="E8" s="104"/>
      <c r="F8" s="104"/>
      <c r="G8" s="104"/>
      <c r="H8" s="104"/>
      <c r="I8" s="104"/>
    </row>
    <row r="9" spans="1:9" ht="16.5" thickBot="1" x14ac:dyDescent="0.3">
      <c r="A9" s="39" t="s">
        <v>49</v>
      </c>
      <c r="B9" s="91">
        <f t="shared" ref="B9" si="7">SUM(B10:B11)</f>
        <v>5.5</v>
      </c>
      <c r="C9" s="91">
        <f t="shared" ref="C9" si="8">SUM(C10:C11)</f>
        <v>5</v>
      </c>
      <c r="D9" s="91">
        <f t="shared" ref="D9" si="9">SUM(D10:D11)</f>
        <v>5</v>
      </c>
      <c r="E9" s="91">
        <f t="shared" ref="E9" si="10">SUM(E10:E11)</f>
        <v>6</v>
      </c>
      <c r="F9" s="91">
        <f t="shared" ref="F9" si="11">SUM(F10:F11)</f>
        <v>5</v>
      </c>
      <c r="G9" s="91">
        <f t="shared" ref="G9" si="12">SUM(G10:G11)</f>
        <v>7</v>
      </c>
      <c r="H9" s="91">
        <f t="shared" ref="H9:I9" si="13">SUM(H10:H11)</f>
        <v>9</v>
      </c>
      <c r="I9" s="91">
        <f t="shared" si="13"/>
        <v>0</v>
      </c>
    </row>
    <row r="10" spans="1:9" x14ac:dyDescent="0.25">
      <c r="A10" s="159" t="s">
        <v>527</v>
      </c>
      <c r="B10" s="160">
        <v>5</v>
      </c>
      <c r="C10" s="160">
        <v>3</v>
      </c>
      <c r="D10" s="160">
        <v>3</v>
      </c>
      <c r="E10" s="160">
        <v>4</v>
      </c>
      <c r="F10" s="160">
        <v>1</v>
      </c>
      <c r="G10" s="175">
        <v>3</v>
      </c>
      <c r="H10" s="175">
        <v>4</v>
      </c>
      <c r="I10" s="175"/>
    </row>
    <row r="11" spans="1:9" x14ac:dyDescent="0.25">
      <c r="A11" s="15" t="s">
        <v>889</v>
      </c>
      <c r="B11" s="51">
        <v>0.5</v>
      </c>
      <c r="C11" s="51">
        <v>2</v>
      </c>
      <c r="D11" s="51">
        <v>2</v>
      </c>
      <c r="E11" s="51">
        <v>2</v>
      </c>
      <c r="F11" s="51">
        <v>4</v>
      </c>
      <c r="G11" s="102">
        <v>4</v>
      </c>
      <c r="H11" s="102">
        <v>5</v>
      </c>
      <c r="I11" s="102"/>
    </row>
    <row r="12" spans="1:9" ht="16.5" thickBot="1" x14ac:dyDescent="0.3">
      <c r="A12" s="20"/>
      <c r="B12" s="88"/>
      <c r="C12" s="88"/>
      <c r="D12" s="88"/>
      <c r="E12" s="104"/>
      <c r="F12" s="104"/>
      <c r="G12" s="104"/>
      <c r="H12" s="104"/>
      <c r="I12" s="104"/>
    </row>
    <row r="13" spans="1:9" ht="16.5" thickBot="1" x14ac:dyDescent="0.3">
      <c r="A13" s="39" t="s">
        <v>56</v>
      </c>
      <c r="B13" s="91">
        <f>SUM(B14:B20)</f>
        <v>23</v>
      </c>
      <c r="C13" s="91">
        <f t="shared" ref="C13:H13" si="14">SUM(C14:C20)</f>
        <v>48.5</v>
      </c>
      <c r="D13" s="91">
        <f t="shared" si="14"/>
        <v>31.5</v>
      </c>
      <c r="E13" s="91">
        <f t="shared" si="14"/>
        <v>24.5</v>
      </c>
      <c r="F13" s="91">
        <f t="shared" si="14"/>
        <v>24</v>
      </c>
      <c r="G13" s="91">
        <f t="shared" si="14"/>
        <v>38.51</v>
      </c>
      <c r="H13" s="91">
        <f t="shared" si="14"/>
        <v>38.1</v>
      </c>
      <c r="I13" s="91">
        <f t="shared" ref="I13" si="15">SUM(I14:I20)</f>
        <v>0</v>
      </c>
    </row>
    <row r="14" spans="1:9" x14ac:dyDescent="0.25">
      <c r="A14" s="159" t="s">
        <v>900</v>
      </c>
      <c r="B14" s="160">
        <v>1</v>
      </c>
      <c r="C14" s="160">
        <v>3</v>
      </c>
      <c r="D14" s="160">
        <v>2</v>
      </c>
      <c r="E14" s="160">
        <v>1</v>
      </c>
      <c r="F14" s="160">
        <v>0.5</v>
      </c>
      <c r="G14" s="175">
        <v>0.01</v>
      </c>
      <c r="H14" s="175">
        <v>0.1</v>
      </c>
      <c r="I14" s="175"/>
    </row>
    <row r="15" spans="1:9" x14ac:dyDescent="0.25">
      <c r="A15" s="15" t="s">
        <v>447</v>
      </c>
      <c r="B15" s="51">
        <v>1</v>
      </c>
      <c r="C15" s="51">
        <v>0.5</v>
      </c>
      <c r="D15" s="51">
        <v>0.5</v>
      </c>
      <c r="E15" s="51">
        <v>0.5</v>
      </c>
      <c r="F15" s="51">
        <v>0.5</v>
      </c>
      <c r="G15" s="102">
        <v>0.5</v>
      </c>
      <c r="H15" s="102">
        <v>1</v>
      </c>
      <c r="I15" s="102"/>
    </row>
    <row r="16" spans="1:9" x14ac:dyDescent="0.25">
      <c r="A16" s="162" t="s">
        <v>530</v>
      </c>
      <c r="B16" s="163">
        <v>10</v>
      </c>
      <c r="C16" s="163">
        <v>13</v>
      </c>
      <c r="D16" s="163">
        <v>11</v>
      </c>
      <c r="E16" s="163">
        <v>8</v>
      </c>
      <c r="F16" s="163">
        <v>4</v>
      </c>
      <c r="G16" s="176">
        <v>9</v>
      </c>
      <c r="H16" s="176">
        <v>9</v>
      </c>
      <c r="I16" s="176"/>
    </row>
    <row r="17" spans="1:9" x14ac:dyDescent="0.25">
      <c r="A17" s="15" t="s">
        <v>563</v>
      </c>
      <c r="B17" s="51">
        <v>6</v>
      </c>
      <c r="C17" s="51">
        <v>8</v>
      </c>
      <c r="D17" s="51">
        <v>7</v>
      </c>
      <c r="E17" s="51">
        <v>6</v>
      </c>
      <c r="F17" s="51">
        <v>7</v>
      </c>
      <c r="G17" s="102">
        <v>7</v>
      </c>
      <c r="H17" s="102">
        <v>8</v>
      </c>
      <c r="I17" s="102"/>
    </row>
    <row r="18" spans="1:9" x14ac:dyDescent="0.25">
      <c r="A18" s="162" t="s">
        <v>455</v>
      </c>
      <c r="B18" s="163">
        <v>3</v>
      </c>
      <c r="C18" s="163">
        <v>15</v>
      </c>
      <c r="D18" s="163">
        <v>9</v>
      </c>
      <c r="E18" s="163">
        <v>5</v>
      </c>
      <c r="F18" s="163">
        <v>2</v>
      </c>
      <c r="G18" s="176">
        <v>5</v>
      </c>
      <c r="H18" s="176">
        <v>9</v>
      </c>
      <c r="I18" s="176"/>
    </row>
    <row r="19" spans="1:9" x14ac:dyDescent="0.25">
      <c r="A19" s="17" t="s">
        <v>774</v>
      </c>
      <c r="B19" s="51"/>
      <c r="C19" s="51"/>
      <c r="D19" s="51">
        <v>2</v>
      </c>
      <c r="E19" s="51"/>
      <c r="F19" s="51"/>
      <c r="G19" s="102">
        <v>2</v>
      </c>
      <c r="H19" s="102">
        <v>1</v>
      </c>
      <c r="I19" s="102"/>
    </row>
    <row r="20" spans="1:9" x14ac:dyDescent="0.25">
      <c r="A20" s="168" t="s">
        <v>464</v>
      </c>
      <c r="B20" s="169">
        <v>2</v>
      </c>
      <c r="C20" s="169">
        <v>9</v>
      </c>
      <c r="D20" s="169"/>
      <c r="E20" s="169">
        <v>4</v>
      </c>
      <c r="F20" s="169">
        <v>10</v>
      </c>
      <c r="G20" s="177">
        <v>15</v>
      </c>
      <c r="H20" s="177">
        <v>10</v>
      </c>
      <c r="I20" s="177"/>
    </row>
    <row r="21" spans="1:9" x14ac:dyDescent="0.25">
      <c r="A21" s="171" t="s">
        <v>456</v>
      </c>
      <c r="B21" s="172"/>
      <c r="C21" s="172"/>
      <c r="D21" s="172"/>
      <c r="E21" s="172">
        <v>14</v>
      </c>
      <c r="F21" s="172">
        <v>4</v>
      </c>
      <c r="G21" s="186">
        <v>1</v>
      </c>
      <c r="H21" s="186">
        <v>3</v>
      </c>
      <c r="I21" s="186"/>
    </row>
    <row r="22" spans="1:9" ht="16.5" thickBot="1" x14ac:dyDescent="0.3">
      <c r="A22" s="40"/>
      <c r="B22" s="88"/>
      <c r="C22" s="88"/>
      <c r="D22" s="88"/>
      <c r="E22" s="88"/>
      <c r="F22" s="88"/>
      <c r="G22" s="104"/>
      <c r="H22" s="104"/>
      <c r="I22" s="104"/>
    </row>
    <row r="23" spans="1:9" ht="16.5" thickBot="1" x14ac:dyDescent="0.3">
      <c r="A23" s="39" t="s">
        <v>57</v>
      </c>
      <c r="B23" s="91">
        <f>B13+B9+B5</f>
        <v>29</v>
      </c>
      <c r="C23" s="91">
        <f t="shared" ref="C23:H23" si="16">C13+C9+C5</f>
        <v>54.5</v>
      </c>
      <c r="D23" s="91">
        <f t="shared" si="16"/>
        <v>37.5</v>
      </c>
      <c r="E23" s="91">
        <f t="shared" si="16"/>
        <v>31.5</v>
      </c>
      <c r="F23" s="91">
        <f t="shared" si="16"/>
        <v>30</v>
      </c>
      <c r="G23" s="91">
        <f t="shared" si="16"/>
        <v>46.51</v>
      </c>
      <c r="H23" s="91">
        <f t="shared" si="16"/>
        <v>48.1</v>
      </c>
      <c r="I23" s="91">
        <f t="shared" ref="I23" si="17">I13+I9+I5</f>
        <v>0</v>
      </c>
    </row>
    <row r="24" spans="1:9" ht="16.5" thickBot="1" x14ac:dyDescent="0.3">
      <c r="A24" s="39" t="s">
        <v>58</v>
      </c>
      <c r="B24" s="55">
        <f>COUNT(B6:B7)+COUNT(B10:B11)+COUNT(B14:B19)</f>
        <v>8</v>
      </c>
      <c r="C24" s="55">
        <f t="shared" ref="C24:H24" si="18">COUNT(C6:C7)+COUNT(C10:C11)+COUNT(C14:C19)</f>
        <v>9</v>
      </c>
      <c r="D24" s="55">
        <f t="shared" si="18"/>
        <v>10</v>
      </c>
      <c r="E24" s="55">
        <f t="shared" si="18"/>
        <v>9</v>
      </c>
      <c r="F24" s="55">
        <f t="shared" si="18"/>
        <v>9</v>
      </c>
      <c r="G24" s="55">
        <f t="shared" si="18"/>
        <v>10</v>
      </c>
      <c r="H24" s="55">
        <f t="shared" si="18"/>
        <v>10</v>
      </c>
      <c r="I24" s="55">
        <f t="shared" ref="I24" si="19">COUNT(I6:I7)+COUNT(I10:I11)+COUNT(I14:I19)</f>
        <v>0</v>
      </c>
    </row>
    <row r="25" spans="1:9" ht="16.5" thickBot="1" x14ac:dyDescent="0.3">
      <c r="A25" s="39" t="s">
        <v>775</v>
      </c>
      <c r="B25" s="55"/>
      <c r="C25" s="55"/>
      <c r="D25" s="55"/>
      <c r="E25" s="105"/>
      <c r="F25" s="105"/>
      <c r="G25" s="105"/>
      <c r="H25" s="105">
        <v>8045</v>
      </c>
      <c r="I25" s="105"/>
    </row>
    <row r="26" spans="1:9" x14ac:dyDescent="0.25">
      <c r="B26" s="100"/>
      <c r="C26" s="100"/>
      <c r="D26" s="100"/>
      <c r="E26" s="100"/>
      <c r="F26" s="100"/>
      <c r="G26" s="100"/>
      <c r="H26" s="100"/>
      <c r="I26" s="100"/>
    </row>
  </sheetData>
  <sortState xmlns:xlrd2="http://schemas.microsoft.com/office/spreadsheetml/2017/richdata2" ref="A14:H18">
    <sortCondition ref="A13:A1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>
    <pageSetUpPr fitToPage="1"/>
  </sheetPr>
  <dimension ref="A1:I62"/>
  <sheetViews>
    <sheetView zoomScale="70" zoomScaleNormal="70" workbookViewId="0">
      <selection activeCell="L14" sqref="L14"/>
    </sheetView>
  </sheetViews>
  <sheetFormatPr defaultColWidth="8.85546875" defaultRowHeight="15.75" x14ac:dyDescent="0.25"/>
  <cols>
    <col min="1" max="1" width="38.5703125" style="3" customWidth="1"/>
    <col min="2" max="6" width="9.5703125" style="3" customWidth="1"/>
    <col min="7" max="7" width="11.7109375" style="3" customWidth="1"/>
    <col min="8" max="8" width="8.7109375" style="3" customWidth="1"/>
    <col min="9" max="9" width="9.28515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ht="18" customHeight="1" x14ac:dyDescent="0.25">
      <c r="A2" s="42" t="s">
        <v>589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433</v>
      </c>
      <c r="I2" s="22" t="s">
        <v>431</v>
      </c>
    </row>
    <row r="3" spans="1:9" x14ac:dyDescent="0.25">
      <c r="A3" s="16" t="s">
        <v>590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776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SUM(B6:B10)</f>
        <v>1</v>
      </c>
      <c r="C5" s="91">
        <f t="shared" ref="C5:H5" si="0">SUM(C6:C10)</f>
        <v>10</v>
      </c>
      <c r="D5" s="91">
        <f t="shared" si="0"/>
        <v>5.5</v>
      </c>
      <c r="E5" s="91">
        <f t="shared" si="0"/>
        <v>4.5</v>
      </c>
      <c r="F5" s="91">
        <f t="shared" si="0"/>
        <v>3.5</v>
      </c>
      <c r="G5" s="91">
        <f t="shared" si="0"/>
        <v>14.5</v>
      </c>
      <c r="H5" s="91">
        <f t="shared" si="0"/>
        <v>0</v>
      </c>
      <c r="I5" s="91">
        <f t="shared" ref="I5" si="1">SUM(I6:I10)</f>
        <v>0</v>
      </c>
    </row>
    <row r="6" spans="1:9" x14ac:dyDescent="0.25">
      <c r="A6" s="159" t="s">
        <v>548</v>
      </c>
      <c r="B6" s="160"/>
      <c r="C6" s="160">
        <v>4</v>
      </c>
      <c r="D6" s="160">
        <v>3</v>
      </c>
      <c r="E6" s="160">
        <v>2</v>
      </c>
      <c r="F6" s="160">
        <v>2</v>
      </c>
      <c r="G6" s="175">
        <v>9</v>
      </c>
      <c r="H6" s="175"/>
      <c r="I6" s="175"/>
    </row>
    <row r="7" spans="1:9" x14ac:dyDescent="0.25">
      <c r="A7" s="15" t="s">
        <v>515</v>
      </c>
      <c r="B7" s="51"/>
      <c r="C7" s="51"/>
      <c r="D7" s="51">
        <v>1</v>
      </c>
      <c r="E7" s="51">
        <v>2</v>
      </c>
      <c r="F7" s="51">
        <v>1</v>
      </c>
      <c r="G7" s="102">
        <v>3</v>
      </c>
      <c r="H7" s="102"/>
      <c r="I7" s="102"/>
    </row>
    <row r="8" spans="1:9" x14ac:dyDescent="0.25">
      <c r="A8" s="162" t="s">
        <v>610</v>
      </c>
      <c r="B8" s="163">
        <v>1</v>
      </c>
      <c r="C8" s="163">
        <v>3</v>
      </c>
      <c r="D8" s="163">
        <v>1</v>
      </c>
      <c r="E8" s="163"/>
      <c r="F8" s="163"/>
      <c r="G8" s="176">
        <v>2</v>
      </c>
      <c r="H8" s="176"/>
      <c r="I8" s="176"/>
    </row>
    <row r="9" spans="1:9" x14ac:dyDescent="0.25">
      <c r="A9" s="15" t="s">
        <v>582</v>
      </c>
      <c r="B9" s="51"/>
      <c r="C9" s="51">
        <v>2</v>
      </c>
      <c r="D9" s="51">
        <v>0.5</v>
      </c>
      <c r="E9" s="51">
        <v>0.5</v>
      </c>
      <c r="F9" s="51">
        <v>0.5</v>
      </c>
      <c r="G9" s="102">
        <v>0.5</v>
      </c>
      <c r="H9" s="102"/>
      <c r="I9" s="102"/>
    </row>
    <row r="10" spans="1:9" x14ac:dyDescent="0.25">
      <c r="A10" s="162" t="s">
        <v>924</v>
      </c>
      <c r="B10" s="163"/>
      <c r="C10" s="163">
        <v>1</v>
      </c>
      <c r="D10" s="163"/>
      <c r="E10" s="163"/>
      <c r="F10" s="163"/>
      <c r="G10" s="176"/>
      <c r="H10" s="176"/>
      <c r="I10" s="176"/>
    </row>
    <row r="11" spans="1:9" ht="16.5" thickBot="1" x14ac:dyDescent="0.3">
      <c r="A11" s="20"/>
      <c r="B11" s="88"/>
      <c r="C11" s="88"/>
      <c r="D11" s="88"/>
      <c r="E11" s="104"/>
      <c r="F11" s="104"/>
      <c r="G11" s="104"/>
      <c r="H11" s="104"/>
      <c r="I11" s="104"/>
    </row>
    <row r="12" spans="1:9" ht="16.5" thickBot="1" x14ac:dyDescent="0.3">
      <c r="A12" s="39" t="s">
        <v>48</v>
      </c>
      <c r="B12" s="91">
        <f>SUM(B13:B23)</f>
        <v>32.5</v>
      </c>
      <c r="C12" s="91">
        <f t="shared" ref="C12:H12" si="2">SUM(C13:C23)</f>
        <v>49.5</v>
      </c>
      <c r="D12" s="91">
        <f t="shared" si="2"/>
        <v>50</v>
      </c>
      <c r="E12" s="91">
        <f t="shared" si="2"/>
        <v>51</v>
      </c>
      <c r="F12" s="91">
        <f t="shared" si="2"/>
        <v>44.5</v>
      </c>
      <c r="G12" s="91">
        <f t="shared" si="2"/>
        <v>40</v>
      </c>
      <c r="H12" s="91">
        <f t="shared" si="2"/>
        <v>0</v>
      </c>
      <c r="I12" s="91">
        <f t="shared" ref="I12" si="3">SUM(I13:I23)</f>
        <v>0</v>
      </c>
    </row>
    <row r="13" spans="1:9" x14ac:dyDescent="0.25">
      <c r="A13" s="159" t="s">
        <v>436</v>
      </c>
      <c r="B13" s="160">
        <v>3</v>
      </c>
      <c r="C13" s="160">
        <v>0.5</v>
      </c>
      <c r="D13" s="160"/>
      <c r="E13" s="160">
        <v>0.5</v>
      </c>
      <c r="F13" s="160">
        <v>0.5</v>
      </c>
      <c r="G13" s="175">
        <v>1</v>
      </c>
      <c r="H13" s="175"/>
      <c r="I13" s="175"/>
    </row>
    <row r="14" spans="1:9" x14ac:dyDescent="0.25">
      <c r="A14" s="15" t="s">
        <v>554</v>
      </c>
      <c r="B14" s="51">
        <v>0.5</v>
      </c>
      <c r="C14" s="51"/>
      <c r="D14" s="51">
        <v>3</v>
      </c>
      <c r="E14" s="51">
        <v>3</v>
      </c>
      <c r="F14" s="51">
        <v>0.5</v>
      </c>
      <c r="G14" s="102">
        <v>1</v>
      </c>
      <c r="H14" s="102"/>
      <c r="I14" s="102"/>
    </row>
    <row r="15" spans="1:9" x14ac:dyDescent="0.25">
      <c r="A15" s="162" t="s">
        <v>480</v>
      </c>
      <c r="B15" s="163">
        <v>5</v>
      </c>
      <c r="C15" s="163">
        <v>5</v>
      </c>
      <c r="D15" s="163">
        <v>9</v>
      </c>
      <c r="E15" s="163">
        <v>10</v>
      </c>
      <c r="F15" s="163">
        <v>5</v>
      </c>
      <c r="G15" s="176">
        <v>3</v>
      </c>
      <c r="H15" s="176"/>
      <c r="I15" s="176"/>
    </row>
    <row r="16" spans="1:9" x14ac:dyDescent="0.25">
      <c r="A16" s="15" t="s">
        <v>572</v>
      </c>
      <c r="B16" s="51">
        <v>1</v>
      </c>
      <c r="C16" s="51"/>
      <c r="D16" s="51"/>
      <c r="E16" s="51">
        <v>0.5</v>
      </c>
      <c r="F16" s="51"/>
      <c r="G16" s="102"/>
      <c r="H16" s="102"/>
      <c r="I16" s="102"/>
    </row>
    <row r="17" spans="1:9" x14ac:dyDescent="0.25">
      <c r="A17" s="162" t="s">
        <v>634</v>
      </c>
      <c r="B17" s="163">
        <v>0.5</v>
      </c>
      <c r="C17" s="163">
        <v>0.5</v>
      </c>
      <c r="D17" s="163"/>
      <c r="E17" s="163"/>
      <c r="F17" s="163"/>
      <c r="G17" s="176"/>
      <c r="H17" s="176"/>
      <c r="I17" s="176"/>
    </row>
    <row r="18" spans="1:9" x14ac:dyDescent="0.25">
      <c r="A18" s="19" t="s">
        <v>586</v>
      </c>
      <c r="B18" s="51"/>
      <c r="C18" s="51"/>
      <c r="D18" s="51"/>
      <c r="E18" s="51"/>
      <c r="F18" s="51">
        <v>2</v>
      </c>
      <c r="G18" s="102">
        <v>4</v>
      </c>
      <c r="H18" s="102"/>
      <c r="I18" s="102"/>
    </row>
    <row r="19" spans="1:9" x14ac:dyDescent="0.25">
      <c r="A19" s="162" t="s">
        <v>468</v>
      </c>
      <c r="B19" s="163">
        <v>18</v>
      </c>
      <c r="C19" s="163">
        <v>26</v>
      </c>
      <c r="D19" s="163">
        <v>11</v>
      </c>
      <c r="E19" s="163">
        <v>10</v>
      </c>
      <c r="F19" s="163">
        <v>10</v>
      </c>
      <c r="G19" s="176">
        <v>8</v>
      </c>
      <c r="H19" s="176"/>
      <c r="I19" s="176"/>
    </row>
    <row r="20" spans="1:9" x14ac:dyDescent="0.25">
      <c r="A20" s="15" t="s">
        <v>469</v>
      </c>
      <c r="B20" s="51">
        <v>3</v>
      </c>
      <c r="C20" s="51">
        <v>17</v>
      </c>
      <c r="D20" s="51">
        <v>27</v>
      </c>
      <c r="E20" s="51">
        <v>27</v>
      </c>
      <c r="F20" s="51">
        <v>23</v>
      </c>
      <c r="G20" s="102">
        <v>23</v>
      </c>
      <c r="H20" s="102"/>
      <c r="I20" s="102"/>
    </row>
    <row r="21" spans="1:9" x14ac:dyDescent="0.25">
      <c r="A21" s="162" t="s">
        <v>483</v>
      </c>
      <c r="B21" s="163">
        <v>1</v>
      </c>
      <c r="C21" s="163">
        <v>0.5</v>
      </c>
      <c r="D21" s="163"/>
      <c r="E21" s="163"/>
      <c r="F21" s="163">
        <v>0.5</v>
      </c>
      <c r="G21" s="176"/>
      <c r="H21" s="176"/>
      <c r="I21" s="176"/>
    </row>
    <row r="22" spans="1:9" x14ac:dyDescent="0.25">
      <c r="A22" s="15" t="s">
        <v>762</v>
      </c>
      <c r="B22" s="51">
        <v>0.5</v>
      </c>
      <c r="C22" s="51"/>
      <c r="D22" s="51"/>
      <c r="E22" s="51"/>
      <c r="F22" s="51"/>
      <c r="G22" s="102"/>
      <c r="H22" s="102"/>
      <c r="I22" s="102"/>
    </row>
    <row r="23" spans="1:9" x14ac:dyDescent="0.25">
      <c r="A23" s="167" t="s">
        <v>485</v>
      </c>
      <c r="B23" s="163"/>
      <c r="C23" s="163"/>
      <c r="D23" s="163"/>
      <c r="E23" s="163"/>
      <c r="F23" s="163">
        <v>3</v>
      </c>
      <c r="G23" s="176"/>
      <c r="H23" s="176"/>
      <c r="I23" s="176"/>
    </row>
    <row r="24" spans="1:9" ht="16.5" thickBot="1" x14ac:dyDescent="0.3">
      <c r="A24" s="20"/>
      <c r="B24" s="88"/>
      <c r="C24" s="88"/>
      <c r="D24" s="88"/>
      <c r="E24" s="104"/>
      <c r="F24" s="104"/>
      <c r="G24" s="104"/>
      <c r="H24" s="104"/>
      <c r="I24" s="104"/>
    </row>
    <row r="25" spans="1:9" ht="16.5" thickBot="1" x14ac:dyDescent="0.3">
      <c r="A25" s="39" t="s">
        <v>49</v>
      </c>
      <c r="B25" s="91">
        <f t="shared" ref="B25:G25" si="4">SUM(B26:B36)</f>
        <v>14</v>
      </c>
      <c r="C25" s="91">
        <f t="shared" si="4"/>
        <v>17</v>
      </c>
      <c r="D25" s="91">
        <f t="shared" si="4"/>
        <v>20.5</v>
      </c>
      <c r="E25" s="91">
        <f t="shared" si="4"/>
        <v>18</v>
      </c>
      <c r="F25" s="91">
        <f t="shared" si="4"/>
        <v>10</v>
      </c>
      <c r="G25" s="91">
        <f t="shared" si="4"/>
        <v>6.6</v>
      </c>
      <c r="H25" s="105"/>
      <c r="I25" s="105"/>
    </row>
    <row r="26" spans="1:9" x14ac:dyDescent="0.25">
      <c r="A26" s="159" t="s">
        <v>561</v>
      </c>
      <c r="B26" s="160"/>
      <c r="C26" s="160">
        <v>0.5</v>
      </c>
      <c r="D26" s="160">
        <v>0.5</v>
      </c>
      <c r="E26" s="160">
        <v>0.5</v>
      </c>
      <c r="F26" s="160">
        <v>0.5</v>
      </c>
      <c r="G26" s="175"/>
      <c r="H26" s="175"/>
      <c r="I26" s="175"/>
    </row>
    <row r="27" spans="1:9" x14ac:dyDescent="0.25">
      <c r="A27" s="15" t="s">
        <v>439</v>
      </c>
      <c r="B27" s="51">
        <v>0.5</v>
      </c>
      <c r="C27" s="51"/>
      <c r="D27" s="51"/>
      <c r="E27" s="51"/>
      <c r="F27" s="51"/>
      <c r="G27" s="102"/>
      <c r="H27" s="102"/>
      <c r="I27" s="102"/>
    </row>
    <row r="28" spans="1:9" x14ac:dyDescent="0.25">
      <c r="A28" s="162" t="s">
        <v>777</v>
      </c>
      <c r="B28" s="163">
        <v>0.5</v>
      </c>
      <c r="C28" s="163"/>
      <c r="D28" s="163"/>
      <c r="E28" s="163"/>
      <c r="F28" s="163"/>
      <c r="G28" s="176">
        <v>0.5</v>
      </c>
      <c r="H28" s="176"/>
      <c r="I28" s="176"/>
    </row>
    <row r="29" spans="1:9" x14ac:dyDescent="0.25">
      <c r="A29" s="15" t="s">
        <v>588</v>
      </c>
      <c r="B29" s="51"/>
      <c r="C29" s="51"/>
      <c r="D29" s="51">
        <v>1</v>
      </c>
      <c r="E29" s="51">
        <v>0.5</v>
      </c>
      <c r="F29" s="51">
        <v>0.5</v>
      </c>
      <c r="G29" s="102"/>
      <c r="H29" s="102"/>
      <c r="I29" s="102"/>
    </row>
    <row r="30" spans="1:9" x14ac:dyDescent="0.25">
      <c r="A30" s="162" t="s">
        <v>587</v>
      </c>
      <c r="B30" s="163">
        <v>0.5</v>
      </c>
      <c r="C30" s="163"/>
      <c r="D30" s="163"/>
      <c r="E30" s="163"/>
      <c r="F30" s="163"/>
      <c r="G30" s="176"/>
      <c r="H30" s="176"/>
      <c r="I30" s="176"/>
    </row>
    <row r="31" spans="1:9" x14ac:dyDescent="0.25">
      <c r="A31" s="15" t="s">
        <v>440</v>
      </c>
      <c r="B31" s="51">
        <v>5</v>
      </c>
      <c r="C31" s="51">
        <v>12</v>
      </c>
      <c r="D31" s="51">
        <v>16</v>
      </c>
      <c r="E31" s="51">
        <v>13</v>
      </c>
      <c r="F31" s="51">
        <v>6</v>
      </c>
      <c r="G31" s="102">
        <v>5</v>
      </c>
      <c r="H31" s="102"/>
      <c r="I31" s="102"/>
    </row>
    <row r="32" spans="1:9" x14ac:dyDescent="0.25">
      <c r="A32" s="162" t="s">
        <v>513</v>
      </c>
      <c r="B32" s="163">
        <v>0.5</v>
      </c>
      <c r="C32" s="163"/>
      <c r="D32" s="163"/>
      <c r="E32" s="163"/>
      <c r="F32" s="163"/>
      <c r="G32" s="176"/>
      <c r="H32" s="176"/>
      <c r="I32" s="176"/>
    </row>
    <row r="33" spans="1:9" x14ac:dyDescent="0.25">
      <c r="A33" s="15" t="s">
        <v>908</v>
      </c>
      <c r="B33" s="51">
        <v>1</v>
      </c>
      <c r="C33" s="51"/>
      <c r="D33" s="51"/>
      <c r="E33" s="51"/>
      <c r="F33" s="51"/>
      <c r="G33" s="102"/>
      <c r="H33" s="102"/>
      <c r="I33" s="102"/>
    </row>
    <row r="34" spans="1:9" x14ac:dyDescent="0.25">
      <c r="A34" s="162" t="s">
        <v>441</v>
      </c>
      <c r="B34" s="163"/>
      <c r="C34" s="163">
        <v>0.5</v>
      </c>
      <c r="D34" s="163"/>
      <c r="E34" s="163">
        <v>1</v>
      </c>
      <c r="F34" s="163">
        <v>0.5</v>
      </c>
      <c r="G34" s="176">
        <v>0.1</v>
      </c>
      <c r="H34" s="176"/>
      <c r="I34" s="176"/>
    </row>
    <row r="35" spans="1:9" x14ac:dyDescent="0.25">
      <c r="A35" s="15" t="s">
        <v>442</v>
      </c>
      <c r="B35" s="51">
        <v>6</v>
      </c>
      <c r="C35" s="51">
        <v>3</v>
      </c>
      <c r="D35" s="51">
        <v>2</v>
      </c>
      <c r="E35" s="51">
        <v>3</v>
      </c>
      <c r="F35" s="51">
        <v>2</v>
      </c>
      <c r="G35" s="102">
        <v>0.5</v>
      </c>
      <c r="H35" s="102"/>
      <c r="I35" s="102"/>
    </row>
    <row r="36" spans="1:9" x14ac:dyDescent="0.25">
      <c r="A36" s="162" t="s">
        <v>536</v>
      </c>
      <c r="B36" s="163"/>
      <c r="C36" s="163">
        <v>1</v>
      </c>
      <c r="D36" s="163">
        <v>1</v>
      </c>
      <c r="E36" s="163"/>
      <c r="F36" s="163">
        <v>0.5</v>
      </c>
      <c r="G36" s="176">
        <v>0.5</v>
      </c>
      <c r="H36" s="176"/>
      <c r="I36" s="176"/>
    </row>
    <row r="37" spans="1:9" x14ac:dyDescent="0.25">
      <c r="A37" s="15" t="s">
        <v>505</v>
      </c>
      <c r="B37" s="51">
        <v>2</v>
      </c>
      <c r="C37" s="51">
        <v>1</v>
      </c>
      <c r="D37" s="51"/>
      <c r="E37" s="51">
        <v>1</v>
      </c>
      <c r="F37" s="51"/>
      <c r="G37" s="102"/>
      <c r="H37" s="102"/>
      <c r="I37" s="102"/>
    </row>
    <row r="38" spans="1:9" ht="16.5" thickBot="1" x14ac:dyDescent="0.3">
      <c r="A38" s="20"/>
      <c r="B38" s="88"/>
      <c r="C38" s="88"/>
      <c r="D38" s="88"/>
      <c r="E38" s="88"/>
      <c r="F38" s="88"/>
      <c r="G38" s="104"/>
      <c r="H38" s="104"/>
      <c r="I38" s="104"/>
    </row>
    <row r="39" spans="1:9" ht="16.5" thickBot="1" x14ac:dyDescent="0.3">
      <c r="A39" s="39" t="s">
        <v>56</v>
      </c>
      <c r="B39" s="91">
        <f>SUM(B40:B55)</f>
        <v>16</v>
      </c>
      <c r="C39" s="91">
        <f t="shared" ref="C39:H39" si="5">SUM(C40:C55)</f>
        <v>13</v>
      </c>
      <c r="D39" s="91">
        <f t="shared" si="5"/>
        <v>7.5</v>
      </c>
      <c r="E39" s="91">
        <f t="shared" si="5"/>
        <v>9.5</v>
      </c>
      <c r="F39" s="91">
        <f t="shared" si="5"/>
        <v>9</v>
      </c>
      <c r="G39" s="91">
        <f t="shared" si="5"/>
        <v>12.799999999999999</v>
      </c>
      <c r="H39" s="91">
        <f t="shared" si="5"/>
        <v>0</v>
      </c>
      <c r="I39" s="91">
        <f t="shared" ref="I39" si="6">SUM(I40:I55)</f>
        <v>0</v>
      </c>
    </row>
    <row r="40" spans="1:9" x14ac:dyDescent="0.25">
      <c r="A40" s="159" t="s">
        <v>443</v>
      </c>
      <c r="B40" s="160">
        <v>7</v>
      </c>
      <c r="C40" s="160">
        <v>4</v>
      </c>
      <c r="D40" s="160">
        <v>2</v>
      </c>
      <c r="E40" s="160">
        <v>2</v>
      </c>
      <c r="F40" s="160">
        <v>1</v>
      </c>
      <c r="G40" s="175">
        <v>2</v>
      </c>
      <c r="H40" s="175"/>
      <c r="I40" s="175"/>
    </row>
    <row r="41" spans="1:9" x14ac:dyDescent="0.25">
      <c r="A41" s="15" t="s">
        <v>447</v>
      </c>
      <c r="B41" s="51"/>
      <c r="C41" s="51">
        <v>0.5</v>
      </c>
      <c r="D41" s="51"/>
      <c r="E41" s="51"/>
      <c r="F41" s="51"/>
      <c r="G41" s="102"/>
      <c r="H41" s="102"/>
      <c r="I41" s="102"/>
    </row>
    <row r="42" spans="1:9" x14ac:dyDescent="0.25">
      <c r="A42" s="162" t="s">
        <v>473</v>
      </c>
      <c r="B42" s="163">
        <v>1</v>
      </c>
      <c r="C42" s="163">
        <v>0.5</v>
      </c>
      <c r="D42" s="163"/>
      <c r="E42" s="163"/>
      <c r="F42" s="163"/>
      <c r="G42" s="176"/>
      <c r="H42" s="176"/>
      <c r="I42" s="176"/>
    </row>
    <row r="43" spans="1:9" x14ac:dyDescent="0.25">
      <c r="A43" s="15" t="s">
        <v>449</v>
      </c>
      <c r="B43" s="51">
        <v>0.5</v>
      </c>
      <c r="C43" s="51">
        <v>0.5</v>
      </c>
      <c r="D43" s="51">
        <v>0.5</v>
      </c>
      <c r="E43" s="51">
        <v>1</v>
      </c>
      <c r="F43" s="51">
        <v>0.5</v>
      </c>
      <c r="G43" s="102">
        <v>0.5</v>
      </c>
      <c r="H43" s="102"/>
      <c r="I43" s="102"/>
    </row>
    <row r="44" spans="1:9" x14ac:dyDescent="0.25">
      <c r="A44" s="162" t="s">
        <v>892</v>
      </c>
      <c r="B44" s="163">
        <v>0.5</v>
      </c>
      <c r="C44" s="163"/>
      <c r="D44" s="163"/>
      <c r="E44" s="163"/>
      <c r="F44" s="163"/>
      <c r="G44" s="176"/>
      <c r="H44" s="176"/>
      <c r="I44" s="176"/>
    </row>
    <row r="45" spans="1:9" x14ac:dyDescent="0.25">
      <c r="A45" s="15" t="s">
        <v>450</v>
      </c>
      <c r="B45" s="51"/>
      <c r="C45" s="51">
        <v>0.5</v>
      </c>
      <c r="D45" s="51"/>
      <c r="E45" s="51"/>
      <c r="F45" s="51">
        <v>0.5</v>
      </c>
      <c r="G45" s="102">
        <v>0.1</v>
      </c>
      <c r="H45" s="102"/>
      <c r="I45" s="102"/>
    </row>
    <row r="46" spans="1:9" x14ac:dyDescent="0.25">
      <c r="A46" s="162" t="s">
        <v>904</v>
      </c>
      <c r="B46" s="163">
        <v>1</v>
      </c>
      <c r="C46" s="163">
        <v>1</v>
      </c>
      <c r="D46" s="163">
        <v>0.5</v>
      </c>
      <c r="E46" s="163">
        <v>0.5</v>
      </c>
      <c r="F46" s="163">
        <v>0.5</v>
      </c>
      <c r="G46" s="176">
        <v>1</v>
      </c>
      <c r="H46" s="176"/>
      <c r="I46" s="176"/>
    </row>
    <row r="47" spans="1:9" x14ac:dyDescent="0.25">
      <c r="A47" s="15" t="s">
        <v>537</v>
      </c>
      <c r="B47" s="51"/>
      <c r="C47" s="51"/>
      <c r="D47" s="51">
        <v>0.5</v>
      </c>
      <c r="E47" s="51"/>
      <c r="F47" s="51"/>
      <c r="G47" s="102"/>
      <c r="H47" s="102"/>
      <c r="I47" s="102"/>
    </row>
    <row r="48" spans="1:9" x14ac:dyDescent="0.25">
      <c r="A48" s="162" t="s">
        <v>533</v>
      </c>
      <c r="B48" s="163"/>
      <c r="C48" s="163">
        <v>0.5</v>
      </c>
      <c r="D48" s="163">
        <v>1</v>
      </c>
      <c r="E48" s="163"/>
      <c r="F48" s="163"/>
      <c r="G48" s="176"/>
      <c r="H48" s="176"/>
      <c r="I48" s="176"/>
    </row>
    <row r="49" spans="1:9" x14ac:dyDescent="0.25">
      <c r="A49" s="15" t="s">
        <v>927</v>
      </c>
      <c r="B49" s="51">
        <v>1</v>
      </c>
      <c r="C49" s="51"/>
      <c r="D49" s="51"/>
      <c r="E49" s="51"/>
      <c r="F49" s="51"/>
      <c r="G49" s="102"/>
      <c r="H49" s="102"/>
      <c r="I49" s="102"/>
    </row>
    <row r="50" spans="1:9" x14ac:dyDescent="0.25">
      <c r="A50" s="162" t="s">
        <v>452</v>
      </c>
      <c r="B50" s="163">
        <v>0.5</v>
      </c>
      <c r="C50" s="163"/>
      <c r="D50" s="163"/>
      <c r="E50" s="163"/>
      <c r="F50" s="163"/>
      <c r="G50" s="176">
        <v>0.5</v>
      </c>
      <c r="H50" s="176"/>
      <c r="I50" s="176"/>
    </row>
    <row r="51" spans="1:9" x14ac:dyDescent="0.25">
      <c r="A51" s="15" t="s">
        <v>506</v>
      </c>
      <c r="B51" s="51"/>
      <c r="C51" s="51">
        <v>0.5</v>
      </c>
      <c r="D51" s="51"/>
      <c r="E51" s="51"/>
      <c r="F51" s="51"/>
      <c r="G51" s="102">
        <v>0.5</v>
      </c>
      <c r="H51" s="102"/>
      <c r="I51" s="102"/>
    </row>
    <row r="52" spans="1:9" x14ac:dyDescent="0.25">
      <c r="A52" s="162" t="s">
        <v>453</v>
      </c>
      <c r="B52" s="163">
        <v>0.5</v>
      </c>
      <c r="C52" s="163">
        <v>0.5</v>
      </c>
      <c r="D52" s="163">
        <v>0.5</v>
      </c>
      <c r="E52" s="163">
        <v>0.5</v>
      </c>
      <c r="F52" s="163"/>
      <c r="G52" s="176">
        <v>0.1</v>
      </c>
      <c r="H52" s="176"/>
      <c r="I52" s="176"/>
    </row>
    <row r="53" spans="1:9" x14ac:dyDescent="0.25">
      <c r="A53" s="15" t="s">
        <v>463</v>
      </c>
      <c r="B53" s="51"/>
      <c r="C53" s="51">
        <v>0.5</v>
      </c>
      <c r="D53" s="51">
        <v>0.5</v>
      </c>
      <c r="E53" s="51">
        <v>0.5</v>
      </c>
      <c r="F53" s="51">
        <v>0.5</v>
      </c>
      <c r="G53" s="102">
        <v>0.1</v>
      </c>
      <c r="H53" s="102"/>
      <c r="I53" s="102"/>
    </row>
    <row r="54" spans="1:9" x14ac:dyDescent="0.25">
      <c r="A54" s="162" t="s">
        <v>880</v>
      </c>
      <c r="B54" s="163">
        <v>2</v>
      </c>
      <c r="C54" s="163">
        <v>3</v>
      </c>
      <c r="D54" s="163">
        <v>2</v>
      </c>
      <c r="E54" s="163">
        <v>2</v>
      </c>
      <c r="F54" s="163">
        <v>2</v>
      </c>
      <c r="G54" s="176">
        <v>1</v>
      </c>
      <c r="H54" s="176"/>
      <c r="I54" s="176"/>
    </row>
    <row r="55" spans="1:9" x14ac:dyDescent="0.25">
      <c r="A55" s="168" t="s">
        <v>464</v>
      </c>
      <c r="B55" s="169">
        <v>2</v>
      </c>
      <c r="C55" s="169">
        <v>1</v>
      </c>
      <c r="D55" s="169"/>
      <c r="E55" s="169">
        <v>3</v>
      </c>
      <c r="F55" s="169">
        <v>4</v>
      </c>
      <c r="G55" s="177">
        <v>7</v>
      </c>
      <c r="H55" s="177"/>
      <c r="I55" s="177"/>
    </row>
    <row r="56" spans="1:9" x14ac:dyDescent="0.25">
      <c r="A56" s="171" t="s">
        <v>456</v>
      </c>
      <c r="B56" s="172"/>
      <c r="C56" s="172"/>
      <c r="D56" s="172"/>
      <c r="E56" s="172">
        <v>9</v>
      </c>
      <c r="F56" s="172"/>
      <c r="G56" s="186">
        <v>4</v>
      </c>
      <c r="H56" s="186"/>
      <c r="I56" s="186"/>
    </row>
    <row r="57" spans="1:9" ht="16.5" thickBot="1" x14ac:dyDescent="0.3">
      <c r="A57" s="40"/>
      <c r="B57" s="88"/>
      <c r="C57" s="88"/>
      <c r="D57" s="88"/>
      <c r="E57" s="88"/>
      <c r="F57" s="88"/>
      <c r="G57" s="104"/>
      <c r="H57" s="104"/>
      <c r="I57" s="104"/>
    </row>
    <row r="58" spans="1:9" ht="16.5" thickBot="1" x14ac:dyDescent="0.3">
      <c r="A58" s="39" t="s">
        <v>57</v>
      </c>
      <c r="B58" s="91">
        <f t="shared" ref="B58:H58" si="7">B39+B25+B12+B5</f>
        <v>63.5</v>
      </c>
      <c r="C58" s="91">
        <f t="shared" si="7"/>
        <v>89.5</v>
      </c>
      <c r="D58" s="91">
        <f t="shared" si="7"/>
        <v>83.5</v>
      </c>
      <c r="E58" s="91">
        <f t="shared" si="7"/>
        <v>83</v>
      </c>
      <c r="F58" s="91">
        <f t="shared" si="7"/>
        <v>67</v>
      </c>
      <c r="G58" s="91">
        <f t="shared" si="7"/>
        <v>73.900000000000006</v>
      </c>
      <c r="H58" s="91">
        <f t="shared" si="7"/>
        <v>0</v>
      </c>
      <c r="I58" s="91">
        <f t="shared" ref="I58" si="8">I39+I25+I12+I5</f>
        <v>0</v>
      </c>
    </row>
    <row r="59" spans="1:9" ht="16.5" thickBot="1" x14ac:dyDescent="0.3">
      <c r="A59" s="39" t="s">
        <v>58</v>
      </c>
      <c r="B59" s="55">
        <f>COUNT(B6:B10)+COUNT(B13:B23)+COUNT(B26:B37)+COUNT(B40:B54)</f>
        <v>27</v>
      </c>
      <c r="C59" s="55">
        <f t="shared" ref="C59:H59" si="9">COUNT(C6:C10)+COUNT(C13:C23)+COUNT(C26:C37)+COUNT(C40:C54)</f>
        <v>27</v>
      </c>
      <c r="D59" s="55">
        <f t="shared" si="9"/>
        <v>21</v>
      </c>
      <c r="E59" s="55">
        <f t="shared" si="9"/>
        <v>21</v>
      </c>
      <c r="F59" s="55">
        <f t="shared" si="9"/>
        <v>23</v>
      </c>
      <c r="G59" s="55">
        <f t="shared" si="9"/>
        <v>24</v>
      </c>
      <c r="H59" s="55">
        <f t="shared" si="9"/>
        <v>0</v>
      </c>
      <c r="I59" s="55">
        <f t="shared" ref="I59" si="10">COUNT(I6:I10)+COUNT(I13:I23)+COUNT(I26:I37)+COUNT(I40:I54)</f>
        <v>0</v>
      </c>
    </row>
    <row r="60" spans="1:9" ht="16.5" thickBot="1" x14ac:dyDescent="0.3">
      <c r="A60" s="39" t="s">
        <v>778</v>
      </c>
      <c r="B60" s="55"/>
      <c r="C60" s="55"/>
      <c r="D60" s="55"/>
      <c r="E60" s="105"/>
      <c r="F60" s="105"/>
      <c r="G60" s="105"/>
      <c r="H60" s="105">
        <v>8074</v>
      </c>
      <c r="I60" s="105"/>
    </row>
    <row r="61" spans="1:9" x14ac:dyDescent="0.25">
      <c r="B61" s="100"/>
      <c r="C61" s="100"/>
      <c r="D61" s="100"/>
      <c r="E61" s="100"/>
      <c r="F61" s="100"/>
      <c r="G61" s="100"/>
      <c r="H61" s="100"/>
      <c r="I61" s="100"/>
    </row>
    <row r="62" spans="1:9" x14ac:dyDescent="0.25">
      <c r="B62" s="100"/>
      <c r="C62" s="100"/>
      <c r="D62" s="100"/>
      <c r="E62" s="100"/>
      <c r="F62" s="100"/>
      <c r="G62" s="100"/>
      <c r="H62" s="100"/>
      <c r="I62" s="100"/>
    </row>
  </sheetData>
  <sortState xmlns:xlrd2="http://schemas.microsoft.com/office/spreadsheetml/2017/richdata2" ref="A40:H54">
    <sortCondition ref="A39:A5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2">
    <pageSetUpPr fitToPage="1"/>
  </sheetPr>
  <dimension ref="A1:I53"/>
  <sheetViews>
    <sheetView zoomScaleNormal="100" workbookViewId="0">
      <selection activeCell="M52" sqref="M52"/>
    </sheetView>
  </sheetViews>
  <sheetFormatPr defaultColWidth="8.85546875" defaultRowHeight="15.75" x14ac:dyDescent="0.25"/>
  <cols>
    <col min="1" max="1" width="30.140625" style="3" customWidth="1"/>
    <col min="2" max="6" width="9.5703125" style="3" customWidth="1"/>
    <col min="7" max="9" width="11.140625" style="3" customWidth="1"/>
    <col min="10" max="16384" width="8.85546875" style="3"/>
  </cols>
  <sheetData>
    <row r="1" spans="1:9" ht="16.5" thickBot="1" x14ac:dyDescent="0.3">
      <c r="A1" s="39"/>
      <c r="B1" s="28">
        <v>1976</v>
      </c>
      <c r="C1" s="28">
        <v>1997</v>
      </c>
      <c r="D1" s="28">
        <v>2006</v>
      </c>
      <c r="E1" s="28">
        <v>2011</v>
      </c>
      <c r="F1" s="28">
        <v>2014</v>
      </c>
      <c r="G1" s="28">
        <v>2020</v>
      </c>
      <c r="H1" s="28">
        <v>2023</v>
      </c>
      <c r="I1" s="28"/>
    </row>
    <row r="2" spans="1:9" x14ac:dyDescent="0.25">
      <c r="A2" s="42" t="s">
        <v>589</v>
      </c>
      <c r="B2" s="22" t="s">
        <v>431</v>
      </c>
      <c r="C2" s="22" t="s">
        <v>431</v>
      </c>
      <c r="D2" s="22" t="s">
        <v>431</v>
      </c>
      <c r="E2" s="22" t="s">
        <v>431</v>
      </c>
      <c r="F2" s="22" t="s">
        <v>431</v>
      </c>
      <c r="G2" s="22" t="s">
        <v>431</v>
      </c>
      <c r="H2" s="22" t="s">
        <v>431</v>
      </c>
      <c r="I2" s="22" t="s">
        <v>431</v>
      </c>
    </row>
    <row r="3" spans="1:9" x14ac:dyDescent="0.25">
      <c r="A3" s="16" t="s">
        <v>590</v>
      </c>
      <c r="B3" s="12"/>
      <c r="C3" s="12"/>
      <c r="D3" s="12"/>
      <c r="E3" s="18"/>
      <c r="F3" s="18"/>
      <c r="G3" s="18"/>
      <c r="H3" s="18" t="s">
        <v>970</v>
      </c>
      <c r="I3" s="18"/>
    </row>
    <row r="4" spans="1:9" ht="16.5" thickBot="1" x14ac:dyDescent="0.3">
      <c r="A4" s="27" t="s">
        <v>779</v>
      </c>
      <c r="B4" s="14"/>
      <c r="C4" s="14"/>
      <c r="D4" s="14"/>
      <c r="E4" s="69"/>
      <c r="F4" s="69"/>
      <c r="G4" s="69"/>
      <c r="H4" s="69"/>
      <c r="I4" s="69"/>
    </row>
    <row r="5" spans="1:9" ht="16.5" thickBot="1" x14ac:dyDescent="0.3">
      <c r="A5" s="39" t="s">
        <v>55</v>
      </c>
      <c r="B5" s="91">
        <f>SUM(B6:B8)</f>
        <v>0</v>
      </c>
      <c r="C5" s="91">
        <f t="shared" ref="C5:H5" si="0">SUM(C6:C8)</f>
        <v>0</v>
      </c>
      <c r="D5" s="91">
        <f t="shared" si="0"/>
        <v>0.55000000000000004</v>
      </c>
      <c r="E5" s="91">
        <f t="shared" si="0"/>
        <v>2.5</v>
      </c>
      <c r="F5" s="91">
        <f t="shared" si="0"/>
        <v>5</v>
      </c>
      <c r="G5" s="91">
        <f t="shared" si="0"/>
        <v>4</v>
      </c>
      <c r="H5" s="91">
        <f t="shared" si="0"/>
        <v>4</v>
      </c>
      <c r="I5" s="91">
        <f t="shared" ref="I5" si="1">SUM(I6:I8)</f>
        <v>0</v>
      </c>
    </row>
    <row r="6" spans="1:9" x14ac:dyDescent="0.25">
      <c r="A6" s="159" t="s">
        <v>610</v>
      </c>
      <c r="B6" s="179"/>
      <c r="C6" s="179"/>
      <c r="D6" s="179"/>
      <c r="E6" s="179"/>
      <c r="F6" s="179"/>
      <c r="G6" s="160">
        <v>1</v>
      </c>
      <c r="H6" s="175">
        <v>1</v>
      </c>
      <c r="I6" s="175"/>
    </row>
    <row r="7" spans="1:9" x14ac:dyDescent="0.25">
      <c r="A7" s="15" t="s">
        <v>582</v>
      </c>
      <c r="B7" s="51"/>
      <c r="C7" s="51"/>
      <c r="D7" s="51">
        <v>0.05</v>
      </c>
      <c r="E7" s="51">
        <v>0.5</v>
      </c>
      <c r="F7" s="51"/>
      <c r="G7" s="102"/>
      <c r="H7" s="102"/>
      <c r="I7" s="102"/>
    </row>
    <row r="8" spans="1:9" x14ac:dyDescent="0.25">
      <c r="A8" s="162" t="s">
        <v>888</v>
      </c>
      <c r="B8" s="163"/>
      <c r="C8" s="163"/>
      <c r="D8" s="163">
        <v>0.5</v>
      </c>
      <c r="E8" s="163">
        <v>2</v>
      </c>
      <c r="F8" s="163">
        <v>5</v>
      </c>
      <c r="G8" s="176">
        <v>3</v>
      </c>
      <c r="H8" s="176">
        <v>3</v>
      </c>
      <c r="I8" s="176"/>
    </row>
    <row r="9" spans="1:9" ht="16.5" thickBot="1" x14ac:dyDescent="0.3">
      <c r="A9" s="27"/>
      <c r="B9" s="88"/>
      <c r="C9" s="88"/>
      <c r="D9" s="88"/>
      <c r="E9" s="104"/>
      <c r="F9" s="104"/>
      <c r="G9" s="104"/>
      <c r="H9" s="104"/>
      <c r="I9" s="104"/>
    </row>
    <row r="10" spans="1:9" ht="16.5" thickBot="1" x14ac:dyDescent="0.3">
      <c r="A10" s="39" t="s">
        <v>48</v>
      </c>
      <c r="B10" s="91">
        <f>SUM(B11:B19)</f>
        <v>22</v>
      </c>
      <c r="C10" s="91">
        <f t="shared" ref="C10:G10" si="2">SUM(C11:C19)</f>
        <v>48.5</v>
      </c>
      <c r="D10" s="91">
        <f t="shared" si="2"/>
        <v>35.5</v>
      </c>
      <c r="E10" s="91">
        <f t="shared" si="2"/>
        <v>36</v>
      </c>
      <c r="F10" s="91">
        <f t="shared" si="2"/>
        <v>32</v>
      </c>
      <c r="G10" s="91">
        <f t="shared" si="2"/>
        <v>36</v>
      </c>
      <c r="H10" s="91">
        <f>SUM(H11:H19)</f>
        <v>49</v>
      </c>
      <c r="I10" s="91">
        <f>SUM(I11:I19)</f>
        <v>0</v>
      </c>
    </row>
    <row r="11" spans="1:9" x14ac:dyDescent="0.25">
      <c r="A11" s="159" t="s">
        <v>436</v>
      </c>
      <c r="B11" s="160">
        <v>5</v>
      </c>
      <c r="C11" s="160">
        <v>4</v>
      </c>
      <c r="D11" s="160">
        <v>6</v>
      </c>
      <c r="E11" s="160">
        <v>5</v>
      </c>
      <c r="F11" s="160">
        <v>3</v>
      </c>
      <c r="G11" s="175">
        <v>6</v>
      </c>
      <c r="H11" s="175">
        <v>10</v>
      </c>
      <c r="I11" s="175"/>
    </row>
    <row r="12" spans="1:9" x14ac:dyDescent="0.25">
      <c r="A12" s="15" t="s">
        <v>554</v>
      </c>
      <c r="B12" s="51">
        <v>0.5</v>
      </c>
      <c r="C12" s="51"/>
      <c r="D12" s="51"/>
      <c r="E12" s="51">
        <v>0.5</v>
      </c>
      <c r="F12" s="51"/>
      <c r="G12" s="102"/>
      <c r="H12" s="102"/>
      <c r="I12" s="102"/>
    </row>
    <row r="13" spans="1:9" x14ac:dyDescent="0.25">
      <c r="A13" s="162" t="s">
        <v>572</v>
      </c>
      <c r="B13" s="163"/>
      <c r="C13" s="163">
        <v>0.5</v>
      </c>
      <c r="D13" s="163"/>
      <c r="E13" s="163">
        <v>0.5</v>
      </c>
      <c r="F13" s="163"/>
      <c r="G13" s="176"/>
      <c r="H13" s="176"/>
      <c r="I13" s="176"/>
    </row>
    <row r="14" spans="1:9" x14ac:dyDescent="0.25">
      <c r="A14" s="15" t="s">
        <v>586</v>
      </c>
      <c r="B14" s="51">
        <v>0.5</v>
      </c>
      <c r="C14" s="51"/>
      <c r="D14" s="51"/>
      <c r="E14" s="51"/>
      <c r="F14" s="51"/>
      <c r="G14" s="102"/>
      <c r="H14" s="102"/>
      <c r="I14" s="102"/>
    </row>
    <row r="15" spans="1:9" x14ac:dyDescent="0.25">
      <c r="A15" s="162" t="s">
        <v>468</v>
      </c>
      <c r="B15" s="163">
        <v>6</v>
      </c>
      <c r="C15" s="163">
        <v>17</v>
      </c>
      <c r="D15" s="163">
        <v>9</v>
      </c>
      <c r="E15" s="163">
        <v>8</v>
      </c>
      <c r="F15" s="163">
        <v>7</v>
      </c>
      <c r="G15" s="176">
        <v>8</v>
      </c>
      <c r="H15" s="176">
        <v>12</v>
      </c>
      <c r="I15" s="176"/>
    </row>
    <row r="16" spans="1:9" x14ac:dyDescent="0.25">
      <c r="A16" s="15" t="s">
        <v>493</v>
      </c>
      <c r="B16" s="51"/>
      <c r="C16" s="51">
        <v>2</v>
      </c>
      <c r="D16" s="51"/>
      <c r="E16" s="51"/>
      <c r="F16" s="51"/>
      <c r="G16" s="102"/>
      <c r="H16" s="102"/>
      <c r="I16" s="102"/>
    </row>
    <row r="17" spans="1:9" x14ac:dyDescent="0.25">
      <c r="A17" s="162" t="s">
        <v>469</v>
      </c>
      <c r="B17" s="163">
        <v>10</v>
      </c>
      <c r="C17" s="163">
        <v>25</v>
      </c>
      <c r="D17" s="163">
        <v>20</v>
      </c>
      <c r="E17" s="163">
        <v>22</v>
      </c>
      <c r="F17" s="163">
        <v>22</v>
      </c>
      <c r="G17" s="176">
        <v>22</v>
      </c>
      <c r="H17" s="176">
        <v>26</v>
      </c>
      <c r="I17" s="176"/>
    </row>
    <row r="18" spans="1:9" x14ac:dyDescent="0.25">
      <c r="A18" s="15" t="s">
        <v>483</v>
      </c>
      <c r="B18" s="51"/>
      <c r="C18" s="51"/>
      <c r="D18" s="51">
        <v>0.5</v>
      </c>
      <c r="E18" s="51"/>
      <c r="F18" s="51"/>
      <c r="G18" s="102"/>
      <c r="H18" s="102"/>
      <c r="I18" s="102"/>
    </row>
    <row r="19" spans="1:9" x14ac:dyDescent="0.25">
      <c r="A19" s="167" t="s">
        <v>983</v>
      </c>
      <c r="B19" s="163"/>
      <c r="C19" s="163"/>
      <c r="D19" s="163"/>
      <c r="E19" s="163"/>
      <c r="F19" s="163"/>
      <c r="G19" s="176"/>
      <c r="H19" s="176">
        <v>1</v>
      </c>
      <c r="I19" s="176"/>
    </row>
    <row r="20" spans="1:9" x14ac:dyDescent="0.25">
      <c r="A20" s="17" t="s">
        <v>43</v>
      </c>
      <c r="B20" s="51"/>
      <c r="C20" s="51"/>
      <c r="D20" s="51"/>
      <c r="E20" s="51"/>
      <c r="F20" s="51">
        <v>2</v>
      </c>
      <c r="G20" s="102"/>
      <c r="H20" s="102"/>
      <c r="I20" s="102"/>
    </row>
    <row r="21" spans="1:9" ht="16.5" thickBot="1" x14ac:dyDescent="0.3">
      <c r="A21" s="20"/>
      <c r="B21" s="88"/>
      <c r="C21" s="88"/>
      <c r="D21" s="88"/>
      <c r="E21" s="104"/>
      <c r="F21" s="104"/>
      <c r="G21" s="104"/>
      <c r="H21" s="104"/>
      <c r="I21" s="104"/>
    </row>
    <row r="22" spans="1:9" ht="16.5" thickBot="1" x14ac:dyDescent="0.3">
      <c r="A22" s="39" t="s">
        <v>49</v>
      </c>
      <c r="B22" s="91">
        <f>SUM(B23:B28)</f>
        <v>12.5</v>
      </c>
      <c r="C22" s="91">
        <f t="shared" ref="C22:H22" si="3">SUM(C23:C28)</f>
        <v>9.5</v>
      </c>
      <c r="D22" s="91">
        <f t="shared" si="3"/>
        <v>8.5</v>
      </c>
      <c r="E22" s="91">
        <f t="shared" si="3"/>
        <v>12.5</v>
      </c>
      <c r="F22" s="91">
        <f t="shared" si="3"/>
        <v>6</v>
      </c>
      <c r="G22" s="91">
        <f t="shared" si="3"/>
        <v>4</v>
      </c>
      <c r="H22" s="91">
        <f t="shared" si="3"/>
        <v>11.5</v>
      </c>
      <c r="I22" s="91">
        <f t="shared" ref="I22" si="4">SUM(I23:I28)</f>
        <v>0</v>
      </c>
    </row>
    <row r="23" spans="1:9" x14ac:dyDescent="0.25">
      <c r="A23" s="159" t="s">
        <v>439</v>
      </c>
      <c r="B23" s="160"/>
      <c r="C23" s="160"/>
      <c r="D23" s="160">
        <v>0.5</v>
      </c>
      <c r="E23" s="160">
        <v>0.5</v>
      </c>
      <c r="F23" s="160">
        <v>0.5</v>
      </c>
      <c r="G23" s="175">
        <v>0.5</v>
      </c>
      <c r="H23" s="175">
        <v>0.5</v>
      </c>
      <c r="I23" s="175"/>
    </row>
    <row r="24" spans="1:9" x14ac:dyDescent="0.25">
      <c r="A24" s="15" t="s">
        <v>440</v>
      </c>
      <c r="B24" s="51"/>
      <c r="C24" s="51">
        <v>0.5</v>
      </c>
      <c r="D24" s="51">
        <v>0.5</v>
      </c>
      <c r="E24" s="51"/>
      <c r="F24" s="51">
        <v>0.5</v>
      </c>
      <c r="G24" s="102">
        <v>0.5</v>
      </c>
      <c r="H24" s="102">
        <v>2</v>
      </c>
      <c r="I24" s="102"/>
    </row>
    <row r="25" spans="1:9" x14ac:dyDescent="0.25">
      <c r="A25" s="162" t="s">
        <v>513</v>
      </c>
      <c r="B25" s="163">
        <v>0.5</v>
      </c>
      <c r="C25" s="163"/>
      <c r="D25" s="163">
        <v>0.5</v>
      </c>
      <c r="E25" s="163"/>
      <c r="F25" s="163"/>
      <c r="G25" s="176"/>
      <c r="H25" s="176"/>
      <c r="I25" s="176"/>
    </row>
    <row r="26" spans="1:9" x14ac:dyDescent="0.25">
      <c r="A26" s="15" t="s">
        <v>442</v>
      </c>
      <c r="B26" s="51">
        <v>7</v>
      </c>
      <c r="C26" s="51">
        <v>5</v>
      </c>
      <c r="D26" s="51">
        <v>3</v>
      </c>
      <c r="E26" s="51">
        <v>4</v>
      </c>
      <c r="F26" s="51">
        <v>1</v>
      </c>
      <c r="G26" s="102">
        <v>1</v>
      </c>
      <c r="H26" s="102">
        <v>2</v>
      </c>
      <c r="I26" s="102"/>
    </row>
    <row r="27" spans="1:9" x14ac:dyDescent="0.25">
      <c r="A27" s="162" t="s">
        <v>536</v>
      </c>
      <c r="B27" s="163"/>
      <c r="C27" s="163">
        <v>3</v>
      </c>
      <c r="D27" s="163"/>
      <c r="E27" s="163"/>
      <c r="F27" s="163"/>
      <c r="G27" s="176"/>
      <c r="H27" s="176">
        <v>4</v>
      </c>
      <c r="I27" s="176"/>
    </row>
    <row r="28" spans="1:9" x14ac:dyDescent="0.25">
      <c r="A28" s="15" t="s">
        <v>505</v>
      </c>
      <c r="B28" s="51">
        <v>5</v>
      </c>
      <c r="C28" s="51">
        <v>1</v>
      </c>
      <c r="D28" s="51">
        <v>4</v>
      </c>
      <c r="E28" s="51">
        <v>8</v>
      </c>
      <c r="F28" s="51">
        <v>4</v>
      </c>
      <c r="G28" s="102">
        <v>2</v>
      </c>
      <c r="H28" s="102">
        <v>3</v>
      </c>
      <c r="I28" s="102"/>
    </row>
    <row r="29" spans="1:9" ht="16.5" thickBot="1" x14ac:dyDescent="0.3">
      <c r="A29" s="69"/>
      <c r="B29" s="104"/>
      <c r="C29" s="104"/>
      <c r="D29" s="104"/>
      <c r="E29" s="104"/>
      <c r="F29" s="104"/>
      <c r="G29" s="104"/>
      <c r="H29" s="104"/>
      <c r="I29" s="104"/>
    </row>
    <row r="30" spans="1:9" ht="16.5" thickBot="1" x14ac:dyDescent="0.3">
      <c r="A30" s="43" t="s">
        <v>56</v>
      </c>
      <c r="B30" s="114">
        <f>SUM(B31:B48)</f>
        <v>33</v>
      </c>
      <c r="C30" s="114">
        <f t="shared" ref="C30:H30" si="5">SUM(C31:C48)</f>
        <v>23</v>
      </c>
      <c r="D30" s="114">
        <f t="shared" si="5"/>
        <v>17</v>
      </c>
      <c r="E30" s="114">
        <f t="shared" si="5"/>
        <v>21.5</v>
      </c>
      <c r="F30" s="114">
        <f t="shared" si="5"/>
        <v>16</v>
      </c>
      <c r="G30" s="114">
        <f t="shared" si="5"/>
        <v>21.009999999999998</v>
      </c>
      <c r="H30" s="114">
        <f t="shared" si="5"/>
        <v>24.1</v>
      </c>
      <c r="I30" s="114">
        <f t="shared" ref="I30" si="6">SUM(I31:I48)</f>
        <v>0</v>
      </c>
    </row>
    <row r="31" spans="1:9" x14ac:dyDescent="0.25">
      <c r="A31" s="159" t="s">
        <v>443</v>
      </c>
      <c r="B31" s="160">
        <v>20</v>
      </c>
      <c r="C31" s="160">
        <v>15</v>
      </c>
      <c r="D31" s="160">
        <v>4</v>
      </c>
      <c r="E31" s="160">
        <v>2</v>
      </c>
      <c r="F31" s="160">
        <v>0.5</v>
      </c>
      <c r="G31" s="175">
        <v>5</v>
      </c>
      <c r="H31" s="175">
        <v>4</v>
      </c>
      <c r="I31" s="175"/>
    </row>
    <row r="32" spans="1:9" x14ac:dyDescent="0.25">
      <c r="A32" s="15" t="s">
        <v>446</v>
      </c>
      <c r="B32" s="51"/>
      <c r="C32" s="51">
        <v>0.5</v>
      </c>
      <c r="D32" s="51">
        <v>0.5</v>
      </c>
      <c r="E32" s="51">
        <v>0.5</v>
      </c>
      <c r="F32" s="51"/>
      <c r="G32" s="102"/>
      <c r="H32" s="102"/>
      <c r="I32" s="102"/>
    </row>
    <row r="33" spans="1:9" x14ac:dyDescent="0.25">
      <c r="A33" s="162" t="s">
        <v>447</v>
      </c>
      <c r="B33" s="163"/>
      <c r="C33" s="163">
        <v>0.5</v>
      </c>
      <c r="D33" s="163">
        <v>0.5</v>
      </c>
      <c r="E33" s="163"/>
      <c r="F33" s="163"/>
      <c r="G33" s="176"/>
      <c r="H33" s="176"/>
      <c r="I33" s="176"/>
    </row>
    <row r="34" spans="1:9" x14ac:dyDescent="0.25">
      <c r="A34" s="15" t="s">
        <v>798</v>
      </c>
      <c r="B34" s="51">
        <v>1</v>
      </c>
      <c r="C34" s="51">
        <v>0.5</v>
      </c>
      <c r="D34" s="51"/>
      <c r="E34" s="51"/>
      <c r="F34" s="51"/>
      <c r="G34" s="102"/>
      <c r="H34" s="102"/>
      <c r="I34" s="102"/>
    </row>
    <row r="35" spans="1:9" x14ac:dyDescent="0.25">
      <c r="A35" s="162" t="s">
        <v>448</v>
      </c>
      <c r="B35" s="163">
        <v>0.5</v>
      </c>
      <c r="C35" s="163"/>
      <c r="D35" s="163">
        <v>0.5</v>
      </c>
      <c r="E35" s="163">
        <v>1</v>
      </c>
      <c r="F35" s="163">
        <v>0.5</v>
      </c>
      <c r="G35" s="176">
        <v>0.5</v>
      </c>
      <c r="H35" s="176">
        <v>0.1</v>
      </c>
      <c r="I35" s="176"/>
    </row>
    <row r="36" spans="1:9" x14ac:dyDescent="0.25">
      <c r="A36" s="15" t="s">
        <v>449</v>
      </c>
      <c r="B36" s="51"/>
      <c r="C36" s="51">
        <v>0.5</v>
      </c>
      <c r="D36" s="51">
        <v>0.5</v>
      </c>
      <c r="E36" s="51">
        <v>3</v>
      </c>
      <c r="F36" s="51">
        <v>1</v>
      </c>
      <c r="G36" s="102">
        <v>0.5</v>
      </c>
      <c r="H36" s="102">
        <v>1</v>
      </c>
      <c r="I36" s="102"/>
    </row>
    <row r="37" spans="1:9" x14ac:dyDescent="0.25">
      <c r="A37" s="162" t="s">
        <v>450</v>
      </c>
      <c r="B37" s="163"/>
      <c r="C37" s="163"/>
      <c r="D37" s="163">
        <v>0.5</v>
      </c>
      <c r="E37" s="163">
        <v>0.5</v>
      </c>
      <c r="F37" s="163">
        <v>0.5</v>
      </c>
      <c r="G37" s="176">
        <v>0.01</v>
      </c>
      <c r="H37" s="176"/>
      <c r="I37" s="176"/>
    </row>
    <row r="38" spans="1:9" x14ac:dyDescent="0.25">
      <c r="A38" s="15" t="s">
        <v>474</v>
      </c>
      <c r="B38" s="51">
        <v>1</v>
      </c>
      <c r="C38" s="51">
        <v>0.5</v>
      </c>
      <c r="D38" s="51">
        <v>0.5</v>
      </c>
      <c r="E38" s="51">
        <v>1</v>
      </c>
      <c r="F38" s="51">
        <v>0.5</v>
      </c>
      <c r="G38" s="102"/>
      <c r="H38" s="102"/>
      <c r="I38" s="102"/>
    </row>
    <row r="39" spans="1:9" x14ac:dyDescent="0.25">
      <c r="A39" s="162" t="s">
        <v>537</v>
      </c>
      <c r="B39" s="163"/>
      <c r="C39" s="163"/>
      <c r="D39" s="163">
        <v>1</v>
      </c>
      <c r="E39" s="163"/>
      <c r="F39" s="163"/>
      <c r="G39" s="176"/>
      <c r="H39" s="176"/>
      <c r="I39" s="176"/>
    </row>
    <row r="40" spans="1:9" x14ac:dyDescent="0.25">
      <c r="A40" s="15" t="s">
        <v>475</v>
      </c>
      <c r="B40" s="51"/>
      <c r="C40" s="51"/>
      <c r="D40" s="51"/>
      <c r="E40" s="51">
        <v>3</v>
      </c>
      <c r="F40" s="51"/>
      <c r="G40" s="102"/>
      <c r="H40" s="102"/>
      <c r="I40" s="102"/>
    </row>
    <row r="41" spans="1:9" x14ac:dyDescent="0.25">
      <c r="A41" s="162" t="s">
        <v>596</v>
      </c>
      <c r="B41" s="163"/>
      <c r="C41" s="163"/>
      <c r="D41" s="163">
        <v>5</v>
      </c>
      <c r="E41" s="163">
        <v>3</v>
      </c>
      <c r="F41" s="163">
        <v>2</v>
      </c>
      <c r="G41" s="176">
        <v>1</v>
      </c>
      <c r="H41" s="176"/>
      <c r="I41" s="176"/>
    </row>
    <row r="42" spans="1:9" x14ac:dyDescent="0.25">
      <c r="A42" s="15" t="s">
        <v>460</v>
      </c>
      <c r="B42" s="51">
        <v>0.5</v>
      </c>
      <c r="C42" s="51"/>
      <c r="D42" s="51">
        <v>0.5</v>
      </c>
      <c r="E42" s="51">
        <v>0.5</v>
      </c>
      <c r="F42" s="51">
        <v>0.5</v>
      </c>
      <c r="G42" s="102">
        <v>0.5</v>
      </c>
      <c r="H42" s="102">
        <v>1</v>
      </c>
      <c r="I42" s="102"/>
    </row>
    <row r="43" spans="1:9" x14ac:dyDescent="0.25">
      <c r="A43" s="162" t="s">
        <v>453</v>
      </c>
      <c r="B43" s="163">
        <v>2</v>
      </c>
      <c r="C43" s="163">
        <v>1</v>
      </c>
      <c r="D43" s="163">
        <v>1</v>
      </c>
      <c r="E43" s="163">
        <v>1</v>
      </c>
      <c r="F43" s="163">
        <v>0.5</v>
      </c>
      <c r="G43" s="176">
        <v>0.5</v>
      </c>
      <c r="H43" s="176">
        <v>1</v>
      </c>
      <c r="I43" s="176"/>
    </row>
    <row r="44" spans="1:9" x14ac:dyDescent="0.25">
      <c r="A44" s="15" t="s">
        <v>455</v>
      </c>
      <c r="B44" s="51"/>
      <c r="C44" s="51"/>
      <c r="D44" s="51">
        <v>0.5</v>
      </c>
      <c r="E44" s="51"/>
      <c r="F44" s="51">
        <v>0.5</v>
      </c>
      <c r="G44" s="102">
        <v>0.5</v>
      </c>
      <c r="H44" s="102">
        <v>1</v>
      </c>
      <c r="I44" s="102"/>
    </row>
    <row r="45" spans="1:9" x14ac:dyDescent="0.25">
      <c r="A45" s="162" t="s">
        <v>463</v>
      </c>
      <c r="B45" s="163"/>
      <c r="C45" s="163">
        <v>0.5</v>
      </c>
      <c r="D45" s="163">
        <v>0.5</v>
      </c>
      <c r="E45" s="163">
        <v>0.5</v>
      </c>
      <c r="F45" s="163">
        <v>0.5</v>
      </c>
      <c r="G45" s="176"/>
      <c r="H45" s="176"/>
      <c r="I45" s="176"/>
    </row>
    <row r="46" spans="1:9" x14ac:dyDescent="0.25">
      <c r="A46" s="15" t="s">
        <v>880</v>
      </c>
      <c r="B46" s="51"/>
      <c r="C46" s="51"/>
      <c r="D46" s="51">
        <v>0.5</v>
      </c>
      <c r="E46" s="51">
        <v>0.5</v>
      </c>
      <c r="F46" s="51"/>
      <c r="G46" s="102">
        <v>0.5</v>
      </c>
      <c r="H46" s="102">
        <v>1</v>
      </c>
      <c r="I46" s="102"/>
    </row>
    <row r="47" spans="1:9" x14ac:dyDescent="0.25">
      <c r="A47" s="167" t="s">
        <v>664</v>
      </c>
      <c r="B47" s="163"/>
      <c r="C47" s="163"/>
      <c r="D47" s="163">
        <v>1</v>
      </c>
      <c r="E47" s="163"/>
      <c r="F47" s="163"/>
      <c r="G47" s="176"/>
      <c r="H47" s="176"/>
      <c r="I47" s="176"/>
    </row>
    <row r="48" spans="1:9" x14ac:dyDescent="0.25">
      <c r="A48" s="168" t="s">
        <v>464</v>
      </c>
      <c r="B48" s="169">
        <v>8</v>
      </c>
      <c r="C48" s="169">
        <v>4</v>
      </c>
      <c r="D48" s="169"/>
      <c r="E48" s="169">
        <v>5</v>
      </c>
      <c r="F48" s="169">
        <v>9</v>
      </c>
      <c r="G48" s="177">
        <v>12</v>
      </c>
      <c r="H48" s="177">
        <v>15</v>
      </c>
      <c r="I48" s="177"/>
    </row>
    <row r="49" spans="1:9" x14ac:dyDescent="0.25">
      <c r="A49" s="171" t="s">
        <v>456</v>
      </c>
      <c r="B49" s="172"/>
      <c r="C49" s="172"/>
      <c r="D49" s="172"/>
      <c r="E49" s="172">
        <v>14</v>
      </c>
      <c r="F49" s="172">
        <v>12</v>
      </c>
      <c r="G49" s="186"/>
      <c r="H49" s="186">
        <v>2</v>
      </c>
      <c r="I49" s="186"/>
    </row>
    <row r="50" spans="1:9" ht="16.5" thickBot="1" x14ac:dyDescent="0.3">
      <c r="A50" s="40"/>
      <c r="B50" s="88"/>
      <c r="C50" s="88"/>
      <c r="D50" s="88"/>
      <c r="E50" s="88"/>
      <c r="F50" s="88"/>
      <c r="G50" s="104"/>
      <c r="H50" s="104"/>
      <c r="I50" s="104"/>
    </row>
    <row r="51" spans="1:9" ht="16.5" thickBot="1" x14ac:dyDescent="0.3">
      <c r="A51" s="39" t="s">
        <v>57</v>
      </c>
      <c r="B51" s="91">
        <f t="shared" ref="B51:H51" si="7">B30+B22+B10+B5</f>
        <v>67.5</v>
      </c>
      <c r="C51" s="91">
        <f t="shared" si="7"/>
        <v>81</v>
      </c>
      <c r="D51" s="91">
        <f t="shared" si="7"/>
        <v>61.55</v>
      </c>
      <c r="E51" s="91">
        <f t="shared" si="7"/>
        <v>72.5</v>
      </c>
      <c r="F51" s="91">
        <f t="shared" si="7"/>
        <v>59</v>
      </c>
      <c r="G51" s="91">
        <f t="shared" si="7"/>
        <v>65.009999999999991</v>
      </c>
      <c r="H51" s="91">
        <f t="shared" si="7"/>
        <v>88.6</v>
      </c>
      <c r="I51" s="91">
        <f t="shared" ref="I51" si="8">I30+I22+I10+I5</f>
        <v>0</v>
      </c>
    </row>
    <row r="52" spans="1:9" ht="16.5" thickBot="1" x14ac:dyDescent="0.3">
      <c r="A52" s="39" t="s">
        <v>58</v>
      </c>
      <c r="B52" s="55">
        <f>COUNT(B6:B8)+COUNT(B11:B19)+COUNT(B23:B28)+COUNT(B31:B47)</f>
        <v>14</v>
      </c>
      <c r="C52" s="55">
        <f t="shared" ref="C52:H52" si="9">COUNT(C6:C8)+COUNT(C11:C19)+COUNT(C23:C28)+COUNT(C31:C47)</f>
        <v>17</v>
      </c>
      <c r="D52" s="55">
        <f t="shared" si="9"/>
        <v>26</v>
      </c>
      <c r="E52" s="55">
        <f t="shared" si="9"/>
        <v>22</v>
      </c>
      <c r="F52" s="55">
        <f t="shared" si="9"/>
        <v>18</v>
      </c>
      <c r="G52" s="55">
        <f t="shared" si="9"/>
        <v>18</v>
      </c>
      <c r="H52" s="55">
        <f t="shared" si="9"/>
        <v>18</v>
      </c>
      <c r="I52" s="55">
        <f t="shared" ref="I52" si="10">COUNT(I6:I8)+COUNT(I11:I19)+COUNT(I23:I28)+COUNT(I31:I47)</f>
        <v>0</v>
      </c>
    </row>
    <row r="53" spans="1:9" ht="16.5" thickBot="1" x14ac:dyDescent="0.3">
      <c r="A53" s="39" t="s">
        <v>780</v>
      </c>
      <c r="B53" s="55"/>
      <c r="C53" s="55"/>
      <c r="D53" s="55"/>
      <c r="E53" s="105"/>
      <c r="F53" s="105"/>
      <c r="G53" s="105"/>
      <c r="H53" s="105">
        <v>8059</v>
      </c>
      <c r="I53" s="105"/>
    </row>
  </sheetData>
  <sortState xmlns:xlrd2="http://schemas.microsoft.com/office/spreadsheetml/2017/richdata2" ref="A31:H46">
    <sortCondition ref="A30:A4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>
    <pageSetUpPr fitToPage="1"/>
  </sheetPr>
  <dimension ref="A1:F52"/>
  <sheetViews>
    <sheetView zoomScale="115" zoomScaleNormal="115" workbookViewId="0">
      <selection activeCell="H40" sqref="H40"/>
    </sheetView>
  </sheetViews>
  <sheetFormatPr defaultColWidth="8.85546875" defaultRowHeight="15.75" x14ac:dyDescent="0.25"/>
  <cols>
    <col min="1" max="1" width="27" style="3" customWidth="1"/>
    <col min="2" max="5" width="9.5703125" style="3" customWidth="1"/>
    <col min="6" max="16384" width="8.85546875" style="3"/>
  </cols>
  <sheetData>
    <row r="1" spans="1:6" ht="16.5" thickBot="1" x14ac:dyDescent="0.3">
      <c r="A1" s="133" t="s">
        <v>781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6" ht="16.5" thickBot="1" x14ac:dyDescent="0.3">
      <c r="A2" s="134" t="s">
        <v>782</v>
      </c>
      <c r="B2" s="80" t="s">
        <v>431</v>
      </c>
      <c r="C2" s="80" t="s">
        <v>431</v>
      </c>
      <c r="D2" s="79" t="s">
        <v>431</v>
      </c>
      <c r="E2" s="118" t="s">
        <v>433</v>
      </c>
      <c r="F2" s="118"/>
    </row>
    <row r="3" spans="1:6" ht="16.5" thickBot="1" x14ac:dyDescent="0.3">
      <c r="A3" s="66" t="s">
        <v>55</v>
      </c>
      <c r="B3" s="91">
        <f>SUM(B4)</f>
        <v>0</v>
      </c>
      <c r="C3" s="91">
        <f>SUM(C4)</f>
        <v>0.05</v>
      </c>
      <c r="D3" s="91">
        <f t="shared" ref="D3:F3" si="0">SUM(D4)</f>
        <v>0.5</v>
      </c>
      <c r="E3" s="91">
        <f t="shared" si="0"/>
        <v>0</v>
      </c>
      <c r="F3" s="91">
        <f t="shared" si="0"/>
        <v>0</v>
      </c>
    </row>
    <row r="4" spans="1:6" x14ac:dyDescent="0.25">
      <c r="A4" s="64" t="s">
        <v>579</v>
      </c>
      <c r="B4" s="54"/>
      <c r="C4" s="54">
        <v>0.05</v>
      </c>
      <c r="D4" s="106">
        <v>0.5</v>
      </c>
      <c r="E4" s="106"/>
      <c r="F4" s="58"/>
    </row>
    <row r="5" spans="1:6" ht="16.5" thickBot="1" x14ac:dyDescent="0.3">
      <c r="A5" s="62"/>
      <c r="B5" s="103"/>
      <c r="C5" s="88"/>
      <c r="D5" s="104"/>
      <c r="E5" s="104"/>
      <c r="F5" s="69"/>
    </row>
    <row r="6" spans="1:6" ht="16.5" thickBot="1" x14ac:dyDescent="0.3">
      <c r="A6" s="66" t="s">
        <v>48</v>
      </c>
      <c r="B6" s="91">
        <f>SUM(B7:B15)</f>
        <v>22</v>
      </c>
      <c r="C6" s="91">
        <f>SUM(C7:C14)</f>
        <v>15.5</v>
      </c>
      <c r="D6" s="91">
        <f>SUM(D7:D14)</f>
        <v>15</v>
      </c>
      <c r="E6" s="91">
        <f t="shared" ref="E6:F6" si="1">SUM(E7:E14)</f>
        <v>0</v>
      </c>
      <c r="F6" s="91">
        <f t="shared" si="1"/>
        <v>0</v>
      </c>
    </row>
    <row r="7" spans="1:6" x14ac:dyDescent="0.25">
      <c r="A7" s="64" t="s">
        <v>551</v>
      </c>
      <c r="B7" s="54">
        <v>1</v>
      </c>
      <c r="C7" s="54"/>
      <c r="D7" s="54"/>
      <c r="E7" s="54"/>
      <c r="F7" s="58"/>
    </row>
    <row r="8" spans="1:6" x14ac:dyDescent="0.25">
      <c r="A8" s="32" t="s">
        <v>436</v>
      </c>
      <c r="B8" s="51">
        <v>12</v>
      </c>
      <c r="C8" s="51">
        <v>11</v>
      </c>
      <c r="D8" s="51">
        <v>10</v>
      </c>
      <c r="E8" s="51"/>
      <c r="F8" s="18"/>
    </row>
    <row r="9" spans="1:6" x14ac:dyDescent="0.25">
      <c r="A9" s="32" t="s">
        <v>583</v>
      </c>
      <c r="B9" s="51"/>
      <c r="C9" s="51">
        <v>0.5</v>
      </c>
      <c r="D9" s="51"/>
      <c r="E9" s="51"/>
      <c r="F9" s="18"/>
    </row>
    <row r="10" spans="1:6" x14ac:dyDescent="0.25">
      <c r="A10" s="32" t="s">
        <v>784</v>
      </c>
      <c r="B10" s="51"/>
      <c r="C10" s="51">
        <v>0.5</v>
      </c>
      <c r="D10" s="51"/>
      <c r="E10" s="51"/>
      <c r="F10" s="18"/>
    </row>
    <row r="11" spans="1:6" x14ac:dyDescent="0.25">
      <c r="A11" s="32" t="s">
        <v>480</v>
      </c>
      <c r="B11" s="51">
        <v>1</v>
      </c>
      <c r="C11" s="51"/>
      <c r="D11" s="51"/>
      <c r="E11" s="51"/>
      <c r="F11" s="18"/>
    </row>
    <row r="12" spans="1:6" x14ac:dyDescent="0.25">
      <c r="A12" s="32" t="s">
        <v>572</v>
      </c>
      <c r="B12" s="51">
        <v>0.5</v>
      </c>
      <c r="C12" s="51">
        <v>0.5</v>
      </c>
      <c r="D12" s="51">
        <v>0.5</v>
      </c>
      <c r="E12" s="51"/>
      <c r="F12" s="18"/>
    </row>
    <row r="13" spans="1:6" x14ac:dyDescent="0.25">
      <c r="A13" s="32" t="s">
        <v>468</v>
      </c>
      <c r="B13" s="51">
        <v>7</v>
      </c>
      <c r="C13" s="51">
        <v>3</v>
      </c>
      <c r="D13" s="51">
        <v>4</v>
      </c>
      <c r="E13" s="51"/>
      <c r="F13" s="18"/>
    </row>
    <row r="14" spans="1:6" x14ac:dyDescent="0.25">
      <c r="A14" s="32" t="s">
        <v>469</v>
      </c>
      <c r="B14" s="51">
        <v>0.5</v>
      </c>
      <c r="C14" s="51"/>
      <c r="D14" s="51">
        <v>0.5</v>
      </c>
      <c r="E14" s="51"/>
      <c r="F14" s="18"/>
    </row>
    <row r="15" spans="1:6" x14ac:dyDescent="0.25">
      <c r="A15" s="60" t="s">
        <v>783</v>
      </c>
      <c r="B15" s="51"/>
      <c r="C15" s="51"/>
      <c r="D15" s="102">
        <v>0.5</v>
      </c>
      <c r="E15" s="102"/>
      <c r="F15" s="18"/>
    </row>
    <row r="16" spans="1:6" ht="16.5" thickBot="1" x14ac:dyDescent="0.3">
      <c r="A16" s="74"/>
      <c r="B16" s="88"/>
      <c r="C16" s="88"/>
      <c r="D16" s="104"/>
      <c r="E16" s="104"/>
      <c r="F16" s="69"/>
    </row>
    <row r="17" spans="1:6" ht="16.5" thickBot="1" x14ac:dyDescent="0.3">
      <c r="A17" s="66" t="s">
        <v>49</v>
      </c>
      <c r="B17" s="91">
        <f>SUM(B18:B26)</f>
        <v>20</v>
      </c>
      <c r="C17" s="91">
        <f t="shared" ref="C17:F17" si="2">SUM(C18:C26)</f>
        <v>28</v>
      </c>
      <c r="D17" s="91">
        <f t="shared" si="2"/>
        <v>30</v>
      </c>
      <c r="E17" s="91">
        <f t="shared" si="2"/>
        <v>0</v>
      </c>
      <c r="F17" s="91">
        <f t="shared" si="2"/>
        <v>0</v>
      </c>
    </row>
    <row r="18" spans="1:6" x14ac:dyDescent="0.25">
      <c r="A18" s="64" t="s">
        <v>439</v>
      </c>
      <c r="B18" s="54">
        <v>0.5</v>
      </c>
      <c r="C18" s="54">
        <v>2</v>
      </c>
      <c r="D18" s="54">
        <v>5</v>
      </c>
      <c r="E18" s="54"/>
      <c r="F18" s="58"/>
    </row>
    <row r="19" spans="1:6" x14ac:dyDescent="0.25">
      <c r="A19" s="32" t="s">
        <v>562</v>
      </c>
      <c r="B19" s="51">
        <v>0.5</v>
      </c>
      <c r="C19" s="51">
        <v>1</v>
      </c>
      <c r="D19" s="51"/>
      <c r="E19" s="51"/>
      <c r="F19" s="18"/>
    </row>
    <row r="20" spans="1:6" x14ac:dyDescent="0.25">
      <c r="A20" s="32" t="s">
        <v>588</v>
      </c>
      <c r="B20" s="101"/>
      <c r="C20" s="51"/>
      <c r="D20" s="51">
        <v>0.5</v>
      </c>
      <c r="E20" s="51"/>
      <c r="F20" s="18"/>
    </row>
    <row r="21" spans="1:6" x14ac:dyDescent="0.25">
      <c r="A21" s="32" t="s">
        <v>587</v>
      </c>
      <c r="B21" s="51">
        <v>0.5</v>
      </c>
      <c r="C21" s="51">
        <v>0.5</v>
      </c>
      <c r="D21" s="51">
        <v>0.5</v>
      </c>
      <c r="E21" s="51"/>
      <c r="F21" s="18"/>
    </row>
    <row r="22" spans="1:6" x14ac:dyDescent="0.25">
      <c r="A22" s="32" t="s">
        <v>531</v>
      </c>
      <c r="B22" s="51"/>
      <c r="C22" s="51">
        <v>0.5</v>
      </c>
      <c r="D22" s="51"/>
      <c r="E22" s="51"/>
      <c r="F22" s="18"/>
    </row>
    <row r="23" spans="1:6" x14ac:dyDescent="0.25">
      <c r="A23" s="32" t="s">
        <v>440</v>
      </c>
      <c r="B23" s="51">
        <v>13</v>
      </c>
      <c r="C23" s="51">
        <v>20</v>
      </c>
      <c r="D23" s="51">
        <v>20</v>
      </c>
      <c r="E23" s="51"/>
      <c r="F23" s="18"/>
    </row>
    <row r="24" spans="1:6" x14ac:dyDescent="0.25">
      <c r="A24" s="32" t="s">
        <v>513</v>
      </c>
      <c r="B24" s="51">
        <v>0.5</v>
      </c>
      <c r="C24" s="51">
        <v>0.5</v>
      </c>
      <c r="D24" s="51"/>
      <c r="E24" s="51"/>
      <c r="F24" s="18"/>
    </row>
    <row r="25" spans="1:6" x14ac:dyDescent="0.25">
      <c r="A25" s="32" t="s">
        <v>907</v>
      </c>
      <c r="B25" s="51"/>
      <c r="C25" s="51">
        <v>0.5</v>
      </c>
      <c r="D25" s="51"/>
      <c r="E25" s="51"/>
      <c r="F25" s="18"/>
    </row>
    <row r="26" spans="1:6" x14ac:dyDescent="0.25">
      <c r="A26" s="32" t="s">
        <v>442</v>
      </c>
      <c r="B26" s="51">
        <v>5</v>
      </c>
      <c r="C26" s="51">
        <v>3</v>
      </c>
      <c r="D26" s="51">
        <v>4</v>
      </c>
      <c r="E26" s="51"/>
      <c r="F26" s="18"/>
    </row>
    <row r="27" spans="1:6" ht="16.5" thickBot="1" x14ac:dyDescent="0.3">
      <c r="A27" s="62"/>
      <c r="B27" s="88"/>
      <c r="C27" s="88"/>
      <c r="D27" s="88"/>
      <c r="E27" s="88"/>
      <c r="F27" s="69"/>
    </row>
    <row r="28" spans="1:6" ht="16.5" thickBot="1" x14ac:dyDescent="0.3">
      <c r="A28" s="66" t="s">
        <v>56</v>
      </c>
      <c r="B28" s="91">
        <f>SUM(B29:B45)</f>
        <v>26.5</v>
      </c>
      <c r="C28" s="91">
        <f t="shared" ref="C28:F28" si="3">SUM(C29:C45)</f>
        <v>21</v>
      </c>
      <c r="D28" s="91">
        <f t="shared" si="3"/>
        <v>22</v>
      </c>
      <c r="E28" s="91">
        <f t="shared" si="3"/>
        <v>0</v>
      </c>
      <c r="F28" s="91">
        <f t="shared" si="3"/>
        <v>0</v>
      </c>
    </row>
    <row r="29" spans="1:6" x14ac:dyDescent="0.25">
      <c r="A29" s="64" t="s">
        <v>785</v>
      </c>
      <c r="B29" s="54">
        <v>5</v>
      </c>
      <c r="C29" s="54">
        <v>4</v>
      </c>
      <c r="D29" s="54">
        <v>4</v>
      </c>
      <c r="E29" s="54"/>
      <c r="F29" s="58"/>
    </row>
    <row r="30" spans="1:6" x14ac:dyDescent="0.25">
      <c r="A30" s="32" t="s">
        <v>448</v>
      </c>
      <c r="B30" s="51"/>
      <c r="C30" s="51">
        <v>0.5</v>
      </c>
      <c r="D30" s="51">
        <v>0.5</v>
      </c>
      <c r="E30" s="51"/>
      <c r="F30" s="18"/>
    </row>
    <row r="31" spans="1:6" x14ac:dyDescent="0.25">
      <c r="A31" s="32" t="s">
        <v>473</v>
      </c>
      <c r="B31" s="51"/>
      <c r="C31" s="51">
        <v>0.5</v>
      </c>
      <c r="D31" s="51">
        <v>0.5</v>
      </c>
      <c r="E31" s="51"/>
      <c r="F31" s="18"/>
    </row>
    <row r="32" spans="1:6" x14ac:dyDescent="0.25">
      <c r="A32" s="32" t="s">
        <v>449</v>
      </c>
      <c r="B32" s="51"/>
      <c r="C32" s="51">
        <v>0.5</v>
      </c>
      <c r="D32" s="51">
        <v>0.5</v>
      </c>
      <c r="E32" s="51"/>
      <c r="F32" s="18"/>
    </row>
    <row r="33" spans="1:6" x14ac:dyDescent="0.25">
      <c r="A33" s="32" t="s">
        <v>450</v>
      </c>
      <c r="B33" s="51">
        <v>0.5</v>
      </c>
      <c r="C33" s="51">
        <v>0.5</v>
      </c>
      <c r="D33" s="51">
        <v>0.5</v>
      </c>
      <c r="E33" s="51"/>
      <c r="F33" s="18"/>
    </row>
    <row r="34" spans="1:6" x14ac:dyDescent="0.25">
      <c r="A34" s="32" t="s">
        <v>459</v>
      </c>
      <c r="B34" s="51"/>
      <c r="C34" s="51">
        <v>3</v>
      </c>
      <c r="D34" s="51">
        <v>1</v>
      </c>
      <c r="E34" s="51"/>
      <c r="F34" s="18"/>
    </row>
    <row r="35" spans="1:6" x14ac:dyDescent="0.25">
      <c r="A35" s="32" t="s">
        <v>494</v>
      </c>
      <c r="B35" s="51">
        <v>1</v>
      </c>
      <c r="C35" s="51">
        <v>1</v>
      </c>
      <c r="D35" s="51">
        <v>1</v>
      </c>
      <c r="E35" s="51"/>
      <c r="F35" s="18"/>
    </row>
    <row r="36" spans="1:6" x14ac:dyDescent="0.25">
      <c r="A36" s="32" t="s">
        <v>657</v>
      </c>
      <c r="B36" s="51"/>
      <c r="C36" s="51">
        <v>3</v>
      </c>
      <c r="D36" s="51">
        <v>3</v>
      </c>
      <c r="E36" s="51"/>
      <c r="F36" s="18"/>
    </row>
    <row r="37" spans="1:6" x14ac:dyDescent="0.25">
      <c r="A37" s="32" t="s">
        <v>452</v>
      </c>
      <c r="B37" s="51">
        <v>2</v>
      </c>
      <c r="C37" s="51">
        <v>3</v>
      </c>
      <c r="D37" s="51">
        <v>2</v>
      </c>
      <c r="E37" s="51"/>
      <c r="F37" s="18"/>
    </row>
    <row r="38" spans="1:6" x14ac:dyDescent="0.25">
      <c r="A38" s="32" t="s">
        <v>453</v>
      </c>
      <c r="B38" s="51">
        <v>0.5</v>
      </c>
      <c r="C38" s="51">
        <v>0.5</v>
      </c>
      <c r="D38" s="51">
        <v>0.5</v>
      </c>
      <c r="E38" s="51"/>
      <c r="F38" s="18"/>
    </row>
    <row r="39" spans="1:6" x14ac:dyDescent="0.25">
      <c r="A39" s="32" t="s">
        <v>786</v>
      </c>
      <c r="B39" s="51"/>
      <c r="C39" s="51">
        <v>0.5</v>
      </c>
      <c r="D39" s="51"/>
      <c r="E39" s="51"/>
      <c r="F39" s="18"/>
    </row>
    <row r="40" spans="1:6" x14ac:dyDescent="0.25">
      <c r="A40" s="32" t="s">
        <v>455</v>
      </c>
      <c r="B40" s="51">
        <v>0.5</v>
      </c>
      <c r="C40" s="51">
        <v>0.5</v>
      </c>
      <c r="D40" s="51"/>
      <c r="E40" s="51"/>
      <c r="F40" s="18"/>
    </row>
    <row r="41" spans="1:6" x14ac:dyDescent="0.25">
      <c r="A41" s="32" t="s">
        <v>598</v>
      </c>
      <c r="B41" s="51">
        <v>3</v>
      </c>
      <c r="C41" s="51"/>
      <c r="D41" s="51"/>
      <c r="E41" s="51"/>
      <c r="F41" s="18"/>
    </row>
    <row r="42" spans="1:6" x14ac:dyDescent="0.25">
      <c r="A42" s="32" t="s">
        <v>463</v>
      </c>
      <c r="B42" s="51"/>
      <c r="C42" s="51">
        <v>1</v>
      </c>
      <c r="D42" s="51">
        <v>0.5</v>
      </c>
      <c r="E42" s="51"/>
      <c r="F42" s="18"/>
    </row>
    <row r="43" spans="1:6" x14ac:dyDescent="0.25">
      <c r="A43" s="32" t="s">
        <v>880</v>
      </c>
      <c r="B43" s="51">
        <v>2</v>
      </c>
      <c r="C43" s="51">
        <v>2</v>
      </c>
      <c r="D43" s="51">
        <v>2</v>
      </c>
      <c r="E43" s="51"/>
      <c r="F43" s="18"/>
    </row>
    <row r="44" spans="1:6" x14ac:dyDescent="0.25">
      <c r="A44" s="60" t="s">
        <v>664</v>
      </c>
      <c r="B44" s="51"/>
      <c r="C44" s="51">
        <v>0.5</v>
      </c>
      <c r="D44" s="51"/>
      <c r="E44" s="51"/>
      <c r="F44" s="18"/>
    </row>
    <row r="45" spans="1:6" x14ac:dyDescent="0.25">
      <c r="A45" s="60" t="s">
        <v>464</v>
      </c>
      <c r="B45" s="51">
        <v>12</v>
      </c>
      <c r="C45" s="51"/>
      <c r="D45" s="51">
        <v>6</v>
      </c>
      <c r="E45" s="51"/>
      <c r="F45" s="18"/>
    </row>
    <row r="46" spans="1:6" ht="16.5" thickBot="1" x14ac:dyDescent="0.3">
      <c r="A46" s="65" t="s">
        <v>456</v>
      </c>
      <c r="B46" s="88"/>
      <c r="C46" s="88"/>
      <c r="D46" s="88">
        <v>2</v>
      </c>
      <c r="E46" s="88"/>
      <c r="F46" s="69"/>
    </row>
    <row r="47" spans="1:6" ht="16.5" thickBot="1" x14ac:dyDescent="0.3">
      <c r="A47" s="66" t="s">
        <v>57</v>
      </c>
      <c r="B47" s="91">
        <f>B28+B17+B6+B3</f>
        <v>68.5</v>
      </c>
      <c r="C47" s="91">
        <f>C28+C17+C6+C3</f>
        <v>64.55</v>
      </c>
      <c r="D47" s="91">
        <f>D28+D17+D6+D3</f>
        <v>67.5</v>
      </c>
      <c r="E47" s="91">
        <f t="shared" ref="E47:F47" si="4">E28+E17+E6+E3</f>
        <v>0</v>
      </c>
      <c r="F47" s="91">
        <f t="shared" si="4"/>
        <v>0</v>
      </c>
    </row>
    <row r="48" spans="1:6" ht="16.5" thickBot="1" x14ac:dyDescent="0.3">
      <c r="A48" s="66" t="s">
        <v>58</v>
      </c>
      <c r="B48" s="55">
        <f>COUNT(B4:B45)-3</f>
        <v>21</v>
      </c>
      <c r="C48" s="55">
        <f>COUNT(C4:C45)-3</f>
        <v>29</v>
      </c>
      <c r="D48" s="55">
        <f>COUNT(D4:D45)-3</f>
        <v>24</v>
      </c>
      <c r="E48" s="105"/>
      <c r="F48" s="70"/>
    </row>
    <row r="49" spans="1:6" ht="16.5" thickBot="1" x14ac:dyDescent="0.3">
      <c r="A49" s="66" t="s">
        <v>787</v>
      </c>
      <c r="B49" s="55"/>
      <c r="C49" s="55"/>
      <c r="D49" s="105"/>
      <c r="E49" s="105"/>
      <c r="F49" s="70"/>
    </row>
    <row r="50" spans="1:6" x14ac:dyDescent="0.25">
      <c r="B50" s="100"/>
      <c r="C50" s="100"/>
      <c r="D50" s="100"/>
      <c r="E50" s="100"/>
    </row>
    <row r="51" spans="1:6" x14ac:dyDescent="0.25">
      <c r="B51" s="100"/>
      <c r="C51" s="100"/>
      <c r="D51" s="100"/>
      <c r="E51" s="100"/>
    </row>
    <row r="52" spans="1:6" x14ac:dyDescent="0.25">
      <c r="B52" s="100"/>
      <c r="C52" s="100"/>
      <c r="D52" s="100"/>
      <c r="E52" s="100"/>
    </row>
  </sheetData>
  <sortState xmlns:xlrd2="http://schemas.microsoft.com/office/spreadsheetml/2017/richdata2" ref="A29:F43">
    <sortCondition ref="A28:A4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:G34"/>
  <sheetViews>
    <sheetView zoomScale="130" zoomScaleNormal="130" workbookViewId="0">
      <selection activeCell="K10" sqref="K10"/>
    </sheetView>
  </sheetViews>
  <sheetFormatPr defaultColWidth="8.85546875" defaultRowHeight="15.75" x14ac:dyDescent="0.25"/>
  <cols>
    <col min="1" max="1" width="29.85546875" style="3" customWidth="1"/>
    <col min="2" max="5" width="9.5703125" style="3" customWidth="1"/>
    <col min="6" max="16384" width="8.85546875" style="3"/>
  </cols>
  <sheetData>
    <row r="1" spans="1:7" ht="16.5" thickBot="1" x14ac:dyDescent="0.3">
      <c r="A1" s="133" t="s">
        <v>788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7" ht="16.5" thickBot="1" x14ac:dyDescent="0.3">
      <c r="A2" s="134" t="s">
        <v>789</v>
      </c>
      <c r="B2" s="79" t="s">
        <v>790</v>
      </c>
      <c r="C2" s="80" t="s">
        <v>431</v>
      </c>
      <c r="D2" s="79" t="s">
        <v>431</v>
      </c>
      <c r="E2" s="118" t="s">
        <v>433</v>
      </c>
      <c r="F2" s="118"/>
    </row>
    <row r="3" spans="1:7" ht="16.5" thickBot="1" x14ac:dyDescent="0.3">
      <c r="A3" s="66" t="s">
        <v>48</v>
      </c>
      <c r="B3" s="91">
        <f>SUM(B4:B7)</f>
        <v>23.5</v>
      </c>
      <c r="C3" s="91">
        <f t="shared" ref="C3:F3" si="0">SUM(C4:C7)</f>
        <v>17.5</v>
      </c>
      <c r="D3" s="91">
        <f t="shared" si="0"/>
        <v>15</v>
      </c>
      <c r="E3" s="91">
        <f t="shared" si="0"/>
        <v>0</v>
      </c>
      <c r="F3" s="91">
        <f t="shared" si="0"/>
        <v>0</v>
      </c>
      <c r="G3" s="100"/>
    </row>
    <row r="4" spans="1:7" x14ac:dyDescent="0.25">
      <c r="A4" s="64" t="s">
        <v>436</v>
      </c>
      <c r="B4" s="54">
        <v>15</v>
      </c>
      <c r="C4" s="54">
        <v>10</v>
      </c>
      <c r="D4" s="54">
        <v>12</v>
      </c>
      <c r="E4" s="54"/>
      <c r="F4" s="106"/>
      <c r="G4" s="100"/>
    </row>
    <row r="5" spans="1:7" x14ac:dyDescent="0.25">
      <c r="A5" s="32" t="s">
        <v>468</v>
      </c>
      <c r="B5" s="51">
        <v>8</v>
      </c>
      <c r="C5" s="51">
        <v>7</v>
      </c>
      <c r="D5" s="51">
        <v>1</v>
      </c>
      <c r="E5" s="51"/>
      <c r="F5" s="102"/>
      <c r="G5" s="100"/>
    </row>
    <row r="6" spans="1:7" x14ac:dyDescent="0.25">
      <c r="A6" s="32" t="s">
        <v>493</v>
      </c>
      <c r="B6" s="51">
        <v>0.5</v>
      </c>
      <c r="C6" s="51"/>
      <c r="D6" s="51">
        <v>2</v>
      </c>
      <c r="E6" s="51"/>
      <c r="F6" s="102"/>
      <c r="G6" s="100"/>
    </row>
    <row r="7" spans="1:7" x14ac:dyDescent="0.25">
      <c r="A7" s="32" t="s">
        <v>469</v>
      </c>
      <c r="B7" s="51"/>
      <c r="C7" s="51">
        <v>0.5</v>
      </c>
      <c r="D7" s="51"/>
      <c r="E7" s="51"/>
      <c r="F7" s="102"/>
      <c r="G7" s="100"/>
    </row>
    <row r="8" spans="1:7" ht="16.5" thickBot="1" x14ac:dyDescent="0.3">
      <c r="A8" s="74"/>
      <c r="B8" s="88"/>
      <c r="C8" s="88"/>
      <c r="D8" s="104"/>
      <c r="E8" s="104"/>
      <c r="F8" s="104"/>
      <c r="G8" s="100"/>
    </row>
    <row r="9" spans="1:7" ht="16.5" thickBot="1" x14ac:dyDescent="0.3">
      <c r="A9" s="66" t="s">
        <v>49</v>
      </c>
      <c r="B9" s="91">
        <f>SUM(B10:B11)</f>
        <v>1</v>
      </c>
      <c r="C9" s="91">
        <f t="shared" ref="C9:F9" si="1">SUM(C10:C11)</f>
        <v>1.05</v>
      </c>
      <c r="D9" s="91">
        <f t="shared" si="1"/>
        <v>1</v>
      </c>
      <c r="E9" s="91">
        <f t="shared" si="1"/>
        <v>0</v>
      </c>
      <c r="F9" s="91">
        <f t="shared" si="1"/>
        <v>0</v>
      </c>
      <c r="G9" s="100"/>
    </row>
    <row r="10" spans="1:7" x14ac:dyDescent="0.25">
      <c r="A10" s="64" t="s">
        <v>439</v>
      </c>
      <c r="B10" s="54"/>
      <c r="C10" s="54">
        <v>0.05</v>
      </c>
      <c r="D10" s="54">
        <v>0.5</v>
      </c>
      <c r="E10" s="54"/>
      <c r="F10" s="106"/>
      <c r="G10" s="100"/>
    </row>
    <row r="11" spans="1:7" x14ac:dyDescent="0.25">
      <c r="A11" s="32" t="s">
        <v>442</v>
      </c>
      <c r="B11" s="51">
        <v>1</v>
      </c>
      <c r="C11" s="51">
        <v>1</v>
      </c>
      <c r="D11" s="51">
        <v>0.5</v>
      </c>
      <c r="E11" s="51"/>
      <c r="F11" s="102"/>
      <c r="G11" s="100"/>
    </row>
    <row r="12" spans="1:7" ht="16.5" thickBot="1" x14ac:dyDescent="0.3">
      <c r="A12" s="74"/>
      <c r="B12" s="88"/>
      <c r="C12" s="88"/>
      <c r="D12" s="104"/>
      <c r="E12" s="104"/>
      <c r="F12" s="104"/>
      <c r="G12" s="100"/>
    </row>
    <row r="13" spans="1:7" ht="16.5" thickBot="1" x14ac:dyDescent="0.3">
      <c r="A13" s="66" t="s">
        <v>56</v>
      </c>
      <c r="B13" s="91">
        <f>SUM(B14:B30)</f>
        <v>40.5</v>
      </c>
      <c r="C13" s="91">
        <f t="shared" ref="C13:F13" si="2">SUM(C14:C30)</f>
        <v>42.65</v>
      </c>
      <c r="D13" s="91">
        <f t="shared" si="2"/>
        <v>44.5</v>
      </c>
      <c r="E13" s="91">
        <f t="shared" si="2"/>
        <v>0</v>
      </c>
      <c r="F13" s="91">
        <f t="shared" si="2"/>
        <v>0</v>
      </c>
      <c r="G13" s="100"/>
    </row>
    <row r="14" spans="1:7" x14ac:dyDescent="0.25">
      <c r="A14" s="64" t="s">
        <v>791</v>
      </c>
      <c r="B14" s="54"/>
      <c r="C14" s="54">
        <v>0.05</v>
      </c>
      <c r="D14" s="54"/>
      <c r="E14" s="54"/>
      <c r="F14" s="106"/>
      <c r="G14" s="100"/>
    </row>
    <row r="15" spans="1:7" x14ac:dyDescent="0.25">
      <c r="A15" s="32" t="s">
        <v>615</v>
      </c>
      <c r="B15" s="51">
        <v>0.5</v>
      </c>
      <c r="C15" s="51">
        <v>0.05</v>
      </c>
      <c r="D15" s="51">
        <v>0.5</v>
      </c>
      <c r="E15" s="51"/>
      <c r="F15" s="102"/>
      <c r="G15" s="100"/>
    </row>
    <row r="16" spans="1:7" x14ac:dyDescent="0.25">
      <c r="A16" s="32" t="s">
        <v>445</v>
      </c>
      <c r="B16" s="51">
        <v>0.5</v>
      </c>
      <c r="C16" s="51"/>
      <c r="D16" s="51"/>
      <c r="E16" s="51"/>
      <c r="F16" s="102"/>
      <c r="G16" s="100"/>
    </row>
    <row r="17" spans="1:7" x14ac:dyDescent="0.25">
      <c r="A17" s="32" t="s">
        <v>792</v>
      </c>
      <c r="B17" s="51">
        <v>0.5</v>
      </c>
      <c r="C17" s="51">
        <v>0.05</v>
      </c>
      <c r="D17" s="51">
        <v>0.5</v>
      </c>
      <c r="E17" s="51"/>
      <c r="F17" s="102"/>
      <c r="G17" s="100"/>
    </row>
    <row r="18" spans="1:7" x14ac:dyDescent="0.25">
      <c r="A18" s="32" t="s">
        <v>448</v>
      </c>
      <c r="B18" s="51">
        <v>0.5</v>
      </c>
      <c r="C18" s="51">
        <v>0.5</v>
      </c>
      <c r="D18" s="51">
        <v>2</v>
      </c>
      <c r="E18" s="51"/>
      <c r="F18" s="102"/>
      <c r="G18" s="100"/>
    </row>
    <row r="19" spans="1:7" x14ac:dyDescent="0.25">
      <c r="A19" s="32" t="s">
        <v>473</v>
      </c>
      <c r="B19" s="51"/>
      <c r="C19" s="51"/>
      <c r="D19" s="51">
        <v>0.5</v>
      </c>
      <c r="E19" s="51"/>
      <c r="F19" s="102"/>
      <c r="G19" s="100"/>
    </row>
    <row r="20" spans="1:7" x14ac:dyDescent="0.25">
      <c r="A20" s="32" t="s">
        <v>449</v>
      </c>
      <c r="B20" s="51">
        <v>0.5</v>
      </c>
      <c r="C20" s="51">
        <v>0.5</v>
      </c>
      <c r="D20" s="51">
        <v>1</v>
      </c>
      <c r="E20" s="51"/>
      <c r="F20" s="102"/>
      <c r="G20" s="100"/>
    </row>
    <row r="21" spans="1:7" x14ac:dyDescent="0.25">
      <c r="A21" s="32" t="s">
        <v>450</v>
      </c>
      <c r="B21" s="51">
        <v>2</v>
      </c>
      <c r="C21" s="51">
        <v>0.5</v>
      </c>
      <c r="D21" s="51">
        <v>0.5</v>
      </c>
      <c r="E21" s="51"/>
      <c r="F21" s="102"/>
      <c r="G21" s="100"/>
    </row>
    <row r="22" spans="1:7" x14ac:dyDescent="0.25">
      <c r="A22" s="32" t="s">
        <v>909</v>
      </c>
      <c r="B22" s="51"/>
      <c r="C22" s="51">
        <v>3</v>
      </c>
      <c r="D22" s="51"/>
      <c r="E22" s="51"/>
      <c r="F22" s="102"/>
      <c r="G22" s="100"/>
    </row>
    <row r="23" spans="1:7" x14ac:dyDescent="0.25">
      <c r="A23" s="32" t="s">
        <v>793</v>
      </c>
      <c r="B23" s="51"/>
      <c r="C23" s="51">
        <v>10</v>
      </c>
      <c r="D23" s="51"/>
      <c r="E23" s="51"/>
      <c r="F23" s="102"/>
      <c r="G23" s="100"/>
    </row>
    <row r="24" spans="1:7" x14ac:dyDescent="0.25">
      <c r="A24" s="32" t="s">
        <v>494</v>
      </c>
      <c r="B24" s="51">
        <v>1</v>
      </c>
      <c r="C24" s="51">
        <v>1</v>
      </c>
      <c r="D24" s="51">
        <v>1</v>
      </c>
      <c r="E24" s="51"/>
      <c r="F24" s="102"/>
      <c r="G24" s="100"/>
    </row>
    <row r="25" spans="1:7" x14ac:dyDescent="0.25">
      <c r="A25" s="32" t="s">
        <v>657</v>
      </c>
      <c r="B25" s="51"/>
      <c r="C25" s="51">
        <v>3</v>
      </c>
      <c r="D25" s="51">
        <v>5</v>
      </c>
      <c r="E25" s="51"/>
      <c r="F25" s="102"/>
      <c r="G25" s="100"/>
    </row>
    <row r="26" spans="1:7" x14ac:dyDescent="0.25">
      <c r="A26" s="32" t="s">
        <v>794</v>
      </c>
      <c r="B26" s="51">
        <v>0.5</v>
      </c>
      <c r="C26" s="51">
        <v>0.5</v>
      </c>
      <c r="D26" s="51">
        <v>0.5</v>
      </c>
      <c r="E26" s="51"/>
      <c r="F26" s="102"/>
      <c r="G26" s="100"/>
    </row>
    <row r="27" spans="1:7" x14ac:dyDescent="0.25">
      <c r="A27" s="32" t="s">
        <v>460</v>
      </c>
      <c r="B27" s="51"/>
      <c r="C27" s="51"/>
      <c r="D27" s="51">
        <v>0.5</v>
      </c>
      <c r="E27" s="51"/>
      <c r="F27" s="102"/>
      <c r="G27" s="100"/>
    </row>
    <row r="28" spans="1:7" x14ac:dyDescent="0.25">
      <c r="A28" s="32" t="s">
        <v>452</v>
      </c>
      <c r="B28" s="51">
        <v>20</v>
      </c>
      <c r="C28" s="51">
        <v>23</v>
      </c>
      <c r="D28" s="51">
        <v>16</v>
      </c>
      <c r="E28" s="51"/>
      <c r="F28" s="102"/>
      <c r="G28" s="100"/>
    </row>
    <row r="29" spans="1:7" x14ac:dyDescent="0.25">
      <c r="A29" s="32" t="s">
        <v>463</v>
      </c>
      <c r="B29" s="51">
        <v>0.5</v>
      </c>
      <c r="C29" s="51">
        <v>0.5</v>
      </c>
      <c r="D29" s="51">
        <v>0.5</v>
      </c>
      <c r="E29" s="51"/>
      <c r="F29" s="102"/>
      <c r="G29" s="100"/>
    </row>
    <row r="30" spans="1:7" x14ac:dyDescent="0.25">
      <c r="A30" s="60" t="s">
        <v>464</v>
      </c>
      <c r="B30" s="51">
        <v>14</v>
      </c>
      <c r="C30" s="51"/>
      <c r="D30" s="51">
        <v>16</v>
      </c>
      <c r="E30" s="51"/>
      <c r="F30" s="102"/>
      <c r="G30" s="100"/>
    </row>
    <row r="31" spans="1:7" ht="16.5" thickBot="1" x14ac:dyDescent="0.3">
      <c r="A31" s="65" t="s">
        <v>456</v>
      </c>
      <c r="B31" s="88"/>
      <c r="C31" s="88"/>
      <c r="D31" s="88">
        <v>8</v>
      </c>
      <c r="E31" s="88"/>
      <c r="F31" s="104"/>
      <c r="G31" s="100"/>
    </row>
    <row r="32" spans="1:7" ht="16.5" thickBot="1" x14ac:dyDescent="0.3">
      <c r="A32" s="66" t="s">
        <v>57</v>
      </c>
      <c r="B32" s="91">
        <f>B13+B9+B3</f>
        <v>65</v>
      </c>
      <c r="C32" s="91">
        <f>C13+C9+C3</f>
        <v>61.199999999999996</v>
      </c>
      <c r="D32" s="91">
        <f>D13+D9+D3</f>
        <v>60.5</v>
      </c>
      <c r="E32" s="105"/>
      <c r="F32" s="105"/>
      <c r="G32" s="100"/>
    </row>
    <row r="33" spans="1:7" ht="16.5" thickBot="1" x14ac:dyDescent="0.3">
      <c r="A33" s="66" t="s">
        <v>58</v>
      </c>
      <c r="B33" s="55">
        <f>COUNT(B4:B30)-2</f>
        <v>15</v>
      </c>
      <c r="C33" s="55">
        <f>COUNT(C4:C30)-2</f>
        <v>18</v>
      </c>
      <c r="D33" s="55">
        <f>COUNT(D4:D30)-2</f>
        <v>18</v>
      </c>
      <c r="E33" s="105"/>
      <c r="F33" s="105"/>
      <c r="G33" s="100"/>
    </row>
    <row r="34" spans="1:7" ht="16.5" thickBot="1" x14ac:dyDescent="0.3">
      <c r="A34" s="66" t="s">
        <v>795</v>
      </c>
      <c r="B34" s="55"/>
      <c r="C34" s="55"/>
      <c r="D34" s="105"/>
      <c r="E34" s="105"/>
      <c r="F34" s="105"/>
      <c r="G34" s="100"/>
    </row>
  </sheetData>
  <sortState xmlns:xlrd2="http://schemas.microsoft.com/office/spreadsheetml/2017/richdata2" ref="A14:F29">
    <sortCondition ref="A13:A29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5"/>
  <dimension ref="A1:F29"/>
  <sheetViews>
    <sheetView zoomScale="130" zoomScaleNormal="130" workbookViewId="0">
      <selection activeCell="H9" sqref="H9"/>
    </sheetView>
  </sheetViews>
  <sheetFormatPr defaultRowHeight="12.75" x14ac:dyDescent="0.2"/>
  <cols>
    <col min="1" max="1" width="25.85546875" customWidth="1"/>
    <col min="2" max="5" width="9.5703125" customWidth="1"/>
  </cols>
  <sheetData>
    <row r="1" spans="1:6" ht="16.5" thickBot="1" x14ac:dyDescent="0.25">
      <c r="A1" s="133" t="s">
        <v>796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6" ht="18" customHeight="1" thickBot="1" x14ac:dyDescent="0.25">
      <c r="A2" s="134" t="s">
        <v>797</v>
      </c>
      <c r="B2" s="79" t="s">
        <v>790</v>
      </c>
      <c r="C2" s="79" t="s">
        <v>431</v>
      </c>
      <c r="D2" s="79" t="s">
        <v>431</v>
      </c>
      <c r="E2" s="79" t="s">
        <v>433</v>
      </c>
      <c r="F2" s="138"/>
    </row>
    <row r="3" spans="1:6" ht="16.5" thickBot="1" x14ac:dyDescent="0.25">
      <c r="A3" s="66" t="s">
        <v>48</v>
      </c>
      <c r="B3" s="28">
        <f>SUM(B4:B5)</f>
        <v>9</v>
      </c>
      <c r="C3" s="28">
        <f t="shared" ref="C3:F3" si="0">SUM(C4:C5)</f>
        <v>7.5</v>
      </c>
      <c r="D3" s="28">
        <f t="shared" si="0"/>
        <v>7.5</v>
      </c>
      <c r="E3" s="28">
        <f t="shared" si="0"/>
        <v>0</v>
      </c>
      <c r="F3" s="28">
        <f t="shared" si="0"/>
        <v>0</v>
      </c>
    </row>
    <row r="4" spans="1:6" ht="15.75" x14ac:dyDescent="0.2">
      <c r="A4" s="64" t="s">
        <v>436</v>
      </c>
      <c r="B4" s="22">
        <v>8</v>
      </c>
      <c r="C4" s="22">
        <v>7</v>
      </c>
      <c r="D4" s="22">
        <v>7</v>
      </c>
      <c r="E4" s="22"/>
      <c r="F4" s="26"/>
    </row>
    <row r="5" spans="1:6" ht="15.75" x14ac:dyDescent="0.2">
      <c r="A5" s="32" t="s">
        <v>468</v>
      </c>
      <c r="B5" s="12">
        <v>1</v>
      </c>
      <c r="C5" s="12">
        <v>0.5</v>
      </c>
      <c r="D5" s="12">
        <v>0.5</v>
      </c>
      <c r="E5" s="12"/>
      <c r="F5" s="11"/>
    </row>
    <row r="6" spans="1:6" ht="16.5" thickBot="1" x14ac:dyDescent="0.25">
      <c r="A6" s="74"/>
      <c r="B6" s="14"/>
      <c r="C6" s="14"/>
      <c r="D6" s="14"/>
      <c r="E6" s="14"/>
      <c r="F6" s="13"/>
    </row>
    <row r="7" spans="1:6" ht="16.5" thickBot="1" x14ac:dyDescent="0.25">
      <c r="A7" s="66" t="s">
        <v>49</v>
      </c>
      <c r="B7" s="28">
        <f>SUM(B8:B9)</f>
        <v>11</v>
      </c>
      <c r="C7" s="28">
        <f t="shared" ref="C7:F7" si="1">SUM(C8:C9)</f>
        <v>7</v>
      </c>
      <c r="D7" s="28">
        <f t="shared" si="1"/>
        <v>7</v>
      </c>
      <c r="E7" s="28">
        <f t="shared" si="1"/>
        <v>0</v>
      </c>
      <c r="F7" s="28">
        <f t="shared" si="1"/>
        <v>0</v>
      </c>
    </row>
    <row r="8" spans="1:6" ht="15.75" x14ac:dyDescent="0.2">
      <c r="A8" s="64" t="s">
        <v>746</v>
      </c>
      <c r="B8" s="22">
        <v>4</v>
      </c>
      <c r="C8" s="22">
        <v>5</v>
      </c>
      <c r="D8" s="22">
        <v>5</v>
      </c>
      <c r="E8" s="22"/>
      <c r="F8" s="26"/>
    </row>
    <row r="9" spans="1:6" ht="15.75" x14ac:dyDescent="0.2">
      <c r="A9" s="32" t="s">
        <v>442</v>
      </c>
      <c r="B9" s="12">
        <v>7</v>
      </c>
      <c r="C9" s="12">
        <v>2</v>
      </c>
      <c r="D9" s="12">
        <v>2</v>
      </c>
      <c r="E9" s="12"/>
      <c r="F9" s="11"/>
    </row>
    <row r="10" spans="1:6" ht="16.5" thickBot="1" x14ac:dyDescent="0.25">
      <c r="A10" s="62"/>
      <c r="B10" s="14"/>
      <c r="C10" s="65"/>
      <c r="D10" s="13"/>
      <c r="E10" s="13"/>
      <c r="F10" s="13"/>
    </row>
    <row r="11" spans="1:6" ht="16.5" thickBot="1" x14ac:dyDescent="0.25">
      <c r="A11" s="66" t="s">
        <v>56</v>
      </c>
      <c r="B11" s="28">
        <f>SUM(B12:B25)</f>
        <v>21</v>
      </c>
      <c r="C11" s="28">
        <f t="shared" ref="C11:F11" si="2">SUM(C12:C25)</f>
        <v>39</v>
      </c>
      <c r="D11" s="28">
        <f t="shared" si="2"/>
        <v>34.5</v>
      </c>
      <c r="E11" s="28">
        <f t="shared" si="2"/>
        <v>0</v>
      </c>
      <c r="F11" s="28">
        <f t="shared" si="2"/>
        <v>0</v>
      </c>
    </row>
    <row r="12" spans="1:6" ht="15.75" x14ac:dyDescent="0.2">
      <c r="A12" s="64" t="s">
        <v>798</v>
      </c>
      <c r="B12" s="22"/>
      <c r="C12" s="22">
        <v>15</v>
      </c>
      <c r="D12" s="22">
        <v>4</v>
      </c>
      <c r="E12" s="22"/>
      <c r="F12" s="26"/>
    </row>
    <row r="13" spans="1:6" ht="15.75" x14ac:dyDescent="0.2">
      <c r="A13" s="32" t="s">
        <v>799</v>
      </c>
      <c r="B13" s="12">
        <v>0.5</v>
      </c>
      <c r="C13" s="12">
        <v>0.5</v>
      </c>
      <c r="D13" s="12">
        <v>0.5</v>
      </c>
      <c r="E13" s="12"/>
      <c r="F13" s="11"/>
    </row>
    <row r="14" spans="1:6" ht="15.75" x14ac:dyDescent="0.2">
      <c r="A14" s="32" t="s">
        <v>449</v>
      </c>
      <c r="B14" s="12"/>
      <c r="C14" s="12">
        <v>1</v>
      </c>
      <c r="D14" s="12">
        <v>0.5</v>
      </c>
      <c r="E14" s="12"/>
      <c r="F14" s="11"/>
    </row>
    <row r="15" spans="1:6" ht="15.75" x14ac:dyDescent="0.2">
      <c r="A15" s="32" t="s">
        <v>450</v>
      </c>
      <c r="B15" s="12">
        <v>1</v>
      </c>
      <c r="C15" s="12">
        <v>0.5</v>
      </c>
      <c r="D15" s="12">
        <v>0.5</v>
      </c>
      <c r="E15" s="12"/>
      <c r="F15" s="11"/>
    </row>
    <row r="16" spans="1:6" ht="15.75" x14ac:dyDescent="0.2">
      <c r="A16" s="32" t="s">
        <v>909</v>
      </c>
      <c r="B16" s="12">
        <v>5</v>
      </c>
      <c r="C16" s="12">
        <v>5</v>
      </c>
      <c r="D16" s="12">
        <v>4</v>
      </c>
      <c r="E16" s="12"/>
      <c r="F16" s="11"/>
    </row>
    <row r="17" spans="1:6" ht="15.75" x14ac:dyDescent="0.2">
      <c r="A17" s="32" t="s">
        <v>929</v>
      </c>
      <c r="B17" s="12"/>
      <c r="C17" s="12">
        <v>3</v>
      </c>
      <c r="D17" s="12">
        <v>4</v>
      </c>
      <c r="E17" s="12"/>
      <c r="F17" s="11"/>
    </row>
    <row r="18" spans="1:6" ht="15.75" x14ac:dyDescent="0.2">
      <c r="A18" s="32" t="s">
        <v>662</v>
      </c>
      <c r="B18" s="12"/>
      <c r="C18" s="12">
        <v>0.5</v>
      </c>
      <c r="D18" s="12">
        <v>0.5</v>
      </c>
      <c r="E18" s="12"/>
      <c r="F18" s="11"/>
    </row>
    <row r="19" spans="1:6" ht="15.75" x14ac:dyDescent="0.2">
      <c r="A19" s="32" t="s">
        <v>452</v>
      </c>
      <c r="B19" s="12">
        <v>10</v>
      </c>
      <c r="C19" s="12">
        <v>12</v>
      </c>
      <c r="D19" s="12">
        <v>6</v>
      </c>
      <c r="E19" s="12"/>
      <c r="F19" s="11"/>
    </row>
    <row r="20" spans="1:6" ht="15.75" x14ac:dyDescent="0.2">
      <c r="A20" s="32" t="s">
        <v>800</v>
      </c>
      <c r="B20" s="12"/>
      <c r="C20" s="12"/>
      <c r="D20" s="12">
        <v>4</v>
      </c>
      <c r="E20" s="12"/>
      <c r="F20" s="11"/>
    </row>
    <row r="21" spans="1:6" ht="15.75" x14ac:dyDescent="0.2">
      <c r="A21" s="32" t="s">
        <v>597</v>
      </c>
      <c r="B21" s="12"/>
      <c r="C21" s="12">
        <v>0.5</v>
      </c>
      <c r="D21" s="12"/>
      <c r="E21" s="12"/>
      <c r="F21" s="11"/>
    </row>
    <row r="22" spans="1:6" ht="15.75" x14ac:dyDescent="0.2">
      <c r="A22" s="32" t="s">
        <v>455</v>
      </c>
      <c r="B22" s="12">
        <v>0.5</v>
      </c>
      <c r="C22" s="12">
        <v>0.5</v>
      </c>
      <c r="D22" s="12"/>
      <c r="E22" s="12"/>
      <c r="F22" s="11"/>
    </row>
    <row r="23" spans="1:6" ht="15.75" x14ac:dyDescent="0.2">
      <c r="A23" s="32" t="s">
        <v>463</v>
      </c>
      <c r="B23" s="12"/>
      <c r="C23" s="12">
        <v>0.5</v>
      </c>
      <c r="D23" s="12">
        <v>0.5</v>
      </c>
      <c r="E23" s="12"/>
      <c r="F23" s="11"/>
    </row>
    <row r="24" spans="1:6" ht="15.75" x14ac:dyDescent="0.2">
      <c r="A24" s="32" t="s">
        <v>880</v>
      </c>
      <c r="B24" s="12">
        <v>4</v>
      </c>
      <c r="C24" s="12"/>
      <c r="D24" s="12"/>
      <c r="E24" s="12"/>
      <c r="F24" s="11"/>
    </row>
    <row r="25" spans="1:6" ht="15.75" x14ac:dyDescent="0.2">
      <c r="A25" s="65" t="s">
        <v>464</v>
      </c>
      <c r="B25" s="14"/>
      <c r="C25" s="14"/>
      <c r="D25" s="14">
        <v>10</v>
      </c>
      <c r="E25" s="14"/>
      <c r="F25" s="13"/>
    </row>
    <row r="26" spans="1:6" ht="16.5" thickBot="1" x14ac:dyDescent="0.25">
      <c r="A26" s="65"/>
      <c r="B26" s="14"/>
      <c r="C26" s="14"/>
      <c r="D26" s="14"/>
      <c r="E26" s="14"/>
      <c r="F26" s="13"/>
    </row>
    <row r="27" spans="1:6" ht="16.5" thickBot="1" x14ac:dyDescent="0.25">
      <c r="A27" s="66" t="s">
        <v>57</v>
      </c>
      <c r="B27" s="28">
        <f>B11+B7+B3</f>
        <v>41</v>
      </c>
      <c r="C27" s="28">
        <f>C11+C7+C3</f>
        <v>53.5</v>
      </c>
      <c r="D27" s="28">
        <f>D11+D7+D3</f>
        <v>49</v>
      </c>
      <c r="E27" s="28">
        <f t="shared" ref="E27:F27" si="3">E11+E7+E3</f>
        <v>0</v>
      </c>
      <c r="F27" s="28">
        <f t="shared" si="3"/>
        <v>0</v>
      </c>
    </row>
    <row r="28" spans="1:6" ht="16.5" thickBot="1" x14ac:dyDescent="0.25">
      <c r="A28" s="66" t="s">
        <v>58</v>
      </c>
      <c r="B28" s="31">
        <f>COUNT(B4:B24)-2</f>
        <v>10</v>
      </c>
      <c r="C28" s="31">
        <f>COUNT(C4:C24)-2</f>
        <v>15</v>
      </c>
      <c r="D28" s="31">
        <f>COUNT(D4:D24)-2</f>
        <v>14</v>
      </c>
      <c r="E28" s="41"/>
      <c r="F28" s="41"/>
    </row>
    <row r="29" spans="1:6" ht="16.5" thickBot="1" x14ac:dyDescent="0.25">
      <c r="A29" s="66" t="s">
        <v>801</v>
      </c>
      <c r="B29" s="31"/>
      <c r="C29" s="133"/>
      <c r="D29" s="41"/>
      <c r="E29" s="41"/>
      <c r="F29" s="41"/>
    </row>
  </sheetData>
  <sortState xmlns:xlrd2="http://schemas.microsoft.com/office/spreadsheetml/2017/richdata2" ref="A12:F24">
    <sortCondition ref="A11:A2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>
    <pageSetUpPr fitToPage="1"/>
  </sheetPr>
  <dimension ref="A1:H41"/>
  <sheetViews>
    <sheetView zoomScale="130" zoomScaleNormal="130" workbookViewId="0">
      <selection activeCell="H48" sqref="H48"/>
    </sheetView>
  </sheetViews>
  <sheetFormatPr defaultColWidth="8.85546875" defaultRowHeight="15.75" x14ac:dyDescent="0.25"/>
  <cols>
    <col min="1" max="1" width="35.7109375" style="3" customWidth="1"/>
    <col min="2" max="5" width="9.5703125" style="3" customWidth="1"/>
    <col min="6" max="8" width="10.28515625" style="3" customWidth="1"/>
    <col min="9" max="16384" width="8.85546875" style="3"/>
  </cols>
  <sheetData>
    <row r="1" spans="1:8" ht="16.5" thickBot="1" x14ac:dyDescent="0.3">
      <c r="A1" s="133" t="s">
        <v>802</v>
      </c>
      <c r="B1" s="91">
        <v>1999</v>
      </c>
      <c r="C1" s="91">
        <v>2006</v>
      </c>
      <c r="D1" s="114">
        <v>2011</v>
      </c>
      <c r="E1" s="114">
        <v>2014</v>
      </c>
      <c r="F1" s="114">
        <v>2020</v>
      </c>
      <c r="G1" s="114">
        <v>2023</v>
      </c>
      <c r="H1" s="114"/>
    </row>
    <row r="2" spans="1:8" x14ac:dyDescent="0.25">
      <c r="A2" s="221"/>
      <c r="B2" s="222" t="s">
        <v>790</v>
      </c>
      <c r="C2" s="222" t="s">
        <v>790</v>
      </c>
      <c r="D2" s="222" t="s">
        <v>790</v>
      </c>
      <c r="E2" s="222" t="s">
        <v>790</v>
      </c>
      <c r="F2" s="222" t="s">
        <v>790</v>
      </c>
      <c r="G2" s="222" t="s">
        <v>790</v>
      </c>
      <c r="H2" s="222" t="s">
        <v>790</v>
      </c>
    </row>
    <row r="3" spans="1:8" ht="16.5" thickBot="1" x14ac:dyDescent="0.3">
      <c r="A3" s="134" t="s">
        <v>803</v>
      </c>
      <c r="B3" s="139"/>
      <c r="C3" s="139"/>
      <c r="D3" s="139"/>
      <c r="E3" s="139"/>
      <c r="F3" s="139"/>
      <c r="G3" s="139" t="s">
        <v>971</v>
      </c>
      <c r="H3" s="139"/>
    </row>
    <row r="4" spans="1:8" ht="16.5" thickBot="1" x14ac:dyDescent="0.3">
      <c r="A4" s="66" t="s">
        <v>48</v>
      </c>
      <c r="B4" s="91">
        <f>SUM(B5:B10)</f>
        <v>5</v>
      </c>
      <c r="C4" s="91">
        <f t="shared" ref="C4:G4" si="0">SUM(C5:C10)</f>
        <v>4</v>
      </c>
      <c r="D4" s="91">
        <f t="shared" si="0"/>
        <v>1.5</v>
      </c>
      <c r="E4" s="91">
        <f t="shared" si="0"/>
        <v>2.5</v>
      </c>
      <c r="F4" s="91">
        <f t="shared" si="0"/>
        <v>3.5</v>
      </c>
      <c r="G4" s="91">
        <f t="shared" si="0"/>
        <v>3</v>
      </c>
      <c r="H4" s="91">
        <f t="shared" ref="H4" si="1">SUM(H5:H10)</f>
        <v>0</v>
      </c>
    </row>
    <row r="5" spans="1:8" x14ac:dyDescent="0.25">
      <c r="A5" s="216" t="s">
        <v>436</v>
      </c>
      <c r="B5" s="175"/>
      <c r="C5" s="160"/>
      <c r="D5" s="160">
        <v>0.5</v>
      </c>
      <c r="E5" s="160">
        <v>0.5</v>
      </c>
      <c r="F5" s="175">
        <v>0.5</v>
      </c>
      <c r="G5" s="175">
        <v>1</v>
      </c>
      <c r="H5" s="175"/>
    </row>
    <row r="6" spans="1:8" x14ac:dyDescent="0.25">
      <c r="A6" s="32" t="s">
        <v>804</v>
      </c>
      <c r="B6" s="51">
        <v>2</v>
      </c>
      <c r="C6" s="51"/>
      <c r="D6" s="51"/>
      <c r="E6" s="51"/>
      <c r="F6" s="102"/>
      <c r="G6" s="102"/>
      <c r="H6" s="102"/>
    </row>
    <row r="7" spans="1:8" x14ac:dyDescent="0.25">
      <c r="A7" s="217" t="s">
        <v>492</v>
      </c>
      <c r="B7" s="163"/>
      <c r="C7" s="163">
        <v>2</v>
      </c>
      <c r="D7" s="163">
        <v>1</v>
      </c>
      <c r="E7" s="163">
        <v>2</v>
      </c>
      <c r="F7" s="176">
        <v>3</v>
      </c>
      <c r="G7" s="176">
        <v>2</v>
      </c>
      <c r="H7" s="176"/>
    </row>
    <row r="8" spans="1:8" x14ac:dyDescent="0.25">
      <c r="A8" s="32" t="s">
        <v>493</v>
      </c>
      <c r="B8" s="51"/>
      <c r="C8" s="51">
        <v>1</v>
      </c>
      <c r="D8" s="51"/>
      <c r="E8" s="51"/>
      <c r="F8" s="102"/>
      <c r="G8" s="102"/>
      <c r="H8" s="102"/>
    </row>
    <row r="9" spans="1:8" x14ac:dyDescent="0.25">
      <c r="A9" s="217" t="s">
        <v>705</v>
      </c>
      <c r="B9" s="163">
        <v>3</v>
      </c>
      <c r="C9" s="163"/>
      <c r="D9" s="163"/>
      <c r="E9" s="163"/>
      <c r="F9" s="176"/>
      <c r="G9" s="176"/>
      <c r="H9" s="176"/>
    </row>
    <row r="10" spans="1:8" x14ac:dyDescent="0.25">
      <c r="A10" s="32" t="s">
        <v>483</v>
      </c>
      <c r="B10" s="51"/>
      <c r="C10" s="51">
        <v>1</v>
      </c>
      <c r="D10" s="51"/>
      <c r="E10" s="51"/>
      <c r="F10" s="102"/>
      <c r="G10" s="102"/>
      <c r="H10" s="102"/>
    </row>
    <row r="11" spans="1:8" ht="16.5" thickBot="1" x14ac:dyDescent="0.3">
      <c r="A11" s="74"/>
      <c r="B11" s="88"/>
      <c r="C11" s="88"/>
      <c r="D11" s="88"/>
      <c r="E11" s="88"/>
      <c r="F11" s="104"/>
      <c r="G11" s="104"/>
      <c r="H11" s="104"/>
    </row>
    <row r="12" spans="1:8" ht="16.5" thickBot="1" x14ac:dyDescent="0.3">
      <c r="A12" s="66" t="s">
        <v>49</v>
      </c>
      <c r="B12" s="91">
        <f>SUM(B13:B18)</f>
        <v>22.5</v>
      </c>
      <c r="C12" s="91">
        <f t="shared" ref="C12:G12" si="2">SUM(C13:C18)</f>
        <v>14.5</v>
      </c>
      <c r="D12" s="91">
        <f t="shared" si="2"/>
        <v>5</v>
      </c>
      <c r="E12" s="91">
        <f t="shared" si="2"/>
        <v>5.5</v>
      </c>
      <c r="F12" s="91">
        <f t="shared" si="2"/>
        <v>11</v>
      </c>
      <c r="G12" s="91">
        <f t="shared" si="2"/>
        <v>15.1</v>
      </c>
      <c r="H12" s="91">
        <f t="shared" ref="H12" si="3">SUM(H13:H18)</f>
        <v>0</v>
      </c>
    </row>
    <row r="13" spans="1:8" x14ac:dyDescent="0.25">
      <c r="A13" s="216" t="s">
        <v>574</v>
      </c>
      <c r="B13" s="160"/>
      <c r="C13" s="160">
        <v>0.5</v>
      </c>
      <c r="D13" s="160"/>
      <c r="E13" s="160"/>
      <c r="F13" s="175"/>
      <c r="G13" s="175"/>
      <c r="H13" s="175"/>
    </row>
    <row r="14" spans="1:8" x14ac:dyDescent="0.25">
      <c r="A14" s="32" t="s">
        <v>440</v>
      </c>
      <c r="B14" s="51">
        <v>2</v>
      </c>
      <c r="C14" s="51">
        <v>4</v>
      </c>
      <c r="D14" s="51">
        <v>3</v>
      </c>
      <c r="E14" s="51">
        <v>4</v>
      </c>
      <c r="F14" s="102">
        <v>8</v>
      </c>
      <c r="G14" s="102">
        <v>7</v>
      </c>
      <c r="H14" s="102"/>
    </row>
    <row r="15" spans="1:8" x14ac:dyDescent="0.25">
      <c r="A15" s="217" t="s">
        <v>805</v>
      </c>
      <c r="B15" s="163">
        <v>0.5</v>
      </c>
      <c r="C15" s="163">
        <v>0.5</v>
      </c>
      <c r="D15" s="163">
        <v>0.5</v>
      </c>
      <c r="E15" s="163"/>
      <c r="F15" s="176"/>
      <c r="G15" s="176"/>
      <c r="H15" s="176"/>
    </row>
    <row r="16" spans="1:8" x14ac:dyDescent="0.25">
      <c r="A16" s="32" t="s">
        <v>157</v>
      </c>
      <c r="B16" s="51">
        <v>20</v>
      </c>
      <c r="C16" s="51">
        <v>9</v>
      </c>
      <c r="D16" s="51">
        <v>1</v>
      </c>
      <c r="E16" s="51">
        <v>1</v>
      </c>
      <c r="F16" s="102">
        <v>3</v>
      </c>
      <c r="G16" s="102">
        <v>8</v>
      </c>
      <c r="H16" s="102"/>
    </row>
    <row r="17" spans="1:8" x14ac:dyDescent="0.25">
      <c r="A17" s="217" t="s">
        <v>470</v>
      </c>
      <c r="B17" s="163"/>
      <c r="C17" s="163"/>
      <c r="D17" s="163">
        <v>0.5</v>
      </c>
      <c r="E17" s="163">
        <v>0.5</v>
      </c>
      <c r="F17" s="176"/>
      <c r="G17" s="176">
        <v>0.1</v>
      </c>
      <c r="H17" s="176"/>
    </row>
    <row r="18" spans="1:8" x14ac:dyDescent="0.25">
      <c r="A18" s="32" t="s">
        <v>528</v>
      </c>
      <c r="B18" s="85"/>
      <c r="C18" s="51">
        <v>0.5</v>
      </c>
      <c r="D18" s="51"/>
      <c r="E18" s="51"/>
      <c r="F18" s="102"/>
      <c r="G18" s="102"/>
      <c r="H18" s="102"/>
    </row>
    <row r="19" spans="1:8" ht="16.5" thickBot="1" x14ac:dyDescent="0.3">
      <c r="A19" s="74"/>
      <c r="B19" s="88"/>
      <c r="C19" s="88"/>
      <c r="D19" s="104"/>
      <c r="E19" s="104"/>
      <c r="F19" s="104"/>
      <c r="G19" s="104"/>
      <c r="H19" s="104"/>
    </row>
    <row r="20" spans="1:8" ht="16.5" thickBot="1" x14ac:dyDescent="0.3">
      <c r="A20" s="66" t="s">
        <v>56</v>
      </c>
      <c r="B20" s="91">
        <f>SUM(B21:B35)</f>
        <v>38.5</v>
      </c>
      <c r="C20" s="91">
        <f t="shared" ref="C20:G20" si="4">SUM(C21:C35)</f>
        <v>32.15</v>
      </c>
      <c r="D20" s="91">
        <f t="shared" si="4"/>
        <v>30</v>
      </c>
      <c r="E20" s="91">
        <f t="shared" si="4"/>
        <v>51</v>
      </c>
      <c r="F20" s="91">
        <f t="shared" si="4"/>
        <v>49.7</v>
      </c>
      <c r="G20" s="91">
        <f t="shared" si="4"/>
        <v>46.2</v>
      </c>
      <c r="H20" s="91">
        <f t="shared" ref="H20" si="5">SUM(H21:H35)</f>
        <v>0</v>
      </c>
    </row>
    <row r="21" spans="1:8" x14ac:dyDescent="0.25">
      <c r="A21" s="216" t="s">
        <v>497</v>
      </c>
      <c r="B21" s="160"/>
      <c r="C21" s="160">
        <v>0.05</v>
      </c>
      <c r="D21" s="160"/>
      <c r="E21" s="160">
        <v>0.5</v>
      </c>
      <c r="F21" s="175">
        <v>0.5</v>
      </c>
      <c r="G21" s="175">
        <v>0.1</v>
      </c>
      <c r="H21" s="175"/>
    </row>
    <row r="22" spans="1:8" x14ac:dyDescent="0.25">
      <c r="A22" s="32" t="s">
        <v>806</v>
      </c>
      <c r="B22" s="51">
        <v>2</v>
      </c>
      <c r="C22" s="51">
        <v>2</v>
      </c>
      <c r="D22" s="51">
        <v>1</v>
      </c>
      <c r="E22" s="51">
        <v>3</v>
      </c>
      <c r="F22" s="102">
        <v>2</v>
      </c>
      <c r="G22" s="102"/>
      <c r="H22" s="102"/>
    </row>
    <row r="23" spans="1:8" x14ac:dyDescent="0.25">
      <c r="A23" s="217" t="s">
        <v>899</v>
      </c>
      <c r="B23" s="163">
        <v>1</v>
      </c>
      <c r="C23" s="163">
        <v>1</v>
      </c>
      <c r="D23" s="163">
        <v>1</v>
      </c>
      <c r="E23" s="163"/>
      <c r="F23" s="176">
        <v>0.1</v>
      </c>
      <c r="G23" s="176">
        <v>0.1</v>
      </c>
      <c r="H23" s="176"/>
    </row>
    <row r="24" spans="1:8" x14ac:dyDescent="0.25">
      <c r="A24" s="32" t="s">
        <v>447</v>
      </c>
      <c r="B24" s="51">
        <v>0.5</v>
      </c>
      <c r="C24" s="51">
        <v>0.5</v>
      </c>
      <c r="D24" s="51">
        <v>0.5</v>
      </c>
      <c r="E24" s="51">
        <v>0.5</v>
      </c>
      <c r="F24" s="102">
        <v>1</v>
      </c>
      <c r="G24" s="102">
        <v>0.5</v>
      </c>
      <c r="H24" s="102"/>
    </row>
    <row r="25" spans="1:8" x14ac:dyDescent="0.25">
      <c r="A25" s="217" t="s">
        <v>449</v>
      </c>
      <c r="B25" s="163">
        <v>0.5</v>
      </c>
      <c r="C25" s="163">
        <v>0.05</v>
      </c>
      <c r="D25" s="163"/>
      <c r="E25" s="163"/>
      <c r="F25" s="176"/>
      <c r="G25" s="176"/>
      <c r="H25" s="176"/>
    </row>
    <row r="26" spans="1:8" x14ac:dyDescent="0.25">
      <c r="A26" s="32" t="s">
        <v>450</v>
      </c>
      <c r="B26" s="51">
        <v>0.5</v>
      </c>
      <c r="C26" s="51">
        <v>0.05</v>
      </c>
      <c r="D26" s="51">
        <v>0.5</v>
      </c>
      <c r="E26" s="51">
        <v>0.5</v>
      </c>
      <c r="F26" s="102"/>
      <c r="G26" s="102"/>
      <c r="H26" s="102"/>
    </row>
    <row r="27" spans="1:8" x14ac:dyDescent="0.25">
      <c r="A27" s="217" t="s">
        <v>656</v>
      </c>
      <c r="B27" s="163"/>
      <c r="C27" s="163">
        <v>0.5</v>
      </c>
      <c r="D27" s="163"/>
      <c r="E27" s="163"/>
      <c r="F27" s="176"/>
      <c r="G27" s="176"/>
      <c r="H27" s="176"/>
    </row>
    <row r="28" spans="1:8" x14ac:dyDescent="0.25">
      <c r="A28" s="32" t="s">
        <v>941</v>
      </c>
      <c r="B28" s="51"/>
      <c r="C28" s="51">
        <v>0.5</v>
      </c>
      <c r="D28" s="51"/>
      <c r="E28" s="51">
        <v>0.5</v>
      </c>
      <c r="F28" s="102"/>
      <c r="G28" s="102"/>
      <c r="H28" s="102"/>
    </row>
    <row r="29" spans="1:8" x14ac:dyDescent="0.25">
      <c r="A29" s="217" t="s">
        <v>459</v>
      </c>
      <c r="B29" s="163"/>
      <c r="C29" s="163">
        <v>0.5</v>
      </c>
      <c r="D29" s="163"/>
      <c r="E29" s="163"/>
      <c r="F29" s="176"/>
      <c r="G29" s="176"/>
      <c r="H29" s="176"/>
    </row>
    <row r="30" spans="1:8" x14ac:dyDescent="0.25">
      <c r="A30" s="32" t="s">
        <v>530</v>
      </c>
      <c r="B30" s="51">
        <v>25</v>
      </c>
      <c r="C30" s="51">
        <v>18</v>
      </c>
      <c r="D30" s="51">
        <v>10</v>
      </c>
      <c r="E30" s="51">
        <v>12</v>
      </c>
      <c r="F30" s="102">
        <v>15</v>
      </c>
      <c r="G30" s="102">
        <v>12</v>
      </c>
      <c r="H30" s="102"/>
    </row>
    <row r="31" spans="1:8" x14ac:dyDescent="0.25">
      <c r="A31" s="217" t="s">
        <v>563</v>
      </c>
      <c r="B31" s="163">
        <v>1</v>
      </c>
      <c r="C31" s="163">
        <v>2</v>
      </c>
      <c r="D31" s="163">
        <v>2</v>
      </c>
      <c r="E31" s="163">
        <v>2</v>
      </c>
      <c r="F31" s="176">
        <v>2</v>
      </c>
      <c r="G31" s="176">
        <v>3</v>
      </c>
      <c r="H31" s="176"/>
    </row>
    <row r="32" spans="1:8" x14ac:dyDescent="0.25">
      <c r="A32" s="32" t="s">
        <v>453</v>
      </c>
      <c r="B32" s="51">
        <v>3</v>
      </c>
      <c r="C32" s="51">
        <v>4</v>
      </c>
      <c r="D32" s="51">
        <v>7</v>
      </c>
      <c r="E32" s="51">
        <v>7</v>
      </c>
      <c r="F32" s="102">
        <v>7</v>
      </c>
      <c r="G32" s="102">
        <v>10</v>
      </c>
      <c r="H32" s="102"/>
    </row>
    <row r="33" spans="1:8" x14ac:dyDescent="0.25">
      <c r="A33" s="217" t="s">
        <v>455</v>
      </c>
      <c r="B33" s="163">
        <v>4</v>
      </c>
      <c r="C33" s="163">
        <v>3</v>
      </c>
      <c r="D33" s="163">
        <v>1</v>
      </c>
      <c r="E33" s="163">
        <v>2</v>
      </c>
      <c r="F33" s="176">
        <v>2</v>
      </c>
      <c r="G33" s="176">
        <v>2</v>
      </c>
      <c r="H33" s="176"/>
    </row>
    <row r="34" spans="1:8" x14ac:dyDescent="0.25">
      <c r="A34" s="32" t="s">
        <v>463</v>
      </c>
      <c r="B34" s="51"/>
      <c r="C34" s="51"/>
      <c r="D34" s="51"/>
      <c r="E34" s="51"/>
      <c r="F34" s="102">
        <v>0.1</v>
      </c>
      <c r="G34" s="102">
        <v>0.5</v>
      </c>
      <c r="H34" s="102"/>
    </row>
    <row r="35" spans="1:8" x14ac:dyDescent="0.25">
      <c r="A35" s="219" t="s">
        <v>464</v>
      </c>
      <c r="B35" s="169">
        <v>1</v>
      </c>
      <c r="C35" s="169"/>
      <c r="D35" s="169">
        <v>7</v>
      </c>
      <c r="E35" s="169">
        <v>23</v>
      </c>
      <c r="F35" s="177">
        <v>20</v>
      </c>
      <c r="G35" s="177">
        <v>18</v>
      </c>
      <c r="H35" s="177"/>
    </row>
    <row r="36" spans="1:8" x14ac:dyDescent="0.25">
      <c r="A36" s="220" t="s">
        <v>456</v>
      </c>
      <c r="B36" s="172"/>
      <c r="C36" s="172"/>
      <c r="D36" s="172"/>
      <c r="E36" s="172">
        <v>2</v>
      </c>
      <c r="F36" s="186">
        <v>7</v>
      </c>
      <c r="G36" s="186">
        <v>0</v>
      </c>
      <c r="H36" s="186"/>
    </row>
    <row r="37" spans="1:8" ht="16.5" thickBot="1" x14ac:dyDescent="0.3">
      <c r="A37" s="65"/>
      <c r="B37" s="88"/>
      <c r="C37" s="88"/>
      <c r="D37" s="88"/>
      <c r="E37" s="88"/>
      <c r="F37" s="104"/>
      <c r="G37" s="104"/>
      <c r="H37" s="104"/>
    </row>
    <row r="38" spans="1:8" ht="16.5" thickBot="1" x14ac:dyDescent="0.3">
      <c r="A38" s="66" t="s">
        <v>57</v>
      </c>
      <c r="B38" s="91">
        <f t="shared" ref="B38:G38" si="6">B20+B12+B4</f>
        <v>66</v>
      </c>
      <c r="C38" s="91">
        <f t="shared" si="6"/>
        <v>50.65</v>
      </c>
      <c r="D38" s="91">
        <f t="shared" si="6"/>
        <v>36.5</v>
      </c>
      <c r="E38" s="91">
        <f t="shared" si="6"/>
        <v>59</v>
      </c>
      <c r="F38" s="91">
        <f t="shared" si="6"/>
        <v>64.2</v>
      </c>
      <c r="G38" s="91">
        <f t="shared" si="6"/>
        <v>64.300000000000011</v>
      </c>
      <c r="H38" s="91">
        <f t="shared" ref="H38" si="7">H20+H12+H4</f>
        <v>0</v>
      </c>
    </row>
    <row r="39" spans="1:8" ht="16.5" thickBot="1" x14ac:dyDescent="0.3">
      <c r="A39" s="66" t="s">
        <v>58</v>
      </c>
      <c r="B39" s="55">
        <f>COUNT(B5:B10)+COUNT(B13:B18)+COUNT(B21:B34)</f>
        <v>14</v>
      </c>
      <c r="C39" s="55">
        <f t="shared" ref="C39:G39" si="8">COUNT(C5:C10)+COUNT(C13:C18)+COUNT(C21:C34)</f>
        <v>21</v>
      </c>
      <c r="D39" s="55">
        <f t="shared" si="8"/>
        <v>14</v>
      </c>
      <c r="E39" s="55">
        <f t="shared" si="8"/>
        <v>14</v>
      </c>
      <c r="F39" s="55">
        <f t="shared" si="8"/>
        <v>13</v>
      </c>
      <c r="G39" s="55">
        <f t="shared" si="8"/>
        <v>13</v>
      </c>
      <c r="H39" s="55">
        <f t="shared" ref="H39" si="9">COUNT(H5:H10)+COUNT(H13:H18)+COUNT(H21:H34)</f>
        <v>0</v>
      </c>
    </row>
    <row r="40" spans="1:8" ht="16.5" thickBot="1" x14ac:dyDescent="0.3">
      <c r="A40" s="66" t="s">
        <v>807</v>
      </c>
      <c r="B40" s="55"/>
      <c r="C40" s="55"/>
      <c r="D40" s="105"/>
      <c r="E40" s="105"/>
      <c r="F40" s="105"/>
      <c r="G40" s="105">
        <v>8099</v>
      </c>
      <c r="H40" s="105"/>
    </row>
    <row r="41" spans="1:8" x14ac:dyDescent="0.25">
      <c r="G41" s="3" t="s">
        <v>984</v>
      </c>
    </row>
  </sheetData>
  <sortState xmlns:xlrd2="http://schemas.microsoft.com/office/spreadsheetml/2017/richdata2" ref="A21:G34">
    <sortCondition ref="A20:A34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7"/>
  <dimension ref="A1:H36"/>
  <sheetViews>
    <sheetView zoomScale="130" zoomScaleNormal="130" workbookViewId="0">
      <selection activeCell="K36" sqref="K36"/>
    </sheetView>
  </sheetViews>
  <sheetFormatPr defaultColWidth="8.85546875" defaultRowHeight="15.75" x14ac:dyDescent="0.25"/>
  <cols>
    <col min="1" max="1" width="27.85546875" style="3" customWidth="1"/>
    <col min="2" max="5" width="9.5703125" style="3" customWidth="1"/>
    <col min="6" max="8" width="11" style="3" customWidth="1"/>
    <col min="9" max="16384" width="8.85546875" style="3"/>
  </cols>
  <sheetData>
    <row r="1" spans="1:8" ht="16.5" thickBot="1" x14ac:dyDescent="0.3">
      <c r="A1" s="133" t="s">
        <v>808</v>
      </c>
      <c r="B1" s="91">
        <v>1999</v>
      </c>
      <c r="C1" s="91">
        <v>2006</v>
      </c>
      <c r="D1" s="91">
        <v>2011</v>
      </c>
      <c r="E1" s="91">
        <v>2014</v>
      </c>
      <c r="F1" s="91">
        <v>2020</v>
      </c>
      <c r="G1" s="114">
        <v>2023</v>
      </c>
      <c r="H1" s="114"/>
    </row>
    <row r="2" spans="1:8" x14ac:dyDescent="0.25">
      <c r="A2" s="221"/>
      <c r="B2" s="201" t="s">
        <v>790</v>
      </c>
      <c r="C2" s="201" t="s">
        <v>790</v>
      </c>
      <c r="D2" s="201" t="s">
        <v>790</v>
      </c>
      <c r="E2" s="201" t="s">
        <v>790</v>
      </c>
      <c r="F2" s="201" t="s">
        <v>433</v>
      </c>
      <c r="G2" s="201" t="s">
        <v>790</v>
      </c>
      <c r="H2" s="201" t="s">
        <v>790</v>
      </c>
    </row>
    <row r="3" spans="1:8" ht="16.5" thickBot="1" x14ac:dyDescent="0.3">
      <c r="A3" s="134" t="s">
        <v>809</v>
      </c>
      <c r="B3" s="108"/>
      <c r="C3" s="108"/>
      <c r="D3" s="108"/>
      <c r="E3" s="108"/>
      <c r="F3" s="108"/>
      <c r="G3" s="108" t="s">
        <v>971</v>
      </c>
      <c r="H3" s="108"/>
    </row>
    <row r="4" spans="1:8" ht="16.5" thickBot="1" x14ac:dyDescent="0.3">
      <c r="A4" s="66" t="s">
        <v>48</v>
      </c>
      <c r="B4" s="91">
        <f>SUM(B5:B6)</f>
        <v>1</v>
      </c>
      <c r="C4" s="91">
        <f t="shared" ref="C4:G4" si="0">SUM(C5:C6)</f>
        <v>1.5</v>
      </c>
      <c r="D4" s="91">
        <f t="shared" si="0"/>
        <v>1</v>
      </c>
      <c r="E4" s="91">
        <f t="shared" si="0"/>
        <v>2</v>
      </c>
      <c r="F4" s="91">
        <f t="shared" si="0"/>
        <v>0</v>
      </c>
      <c r="G4" s="91">
        <f t="shared" si="0"/>
        <v>3</v>
      </c>
      <c r="H4" s="91">
        <f t="shared" ref="H4" si="1">SUM(H5:H6)</f>
        <v>0</v>
      </c>
    </row>
    <row r="5" spans="1:8" x14ac:dyDescent="0.25">
      <c r="A5" s="216" t="s">
        <v>436</v>
      </c>
      <c r="B5" s="160">
        <v>1</v>
      </c>
      <c r="C5" s="160">
        <v>1</v>
      </c>
      <c r="D5" s="160">
        <v>1</v>
      </c>
      <c r="E5" s="160">
        <v>2</v>
      </c>
      <c r="F5" s="175"/>
      <c r="G5" s="175">
        <v>3</v>
      </c>
      <c r="H5" s="175"/>
    </row>
    <row r="6" spans="1:8" x14ac:dyDescent="0.25">
      <c r="A6" s="32" t="s">
        <v>492</v>
      </c>
      <c r="B6" s="51"/>
      <c r="C6" s="51">
        <v>0.5</v>
      </c>
      <c r="D6" s="51"/>
      <c r="E6" s="51"/>
      <c r="F6" s="102"/>
      <c r="G6" s="102"/>
      <c r="H6" s="102"/>
    </row>
    <row r="7" spans="1:8" ht="16.5" thickBot="1" x14ac:dyDescent="0.3">
      <c r="A7" s="62"/>
      <c r="B7" s="103"/>
      <c r="C7" s="88"/>
      <c r="D7" s="104"/>
      <c r="E7" s="104"/>
      <c r="F7" s="104"/>
      <c r="G7" s="104"/>
      <c r="H7" s="104"/>
    </row>
    <row r="8" spans="1:8" ht="16.5" thickBot="1" x14ac:dyDescent="0.3">
      <c r="A8" s="66" t="s">
        <v>49</v>
      </c>
      <c r="B8" s="91">
        <f>SUM(B9:B11)</f>
        <v>21</v>
      </c>
      <c r="C8" s="91">
        <f t="shared" ref="C8:G8" si="2">SUM(C9:C11)</f>
        <v>18</v>
      </c>
      <c r="D8" s="91">
        <f t="shared" si="2"/>
        <v>15</v>
      </c>
      <c r="E8" s="91">
        <f t="shared" si="2"/>
        <v>16</v>
      </c>
      <c r="F8" s="91">
        <f t="shared" si="2"/>
        <v>0</v>
      </c>
      <c r="G8" s="91">
        <f t="shared" si="2"/>
        <v>16</v>
      </c>
      <c r="H8" s="91">
        <f t="shared" ref="H8" si="3">SUM(H9:H11)</f>
        <v>0</v>
      </c>
    </row>
    <row r="9" spans="1:8" x14ac:dyDescent="0.25">
      <c r="A9" s="216" t="s">
        <v>746</v>
      </c>
      <c r="B9" s="160">
        <v>2</v>
      </c>
      <c r="C9" s="160">
        <v>2</v>
      </c>
      <c r="D9" s="160">
        <v>1</v>
      </c>
      <c r="E9" s="160">
        <v>1</v>
      </c>
      <c r="F9" s="175"/>
      <c r="G9" s="175">
        <v>1</v>
      </c>
      <c r="H9" s="175"/>
    </row>
    <row r="10" spans="1:8" x14ac:dyDescent="0.25">
      <c r="A10" s="32" t="s">
        <v>442</v>
      </c>
      <c r="B10" s="51">
        <v>1</v>
      </c>
      <c r="C10" s="51">
        <v>1</v>
      </c>
      <c r="D10" s="51">
        <v>1</v>
      </c>
      <c r="E10" s="51">
        <v>1</v>
      </c>
      <c r="F10" s="102"/>
      <c r="G10" s="102">
        <v>2</v>
      </c>
      <c r="H10" s="102"/>
    </row>
    <row r="11" spans="1:8" x14ac:dyDescent="0.25">
      <c r="A11" s="217" t="s">
        <v>470</v>
      </c>
      <c r="B11" s="163">
        <v>18</v>
      </c>
      <c r="C11" s="163">
        <v>15</v>
      </c>
      <c r="D11" s="163">
        <v>13</v>
      </c>
      <c r="E11" s="163">
        <v>14</v>
      </c>
      <c r="F11" s="176"/>
      <c r="G11" s="176">
        <v>13</v>
      </c>
      <c r="H11" s="176"/>
    </row>
    <row r="12" spans="1:8" ht="16.5" thickBot="1" x14ac:dyDescent="0.3">
      <c r="A12" s="62"/>
      <c r="B12" s="103"/>
      <c r="C12" s="88"/>
      <c r="D12" s="88"/>
      <c r="E12" s="88"/>
      <c r="F12" s="104"/>
      <c r="G12" s="104"/>
      <c r="H12" s="104"/>
    </row>
    <row r="13" spans="1:8" ht="16.5" thickBot="1" x14ac:dyDescent="0.3">
      <c r="A13" s="66" t="s">
        <v>56</v>
      </c>
      <c r="B13" s="91">
        <f>SUM(B14:B30)</f>
        <v>32.5</v>
      </c>
      <c r="C13" s="91">
        <f>SUM(C14:C30)</f>
        <v>37.549999999999997</v>
      </c>
      <c r="D13" s="91">
        <f>SUM(D14:D30)</f>
        <v>25</v>
      </c>
      <c r="E13" s="91">
        <f>SUM(E14:E30)</f>
        <v>54</v>
      </c>
      <c r="F13" s="91">
        <f t="shared" ref="F13:G13" si="4">SUM(F14:F30)</f>
        <v>0</v>
      </c>
      <c r="G13" s="91">
        <f t="shared" si="4"/>
        <v>40.81</v>
      </c>
      <c r="H13" s="91">
        <f t="shared" ref="H13" si="5">SUM(H14:H30)</f>
        <v>0</v>
      </c>
    </row>
    <row r="14" spans="1:8" x14ac:dyDescent="0.25">
      <c r="A14" s="216" t="s">
        <v>810</v>
      </c>
      <c r="B14" s="160"/>
      <c r="C14" s="160">
        <v>0.5</v>
      </c>
      <c r="D14" s="160"/>
      <c r="E14" s="160">
        <v>0.5</v>
      </c>
      <c r="F14" s="175"/>
      <c r="G14" s="175">
        <v>0.01</v>
      </c>
      <c r="H14" s="175"/>
    </row>
    <row r="15" spans="1:8" x14ac:dyDescent="0.25">
      <c r="A15" s="32" t="s">
        <v>516</v>
      </c>
      <c r="B15" s="51">
        <v>7</v>
      </c>
      <c r="C15" s="51">
        <v>5</v>
      </c>
      <c r="D15" s="51">
        <v>2</v>
      </c>
      <c r="E15" s="51">
        <v>5</v>
      </c>
      <c r="F15" s="102"/>
      <c r="G15" s="102">
        <v>2</v>
      </c>
      <c r="H15" s="102"/>
    </row>
    <row r="16" spans="1:8" x14ac:dyDescent="0.25">
      <c r="A16" s="217" t="s">
        <v>811</v>
      </c>
      <c r="B16" s="163">
        <v>2</v>
      </c>
      <c r="C16" s="163">
        <v>1</v>
      </c>
      <c r="D16" s="163"/>
      <c r="E16" s="163"/>
      <c r="F16" s="176"/>
      <c r="G16" s="176"/>
      <c r="H16" s="176"/>
    </row>
    <row r="17" spans="1:8" x14ac:dyDescent="0.25">
      <c r="A17" s="32" t="s">
        <v>444</v>
      </c>
      <c r="B17" s="51"/>
      <c r="C17" s="51">
        <v>1</v>
      </c>
      <c r="D17" s="51">
        <v>1</v>
      </c>
      <c r="E17" s="51"/>
      <c r="F17" s="102"/>
      <c r="G17" s="102"/>
      <c r="H17" s="102"/>
    </row>
    <row r="18" spans="1:8" x14ac:dyDescent="0.25">
      <c r="A18" s="217" t="s">
        <v>899</v>
      </c>
      <c r="B18" s="163">
        <v>2</v>
      </c>
      <c r="C18" s="163">
        <v>3</v>
      </c>
      <c r="D18" s="163">
        <v>2</v>
      </c>
      <c r="E18" s="163"/>
      <c r="F18" s="176"/>
      <c r="G18" s="176">
        <v>0.1</v>
      </c>
      <c r="H18" s="176"/>
    </row>
    <row r="19" spans="1:8" x14ac:dyDescent="0.25">
      <c r="A19" s="32" t="s">
        <v>458</v>
      </c>
      <c r="B19" s="51"/>
      <c r="C19" s="51">
        <v>0.5</v>
      </c>
      <c r="D19" s="51">
        <v>0.5</v>
      </c>
      <c r="E19" s="51">
        <v>0.5</v>
      </c>
      <c r="F19" s="102"/>
      <c r="G19" s="102">
        <v>1</v>
      </c>
      <c r="H19" s="102"/>
    </row>
    <row r="20" spans="1:8" x14ac:dyDescent="0.25">
      <c r="A20" s="217" t="s">
        <v>447</v>
      </c>
      <c r="B20" s="163">
        <v>0.5</v>
      </c>
      <c r="C20" s="163">
        <v>0.05</v>
      </c>
      <c r="D20" s="163"/>
      <c r="E20" s="163">
        <v>0.5</v>
      </c>
      <c r="F20" s="176"/>
      <c r="G20" s="176">
        <v>0.1</v>
      </c>
      <c r="H20" s="176"/>
    </row>
    <row r="21" spans="1:8" x14ac:dyDescent="0.25">
      <c r="A21" s="32" t="s">
        <v>449</v>
      </c>
      <c r="B21" s="51">
        <v>1</v>
      </c>
      <c r="C21" s="51">
        <v>1</v>
      </c>
      <c r="D21" s="51">
        <v>0.5</v>
      </c>
      <c r="E21" s="51">
        <v>0.5</v>
      </c>
      <c r="F21" s="102"/>
      <c r="G21" s="102">
        <v>0.5</v>
      </c>
      <c r="H21" s="102"/>
    </row>
    <row r="22" spans="1:8" x14ac:dyDescent="0.25">
      <c r="A22" s="217" t="s">
        <v>450</v>
      </c>
      <c r="B22" s="163"/>
      <c r="C22" s="163">
        <v>0.5</v>
      </c>
      <c r="D22" s="163">
        <v>0.5</v>
      </c>
      <c r="E22" s="163">
        <v>0.5</v>
      </c>
      <c r="F22" s="176"/>
      <c r="G22" s="176"/>
      <c r="H22" s="176"/>
    </row>
    <row r="23" spans="1:8" x14ac:dyDescent="0.25">
      <c r="A23" s="32" t="s">
        <v>812</v>
      </c>
      <c r="B23" s="51">
        <v>0.5</v>
      </c>
      <c r="C23" s="51">
        <v>0.5</v>
      </c>
      <c r="D23" s="51">
        <v>0.5</v>
      </c>
      <c r="E23" s="51">
        <v>0.5</v>
      </c>
      <c r="F23" s="102"/>
      <c r="G23" s="102"/>
      <c r="H23" s="102"/>
    </row>
    <row r="24" spans="1:8" x14ac:dyDescent="0.25">
      <c r="A24" s="217" t="s">
        <v>530</v>
      </c>
      <c r="B24" s="163">
        <v>0.5</v>
      </c>
      <c r="C24" s="163">
        <v>1</v>
      </c>
      <c r="D24" s="163"/>
      <c r="E24" s="163">
        <v>0.5</v>
      </c>
      <c r="F24" s="176"/>
      <c r="G24" s="176">
        <v>1</v>
      </c>
      <c r="H24" s="176"/>
    </row>
    <row r="25" spans="1:8" x14ac:dyDescent="0.25">
      <c r="A25" s="32" t="s">
        <v>657</v>
      </c>
      <c r="B25" s="51">
        <v>12</v>
      </c>
      <c r="C25" s="51">
        <v>18</v>
      </c>
      <c r="D25" s="51">
        <v>9</v>
      </c>
      <c r="E25" s="51">
        <v>11</v>
      </c>
      <c r="F25" s="102"/>
      <c r="G25" s="102">
        <v>3</v>
      </c>
      <c r="H25" s="102"/>
    </row>
    <row r="26" spans="1:8" x14ac:dyDescent="0.25">
      <c r="A26" s="217" t="s">
        <v>453</v>
      </c>
      <c r="B26" s="163">
        <v>0.5</v>
      </c>
      <c r="C26" s="163">
        <v>1</v>
      </c>
      <c r="D26" s="163">
        <v>0.5</v>
      </c>
      <c r="E26" s="163">
        <v>1</v>
      </c>
      <c r="F26" s="176"/>
      <c r="G26" s="176"/>
      <c r="H26" s="176"/>
    </row>
    <row r="27" spans="1:8" x14ac:dyDescent="0.25">
      <c r="A27" s="32" t="s">
        <v>912</v>
      </c>
      <c r="B27" s="51">
        <v>2</v>
      </c>
      <c r="C27" s="51"/>
      <c r="D27" s="51"/>
      <c r="E27" s="51"/>
      <c r="F27" s="102"/>
      <c r="G27" s="102"/>
      <c r="H27" s="102"/>
    </row>
    <row r="28" spans="1:8" x14ac:dyDescent="0.25">
      <c r="A28" s="217" t="s">
        <v>455</v>
      </c>
      <c r="B28" s="163">
        <v>3</v>
      </c>
      <c r="C28" s="163">
        <v>4</v>
      </c>
      <c r="D28" s="163">
        <v>3</v>
      </c>
      <c r="E28" s="163">
        <v>2</v>
      </c>
      <c r="F28" s="176"/>
      <c r="G28" s="176">
        <v>5</v>
      </c>
      <c r="H28" s="176"/>
    </row>
    <row r="29" spans="1:8" x14ac:dyDescent="0.25">
      <c r="A29" s="32" t="s">
        <v>463</v>
      </c>
      <c r="B29" s="51">
        <v>0.5</v>
      </c>
      <c r="C29" s="51">
        <v>0.5</v>
      </c>
      <c r="D29" s="51">
        <v>0.5</v>
      </c>
      <c r="E29" s="51">
        <v>0.5</v>
      </c>
      <c r="F29" s="102"/>
      <c r="G29" s="102">
        <v>0.1</v>
      </c>
      <c r="H29" s="102"/>
    </row>
    <row r="30" spans="1:8" x14ac:dyDescent="0.25">
      <c r="A30" s="219" t="s">
        <v>464</v>
      </c>
      <c r="B30" s="169">
        <v>1</v>
      </c>
      <c r="C30" s="169"/>
      <c r="D30" s="169">
        <v>5</v>
      </c>
      <c r="E30" s="169">
        <v>31</v>
      </c>
      <c r="F30" s="177"/>
      <c r="G30" s="177">
        <v>28</v>
      </c>
      <c r="H30" s="177"/>
    </row>
    <row r="31" spans="1:8" x14ac:dyDescent="0.25">
      <c r="A31" s="220" t="s">
        <v>456</v>
      </c>
      <c r="B31" s="172"/>
      <c r="C31" s="172"/>
      <c r="D31" s="172">
        <v>1</v>
      </c>
      <c r="E31" s="172">
        <v>1</v>
      </c>
      <c r="F31" s="186"/>
      <c r="G31" s="186">
        <v>2</v>
      </c>
      <c r="H31" s="186"/>
    </row>
    <row r="32" spans="1:8" ht="16.5" thickBot="1" x14ac:dyDescent="0.3">
      <c r="A32" s="65"/>
      <c r="B32" s="88"/>
      <c r="C32" s="88"/>
      <c r="D32" s="88"/>
      <c r="E32" s="88"/>
      <c r="F32" s="104"/>
      <c r="G32" s="104"/>
      <c r="H32" s="104"/>
    </row>
    <row r="33" spans="1:8" ht="16.5" thickBot="1" x14ac:dyDescent="0.3">
      <c r="A33" s="66" t="s">
        <v>57</v>
      </c>
      <c r="B33" s="91">
        <f>B13+B8+B4</f>
        <v>54.5</v>
      </c>
      <c r="C33" s="91">
        <f>C13+C8+C4</f>
        <v>57.05</v>
      </c>
      <c r="D33" s="91">
        <f>D13+D8+D4</f>
        <v>41</v>
      </c>
      <c r="E33" s="91">
        <f>E13+E8+E4</f>
        <v>72</v>
      </c>
      <c r="F33" s="91">
        <f t="shared" ref="F33:G33" si="6">F13+F8+F4</f>
        <v>0</v>
      </c>
      <c r="G33" s="91">
        <f t="shared" si="6"/>
        <v>59.81</v>
      </c>
      <c r="H33" s="91">
        <f t="shared" ref="H33" si="7">H13+H8+H4</f>
        <v>0</v>
      </c>
    </row>
    <row r="34" spans="1:8" ht="16.5" thickBot="1" x14ac:dyDescent="0.3">
      <c r="A34" s="66" t="s">
        <v>58</v>
      </c>
      <c r="B34" s="55">
        <f>COUNT(B5:B6)+COUNT(B9:B11)+COUNT(B14:B29)</f>
        <v>16</v>
      </c>
      <c r="C34" s="55">
        <f t="shared" ref="C34:G34" si="8">COUNT(C5:C6)+COUNT(C9:C11)+COUNT(C14:C29)</f>
        <v>20</v>
      </c>
      <c r="D34" s="55">
        <f t="shared" si="8"/>
        <v>15</v>
      </c>
      <c r="E34" s="55">
        <f t="shared" si="8"/>
        <v>16</v>
      </c>
      <c r="F34" s="55">
        <f t="shared" si="8"/>
        <v>0</v>
      </c>
      <c r="G34" s="55">
        <f t="shared" si="8"/>
        <v>14</v>
      </c>
      <c r="H34" s="55">
        <f t="shared" ref="H34" si="9">COUNT(H5:H6)+COUNT(H9:H11)+COUNT(H14:H29)</f>
        <v>0</v>
      </c>
    </row>
    <row r="35" spans="1:8" ht="16.5" thickBot="1" x14ac:dyDescent="0.3">
      <c r="A35" s="66" t="s">
        <v>813</v>
      </c>
      <c r="B35" s="55"/>
      <c r="C35" s="55"/>
      <c r="D35" s="105"/>
      <c r="E35" s="105"/>
      <c r="F35" s="105"/>
      <c r="G35" s="105">
        <v>8101</v>
      </c>
      <c r="H35" s="105"/>
    </row>
    <row r="36" spans="1:8" x14ac:dyDescent="0.25">
      <c r="B36" s="100"/>
      <c r="C36" s="100"/>
      <c r="D36" s="100"/>
      <c r="E36" s="100"/>
      <c r="F36" s="100"/>
      <c r="G36" s="100" t="s">
        <v>984</v>
      </c>
      <c r="H36" s="100"/>
    </row>
  </sheetData>
  <sortState xmlns:xlrd2="http://schemas.microsoft.com/office/spreadsheetml/2017/richdata2" ref="A14:G29">
    <sortCondition ref="A13:A29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>
    <pageSetUpPr fitToPage="1"/>
  </sheetPr>
  <dimension ref="A1:F52"/>
  <sheetViews>
    <sheetView zoomScale="130" zoomScaleNormal="130" workbookViewId="0">
      <selection activeCell="A46" sqref="A46"/>
    </sheetView>
  </sheetViews>
  <sheetFormatPr defaultColWidth="8.85546875" defaultRowHeight="15.75" x14ac:dyDescent="0.25"/>
  <cols>
    <col min="1" max="1" width="27.42578125" style="3" customWidth="1"/>
    <col min="2" max="5" width="9.5703125" style="3" customWidth="1"/>
    <col min="6" max="16384" width="8.85546875" style="3"/>
  </cols>
  <sheetData>
    <row r="1" spans="1:6" ht="16.5" thickBot="1" x14ac:dyDescent="0.3">
      <c r="A1" s="133" t="s">
        <v>814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6" ht="16.5" thickBot="1" x14ac:dyDescent="0.3">
      <c r="A2" s="134" t="s">
        <v>815</v>
      </c>
      <c r="B2" s="108" t="s">
        <v>790</v>
      </c>
      <c r="C2" s="108" t="s">
        <v>790</v>
      </c>
      <c r="D2" s="108" t="s">
        <v>790</v>
      </c>
      <c r="E2" s="108" t="s">
        <v>433</v>
      </c>
      <c r="F2" s="116"/>
    </row>
    <row r="3" spans="1:6" ht="16.5" thickBot="1" x14ac:dyDescent="0.3">
      <c r="A3" s="66" t="s">
        <v>55</v>
      </c>
      <c r="B3" s="91">
        <f>SUM(B4)</f>
        <v>0</v>
      </c>
      <c r="C3" s="91">
        <f t="shared" ref="C3:F3" si="0">SUM(C4)</f>
        <v>0.05</v>
      </c>
      <c r="D3" s="91">
        <f t="shared" si="0"/>
        <v>0</v>
      </c>
      <c r="E3" s="91">
        <f t="shared" si="0"/>
        <v>0</v>
      </c>
      <c r="F3" s="91">
        <f t="shared" si="0"/>
        <v>0</v>
      </c>
    </row>
    <row r="4" spans="1:6" x14ac:dyDescent="0.25">
      <c r="A4" s="64" t="s">
        <v>549</v>
      </c>
      <c r="B4" s="54"/>
      <c r="C4" s="54">
        <v>0.05</v>
      </c>
      <c r="D4" s="106"/>
      <c r="E4" s="106"/>
      <c r="F4" s="106"/>
    </row>
    <row r="5" spans="1:6" ht="16.5" thickBot="1" x14ac:dyDescent="0.3">
      <c r="A5" s="62"/>
      <c r="B5" s="103"/>
      <c r="C5" s="88"/>
      <c r="D5" s="104"/>
      <c r="E5" s="104"/>
      <c r="F5" s="104"/>
    </row>
    <row r="6" spans="1:6" ht="16.5" thickBot="1" x14ac:dyDescent="0.3">
      <c r="A6" s="66" t="s">
        <v>48</v>
      </c>
      <c r="B6" s="91">
        <f>SUM(B7:B15)</f>
        <v>17.5</v>
      </c>
      <c r="C6" s="91">
        <f t="shared" ref="C6:F6" si="1">SUM(C7:C15)</f>
        <v>19</v>
      </c>
      <c r="D6" s="91">
        <f t="shared" si="1"/>
        <v>20.5</v>
      </c>
      <c r="E6" s="91">
        <f t="shared" si="1"/>
        <v>0</v>
      </c>
      <c r="F6" s="91">
        <f t="shared" si="1"/>
        <v>0</v>
      </c>
    </row>
    <row r="7" spans="1:6" x14ac:dyDescent="0.25">
      <c r="A7" s="64" t="s">
        <v>551</v>
      </c>
      <c r="B7" s="54">
        <v>0.5</v>
      </c>
      <c r="C7" s="54"/>
      <c r="D7" s="54"/>
      <c r="E7" s="54"/>
      <c r="F7" s="106"/>
    </row>
    <row r="8" spans="1:6" x14ac:dyDescent="0.25">
      <c r="A8" s="32" t="s">
        <v>436</v>
      </c>
      <c r="B8" s="51">
        <v>12</v>
      </c>
      <c r="C8" s="51">
        <v>12</v>
      </c>
      <c r="D8" s="51">
        <v>16</v>
      </c>
      <c r="E8" s="51"/>
      <c r="F8" s="102"/>
    </row>
    <row r="9" spans="1:6" x14ac:dyDescent="0.25">
      <c r="A9" s="32" t="s">
        <v>583</v>
      </c>
      <c r="B9" s="51">
        <v>0.5</v>
      </c>
      <c r="C9" s="51">
        <v>0.5</v>
      </c>
      <c r="D9" s="51"/>
      <c r="E9" s="51"/>
      <c r="F9" s="102"/>
    </row>
    <row r="10" spans="1:6" x14ac:dyDescent="0.25">
      <c r="A10" s="32" t="s">
        <v>921</v>
      </c>
      <c r="B10" s="51">
        <v>0.5</v>
      </c>
      <c r="C10" s="51">
        <v>1</v>
      </c>
      <c r="D10" s="51">
        <v>1</v>
      </c>
      <c r="E10" s="51"/>
      <c r="F10" s="102"/>
    </row>
    <row r="11" spans="1:6" x14ac:dyDescent="0.25">
      <c r="A11" s="32" t="s">
        <v>572</v>
      </c>
      <c r="B11" s="51">
        <v>0.5</v>
      </c>
      <c r="C11" s="51">
        <v>1</v>
      </c>
      <c r="D11" s="51">
        <v>0.5</v>
      </c>
      <c r="E11" s="51"/>
      <c r="F11" s="102"/>
    </row>
    <row r="12" spans="1:6" x14ac:dyDescent="0.25">
      <c r="A12" s="32" t="s">
        <v>468</v>
      </c>
      <c r="B12" s="51"/>
      <c r="C12" s="51">
        <v>0.5</v>
      </c>
      <c r="D12" s="51">
        <v>0.5</v>
      </c>
      <c r="E12" s="51"/>
      <c r="F12" s="102"/>
    </row>
    <row r="13" spans="1:6" x14ac:dyDescent="0.25">
      <c r="A13" s="32" t="s">
        <v>493</v>
      </c>
      <c r="B13" s="51">
        <v>3</v>
      </c>
      <c r="C13" s="51">
        <v>4</v>
      </c>
      <c r="D13" s="51">
        <v>0.5</v>
      </c>
      <c r="E13" s="51"/>
      <c r="F13" s="102"/>
    </row>
    <row r="14" spans="1:6" x14ac:dyDescent="0.25">
      <c r="A14" s="32" t="s">
        <v>437</v>
      </c>
      <c r="B14" s="51">
        <v>0.5</v>
      </c>
      <c r="C14" s="51"/>
      <c r="D14" s="51"/>
      <c r="E14" s="51"/>
      <c r="F14" s="102"/>
    </row>
    <row r="15" spans="1:6" x14ac:dyDescent="0.25">
      <c r="A15" s="60" t="s">
        <v>43</v>
      </c>
      <c r="B15" s="51"/>
      <c r="C15" s="51"/>
      <c r="D15" s="51">
        <v>2</v>
      </c>
      <c r="E15" s="51"/>
      <c r="F15" s="102"/>
    </row>
    <row r="16" spans="1:6" ht="16.5" thickBot="1" x14ac:dyDescent="0.3">
      <c r="A16" s="62"/>
      <c r="B16" s="103"/>
      <c r="C16" s="88"/>
      <c r="D16" s="104"/>
      <c r="E16" s="104"/>
      <c r="F16" s="104"/>
    </row>
    <row r="17" spans="1:6" ht="16.5" thickBot="1" x14ac:dyDescent="0.3">
      <c r="A17" s="66" t="s">
        <v>49</v>
      </c>
      <c r="B17" s="91">
        <f>SUM(B18:B25)</f>
        <v>14</v>
      </c>
      <c r="C17" s="91">
        <f t="shared" ref="C17:F17" si="2">SUM(C18:C25)</f>
        <v>15.5</v>
      </c>
      <c r="D17" s="91">
        <f t="shared" si="2"/>
        <v>21.5</v>
      </c>
      <c r="E17" s="91">
        <f t="shared" si="2"/>
        <v>0</v>
      </c>
      <c r="F17" s="91">
        <f t="shared" si="2"/>
        <v>0</v>
      </c>
    </row>
    <row r="18" spans="1:6" x14ac:dyDescent="0.25">
      <c r="A18" s="64" t="s">
        <v>439</v>
      </c>
      <c r="B18" s="54">
        <v>1</v>
      </c>
      <c r="C18" s="54">
        <v>3</v>
      </c>
      <c r="D18" s="54">
        <v>7</v>
      </c>
      <c r="E18" s="54"/>
      <c r="F18" s="106"/>
    </row>
    <row r="19" spans="1:6" x14ac:dyDescent="0.25">
      <c r="A19" s="32" t="s">
        <v>510</v>
      </c>
      <c r="B19" s="51">
        <v>0.5</v>
      </c>
      <c r="C19" s="51">
        <v>0.5</v>
      </c>
      <c r="D19" s="51">
        <v>0.5</v>
      </c>
      <c r="E19" s="51"/>
      <c r="F19" s="102"/>
    </row>
    <row r="20" spans="1:6" x14ac:dyDescent="0.25">
      <c r="A20" s="32" t="s">
        <v>531</v>
      </c>
      <c r="B20" s="51">
        <v>0.5</v>
      </c>
      <c r="C20" s="51">
        <v>0.5</v>
      </c>
      <c r="D20" s="51"/>
      <c r="E20" s="51"/>
      <c r="F20" s="102"/>
    </row>
    <row r="21" spans="1:6" x14ac:dyDescent="0.25">
      <c r="A21" s="32" t="s">
        <v>440</v>
      </c>
      <c r="B21" s="51">
        <v>0.5</v>
      </c>
      <c r="C21" s="51"/>
      <c r="D21" s="51"/>
      <c r="E21" s="51"/>
      <c r="F21" s="102"/>
    </row>
    <row r="22" spans="1:6" x14ac:dyDescent="0.25">
      <c r="A22" s="32" t="s">
        <v>513</v>
      </c>
      <c r="B22" s="51">
        <v>0.5</v>
      </c>
      <c r="C22" s="51">
        <v>0.5</v>
      </c>
      <c r="D22" s="51"/>
      <c r="E22" s="51"/>
      <c r="F22" s="102"/>
    </row>
    <row r="23" spans="1:6" x14ac:dyDescent="0.25">
      <c r="A23" s="32" t="s">
        <v>441</v>
      </c>
      <c r="B23" s="51">
        <v>0.5</v>
      </c>
      <c r="C23" s="51">
        <v>0.5</v>
      </c>
      <c r="D23" s="51">
        <v>0.5</v>
      </c>
      <c r="E23" s="51"/>
      <c r="F23" s="102"/>
    </row>
    <row r="24" spans="1:6" x14ac:dyDescent="0.25">
      <c r="A24" s="32" t="s">
        <v>442</v>
      </c>
      <c r="B24" s="51">
        <v>10</v>
      </c>
      <c r="C24" s="51">
        <v>10</v>
      </c>
      <c r="D24" s="51">
        <v>13</v>
      </c>
      <c r="E24" s="51"/>
      <c r="F24" s="102"/>
    </row>
    <row r="25" spans="1:6" x14ac:dyDescent="0.25">
      <c r="A25" s="32" t="s">
        <v>470</v>
      </c>
      <c r="B25" s="51">
        <v>0.5</v>
      </c>
      <c r="C25" s="51">
        <v>0.5</v>
      </c>
      <c r="D25" s="51">
        <v>0.5</v>
      </c>
      <c r="E25" s="51"/>
      <c r="F25" s="102"/>
    </row>
    <row r="26" spans="1:6" ht="16.5" thickBot="1" x14ac:dyDescent="0.3">
      <c r="A26" s="74"/>
      <c r="B26" s="88"/>
      <c r="C26" s="88"/>
      <c r="D26" s="104"/>
      <c r="E26" s="104"/>
      <c r="F26" s="104"/>
    </row>
    <row r="27" spans="1:6" ht="16.5" thickBot="1" x14ac:dyDescent="0.3">
      <c r="A27" s="66" t="s">
        <v>56</v>
      </c>
      <c r="B27" s="91">
        <f>SUM(B28:B49)</f>
        <v>35</v>
      </c>
      <c r="C27" s="91">
        <f t="shared" ref="C27:F27" si="3">SUM(C28:C49)</f>
        <v>29.05</v>
      </c>
      <c r="D27" s="91">
        <f t="shared" si="3"/>
        <v>35.5</v>
      </c>
      <c r="E27" s="91">
        <f t="shared" si="3"/>
        <v>0</v>
      </c>
      <c r="F27" s="91">
        <f t="shared" si="3"/>
        <v>0</v>
      </c>
    </row>
    <row r="28" spans="1:6" x14ac:dyDescent="0.25">
      <c r="A28" s="64" t="s">
        <v>816</v>
      </c>
      <c r="B28" s="54">
        <v>0.5</v>
      </c>
      <c r="C28" s="54"/>
      <c r="D28" s="54">
        <v>0.5</v>
      </c>
      <c r="E28" s="54"/>
      <c r="F28" s="106"/>
    </row>
    <row r="29" spans="1:6" x14ac:dyDescent="0.25">
      <c r="A29" s="32" t="s">
        <v>817</v>
      </c>
      <c r="B29" s="51">
        <v>0.5</v>
      </c>
      <c r="C29" s="51">
        <v>0.5</v>
      </c>
      <c r="D29" s="51">
        <v>0.5</v>
      </c>
      <c r="E29" s="51"/>
      <c r="F29" s="102"/>
    </row>
    <row r="30" spans="1:6" x14ac:dyDescent="0.25">
      <c r="A30" s="32" t="s">
        <v>516</v>
      </c>
      <c r="B30" s="51">
        <v>0.5</v>
      </c>
      <c r="C30" s="51">
        <v>0.5</v>
      </c>
      <c r="D30" s="51"/>
      <c r="E30" s="51"/>
      <c r="F30" s="102"/>
    </row>
    <row r="31" spans="1:6" x14ac:dyDescent="0.25">
      <c r="A31" s="32" t="s">
        <v>818</v>
      </c>
      <c r="B31" s="51">
        <v>3</v>
      </c>
      <c r="C31" s="51">
        <v>2</v>
      </c>
      <c r="D31" s="51">
        <v>2</v>
      </c>
      <c r="E31" s="51"/>
      <c r="F31" s="102"/>
    </row>
    <row r="32" spans="1:6" x14ac:dyDescent="0.25">
      <c r="A32" s="32" t="s">
        <v>458</v>
      </c>
      <c r="B32" s="51"/>
      <c r="C32" s="51"/>
      <c r="D32" s="51">
        <v>0.5</v>
      </c>
      <c r="E32" s="51"/>
      <c r="F32" s="102"/>
    </row>
    <row r="33" spans="1:6" x14ac:dyDescent="0.25">
      <c r="A33" s="32" t="s">
        <v>448</v>
      </c>
      <c r="B33" s="51"/>
      <c r="C33" s="51">
        <v>1</v>
      </c>
      <c r="D33" s="51">
        <v>1</v>
      </c>
      <c r="E33" s="51"/>
      <c r="F33" s="102"/>
    </row>
    <row r="34" spans="1:6" x14ac:dyDescent="0.25">
      <c r="A34" s="32" t="s">
        <v>819</v>
      </c>
      <c r="B34" s="51"/>
      <c r="C34" s="51">
        <v>0.05</v>
      </c>
      <c r="D34" s="51"/>
      <c r="E34" s="51"/>
      <c r="F34" s="102"/>
    </row>
    <row r="35" spans="1:6" x14ac:dyDescent="0.25">
      <c r="A35" s="32" t="s">
        <v>449</v>
      </c>
      <c r="B35" s="51">
        <v>0.5</v>
      </c>
      <c r="C35" s="51">
        <v>0.5</v>
      </c>
      <c r="D35" s="51">
        <v>0.5</v>
      </c>
      <c r="E35" s="51"/>
      <c r="F35" s="102"/>
    </row>
    <row r="36" spans="1:6" x14ac:dyDescent="0.25">
      <c r="A36" s="32" t="s">
        <v>450</v>
      </c>
      <c r="B36" s="51">
        <v>1</v>
      </c>
      <c r="C36" s="51">
        <v>0.5</v>
      </c>
      <c r="D36" s="51"/>
      <c r="E36" s="51"/>
      <c r="F36" s="102"/>
    </row>
    <row r="37" spans="1:6" x14ac:dyDescent="0.25">
      <c r="A37" s="32" t="s">
        <v>474</v>
      </c>
      <c r="B37" s="51"/>
      <c r="C37" s="51"/>
      <c r="D37" s="51">
        <v>6</v>
      </c>
      <c r="E37" s="51"/>
      <c r="F37" s="102"/>
    </row>
    <row r="38" spans="1:6" x14ac:dyDescent="0.25">
      <c r="A38" s="32" t="s">
        <v>909</v>
      </c>
      <c r="B38" s="51">
        <v>3</v>
      </c>
      <c r="C38" s="51">
        <v>3</v>
      </c>
      <c r="D38" s="51">
        <v>4</v>
      </c>
      <c r="E38" s="51"/>
      <c r="F38" s="102"/>
    </row>
    <row r="39" spans="1:6" x14ac:dyDescent="0.25">
      <c r="A39" s="32" t="s">
        <v>494</v>
      </c>
      <c r="B39" s="51"/>
      <c r="C39" s="51"/>
      <c r="D39" s="51">
        <v>1</v>
      </c>
      <c r="E39" s="51"/>
      <c r="F39" s="102"/>
    </row>
    <row r="40" spans="1:6" x14ac:dyDescent="0.25">
      <c r="A40" s="32" t="s">
        <v>657</v>
      </c>
      <c r="B40" s="51">
        <v>10</v>
      </c>
      <c r="C40" s="51">
        <v>7</v>
      </c>
      <c r="D40" s="51">
        <v>5</v>
      </c>
      <c r="E40" s="51"/>
      <c r="F40" s="102"/>
    </row>
    <row r="41" spans="1:6" x14ac:dyDescent="0.25">
      <c r="A41" s="32" t="s">
        <v>452</v>
      </c>
      <c r="B41" s="51">
        <v>7</v>
      </c>
      <c r="C41" s="51">
        <v>7</v>
      </c>
      <c r="D41" s="51">
        <v>2</v>
      </c>
      <c r="E41" s="51"/>
      <c r="F41" s="102"/>
    </row>
    <row r="42" spans="1:6" x14ac:dyDescent="0.25">
      <c r="A42" s="32" t="s">
        <v>597</v>
      </c>
      <c r="B42" s="51"/>
      <c r="C42" s="51">
        <v>0.5</v>
      </c>
      <c r="D42" s="51"/>
      <c r="E42" s="51"/>
      <c r="F42" s="102"/>
    </row>
    <row r="43" spans="1:6" x14ac:dyDescent="0.25">
      <c r="A43" s="32" t="s">
        <v>820</v>
      </c>
      <c r="B43" s="51"/>
      <c r="C43" s="51">
        <v>0.5</v>
      </c>
      <c r="D43" s="51"/>
      <c r="E43" s="51"/>
      <c r="F43" s="102"/>
    </row>
    <row r="44" spans="1:6" x14ac:dyDescent="0.25">
      <c r="A44" s="32" t="s">
        <v>455</v>
      </c>
      <c r="B44" s="51">
        <v>0.5</v>
      </c>
      <c r="C44" s="51">
        <v>0.5</v>
      </c>
      <c r="D44" s="51">
        <v>0.5</v>
      </c>
      <c r="E44" s="51"/>
      <c r="F44" s="102"/>
    </row>
    <row r="45" spans="1:6" x14ac:dyDescent="0.25">
      <c r="A45" s="32" t="s">
        <v>463</v>
      </c>
      <c r="B45" s="51">
        <v>0.5</v>
      </c>
      <c r="C45" s="51">
        <v>0.5</v>
      </c>
      <c r="D45" s="51">
        <v>0.5</v>
      </c>
      <c r="E45" s="51"/>
      <c r="F45" s="102"/>
    </row>
    <row r="46" spans="1:6" x14ac:dyDescent="0.25">
      <c r="A46" s="32" t="s">
        <v>880</v>
      </c>
      <c r="B46" s="51">
        <v>8</v>
      </c>
      <c r="C46" s="51">
        <v>4</v>
      </c>
      <c r="D46" s="51">
        <v>1</v>
      </c>
      <c r="E46" s="51"/>
      <c r="F46" s="102"/>
    </row>
    <row r="47" spans="1:6" x14ac:dyDescent="0.25">
      <c r="A47" s="60" t="s">
        <v>942</v>
      </c>
      <c r="B47" s="51"/>
      <c r="C47" s="51">
        <v>0.5</v>
      </c>
      <c r="D47" s="51">
        <v>0.5</v>
      </c>
      <c r="E47" s="51"/>
      <c r="F47" s="102"/>
    </row>
    <row r="48" spans="1:6" x14ac:dyDescent="0.25">
      <c r="A48" s="60" t="s">
        <v>664</v>
      </c>
      <c r="B48" s="51"/>
      <c r="C48" s="51">
        <v>0.5</v>
      </c>
      <c r="D48" s="51"/>
      <c r="E48" s="51"/>
      <c r="F48" s="102"/>
    </row>
    <row r="49" spans="1:6" x14ac:dyDescent="0.25">
      <c r="A49" s="60" t="s">
        <v>464</v>
      </c>
      <c r="B49" s="51"/>
      <c r="C49" s="51"/>
      <c r="D49" s="51">
        <v>10</v>
      </c>
      <c r="E49" s="51"/>
      <c r="F49" s="102"/>
    </row>
    <row r="50" spans="1:6" ht="16.5" thickBot="1" x14ac:dyDescent="0.3">
      <c r="A50" s="65" t="s">
        <v>456</v>
      </c>
      <c r="B50" s="88"/>
      <c r="C50" s="88"/>
      <c r="D50" s="88">
        <v>1</v>
      </c>
      <c r="E50" s="88"/>
      <c r="F50" s="104"/>
    </row>
    <row r="51" spans="1:6" ht="16.5" thickBot="1" x14ac:dyDescent="0.3">
      <c r="A51" s="66" t="s">
        <v>57</v>
      </c>
      <c r="B51" s="91">
        <f>B27+B17+B6+B3</f>
        <v>66.5</v>
      </c>
      <c r="C51" s="91">
        <f>C27+C17+C6+C3</f>
        <v>63.599999999999994</v>
      </c>
      <c r="D51" s="91">
        <f>D27+D17+D6+D3+D15</f>
        <v>79.5</v>
      </c>
      <c r="E51" s="105"/>
      <c r="F51" s="105"/>
    </row>
    <row r="52" spans="1:6" ht="16.5" thickBot="1" x14ac:dyDescent="0.3">
      <c r="A52" s="66" t="s">
        <v>58</v>
      </c>
      <c r="B52" s="55">
        <f>COUNT(B4:B48)-3</f>
        <v>27</v>
      </c>
      <c r="C52" s="55">
        <f>COUNT(C4:C48)-3</f>
        <v>31</v>
      </c>
      <c r="D52" s="55">
        <f>COUNT(D4:D48)-4</f>
        <v>25</v>
      </c>
      <c r="E52" s="105"/>
      <c r="F52" s="105"/>
    </row>
  </sheetData>
  <sortState xmlns:xlrd2="http://schemas.microsoft.com/office/spreadsheetml/2017/richdata2" ref="A28:F46">
    <sortCondition ref="A27:A46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scale="86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/>
  <dimension ref="A1:F28"/>
  <sheetViews>
    <sheetView zoomScaleNormal="100" workbookViewId="0">
      <selection activeCell="A4" sqref="A4"/>
    </sheetView>
  </sheetViews>
  <sheetFormatPr defaultRowHeight="12.75" x14ac:dyDescent="0.2"/>
  <cols>
    <col min="1" max="1" width="38.28515625" style="141" customWidth="1"/>
    <col min="2" max="5" width="9.5703125" customWidth="1"/>
  </cols>
  <sheetData>
    <row r="1" spans="1:6" ht="16.5" thickBot="1" x14ac:dyDescent="0.25">
      <c r="A1" s="144" t="s">
        <v>821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6" ht="16.5" thickBot="1" x14ac:dyDescent="0.25">
      <c r="A2" s="136" t="s">
        <v>822</v>
      </c>
      <c r="B2" s="139" t="s">
        <v>790</v>
      </c>
      <c r="C2" s="139" t="s">
        <v>790</v>
      </c>
      <c r="D2" s="139" t="s">
        <v>431</v>
      </c>
      <c r="E2" s="139" t="s">
        <v>433</v>
      </c>
      <c r="F2" s="146"/>
    </row>
    <row r="3" spans="1:6" ht="16.5" thickBot="1" x14ac:dyDescent="0.25">
      <c r="A3" s="145" t="s">
        <v>48</v>
      </c>
      <c r="B3" s="28">
        <f>SUM(B4)</f>
        <v>0.5</v>
      </c>
      <c r="C3" s="28">
        <f t="shared" ref="C3:F3" si="0">SUM(C4)</f>
        <v>0.5</v>
      </c>
      <c r="D3" s="28">
        <f t="shared" si="0"/>
        <v>0.5</v>
      </c>
      <c r="E3" s="28">
        <f t="shared" si="0"/>
        <v>0</v>
      </c>
      <c r="F3" s="28">
        <f t="shared" si="0"/>
        <v>0</v>
      </c>
    </row>
    <row r="4" spans="1:6" ht="15.75" x14ac:dyDescent="0.2">
      <c r="A4" s="143" t="s">
        <v>436</v>
      </c>
      <c r="B4" s="22">
        <v>0.5</v>
      </c>
      <c r="C4" s="22">
        <v>0.5</v>
      </c>
      <c r="D4" s="22">
        <v>0.5</v>
      </c>
      <c r="E4" s="22"/>
      <c r="F4" s="26"/>
    </row>
    <row r="5" spans="1:6" ht="16.5" thickBot="1" x14ac:dyDescent="0.25">
      <c r="A5" s="142"/>
      <c r="B5" s="14"/>
      <c r="C5" s="65"/>
      <c r="D5" s="13"/>
      <c r="E5" s="13"/>
      <c r="F5" s="13"/>
    </row>
    <row r="6" spans="1:6" ht="16.5" thickBot="1" x14ac:dyDescent="0.25">
      <c r="A6" s="145" t="s">
        <v>49</v>
      </c>
      <c r="B6" s="28">
        <f>SUM(B7:B9)</f>
        <v>27.5</v>
      </c>
      <c r="C6" s="28">
        <f t="shared" ref="C6:F6" si="1">SUM(C7:C9)</f>
        <v>48</v>
      </c>
      <c r="D6" s="28">
        <f t="shared" si="1"/>
        <v>43.5</v>
      </c>
      <c r="E6" s="28">
        <f t="shared" si="1"/>
        <v>0</v>
      </c>
      <c r="F6" s="28">
        <f t="shared" si="1"/>
        <v>0</v>
      </c>
    </row>
    <row r="7" spans="1:6" ht="15.75" x14ac:dyDescent="0.2">
      <c r="A7" s="143" t="s">
        <v>440</v>
      </c>
      <c r="B7" s="22">
        <v>25</v>
      </c>
      <c r="C7" s="22">
        <v>45</v>
      </c>
      <c r="D7" s="22">
        <v>42</v>
      </c>
      <c r="E7" s="22"/>
      <c r="F7" s="26"/>
    </row>
    <row r="8" spans="1:6" ht="15.75" x14ac:dyDescent="0.2">
      <c r="A8" s="131" t="s">
        <v>157</v>
      </c>
      <c r="B8" s="12">
        <v>2</v>
      </c>
      <c r="C8" s="12">
        <v>2</v>
      </c>
      <c r="D8" s="12">
        <v>1</v>
      </c>
      <c r="E8" s="12"/>
      <c r="F8" s="11"/>
    </row>
    <row r="9" spans="1:6" ht="15.75" x14ac:dyDescent="0.2">
      <c r="A9" s="131" t="s">
        <v>470</v>
      </c>
      <c r="B9" s="12">
        <v>0.5</v>
      </c>
      <c r="C9" s="12">
        <v>1</v>
      </c>
      <c r="D9" s="12">
        <v>0.5</v>
      </c>
      <c r="E9" s="12"/>
      <c r="F9" s="11"/>
    </row>
    <row r="10" spans="1:6" ht="16.5" thickBot="1" x14ac:dyDescent="0.25">
      <c r="A10" s="142"/>
      <c r="B10" s="14"/>
      <c r="C10" s="65"/>
      <c r="D10" s="13"/>
      <c r="E10" s="13"/>
      <c r="F10" s="13"/>
    </row>
    <row r="11" spans="1:6" ht="16.5" thickBot="1" x14ac:dyDescent="0.25">
      <c r="A11" s="145" t="s">
        <v>56</v>
      </c>
      <c r="B11" s="28">
        <f>SUM(B12:B24)</f>
        <v>29</v>
      </c>
      <c r="C11" s="28">
        <f t="shared" ref="C11:F11" si="2">SUM(C12:C24)</f>
        <v>19.600000000000001</v>
      </c>
      <c r="D11" s="28">
        <f t="shared" si="2"/>
        <v>28.5</v>
      </c>
      <c r="E11" s="28">
        <f t="shared" si="2"/>
        <v>0</v>
      </c>
      <c r="F11" s="28">
        <f t="shared" si="2"/>
        <v>0</v>
      </c>
    </row>
    <row r="12" spans="1:6" ht="15.75" x14ac:dyDescent="0.2">
      <c r="A12" s="143" t="s">
        <v>516</v>
      </c>
      <c r="B12" s="22">
        <v>5</v>
      </c>
      <c r="C12" s="22">
        <v>2</v>
      </c>
      <c r="D12" s="22">
        <v>5</v>
      </c>
      <c r="E12" s="26"/>
      <c r="F12" s="26"/>
    </row>
    <row r="13" spans="1:6" ht="15.75" x14ac:dyDescent="0.2">
      <c r="A13" s="131" t="s">
        <v>823</v>
      </c>
      <c r="B13" s="12"/>
      <c r="C13" s="12">
        <v>0.5</v>
      </c>
      <c r="D13" s="12"/>
      <c r="E13" s="11"/>
      <c r="F13" s="11"/>
    </row>
    <row r="14" spans="1:6" ht="15.75" x14ac:dyDescent="0.2">
      <c r="A14" s="131" t="s">
        <v>447</v>
      </c>
      <c r="B14" s="12">
        <v>0.5</v>
      </c>
      <c r="C14" s="12">
        <v>0.05</v>
      </c>
      <c r="D14" s="12">
        <v>0.5</v>
      </c>
      <c r="E14" s="11"/>
      <c r="F14" s="11"/>
    </row>
    <row r="15" spans="1:6" ht="15.75" x14ac:dyDescent="0.2">
      <c r="A15" s="131" t="s">
        <v>449</v>
      </c>
      <c r="B15" s="12"/>
      <c r="C15" s="12"/>
      <c r="D15" s="12">
        <v>0.5</v>
      </c>
      <c r="E15" s="11"/>
      <c r="F15" s="11"/>
    </row>
    <row r="16" spans="1:6" ht="15.75" x14ac:dyDescent="0.2">
      <c r="A16" s="131" t="s">
        <v>450</v>
      </c>
      <c r="B16" s="12">
        <v>0.5</v>
      </c>
      <c r="C16" s="12"/>
      <c r="D16" s="12"/>
      <c r="E16" s="11"/>
      <c r="F16" s="11"/>
    </row>
    <row r="17" spans="1:6" ht="15.75" x14ac:dyDescent="0.2">
      <c r="A17" s="131" t="s">
        <v>904</v>
      </c>
      <c r="B17" s="12"/>
      <c r="C17" s="12">
        <v>1</v>
      </c>
      <c r="D17" s="12">
        <v>1</v>
      </c>
      <c r="E17" s="11"/>
      <c r="F17" s="11"/>
    </row>
    <row r="18" spans="1:6" ht="15.75" x14ac:dyDescent="0.2">
      <c r="A18" s="131" t="s">
        <v>756</v>
      </c>
      <c r="B18" s="12">
        <v>8</v>
      </c>
      <c r="C18" s="12">
        <v>6</v>
      </c>
      <c r="D18" s="12">
        <v>7</v>
      </c>
      <c r="E18" s="11"/>
      <c r="F18" s="11"/>
    </row>
    <row r="19" spans="1:6" ht="15.75" x14ac:dyDescent="0.2">
      <c r="A19" s="131" t="s">
        <v>563</v>
      </c>
      <c r="B19" s="12">
        <v>0.5</v>
      </c>
      <c r="C19" s="12"/>
      <c r="D19" s="12">
        <v>0.5</v>
      </c>
      <c r="E19" s="11"/>
      <c r="F19" s="11"/>
    </row>
    <row r="20" spans="1:6" ht="15.75" x14ac:dyDescent="0.2">
      <c r="A20" s="131" t="s">
        <v>657</v>
      </c>
      <c r="B20" s="12">
        <v>12</v>
      </c>
      <c r="C20" s="12">
        <v>8</v>
      </c>
      <c r="D20" s="12">
        <v>9</v>
      </c>
      <c r="E20" s="11"/>
      <c r="F20" s="11"/>
    </row>
    <row r="21" spans="1:6" ht="15.75" x14ac:dyDescent="0.2">
      <c r="A21" s="131" t="s">
        <v>453</v>
      </c>
      <c r="B21" s="12">
        <v>1</v>
      </c>
      <c r="C21" s="12">
        <v>1</v>
      </c>
      <c r="D21" s="12">
        <v>1</v>
      </c>
      <c r="E21" s="11"/>
      <c r="F21" s="11"/>
    </row>
    <row r="22" spans="1:6" ht="15.75" x14ac:dyDescent="0.2">
      <c r="A22" s="131" t="s">
        <v>455</v>
      </c>
      <c r="B22" s="12">
        <v>1</v>
      </c>
      <c r="C22" s="12">
        <v>1</v>
      </c>
      <c r="D22" s="12">
        <v>1</v>
      </c>
      <c r="E22" s="11"/>
      <c r="F22" s="11"/>
    </row>
    <row r="23" spans="1:6" ht="15.75" x14ac:dyDescent="0.2">
      <c r="A23" s="131" t="s">
        <v>463</v>
      </c>
      <c r="B23" s="12">
        <v>0.5</v>
      </c>
      <c r="C23" s="12">
        <v>0.05</v>
      </c>
      <c r="D23" s="12"/>
      <c r="E23" s="11"/>
      <c r="F23" s="11"/>
    </row>
    <row r="24" spans="1:6" ht="15.75" x14ac:dyDescent="0.2">
      <c r="A24" s="137" t="s">
        <v>464</v>
      </c>
      <c r="B24" s="11"/>
      <c r="C24" s="12"/>
      <c r="D24" s="12">
        <v>3</v>
      </c>
      <c r="E24" s="11"/>
      <c r="F24" s="11"/>
    </row>
    <row r="25" spans="1:6" ht="16.5" thickBot="1" x14ac:dyDescent="0.25">
      <c r="A25" s="140" t="s">
        <v>456</v>
      </c>
      <c r="B25" s="13"/>
      <c r="C25" s="14"/>
      <c r="D25" s="14">
        <v>2</v>
      </c>
      <c r="E25" s="13"/>
      <c r="F25" s="13"/>
    </row>
    <row r="26" spans="1:6" ht="16.5" thickBot="1" x14ac:dyDescent="0.25">
      <c r="A26" s="145" t="s">
        <v>57</v>
      </c>
      <c r="B26" s="28">
        <f>B11+B6+B3</f>
        <v>57</v>
      </c>
      <c r="C26" s="28">
        <f>C11+C6+C3</f>
        <v>68.099999999999994</v>
      </c>
      <c r="D26" s="28">
        <f>D11+D6+D3</f>
        <v>72.5</v>
      </c>
      <c r="E26" s="28">
        <f t="shared" ref="E26:F26" si="3">E11+E6+E3</f>
        <v>0</v>
      </c>
      <c r="F26" s="28">
        <f t="shared" si="3"/>
        <v>0</v>
      </c>
    </row>
    <row r="27" spans="1:6" ht="16.5" thickBot="1" x14ac:dyDescent="0.25">
      <c r="A27" s="145" t="s">
        <v>58</v>
      </c>
      <c r="B27" s="31">
        <f>COUNT(B4:B23)-2</f>
        <v>13</v>
      </c>
      <c r="C27" s="31">
        <f>COUNT(C4:C23)-2</f>
        <v>13</v>
      </c>
      <c r="D27" s="31">
        <f>COUNT(D4:D23)-2</f>
        <v>13</v>
      </c>
      <c r="E27" s="41"/>
      <c r="F27" s="41"/>
    </row>
    <row r="28" spans="1:6" ht="16.5" thickBot="1" x14ac:dyDescent="0.25">
      <c r="A28" s="145" t="s">
        <v>824</v>
      </c>
      <c r="B28" s="31"/>
      <c r="C28" s="133"/>
      <c r="D28" s="41"/>
      <c r="E28" s="41"/>
      <c r="F28" s="41"/>
    </row>
  </sheetData>
  <sortState xmlns:xlrd2="http://schemas.microsoft.com/office/spreadsheetml/2017/richdata2" ref="A12:F23">
    <sortCondition ref="A12:A2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J63"/>
  <sheetViews>
    <sheetView workbookViewId="0">
      <pane ySplit="510" topLeftCell="A13" activePane="bottomLeft"/>
      <selection activeCell="AJ1" sqref="AJ1:AJ65536"/>
      <selection pane="bottomLeft" activeCell="A3" sqref="A3:A5"/>
    </sheetView>
  </sheetViews>
  <sheetFormatPr defaultRowHeight="12.75" x14ac:dyDescent="0.2"/>
  <cols>
    <col min="1" max="1" width="29.28515625" customWidth="1"/>
    <col min="7" max="8" width="9" customWidth="1"/>
  </cols>
  <sheetData>
    <row r="1" spans="1:36" s="30" customFormat="1" x14ac:dyDescent="0.2">
      <c r="B1" s="30">
        <v>1976</v>
      </c>
      <c r="C1" s="30">
        <v>1997</v>
      </c>
      <c r="D1" s="30">
        <v>2006</v>
      </c>
      <c r="E1" s="30">
        <v>2011</v>
      </c>
      <c r="F1" s="30">
        <v>2014</v>
      </c>
      <c r="G1" s="77" t="s">
        <v>0</v>
      </c>
      <c r="H1" s="77" t="s">
        <v>1</v>
      </c>
      <c r="I1" s="77" t="s">
        <v>2</v>
      </c>
      <c r="J1" s="77" t="s">
        <v>3</v>
      </c>
      <c r="K1" s="30" t="s">
        <v>4</v>
      </c>
      <c r="L1" s="30" t="s">
        <v>5</v>
      </c>
      <c r="M1" s="30" t="s">
        <v>6</v>
      </c>
      <c r="N1" s="30" t="s">
        <v>7</v>
      </c>
      <c r="O1" s="30" t="s">
        <v>8</v>
      </c>
      <c r="P1" s="30" t="s">
        <v>9</v>
      </c>
      <c r="Q1" s="30" t="s">
        <v>10</v>
      </c>
      <c r="R1" s="30" t="s">
        <v>11</v>
      </c>
      <c r="S1" s="30" t="s">
        <v>12</v>
      </c>
      <c r="T1" s="30" t="s">
        <v>13</v>
      </c>
      <c r="U1" s="30" t="s">
        <v>14</v>
      </c>
      <c r="V1" s="30" t="s">
        <v>15</v>
      </c>
      <c r="W1" s="30" t="s">
        <v>16</v>
      </c>
      <c r="X1" s="30" t="s">
        <v>17</v>
      </c>
      <c r="Y1" s="30" t="s">
        <v>18</v>
      </c>
      <c r="Z1" s="30" t="s">
        <v>19</v>
      </c>
      <c r="AA1" s="30" t="s">
        <v>20</v>
      </c>
      <c r="AB1" s="30" t="s">
        <v>21</v>
      </c>
      <c r="AC1" s="30" t="s">
        <v>22</v>
      </c>
      <c r="AD1" s="30" t="s">
        <v>23</v>
      </c>
      <c r="AE1" s="30" t="s">
        <v>24</v>
      </c>
      <c r="AF1" s="30" t="s">
        <v>25</v>
      </c>
      <c r="AG1" s="30" t="s">
        <v>26</v>
      </c>
      <c r="AH1" s="30" t="s">
        <v>27</v>
      </c>
      <c r="AI1" s="30" t="s">
        <v>28</v>
      </c>
    </row>
    <row r="2" spans="1:36" x14ac:dyDescent="0.2">
      <c r="A2" s="2" t="str">
        <f>Heildar!A120</f>
        <v>R21</v>
      </c>
      <c r="B2" s="2">
        <f>Heildar!B120</f>
        <v>0</v>
      </c>
      <c r="C2" s="2">
        <f>Heildar!C120</f>
        <v>0</v>
      </c>
      <c r="D2" s="2">
        <f>Heildar!D120</f>
        <v>0</v>
      </c>
      <c r="E2" s="2">
        <f>Heildar!E120</f>
        <v>0</v>
      </c>
      <c r="F2" s="2">
        <f>Heildar!F120</f>
        <v>0</v>
      </c>
      <c r="G2" s="2">
        <f>Heildar!G120</f>
        <v>0</v>
      </c>
      <c r="H2" s="2">
        <f>Heildar!H120</f>
        <v>0</v>
      </c>
      <c r="I2" s="2">
        <f>Heildar!I120</f>
        <v>0</v>
      </c>
      <c r="J2" s="2">
        <f>Heildar!J120</f>
        <v>0</v>
      </c>
      <c r="K2" s="2">
        <f>Heildar!K120</f>
        <v>0</v>
      </c>
      <c r="L2" s="2">
        <f>Heildar!L120</f>
        <v>0</v>
      </c>
      <c r="M2" s="2">
        <f>Heildar!M120</f>
        <v>0</v>
      </c>
      <c r="N2" s="2">
        <f>Heildar!N120</f>
        <v>0</v>
      </c>
      <c r="O2" s="2">
        <f>Heildar!O120</f>
        <v>0</v>
      </c>
      <c r="P2" s="2">
        <f>Heildar!P120</f>
        <v>0</v>
      </c>
      <c r="Q2" s="2">
        <f>Heildar!Q120</f>
        <v>0</v>
      </c>
      <c r="R2" s="2">
        <f>Heildar!R120</f>
        <v>0</v>
      </c>
      <c r="S2" s="2">
        <f>Heildar!S120</f>
        <v>0</v>
      </c>
      <c r="T2" s="2">
        <f>Heildar!T120</f>
        <v>0</v>
      </c>
      <c r="U2" s="2">
        <f>Heildar!U120</f>
        <v>0</v>
      </c>
      <c r="V2" s="2">
        <f>Heildar!V120</f>
        <v>0</v>
      </c>
      <c r="W2" s="2">
        <f>Heildar!W120</f>
        <v>0</v>
      </c>
      <c r="X2" s="2">
        <f>Heildar!X120</f>
        <v>0</v>
      </c>
      <c r="Y2" s="2">
        <f>Heildar!Y120</f>
        <v>0</v>
      </c>
      <c r="Z2" s="2">
        <f>Heildar!Z120</f>
        <v>0</v>
      </c>
      <c r="AA2" s="2">
        <f>Heildar!AA120</f>
        <v>0</v>
      </c>
      <c r="AB2" s="2">
        <f>Heildar!AB120</f>
        <v>0</v>
      </c>
      <c r="AC2" s="2">
        <f>Heildar!AC120</f>
        <v>0</v>
      </c>
      <c r="AD2" s="2">
        <f>Heildar!AD120</f>
        <v>0</v>
      </c>
      <c r="AE2" s="2">
        <f>Heildar!AE120</f>
        <v>0</v>
      </c>
      <c r="AF2" s="2">
        <f>Heildar!AF120</f>
        <v>0</v>
      </c>
      <c r="AG2" s="2">
        <f>Heildar!AG120</f>
        <v>0</v>
      </c>
      <c r="AH2" s="2">
        <f>Heildar!AH120</f>
        <v>0</v>
      </c>
      <c r="AI2" s="2">
        <f>Heildar!AI120</f>
        <v>0</v>
      </c>
      <c r="AJ2" s="2"/>
    </row>
    <row r="3" spans="1:36" x14ac:dyDescent="0.2">
      <c r="A3" s="30" t="str">
        <f>Heildar!A121</f>
        <v>Mosar</v>
      </c>
      <c r="B3" s="30">
        <f>Heildar!B121</f>
        <v>12.5</v>
      </c>
      <c r="C3" s="30">
        <f>Heildar!C121</f>
        <v>11.5</v>
      </c>
      <c r="D3" s="30">
        <f>Heildar!D121</f>
        <v>15.55</v>
      </c>
      <c r="E3" s="30">
        <f>Heildar!E121</f>
        <v>13.5</v>
      </c>
      <c r="F3" s="30">
        <f>Heildar!F121</f>
        <v>13</v>
      </c>
      <c r="G3" s="30">
        <f>Heildar!G121</f>
        <v>-1</v>
      </c>
      <c r="H3" s="30">
        <f>Heildar!H121</f>
        <v>4.0500000000000007</v>
      </c>
      <c r="I3" s="30">
        <f>Heildar!I121</f>
        <v>-2.0500000000000007</v>
      </c>
      <c r="J3" s="30">
        <f>Heildar!J121</f>
        <v>-0.5</v>
      </c>
      <c r="K3" s="30">
        <f>Heildar!K121</f>
        <v>12.5</v>
      </c>
      <c r="L3" s="30">
        <f>Heildar!L121</f>
        <v>11.5</v>
      </c>
      <c r="M3" s="30">
        <f>Heildar!M121</f>
        <v>15.55</v>
      </c>
      <c r="N3" s="30">
        <f>Heildar!N121</f>
        <v>13.5</v>
      </c>
      <c r="O3" s="30">
        <f>Heildar!O121</f>
        <v>13</v>
      </c>
      <c r="P3" s="30">
        <f>Heildar!P121</f>
        <v>0</v>
      </c>
      <c r="Q3" s="30">
        <f>Heildar!Q121</f>
        <v>0</v>
      </c>
      <c r="R3" s="30">
        <f>Heildar!R121</f>
        <v>0</v>
      </c>
      <c r="S3" s="30">
        <f>Heildar!S121</f>
        <v>0</v>
      </c>
      <c r="T3" s="30">
        <f>Heildar!T121</f>
        <v>0</v>
      </c>
      <c r="U3" s="30">
        <f>Heildar!U121</f>
        <v>0</v>
      </c>
      <c r="V3" s="30">
        <f>Heildar!V121</f>
        <v>0</v>
      </c>
      <c r="W3" s="30">
        <f>Heildar!W121</f>
        <v>0</v>
      </c>
      <c r="X3" s="30">
        <f>Heildar!X121</f>
        <v>0</v>
      </c>
      <c r="Y3" s="30">
        <f>Heildar!Y121</f>
        <v>0</v>
      </c>
      <c r="Z3" s="30">
        <f>Heildar!Z121</f>
        <v>0</v>
      </c>
      <c r="AA3" s="30">
        <f>Heildar!AA121</f>
        <v>0</v>
      </c>
      <c r="AB3" s="30">
        <f>Heildar!AB121</f>
        <v>0</v>
      </c>
      <c r="AC3" s="30">
        <f>Heildar!AC121</f>
        <v>0</v>
      </c>
      <c r="AD3" s="30">
        <f>Heildar!AD121</f>
        <v>0</v>
      </c>
      <c r="AE3" s="30">
        <f>Heildar!AE121</f>
        <v>0</v>
      </c>
      <c r="AF3" s="30">
        <f>Heildar!AF121</f>
        <v>0</v>
      </c>
      <c r="AG3" s="30">
        <f>Heildar!AG121</f>
        <v>0</v>
      </c>
      <c r="AH3" s="30">
        <f>Heildar!AH121</f>
        <v>0</v>
      </c>
      <c r="AI3" s="30">
        <f>Heildar!AI121</f>
        <v>0</v>
      </c>
      <c r="AJ3" s="30"/>
    </row>
    <row r="4" spans="1:36" x14ac:dyDescent="0.2">
      <c r="A4" s="30" t="str">
        <f>Heildar!A122</f>
        <v>Blað- og runnfléttur</v>
      </c>
      <c r="B4" s="30">
        <f>Heildar!B122</f>
        <v>1.5</v>
      </c>
      <c r="C4" s="30">
        <f>Heildar!C122</f>
        <v>6</v>
      </c>
      <c r="D4" s="30">
        <f>Heildar!D122</f>
        <v>8.5</v>
      </c>
      <c r="E4" s="30">
        <f>Heildar!E122</f>
        <v>8</v>
      </c>
      <c r="F4" s="30">
        <f>Heildar!F122</f>
        <v>11</v>
      </c>
      <c r="G4" s="30">
        <f>Heildar!G122</f>
        <v>4.5</v>
      </c>
      <c r="H4" s="30">
        <f>Heildar!H122</f>
        <v>2.5</v>
      </c>
      <c r="I4" s="30">
        <f>Heildar!I122</f>
        <v>-0.5</v>
      </c>
      <c r="J4" s="30">
        <f>Heildar!J122</f>
        <v>3</v>
      </c>
      <c r="K4" s="30">
        <f>Heildar!K122</f>
        <v>0</v>
      </c>
      <c r="L4" s="30">
        <f>Heildar!L122</f>
        <v>0</v>
      </c>
      <c r="M4" s="30">
        <f>Heildar!M122</f>
        <v>0</v>
      </c>
      <c r="N4" s="30">
        <f>Heildar!N122</f>
        <v>0</v>
      </c>
      <c r="O4" s="30">
        <f>Heildar!O122</f>
        <v>0</v>
      </c>
      <c r="P4" s="30">
        <f>Heildar!P122</f>
        <v>1.5</v>
      </c>
      <c r="Q4" s="30">
        <f>Heildar!Q122</f>
        <v>6</v>
      </c>
      <c r="R4" s="30">
        <f>Heildar!R122</f>
        <v>8.5</v>
      </c>
      <c r="S4" s="30">
        <f>Heildar!S122</f>
        <v>8</v>
      </c>
      <c r="T4" s="30">
        <f>Heildar!T122</f>
        <v>11</v>
      </c>
      <c r="U4" s="30">
        <f>Heildar!U122</f>
        <v>0</v>
      </c>
      <c r="V4" s="30">
        <f>Heildar!V122</f>
        <v>0</v>
      </c>
      <c r="W4" s="30">
        <f>Heildar!W122</f>
        <v>0</v>
      </c>
      <c r="X4" s="30">
        <f>Heildar!X122</f>
        <v>0</v>
      </c>
      <c r="Y4" s="30">
        <f>Heildar!Y122</f>
        <v>0</v>
      </c>
      <c r="Z4" s="30">
        <f>Heildar!Z122</f>
        <v>0</v>
      </c>
      <c r="AA4" s="30">
        <f>Heildar!AA122</f>
        <v>0</v>
      </c>
      <c r="AB4" s="30">
        <f>Heildar!AB122</f>
        <v>0</v>
      </c>
      <c r="AC4" s="30">
        <f>Heildar!AC122</f>
        <v>0</v>
      </c>
      <c r="AD4" s="30">
        <f>Heildar!AD122</f>
        <v>0</v>
      </c>
      <c r="AE4" s="30">
        <f>Heildar!AE122</f>
        <v>0</v>
      </c>
      <c r="AF4" s="30">
        <f>Heildar!AF122</f>
        <v>0</v>
      </c>
      <c r="AG4" s="30">
        <f>Heildar!AG122</f>
        <v>0</v>
      </c>
      <c r="AH4" s="30">
        <f>Heildar!AH122</f>
        <v>0</v>
      </c>
      <c r="AI4" s="30">
        <f>Heildar!AI122</f>
        <v>0</v>
      </c>
      <c r="AJ4" s="30"/>
    </row>
    <row r="5" spans="1:36" x14ac:dyDescent="0.2">
      <c r="A5" s="30" t="str">
        <f>Heildar!A123</f>
        <v>Hrúðurfléttur</v>
      </c>
      <c r="B5" s="30">
        <f>Heildar!B123</f>
        <v>50</v>
      </c>
      <c r="C5" s="30">
        <f>Heildar!C123</f>
        <v>62.5</v>
      </c>
      <c r="D5" s="30">
        <f>Heildar!D123</f>
        <v>16</v>
      </c>
      <c r="E5" s="30">
        <f>Heildar!E123</f>
        <v>15</v>
      </c>
      <c r="F5" s="30">
        <f>Heildar!F123</f>
        <v>18</v>
      </c>
      <c r="G5" s="30">
        <f>Heildar!G123</f>
        <v>12.5</v>
      </c>
      <c r="H5" s="30">
        <f>Heildar!H123</f>
        <v>-46.5</v>
      </c>
      <c r="I5" s="30">
        <f>Heildar!I123</f>
        <v>-1</v>
      </c>
      <c r="J5" s="30">
        <f>Heildar!J123</f>
        <v>3</v>
      </c>
      <c r="K5" s="30">
        <f>Heildar!K123</f>
        <v>0</v>
      </c>
      <c r="L5" s="30">
        <f>Heildar!L123</f>
        <v>0</v>
      </c>
      <c r="M5" s="30">
        <f>Heildar!M123</f>
        <v>0</v>
      </c>
      <c r="N5" s="30">
        <f>Heildar!N123</f>
        <v>0</v>
      </c>
      <c r="O5" s="30">
        <f>Heildar!O123</f>
        <v>0</v>
      </c>
      <c r="P5" s="30">
        <f>Heildar!P123</f>
        <v>0</v>
      </c>
      <c r="Q5" s="30">
        <f>Heildar!Q123</f>
        <v>0</v>
      </c>
      <c r="R5" s="30">
        <f>Heildar!R123</f>
        <v>0</v>
      </c>
      <c r="S5" s="30">
        <f>Heildar!S123</f>
        <v>0</v>
      </c>
      <c r="T5" s="30">
        <f>Heildar!T123</f>
        <v>0</v>
      </c>
      <c r="U5" s="30">
        <f>Heildar!U123</f>
        <v>50</v>
      </c>
      <c r="V5" s="30">
        <f>Heildar!V123</f>
        <v>62.5</v>
      </c>
      <c r="W5" s="30">
        <f>Heildar!W123</f>
        <v>16</v>
      </c>
      <c r="X5" s="30">
        <f>Heildar!X123</f>
        <v>15</v>
      </c>
      <c r="Y5" s="30">
        <f>Heildar!Y123</f>
        <v>18</v>
      </c>
      <c r="Z5" s="30">
        <f>Heildar!Z123</f>
        <v>0</v>
      </c>
      <c r="AA5" s="30">
        <f>Heildar!AA123</f>
        <v>0</v>
      </c>
      <c r="AB5" s="30">
        <f>Heildar!AB123</f>
        <v>0</v>
      </c>
      <c r="AC5" s="30">
        <f>Heildar!AC123</f>
        <v>0</v>
      </c>
      <c r="AD5" s="30">
        <f>Heildar!AD123</f>
        <v>0</v>
      </c>
      <c r="AE5" s="30">
        <f>Heildar!AE123</f>
        <v>0</v>
      </c>
      <c r="AF5" s="30">
        <f>Heildar!AF123</f>
        <v>0</v>
      </c>
      <c r="AG5" s="30">
        <f>Heildar!AG123</f>
        <v>0</v>
      </c>
      <c r="AH5" s="30">
        <f>Heildar!AH123</f>
        <v>0</v>
      </c>
      <c r="AI5" s="30">
        <f>Heildar!AI123</f>
        <v>0</v>
      </c>
      <c r="AJ5" s="30"/>
    </row>
    <row r="6" spans="1:36" x14ac:dyDescent="0.2">
      <c r="A6" s="30" t="str">
        <f>Heildar!A124</f>
        <v>Heildarþekja</v>
      </c>
      <c r="B6" s="30">
        <f>Heildar!B124</f>
        <v>64</v>
      </c>
      <c r="C6" s="30">
        <f>Heildar!C124</f>
        <v>80</v>
      </c>
      <c r="D6" s="30">
        <f>Heildar!D124</f>
        <v>40.049999999999997</v>
      </c>
      <c r="E6" s="30">
        <f>Heildar!E124</f>
        <v>36.5</v>
      </c>
      <c r="F6" s="30">
        <f>Heildar!F124</f>
        <v>42</v>
      </c>
      <c r="G6" s="30">
        <f>Heildar!G124</f>
        <v>16</v>
      </c>
      <c r="H6" s="30">
        <f>Heildar!H124</f>
        <v>-39.950000000000003</v>
      </c>
      <c r="I6" s="30">
        <f>Heildar!I124</f>
        <v>-3.5499999999999972</v>
      </c>
      <c r="J6" s="30">
        <f>Heildar!J124</f>
        <v>5.5</v>
      </c>
      <c r="K6" s="30">
        <f>Heildar!K124</f>
        <v>0</v>
      </c>
      <c r="L6" s="30">
        <f>Heildar!L124</f>
        <v>0</v>
      </c>
      <c r="M6" s="30">
        <f>Heildar!M124</f>
        <v>0</v>
      </c>
      <c r="N6" s="30">
        <f>Heildar!N124</f>
        <v>0</v>
      </c>
      <c r="O6" s="30">
        <f>Heildar!O124</f>
        <v>0</v>
      </c>
      <c r="P6" s="30">
        <f>Heildar!P124</f>
        <v>0</v>
      </c>
      <c r="Q6" s="30">
        <f>Heildar!Q124</f>
        <v>0</v>
      </c>
      <c r="R6" s="30">
        <f>Heildar!R124</f>
        <v>0</v>
      </c>
      <c r="S6" s="30">
        <f>Heildar!S124</f>
        <v>0</v>
      </c>
      <c r="T6" s="30">
        <f>Heildar!T124</f>
        <v>0</v>
      </c>
      <c r="U6" s="30">
        <f>Heildar!U124</f>
        <v>0</v>
      </c>
      <c r="V6" s="30">
        <f>Heildar!V124</f>
        <v>0</v>
      </c>
      <c r="W6" s="30">
        <f>Heildar!W124</f>
        <v>0</v>
      </c>
      <c r="X6" s="30">
        <f>Heildar!X124</f>
        <v>0</v>
      </c>
      <c r="Y6" s="30">
        <f>Heildar!Y124</f>
        <v>0</v>
      </c>
      <c r="Z6" s="30">
        <f>Heildar!Z124</f>
        <v>64</v>
      </c>
      <c r="AA6" s="30">
        <f>Heildar!AA124</f>
        <v>80</v>
      </c>
      <c r="AB6" s="30">
        <f>Heildar!AB124</f>
        <v>40.049999999999997</v>
      </c>
      <c r="AC6" s="30">
        <f>Heildar!AC124</f>
        <v>36.5</v>
      </c>
      <c r="AD6" s="30">
        <f>Heildar!AD124</f>
        <v>42</v>
      </c>
      <c r="AE6" s="30">
        <f>Heildar!AE124</f>
        <v>0</v>
      </c>
      <c r="AF6" s="30">
        <f>Heildar!AF124</f>
        <v>0</v>
      </c>
      <c r="AG6" s="30">
        <f>Heildar!AG124</f>
        <v>0</v>
      </c>
      <c r="AH6" s="30">
        <f>Heildar!AH124</f>
        <v>0</v>
      </c>
      <c r="AI6" s="30">
        <f>Heildar!AI124</f>
        <v>0</v>
      </c>
      <c r="AJ6" s="30"/>
    </row>
    <row r="7" spans="1:36" x14ac:dyDescent="0.2">
      <c r="A7" s="30" t="str">
        <f>Heildar!A125</f>
        <v>Fjölbreytni</v>
      </c>
      <c r="B7" s="30">
        <f>Heildar!B125</f>
        <v>11</v>
      </c>
      <c r="C7" s="30">
        <f>Heildar!C125</f>
        <v>11</v>
      </c>
      <c r="D7" s="30">
        <f>Heildar!D125</f>
        <v>14</v>
      </c>
      <c r="E7" s="30">
        <f>Heildar!E125</f>
        <v>12</v>
      </c>
      <c r="F7" s="30">
        <f>Heildar!F125</f>
        <v>14</v>
      </c>
      <c r="G7" s="30">
        <f>Heildar!G125</f>
        <v>0</v>
      </c>
      <c r="H7" s="30">
        <f>Heildar!H125</f>
        <v>3</v>
      </c>
      <c r="I7" s="30">
        <f>Heildar!I125</f>
        <v>-2</v>
      </c>
      <c r="J7" s="30">
        <f>Heildar!J125</f>
        <v>2</v>
      </c>
      <c r="K7" s="30">
        <f>Heildar!K125</f>
        <v>0</v>
      </c>
      <c r="L7" s="30">
        <f>Heildar!L125</f>
        <v>0</v>
      </c>
      <c r="M7" s="30">
        <f>Heildar!M125</f>
        <v>0</v>
      </c>
      <c r="N7" s="30">
        <f>Heildar!N125</f>
        <v>0</v>
      </c>
      <c r="O7" s="30">
        <f>Heildar!O125</f>
        <v>0</v>
      </c>
      <c r="P7" s="30">
        <f>Heildar!P125</f>
        <v>0</v>
      </c>
      <c r="Q7" s="30">
        <f>Heildar!Q125</f>
        <v>0</v>
      </c>
      <c r="R7" s="30">
        <f>Heildar!R125</f>
        <v>0</v>
      </c>
      <c r="S7" s="30">
        <f>Heildar!S125</f>
        <v>0</v>
      </c>
      <c r="T7" s="30">
        <f>Heildar!T125</f>
        <v>0</v>
      </c>
      <c r="U7" s="30">
        <f>Heildar!U125</f>
        <v>0</v>
      </c>
      <c r="V7" s="30">
        <f>Heildar!V125</f>
        <v>0</v>
      </c>
      <c r="W7" s="30">
        <f>Heildar!W125</f>
        <v>0</v>
      </c>
      <c r="X7" s="30">
        <f>Heildar!X125</f>
        <v>0</v>
      </c>
      <c r="Y7" s="30">
        <f>Heildar!Y125</f>
        <v>0</v>
      </c>
      <c r="Z7" s="30">
        <f>Heildar!Z125</f>
        <v>0</v>
      </c>
      <c r="AA7" s="30">
        <f>Heildar!AA125</f>
        <v>0</v>
      </c>
      <c r="AB7" s="30">
        <f>Heildar!AB125</f>
        <v>0</v>
      </c>
      <c r="AC7" s="30">
        <f>Heildar!AC125</f>
        <v>0</v>
      </c>
      <c r="AD7" s="30">
        <f>Heildar!AD125</f>
        <v>0</v>
      </c>
      <c r="AE7" s="30">
        <f>Heildar!AE125</f>
        <v>11</v>
      </c>
      <c r="AF7" s="30">
        <f>Heildar!AF125</f>
        <v>11</v>
      </c>
      <c r="AG7" s="30">
        <f>Heildar!AG125</f>
        <v>14</v>
      </c>
      <c r="AH7" s="30">
        <f>Heildar!AH125</f>
        <v>12</v>
      </c>
      <c r="AI7" s="30">
        <f>Heildar!AI125</f>
        <v>14</v>
      </c>
      <c r="AJ7" s="30"/>
    </row>
    <row r="8" spans="1:36" x14ac:dyDescent="0.2">
      <c r="A8" s="2" t="str">
        <f>Heildar!A126</f>
        <v>R22</v>
      </c>
      <c r="B8" s="2">
        <f>Heildar!B126</f>
        <v>0</v>
      </c>
      <c r="C8" s="2">
        <f>Heildar!C126</f>
        <v>0</v>
      </c>
      <c r="D8" s="2">
        <f>Heildar!D126</f>
        <v>0</v>
      </c>
      <c r="E8" s="2">
        <f>Heildar!E126</f>
        <v>0</v>
      </c>
      <c r="F8" s="2">
        <f>Heildar!F126</f>
        <v>0</v>
      </c>
      <c r="G8" s="2">
        <f>Heildar!G126</f>
        <v>0</v>
      </c>
      <c r="H8" s="2">
        <f>Heildar!H126</f>
        <v>0</v>
      </c>
      <c r="I8" s="2">
        <f>Heildar!I126</f>
        <v>0</v>
      </c>
      <c r="J8" s="2">
        <f>Heildar!J126</f>
        <v>0</v>
      </c>
      <c r="K8" s="2">
        <f>Heildar!K126</f>
        <v>0</v>
      </c>
      <c r="L8" s="2">
        <f>Heildar!L126</f>
        <v>0</v>
      </c>
      <c r="M8" s="2">
        <f>Heildar!M126</f>
        <v>0</v>
      </c>
      <c r="N8" s="2">
        <f>Heildar!N126</f>
        <v>0</v>
      </c>
      <c r="O8" s="2">
        <f>Heildar!O126</f>
        <v>0</v>
      </c>
      <c r="P8" s="2">
        <f>Heildar!P126</f>
        <v>0</v>
      </c>
      <c r="Q8" s="2">
        <f>Heildar!Q126</f>
        <v>0</v>
      </c>
      <c r="R8" s="2">
        <f>Heildar!R126</f>
        <v>0</v>
      </c>
      <c r="S8" s="2">
        <f>Heildar!S126</f>
        <v>0</v>
      </c>
      <c r="T8" s="2">
        <f>Heildar!T126</f>
        <v>0</v>
      </c>
      <c r="U8" s="2">
        <f>Heildar!U126</f>
        <v>0</v>
      </c>
      <c r="V8" s="2">
        <f>Heildar!V126</f>
        <v>0</v>
      </c>
      <c r="W8" s="2">
        <f>Heildar!W126</f>
        <v>0</v>
      </c>
      <c r="X8" s="2">
        <f>Heildar!X126</f>
        <v>0</v>
      </c>
      <c r="Y8" s="2">
        <f>Heildar!Y126</f>
        <v>0</v>
      </c>
      <c r="Z8" s="2">
        <f>Heildar!Z126</f>
        <v>0</v>
      </c>
      <c r="AA8" s="2">
        <f>Heildar!AA126</f>
        <v>0</v>
      </c>
      <c r="AB8" s="2">
        <f>Heildar!AB126</f>
        <v>0</v>
      </c>
      <c r="AC8" s="2">
        <f>Heildar!AC126</f>
        <v>0</v>
      </c>
      <c r="AD8" s="2">
        <f>Heildar!AD126</f>
        <v>0</v>
      </c>
      <c r="AE8" s="2">
        <f>Heildar!AE126</f>
        <v>0</v>
      </c>
      <c r="AF8" s="2">
        <f>Heildar!AF126</f>
        <v>0</v>
      </c>
      <c r="AG8" s="2">
        <f>Heildar!AG126</f>
        <v>0</v>
      </c>
      <c r="AH8" s="2">
        <f>Heildar!AH126</f>
        <v>0</v>
      </c>
      <c r="AI8" s="2">
        <f>Heildar!AI126</f>
        <v>0</v>
      </c>
      <c r="AJ8" s="2"/>
    </row>
    <row r="9" spans="1:36" x14ac:dyDescent="0.2">
      <c r="A9" s="30" t="str">
        <f>Heildar!A127</f>
        <v>Háplöntur</v>
      </c>
      <c r="B9" s="30">
        <f>Heildar!B127</f>
        <v>0.5</v>
      </c>
      <c r="C9" s="30">
        <f>Heildar!C127</f>
        <v>0.5</v>
      </c>
      <c r="D9" s="30">
        <f>Heildar!D127</f>
        <v>2</v>
      </c>
      <c r="E9" s="30">
        <f>Heildar!E127</f>
        <v>2</v>
      </c>
      <c r="F9" s="30">
        <f>Heildar!F127</f>
        <v>2</v>
      </c>
      <c r="G9" s="30">
        <f>Heildar!G127</f>
        <v>0</v>
      </c>
      <c r="H9" s="30">
        <f>Heildar!H127</f>
        <v>1.5</v>
      </c>
      <c r="I9" s="30">
        <f>Heildar!I127</f>
        <v>0</v>
      </c>
      <c r="J9" s="30">
        <f>Heildar!J127</f>
        <v>0</v>
      </c>
      <c r="K9" s="30">
        <f>Heildar!K127</f>
        <v>0</v>
      </c>
      <c r="L9" s="30">
        <f>Heildar!L127</f>
        <v>0</v>
      </c>
      <c r="M9" s="30">
        <f>Heildar!M127</f>
        <v>0</v>
      </c>
      <c r="N9" s="30">
        <f>Heildar!N127</f>
        <v>0</v>
      </c>
      <c r="O9" s="30">
        <f>Heildar!O127</f>
        <v>0</v>
      </c>
      <c r="P9" s="30">
        <f>Heildar!P127</f>
        <v>0</v>
      </c>
      <c r="Q9" s="30">
        <f>Heildar!Q127</f>
        <v>0</v>
      </c>
      <c r="R9" s="30">
        <f>Heildar!R127</f>
        <v>0</v>
      </c>
      <c r="S9" s="30">
        <f>Heildar!S127</f>
        <v>0</v>
      </c>
      <c r="T9" s="30">
        <f>Heildar!T127</f>
        <v>0</v>
      </c>
      <c r="U9" s="30">
        <f>Heildar!U127</f>
        <v>0</v>
      </c>
      <c r="V9" s="30">
        <f>Heildar!V127</f>
        <v>0</v>
      </c>
      <c r="W9" s="30">
        <f>Heildar!W127</f>
        <v>0</v>
      </c>
      <c r="X9" s="30">
        <f>Heildar!X127</f>
        <v>0</v>
      </c>
      <c r="Y9" s="30">
        <f>Heildar!Y127</f>
        <v>0</v>
      </c>
      <c r="Z9" s="30">
        <f>Heildar!Z127</f>
        <v>0</v>
      </c>
      <c r="AA9" s="30">
        <f>Heildar!AA127</f>
        <v>0</v>
      </c>
      <c r="AB9" s="30">
        <f>Heildar!AB127</f>
        <v>0</v>
      </c>
      <c r="AC9" s="30">
        <f>Heildar!AC127</f>
        <v>0</v>
      </c>
      <c r="AD9" s="30">
        <f>Heildar!AD127</f>
        <v>0</v>
      </c>
      <c r="AE9" s="30">
        <f>Heildar!AE127</f>
        <v>0</v>
      </c>
      <c r="AF9" s="30">
        <f>Heildar!AF127</f>
        <v>0</v>
      </c>
      <c r="AG9" s="30">
        <f>Heildar!AG127</f>
        <v>0</v>
      </c>
      <c r="AH9" s="30">
        <f>Heildar!AH127</f>
        <v>0</v>
      </c>
      <c r="AI9" s="30">
        <f>Heildar!AI127</f>
        <v>0</v>
      </c>
      <c r="AJ9" s="30"/>
    </row>
    <row r="10" spans="1:36" x14ac:dyDescent="0.2">
      <c r="A10" s="30" t="str">
        <f>Heildar!A128</f>
        <v>Mosar</v>
      </c>
      <c r="B10" s="30">
        <f>Heildar!B128</f>
        <v>10</v>
      </c>
      <c r="C10" s="30">
        <f>Heildar!C128</f>
        <v>27.5</v>
      </c>
      <c r="D10" s="30">
        <f>Heildar!D128</f>
        <v>44.5</v>
      </c>
      <c r="E10" s="30">
        <f>Heildar!E128</f>
        <v>16.5</v>
      </c>
      <c r="F10" s="30">
        <f>Heildar!F128</f>
        <v>13.5</v>
      </c>
      <c r="G10" s="30">
        <f>Heildar!G128</f>
        <v>17.5</v>
      </c>
      <c r="H10" s="30">
        <f>Heildar!H128</f>
        <v>17</v>
      </c>
      <c r="I10" s="30">
        <f>Heildar!I128</f>
        <v>-28</v>
      </c>
      <c r="J10" s="30">
        <f>Heildar!J128</f>
        <v>-3</v>
      </c>
      <c r="K10" s="30">
        <f>Heildar!K128</f>
        <v>10</v>
      </c>
      <c r="L10" s="30">
        <f>Heildar!L128</f>
        <v>27.5</v>
      </c>
      <c r="M10" s="30">
        <f>Heildar!M128</f>
        <v>44.5</v>
      </c>
      <c r="N10" s="30">
        <f>Heildar!N128</f>
        <v>16.5</v>
      </c>
      <c r="O10" s="30">
        <f>Heildar!O128</f>
        <v>13.5</v>
      </c>
      <c r="P10" s="30">
        <f>Heildar!P128</f>
        <v>0</v>
      </c>
      <c r="Q10" s="30">
        <f>Heildar!Q128</f>
        <v>0</v>
      </c>
      <c r="R10" s="30">
        <f>Heildar!R128</f>
        <v>0</v>
      </c>
      <c r="S10" s="30">
        <f>Heildar!S128</f>
        <v>0</v>
      </c>
      <c r="T10" s="30">
        <f>Heildar!T128</f>
        <v>0</v>
      </c>
      <c r="U10" s="30">
        <f>Heildar!U128</f>
        <v>0</v>
      </c>
      <c r="V10" s="30">
        <f>Heildar!V128</f>
        <v>0</v>
      </c>
      <c r="W10" s="30">
        <f>Heildar!W128</f>
        <v>0</v>
      </c>
      <c r="X10" s="30">
        <f>Heildar!X128</f>
        <v>0</v>
      </c>
      <c r="Y10" s="30">
        <f>Heildar!Y128</f>
        <v>0</v>
      </c>
      <c r="Z10" s="30">
        <f>Heildar!Z128</f>
        <v>0</v>
      </c>
      <c r="AA10" s="30">
        <f>Heildar!AA128</f>
        <v>0</v>
      </c>
      <c r="AB10" s="30">
        <f>Heildar!AB128</f>
        <v>0</v>
      </c>
      <c r="AC10" s="30">
        <f>Heildar!AC128</f>
        <v>0</v>
      </c>
      <c r="AD10" s="30">
        <f>Heildar!AD128</f>
        <v>0</v>
      </c>
      <c r="AE10" s="30">
        <f>Heildar!AE128</f>
        <v>0</v>
      </c>
      <c r="AF10" s="30">
        <f>Heildar!AF128</f>
        <v>0</v>
      </c>
      <c r="AG10" s="30">
        <f>Heildar!AG128</f>
        <v>0</v>
      </c>
      <c r="AH10" s="30">
        <f>Heildar!AH128</f>
        <v>0</v>
      </c>
      <c r="AI10" s="30">
        <f>Heildar!AI128</f>
        <v>0</v>
      </c>
      <c r="AJ10" s="30"/>
    </row>
    <row r="11" spans="1:36" x14ac:dyDescent="0.2">
      <c r="A11" s="30" t="str">
        <f>Heildar!A129</f>
        <v>Blað- og runnfléttur</v>
      </c>
      <c r="B11" s="30">
        <f>Heildar!B129</f>
        <v>0.5</v>
      </c>
      <c r="C11" s="30">
        <f>Heildar!C129</f>
        <v>0.01</v>
      </c>
      <c r="D11" s="30">
        <f>Heildar!D129</f>
        <v>0.01</v>
      </c>
      <c r="E11" s="30">
        <f>Heildar!E129</f>
        <v>0.01</v>
      </c>
      <c r="F11" s="30">
        <f>Heildar!F129</f>
        <v>0.01</v>
      </c>
      <c r="G11" s="30">
        <f>Heildar!G129</f>
        <v>-0.49</v>
      </c>
      <c r="H11" s="30">
        <f>Heildar!H129</f>
        <v>0</v>
      </c>
      <c r="I11" s="30">
        <f>Heildar!I129</f>
        <v>0</v>
      </c>
      <c r="J11" s="30">
        <f>Heildar!J129</f>
        <v>0</v>
      </c>
      <c r="K11" s="30">
        <f>Heildar!K129</f>
        <v>0</v>
      </c>
      <c r="L11" s="30">
        <f>Heildar!L129</f>
        <v>0</v>
      </c>
      <c r="M11" s="30">
        <f>Heildar!M129</f>
        <v>0</v>
      </c>
      <c r="N11" s="30">
        <f>Heildar!N129</f>
        <v>0</v>
      </c>
      <c r="O11" s="30">
        <f>Heildar!O129</f>
        <v>0</v>
      </c>
      <c r="P11" s="30">
        <f>Heildar!P129</f>
        <v>0.5</v>
      </c>
      <c r="Q11" s="30">
        <f>Heildar!Q129</f>
        <v>0.01</v>
      </c>
      <c r="R11" s="30">
        <f>Heildar!R129</f>
        <v>0.01</v>
      </c>
      <c r="S11" s="30">
        <f>Heildar!S129</f>
        <v>0.01</v>
      </c>
      <c r="T11" s="30">
        <f>Heildar!T129</f>
        <v>0.01</v>
      </c>
      <c r="U11" s="30">
        <f>Heildar!U129</f>
        <v>0</v>
      </c>
      <c r="V11" s="30">
        <f>Heildar!V129</f>
        <v>0</v>
      </c>
      <c r="W11" s="30">
        <f>Heildar!W129</f>
        <v>0</v>
      </c>
      <c r="X11" s="30">
        <f>Heildar!X129</f>
        <v>0</v>
      </c>
      <c r="Y11" s="30">
        <f>Heildar!Y129</f>
        <v>0</v>
      </c>
      <c r="Z11" s="30">
        <f>Heildar!Z129</f>
        <v>0</v>
      </c>
      <c r="AA11" s="30">
        <f>Heildar!AA129</f>
        <v>0</v>
      </c>
      <c r="AB11" s="30">
        <f>Heildar!AB129</f>
        <v>0</v>
      </c>
      <c r="AC11" s="30">
        <f>Heildar!AC129</f>
        <v>0</v>
      </c>
      <c r="AD11" s="30">
        <f>Heildar!AD129</f>
        <v>0</v>
      </c>
      <c r="AE11" s="30">
        <f>Heildar!AE129</f>
        <v>0</v>
      </c>
      <c r="AF11" s="30">
        <f>Heildar!AF129</f>
        <v>0</v>
      </c>
      <c r="AG11" s="30">
        <f>Heildar!AG129</f>
        <v>0</v>
      </c>
      <c r="AH11" s="30">
        <f>Heildar!AH129</f>
        <v>0</v>
      </c>
      <c r="AI11" s="30">
        <f>Heildar!AI129</f>
        <v>0</v>
      </c>
      <c r="AJ11" s="30"/>
    </row>
    <row r="12" spans="1:36" x14ac:dyDescent="0.2">
      <c r="A12" s="30" t="str">
        <f>Heildar!A130</f>
        <v>Hrúðurfléttur</v>
      </c>
      <c r="B12" s="30">
        <f>Heildar!B130</f>
        <v>17.5</v>
      </c>
      <c r="C12" s="30">
        <f>Heildar!C130</f>
        <v>33</v>
      </c>
      <c r="D12" s="30">
        <f>Heildar!D130</f>
        <v>15.5</v>
      </c>
      <c r="E12" s="30">
        <f>Heildar!E130</f>
        <v>18.5</v>
      </c>
      <c r="F12" s="30">
        <f>Heildar!F130</f>
        <v>34.5</v>
      </c>
      <c r="G12" s="30">
        <f>Heildar!G130</f>
        <v>15.5</v>
      </c>
      <c r="H12" s="30">
        <f>Heildar!H130</f>
        <v>-17.5</v>
      </c>
      <c r="I12" s="30">
        <f>Heildar!I130</f>
        <v>3</v>
      </c>
      <c r="J12" s="30">
        <f>Heildar!J130</f>
        <v>16</v>
      </c>
      <c r="K12" s="30">
        <f>Heildar!K130</f>
        <v>0</v>
      </c>
      <c r="L12" s="30">
        <f>Heildar!L130</f>
        <v>0</v>
      </c>
      <c r="M12" s="30">
        <f>Heildar!M130</f>
        <v>0</v>
      </c>
      <c r="N12" s="30">
        <f>Heildar!N130</f>
        <v>0</v>
      </c>
      <c r="O12" s="30">
        <f>Heildar!O130</f>
        <v>0</v>
      </c>
      <c r="P12" s="30">
        <f>Heildar!P130</f>
        <v>0</v>
      </c>
      <c r="Q12" s="30">
        <f>Heildar!Q130</f>
        <v>0</v>
      </c>
      <c r="R12" s="30">
        <f>Heildar!R130</f>
        <v>0</v>
      </c>
      <c r="S12" s="30">
        <f>Heildar!S130</f>
        <v>0</v>
      </c>
      <c r="T12" s="30">
        <f>Heildar!T130</f>
        <v>0</v>
      </c>
      <c r="U12" s="30">
        <f>Heildar!U130</f>
        <v>17.5</v>
      </c>
      <c r="V12" s="30">
        <f>Heildar!V130</f>
        <v>33</v>
      </c>
      <c r="W12" s="30">
        <f>Heildar!W130</f>
        <v>15.5</v>
      </c>
      <c r="X12" s="30">
        <f>Heildar!X130</f>
        <v>18.5</v>
      </c>
      <c r="Y12" s="30">
        <f>Heildar!Y130</f>
        <v>34.5</v>
      </c>
      <c r="Z12" s="30">
        <f>Heildar!Z130</f>
        <v>0</v>
      </c>
      <c r="AA12" s="30">
        <f>Heildar!AA130</f>
        <v>0</v>
      </c>
      <c r="AB12" s="30">
        <f>Heildar!AB130</f>
        <v>0</v>
      </c>
      <c r="AC12" s="30">
        <f>Heildar!AC130</f>
        <v>0</v>
      </c>
      <c r="AD12" s="30">
        <f>Heildar!AD130</f>
        <v>0</v>
      </c>
      <c r="AE12" s="30">
        <f>Heildar!AE130</f>
        <v>0</v>
      </c>
      <c r="AF12" s="30">
        <f>Heildar!AF130</f>
        <v>0</v>
      </c>
      <c r="AG12" s="30">
        <f>Heildar!AG130</f>
        <v>0</v>
      </c>
      <c r="AH12" s="30">
        <f>Heildar!AH130</f>
        <v>0</v>
      </c>
      <c r="AI12" s="30">
        <f>Heildar!AI130</f>
        <v>0</v>
      </c>
      <c r="AJ12" s="30"/>
    </row>
    <row r="13" spans="1:36" x14ac:dyDescent="0.2">
      <c r="A13" s="30" t="str">
        <f>Heildar!A131</f>
        <v>Heildarþekja</v>
      </c>
      <c r="B13" s="30">
        <f>Heildar!B131</f>
        <v>28.5</v>
      </c>
      <c r="C13" s="30">
        <f>Heildar!C131</f>
        <v>61</v>
      </c>
      <c r="D13" s="30">
        <f>Heildar!D131</f>
        <v>62</v>
      </c>
      <c r="E13" s="30">
        <f>Heildar!E131</f>
        <v>37.5</v>
      </c>
      <c r="F13" s="30">
        <f>Heildar!F131</f>
        <v>50</v>
      </c>
      <c r="G13" s="30">
        <f>Heildar!G131</f>
        <v>32.5</v>
      </c>
      <c r="H13" s="30">
        <f>Heildar!H131</f>
        <v>1</v>
      </c>
      <c r="I13" s="30">
        <f>Heildar!I131</f>
        <v>-24.5</v>
      </c>
      <c r="J13" s="30">
        <f>Heildar!J131</f>
        <v>12.5</v>
      </c>
      <c r="K13" s="30">
        <f>Heildar!K131</f>
        <v>0</v>
      </c>
      <c r="L13" s="30">
        <f>Heildar!L131</f>
        <v>0</v>
      </c>
      <c r="M13" s="30">
        <f>Heildar!M131</f>
        <v>0</v>
      </c>
      <c r="N13" s="30">
        <f>Heildar!N131</f>
        <v>0</v>
      </c>
      <c r="O13" s="30">
        <f>Heildar!O131</f>
        <v>0</v>
      </c>
      <c r="P13" s="30">
        <f>Heildar!P131</f>
        <v>0</v>
      </c>
      <c r="Q13" s="30">
        <f>Heildar!Q131</f>
        <v>0</v>
      </c>
      <c r="R13" s="30">
        <f>Heildar!R131</f>
        <v>0</v>
      </c>
      <c r="S13" s="30">
        <f>Heildar!S131</f>
        <v>0</v>
      </c>
      <c r="T13" s="30">
        <f>Heildar!T131</f>
        <v>0</v>
      </c>
      <c r="U13" s="30">
        <f>Heildar!U131</f>
        <v>0</v>
      </c>
      <c r="V13" s="30">
        <f>Heildar!V131</f>
        <v>0</v>
      </c>
      <c r="W13" s="30">
        <f>Heildar!W131</f>
        <v>0</v>
      </c>
      <c r="X13" s="30">
        <f>Heildar!X131</f>
        <v>0</v>
      </c>
      <c r="Y13" s="30">
        <f>Heildar!Y131</f>
        <v>0</v>
      </c>
      <c r="Z13" s="30">
        <f>Heildar!Z131</f>
        <v>28.5</v>
      </c>
      <c r="AA13" s="30">
        <f>Heildar!AA131</f>
        <v>61</v>
      </c>
      <c r="AB13" s="30">
        <f>Heildar!AB131</f>
        <v>62</v>
      </c>
      <c r="AC13" s="30">
        <f>Heildar!AC131</f>
        <v>37.5</v>
      </c>
      <c r="AD13" s="30">
        <f>Heildar!AD131</f>
        <v>50</v>
      </c>
      <c r="AE13" s="30">
        <f>Heildar!AE131</f>
        <v>0</v>
      </c>
      <c r="AF13" s="30">
        <f>Heildar!AF131</f>
        <v>0</v>
      </c>
      <c r="AG13" s="30">
        <f>Heildar!AG131</f>
        <v>0</v>
      </c>
      <c r="AH13" s="30">
        <f>Heildar!AH131</f>
        <v>0</v>
      </c>
      <c r="AI13" s="30">
        <f>Heildar!AI131</f>
        <v>0</v>
      </c>
      <c r="AJ13" s="30"/>
    </row>
    <row r="14" spans="1:36" x14ac:dyDescent="0.2">
      <c r="A14" s="30" t="str">
        <f>Heildar!A132</f>
        <v>Fjölbreytni</v>
      </c>
      <c r="B14" s="30">
        <f>Heildar!B132</f>
        <v>12</v>
      </c>
      <c r="C14" s="30">
        <f>Heildar!C132</f>
        <v>15</v>
      </c>
      <c r="D14" s="30">
        <f>Heildar!D132</f>
        <v>16</v>
      </c>
      <c r="E14" s="30">
        <f>Heildar!E132</f>
        <v>16</v>
      </c>
      <c r="F14" s="30">
        <f>Heildar!F132</f>
        <v>15</v>
      </c>
      <c r="G14" s="30">
        <f>Heildar!G132</f>
        <v>3</v>
      </c>
      <c r="H14" s="30">
        <f>Heildar!H132</f>
        <v>1</v>
      </c>
      <c r="I14" s="30">
        <f>Heildar!I132</f>
        <v>0</v>
      </c>
      <c r="J14" s="30">
        <f>Heildar!J132</f>
        <v>-1</v>
      </c>
      <c r="K14" s="30">
        <f>Heildar!K132</f>
        <v>0</v>
      </c>
      <c r="L14" s="30">
        <f>Heildar!L132</f>
        <v>0</v>
      </c>
      <c r="M14" s="30">
        <f>Heildar!M132</f>
        <v>0</v>
      </c>
      <c r="N14" s="30">
        <f>Heildar!N132</f>
        <v>0</v>
      </c>
      <c r="O14" s="30">
        <f>Heildar!O132</f>
        <v>0</v>
      </c>
      <c r="P14" s="30">
        <f>Heildar!P132</f>
        <v>0</v>
      </c>
      <c r="Q14" s="30">
        <f>Heildar!Q132</f>
        <v>0</v>
      </c>
      <c r="R14" s="30">
        <f>Heildar!R132</f>
        <v>0</v>
      </c>
      <c r="S14" s="30">
        <f>Heildar!S132</f>
        <v>0</v>
      </c>
      <c r="T14" s="30">
        <f>Heildar!T132</f>
        <v>0</v>
      </c>
      <c r="U14" s="30">
        <f>Heildar!U132</f>
        <v>0</v>
      </c>
      <c r="V14" s="30">
        <f>Heildar!V132</f>
        <v>0</v>
      </c>
      <c r="W14" s="30">
        <f>Heildar!W132</f>
        <v>0</v>
      </c>
      <c r="X14" s="30">
        <f>Heildar!X132</f>
        <v>0</v>
      </c>
      <c r="Y14" s="30">
        <f>Heildar!Y132</f>
        <v>0</v>
      </c>
      <c r="Z14" s="30">
        <f>Heildar!Z132</f>
        <v>0</v>
      </c>
      <c r="AA14" s="30">
        <f>Heildar!AA132</f>
        <v>0</v>
      </c>
      <c r="AB14" s="30">
        <f>Heildar!AB132</f>
        <v>0</v>
      </c>
      <c r="AC14" s="30">
        <f>Heildar!AC132</f>
        <v>0</v>
      </c>
      <c r="AD14" s="30">
        <f>Heildar!AD132</f>
        <v>0</v>
      </c>
      <c r="AE14" s="30">
        <f>Heildar!AE132</f>
        <v>12</v>
      </c>
      <c r="AF14" s="30">
        <f>Heildar!AF132</f>
        <v>15</v>
      </c>
      <c r="AG14" s="30">
        <f>Heildar!AG132</f>
        <v>16</v>
      </c>
      <c r="AH14" s="30">
        <f>Heildar!AH132</f>
        <v>16</v>
      </c>
      <c r="AI14" s="30">
        <f>Heildar!AI132</f>
        <v>15</v>
      </c>
      <c r="AJ14" s="30"/>
    </row>
    <row r="15" spans="1:36" x14ac:dyDescent="0.2">
      <c r="A15" s="2" t="str">
        <f>Heildar!A133</f>
        <v>R23</v>
      </c>
      <c r="B15" s="2">
        <f>Heildar!B133</f>
        <v>0</v>
      </c>
      <c r="C15" s="2">
        <f>Heildar!C133</f>
        <v>0</v>
      </c>
      <c r="D15" s="2">
        <f>Heildar!D133</f>
        <v>0</v>
      </c>
      <c r="E15" s="2">
        <f>Heildar!E133</f>
        <v>0</v>
      </c>
      <c r="F15" s="2">
        <f>Heildar!F133</f>
        <v>0</v>
      </c>
      <c r="G15" s="2">
        <f>Heildar!G133</f>
        <v>0</v>
      </c>
      <c r="H15" s="2">
        <f>Heildar!H133</f>
        <v>0</v>
      </c>
      <c r="I15" s="2">
        <f>Heildar!I133</f>
        <v>0</v>
      </c>
      <c r="J15" s="2">
        <f>Heildar!J133</f>
        <v>0</v>
      </c>
      <c r="K15" s="2">
        <f>Heildar!K133</f>
        <v>0</v>
      </c>
      <c r="L15" s="2">
        <f>Heildar!L133</f>
        <v>0</v>
      </c>
      <c r="M15" s="2">
        <f>Heildar!M133</f>
        <v>0</v>
      </c>
      <c r="N15" s="2">
        <f>Heildar!N133</f>
        <v>0</v>
      </c>
      <c r="O15" s="2">
        <f>Heildar!O133</f>
        <v>0</v>
      </c>
      <c r="P15" s="2">
        <f>Heildar!P133</f>
        <v>0</v>
      </c>
      <c r="Q15" s="2">
        <f>Heildar!Q133</f>
        <v>0</v>
      </c>
      <c r="R15" s="2">
        <f>Heildar!R133</f>
        <v>0</v>
      </c>
      <c r="S15" s="2">
        <f>Heildar!S133</f>
        <v>0</v>
      </c>
      <c r="T15" s="2">
        <f>Heildar!T133</f>
        <v>0</v>
      </c>
      <c r="U15" s="2">
        <f>Heildar!U133</f>
        <v>0</v>
      </c>
      <c r="V15" s="2">
        <f>Heildar!V133</f>
        <v>0</v>
      </c>
      <c r="W15" s="2">
        <f>Heildar!W133</f>
        <v>0</v>
      </c>
      <c r="X15" s="2">
        <f>Heildar!X133</f>
        <v>0</v>
      </c>
      <c r="Y15" s="2">
        <f>Heildar!Y133</f>
        <v>0</v>
      </c>
      <c r="Z15" s="2">
        <f>Heildar!Z133</f>
        <v>0</v>
      </c>
      <c r="AA15" s="2">
        <f>Heildar!AA133</f>
        <v>0</v>
      </c>
      <c r="AB15" s="2">
        <f>Heildar!AB133</f>
        <v>0</v>
      </c>
      <c r="AC15" s="2">
        <f>Heildar!AC133</f>
        <v>0</v>
      </c>
      <c r="AD15" s="2">
        <f>Heildar!AD133</f>
        <v>0</v>
      </c>
      <c r="AE15" s="2">
        <f>Heildar!AE133</f>
        <v>0</v>
      </c>
      <c r="AF15" s="2">
        <f>Heildar!AF133</f>
        <v>0</v>
      </c>
      <c r="AG15" s="2">
        <f>Heildar!AG133</f>
        <v>0</v>
      </c>
      <c r="AH15" s="2">
        <f>Heildar!AH133</f>
        <v>0</v>
      </c>
      <c r="AI15" s="2">
        <f>Heildar!AI133</f>
        <v>0</v>
      </c>
      <c r="AJ15" s="2"/>
    </row>
    <row r="16" spans="1:36" x14ac:dyDescent="0.2">
      <c r="A16" s="30" t="str">
        <f>Heildar!A134</f>
        <v>Háplöntur</v>
      </c>
      <c r="B16" s="30">
        <f>Heildar!B134</f>
        <v>0.5</v>
      </c>
      <c r="C16" s="30">
        <f>Heildar!C134</f>
        <v>1.5</v>
      </c>
      <c r="D16" s="30">
        <f>Heildar!D134</f>
        <v>4</v>
      </c>
      <c r="E16" s="30">
        <f>Heildar!E134</f>
        <v>2.5</v>
      </c>
      <c r="F16" s="30">
        <f>Heildar!F134</f>
        <v>2.5</v>
      </c>
      <c r="G16" s="30">
        <f>Heildar!G134</f>
        <v>1</v>
      </c>
      <c r="H16" s="30">
        <f>Heildar!H134</f>
        <v>2.5</v>
      </c>
      <c r="I16" s="30">
        <f>Heildar!I134</f>
        <v>-1.5</v>
      </c>
      <c r="J16" s="30">
        <f>Heildar!J134</f>
        <v>0</v>
      </c>
      <c r="K16" s="30">
        <f>Heildar!K134</f>
        <v>0</v>
      </c>
      <c r="L16" s="30">
        <f>Heildar!L134</f>
        <v>0</v>
      </c>
      <c r="M16" s="30">
        <f>Heildar!M134</f>
        <v>0</v>
      </c>
      <c r="N16" s="30">
        <f>Heildar!N134</f>
        <v>0</v>
      </c>
      <c r="O16" s="30">
        <f>Heildar!O134</f>
        <v>0</v>
      </c>
      <c r="P16" s="30">
        <f>Heildar!P134</f>
        <v>0</v>
      </c>
      <c r="Q16" s="30">
        <f>Heildar!Q134</f>
        <v>0</v>
      </c>
      <c r="R16" s="30">
        <f>Heildar!R134</f>
        <v>0</v>
      </c>
      <c r="S16" s="30">
        <f>Heildar!S134</f>
        <v>0</v>
      </c>
      <c r="T16" s="30">
        <f>Heildar!T134</f>
        <v>0</v>
      </c>
      <c r="U16" s="30">
        <f>Heildar!U134</f>
        <v>0</v>
      </c>
      <c r="V16" s="30">
        <f>Heildar!V134</f>
        <v>0</v>
      </c>
      <c r="W16" s="30">
        <f>Heildar!W134</f>
        <v>0</v>
      </c>
      <c r="X16" s="30">
        <f>Heildar!X134</f>
        <v>0</v>
      </c>
      <c r="Y16" s="30">
        <f>Heildar!Y134</f>
        <v>0</v>
      </c>
      <c r="Z16" s="30">
        <f>Heildar!Z134</f>
        <v>0</v>
      </c>
      <c r="AA16" s="30">
        <f>Heildar!AA134</f>
        <v>0</v>
      </c>
      <c r="AB16" s="30">
        <f>Heildar!AB134</f>
        <v>0</v>
      </c>
      <c r="AC16" s="30">
        <f>Heildar!AC134</f>
        <v>0</v>
      </c>
      <c r="AD16" s="30">
        <f>Heildar!AD134</f>
        <v>0</v>
      </c>
      <c r="AE16" s="30">
        <f>Heildar!AE134</f>
        <v>0</v>
      </c>
      <c r="AF16" s="30">
        <f>Heildar!AF134</f>
        <v>0</v>
      </c>
      <c r="AG16" s="30">
        <f>Heildar!AG134</f>
        <v>0</v>
      </c>
      <c r="AH16" s="30">
        <f>Heildar!AH134</f>
        <v>0</v>
      </c>
      <c r="AI16" s="30">
        <f>Heildar!AI134</f>
        <v>0</v>
      </c>
      <c r="AJ16" s="30"/>
    </row>
    <row r="17" spans="1:36" x14ac:dyDescent="0.2">
      <c r="A17" s="30" t="str">
        <f>Heildar!A135</f>
        <v>Mosar</v>
      </c>
      <c r="B17" s="30">
        <f>Heildar!B135</f>
        <v>14.5</v>
      </c>
      <c r="C17" s="30">
        <f>Heildar!C135</f>
        <v>19.5</v>
      </c>
      <c r="D17" s="30">
        <f>Heildar!D135</f>
        <v>26</v>
      </c>
      <c r="E17" s="30">
        <f>Heildar!E135</f>
        <v>24</v>
      </c>
      <c r="F17" s="30">
        <f>Heildar!F135</f>
        <v>26.5</v>
      </c>
      <c r="G17" s="30">
        <f>Heildar!G135</f>
        <v>5</v>
      </c>
      <c r="H17" s="30">
        <f>Heildar!H135</f>
        <v>6.5</v>
      </c>
      <c r="I17" s="30">
        <f>Heildar!I135</f>
        <v>-2</v>
      </c>
      <c r="J17" s="30">
        <f>Heildar!J135</f>
        <v>2.5</v>
      </c>
      <c r="K17" s="30">
        <f>Heildar!K135</f>
        <v>14.5</v>
      </c>
      <c r="L17" s="30">
        <f>Heildar!L135</f>
        <v>19.5</v>
      </c>
      <c r="M17" s="30">
        <f>Heildar!M135</f>
        <v>26</v>
      </c>
      <c r="N17" s="30">
        <f>Heildar!N135</f>
        <v>24</v>
      </c>
      <c r="O17" s="30">
        <f>Heildar!O135</f>
        <v>26.5</v>
      </c>
      <c r="P17" s="30">
        <f>Heildar!P135</f>
        <v>0</v>
      </c>
      <c r="Q17" s="30">
        <f>Heildar!Q135</f>
        <v>0</v>
      </c>
      <c r="R17" s="30">
        <f>Heildar!R135</f>
        <v>0</v>
      </c>
      <c r="S17" s="30">
        <f>Heildar!S135</f>
        <v>0</v>
      </c>
      <c r="T17" s="30">
        <f>Heildar!T135</f>
        <v>0</v>
      </c>
      <c r="U17" s="30">
        <f>Heildar!U135</f>
        <v>0</v>
      </c>
      <c r="V17" s="30">
        <f>Heildar!V135</f>
        <v>0</v>
      </c>
      <c r="W17" s="30">
        <f>Heildar!W135</f>
        <v>0</v>
      </c>
      <c r="X17" s="30">
        <f>Heildar!X135</f>
        <v>0</v>
      </c>
      <c r="Y17" s="30">
        <f>Heildar!Y135</f>
        <v>0</v>
      </c>
      <c r="Z17" s="30">
        <f>Heildar!Z135</f>
        <v>0</v>
      </c>
      <c r="AA17" s="30">
        <f>Heildar!AA135</f>
        <v>0</v>
      </c>
      <c r="AB17" s="30">
        <f>Heildar!AB135</f>
        <v>0</v>
      </c>
      <c r="AC17" s="30">
        <f>Heildar!AC135</f>
        <v>0</v>
      </c>
      <c r="AD17" s="30">
        <f>Heildar!AD135</f>
        <v>0</v>
      </c>
      <c r="AE17" s="30">
        <f>Heildar!AE135</f>
        <v>0</v>
      </c>
      <c r="AF17" s="30">
        <f>Heildar!AF135</f>
        <v>0</v>
      </c>
      <c r="AG17" s="30">
        <f>Heildar!AG135</f>
        <v>0</v>
      </c>
      <c r="AH17" s="30">
        <f>Heildar!AH135</f>
        <v>0</v>
      </c>
      <c r="AI17" s="30">
        <f>Heildar!AI135</f>
        <v>0</v>
      </c>
      <c r="AJ17" s="30"/>
    </row>
    <row r="18" spans="1:36" x14ac:dyDescent="0.2">
      <c r="A18" s="30" t="str">
        <f>Heildar!A136</f>
        <v>Blað- og runnfléttur</v>
      </c>
      <c r="B18" s="30">
        <f>Heildar!B136</f>
        <v>12.5</v>
      </c>
      <c r="C18" s="30">
        <f>Heildar!C136</f>
        <v>13</v>
      </c>
      <c r="D18" s="30">
        <f>Heildar!D136</f>
        <v>13</v>
      </c>
      <c r="E18" s="30">
        <f>Heildar!E136</f>
        <v>10.5</v>
      </c>
      <c r="F18" s="30">
        <f>Heildar!F136</f>
        <v>8.5</v>
      </c>
      <c r="G18" s="30">
        <f>Heildar!G136</f>
        <v>0.5</v>
      </c>
      <c r="H18" s="30">
        <f>Heildar!H136</f>
        <v>0</v>
      </c>
      <c r="I18" s="30">
        <f>Heildar!I136</f>
        <v>-2.5</v>
      </c>
      <c r="J18" s="30">
        <f>Heildar!J136</f>
        <v>-2</v>
      </c>
      <c r="K18" s="30">
        <f>Heildar!K136</f>
        <v>0</v>
      </c>
      <c r="L18" s="30">
        <f>Heildar!L136</f>
        <v>0</v>
      </c>
      <c r="M18" s="30">
        <f>Heildar!M136</f>
        <v>0</v>
      </c>
      <c r="N18" s="30">
        <f>Heildar!N136</f>
        <v>0</v>
      </c>
      <c r="O18" s="30">
        <f>Heildar!O136</f>
        <v>0</v>
      </c>
      <c r="P18" s="30">
        <f>Heildar!P136</f>
        <v>12.5</v>
      </c>
      <c r="Q18" s="30">
        <f>Heildar!Q136</f>
        <v>13</v>
      </c>
      <c r="R18" s="30">
        <f>Heildar!R136</f>
        <v>13</v>
      </c>
      <c r="S18" s="30">
        <f>Heildar!S136</f>
        <v>10.5</v>
      </c>
      <c r="T18" s="30">
        <f>Heildar!T136</f>
        <v>8.5</v>
      </c>
      <c r="U18" s="30">
        <f>Heildar!U136</f>
        <v>0</v>
      </c>
      <c r="V18" s="30">
        <f>Heildar!V136</f>
        <v>0</v>
      </c>
      <c r="W18" s="30">
        <f>Heildar!W136</f>
        <v>0</v>
      </c>
      <c r="X18" s="30">
        <f>Heildar!X136</f>
        <v>0</v>
      </c>
      <c r="Y18" s="30">
        <f>Heildar!Y136</f>
        <v>0</v>
      </c>
      <c r="Z18" s="30">
        <f>Heildar!Z136</f>
        <v>0</v>
      </c>
      <c r="AA18" s="30">
        <f>Heildar!AA136</f>
        <v>0</v>
      </c>
      <c r="AB18" s="30">
        <f>Heildar!AB136</f>
        <v>0</v>
      </c>
      <c r="AC18" s="30">
        <f>Heildar!AC136</f>
        <v>0</v>
      </c>
      <c r="AD18" s="30">
        <f>Heildar!AD136</f>
        <v>0</v>
      </c>
      <c r="AE18" s="30">
        <f>Heildar!AE136</f>
        <v>0</v>
      </c>
      <c r="AF18" s="30">
        <f>Heildar!AF136</f>
        <v>0</v>
      </c>
      <c r="AG18" s="30">
        <f>Heildar!AG136</f>
        <v>0</v>
      </c>
      <c r="AH18" s="30">
        <f>Heildar!AH136</f>
        <v>0</v>
      </c>
      <c r="AI18" s="30">
        <f>Heildar!AI136</f>
        <v>0</v>
      </c>
      <c r="AJ18" s="30"/>
    </row>
    <row r="19" spans="1:36" x14ac:dyDescent="0.2">
      <c r="A19" s="30" t="str">
        <f>Heildar!A137</f>
        <v>Hrúðurfléttur</v>
      </c>
      <c r="B19" s="30">
        <f>Heildar!B137</f>
        <v>29.5</v>
      </c>
      <c r="C19" s="30">
        <f>Heildar!C137</f>
        <v>34.5</v>
      </c>
      <c r="D19" s="30">
        <f>Heildar!D137</f>
        <v>19</v>
      </c>
      <c r="E19" s="30">
        <f>Heildar!E137</f>
        <v>9</v>
      </c>
      <c r="F19" s="30">
        <f>Heildar!F137</f>
        <v>32.5</v>
      </c>
      <c r="G19" s="30">
        <f>Heildar!G137</f>
        <v>5</v>
      </c>
      <c r="H19" s="30">
        <f>Heildar!H137</f>
        <v>-15.5</v>
      </c>
      <c r="I19" s="30">
        <f>Heildar!I137</f>
        <v>-10</v>
      </c>
      <c r="J19" s="30">
        <f>Heildar!J137</f>
        <v>23.5</v>
      </c>
      <c r="K19" s="30">
        <f>Heildar!K137</f>
        <v>0</v>
      </c>
      <c r="L19" s="30">
        <f>Heildar!L137</f>
        <v>0</v>
      </c>
      <c r="M19" s="30">
        <f>Heildar!M137</f>
        <v>0</v>
      </c>
      <c r="N19" s="30">
        <f>Heildar!N137</f>
        <v>0</v>
      </c>
      <c r="O19" s="30">
        <f>Heildar!O137</f>
        <v>0</v>
      </c>
      <c r="P19" s="30">
        <f>Heildar!P137</f>
        <v>0</v>
      </c>
      <c r="Q19" s="30">
        <f>Heildar!Q137</f>
        <v>0</v>
      </c>
      <c r="R19" s="30">
        <f>Heildar!R137</f>
        <v>0</v>
      </c>
      <c r="S19" s="30">
        <f>Heildar!S137</f>
        <v>0</v>
      </c>
      <c r="T19" s="30">
        <f>Heildar!T137</f>
        <v>0</v>
      </c>
      <c r="U19" s="30">
        <f>Heildar!U137</f>
        <v>29.5</v>
      </c>
      <c r="V19" s="30">
        <f>Heildar!V137</f>
        <v>34.5</v>
      </c>
      <c r="W19" s="30">
        <f>Heildar!W137</f>
        <v>19</v>
      </c>
      <c r="X19" s="30">
        <f>Heildar!X137</f>
        <v>9</v>
      </c>
      <c r="Y19" s="30">
        <f>Heildar!Y137</f>
        <v>32.5</v>
      </c>
      <c r="Z19" s="30">
        <f>Heildar!Z137</f>
        <v>0</v>
      </c>
      <c r="AA19" s="30">
        <f>Heildar!AA137</f>
        <v>0</v>
      </c>
      <c r="AB19" s="30">
        <f>Heildar!AB137</f>
        <v>0</v>
      </c>
      <c r="AC19" s="30">
        <f>Heildar!AC137</f>
        <v>0</v>
      </c>
      <c r="AD19" s="30">
        <f>Heildar!AD137</f>
        <v>0</v>
      </c>
      <c r="AE19" s="30">
        <f>Heildar!AE137</f>
        <v>0</v>
      </c>
      <c r="AF19" s="30">
        <f>Heildar!AF137</f>
        <v>0</v>
      </c>
      <c r="AG19" s="30">
        <f>Heildar!AG137</f>
        <v>0</v>
      </c>
      <c r="AH19" s="30">
        <f>Heildar!AH137</f>
        <v>0</v>
      </c>
      <c r="AI19" s="30">
        <f>Heildar!AI137</f>
        <v>0</v>
      </c>
      <c r="AJ19" s="30"/>
    </row>
    <row r="20" spans="1:36" x14ac:dyDescent="0.2">
      <c r="A20" s="30" t="str">
        <f>Heildar!A138</f>
        <v>Heildarþekja</v>
      </c>
      <c r="B20" s="30">
        <f>Heildar!B138</f>
        <v>57</v>
      </c>
      <c r="C20" s="30">
        <f>Heildar!C138</f>
        <v>68.5</v>
      </c>
      <c r="D20" s="30">
        <f>Heildar!D138</f>
        <v>62</v>
      </c>
      <c r="E20" s="30">
        <f>Heildar!E138</f>
        <v>46</v>
      </c>
      <c r="F20" s="30">
        <f>Heildar!F138</f>
        <v>70</v>
      </c>
      <c r="G20" s="30">
        <f>Heildar!G138</f>
        <v>11.5</v>
      </c>
      <c r="H20" s="30">
        <f>Heildar!H138</f>
        <v>-6.5</v>
      </c>
      <c r="I20" s="30">
        <f>Heildar!I138</f>
        <v>-16</v>
      </c>
      <c r="J20" s="30">
        <f>Heildar!J138</f>
        <v>24</v>
      </c>
      <c r="K20" s="30">
        <f>Heildar!K138</f>
        <v>0</v>
      </c>
      <c r="L20" s="30">
        <f>Heildar!L138</f>
        <v>0</v>
      </c>
      <c r="M20" s="30">
        <f>Heildar!M138</f>
        <v>0</v>
      </c>
      <c r="N20" s="30">
        <f>Heildar!N138</f>
        <v>0</v>
      </c>
      <c r="O20" s="30">
        <f>Heildar!O138</f>
        <v>0</v>
      </c>
      <c r="P20" s="30">
        <f>Heildar!P138</f>
        <v>0</v>
      </c>
      <c r="Q20" s="30">
        <f>Heildar!Q138</f>
        <v>0</v>
      </c>
      <c r="R20" s="30">
        <f>Heildar!R138</f>
        <v>0</v>
      </c>
      <c r="S20" s="30">
        <f>Heildar!S138</f>
        <v>0</v>
      </c>
      <c r="T20" s="30">
        <f>Heildar!T138</f>
        <v>0</v>
      </c>
      <c r="U20" s="30">
        <f>Heildar!U138</f>
        <v>0</v>
      </c>
      <c r="V20" s="30">
        <f>Heildar!V138</f>
        <v>0</v>
      </c>
      <c r="W20" s="30">
        <f>Heildar!W138</f>
        <v>0</v>
      </c>
      <c r="X20" s="30">
        <f>Heildar!X138</f>
        <v>0</v>
      </c>
      <c r="Y20" s="30">
        <f>Heildar!Y138</f>
        <v>0</v>
      </c>
      <c r="Z20" s="30">
        <f>Heildar!Z138</f>
        <v>57</v>
      </c>
      <c r="AA20" s="30">
        <f>Heildar!AA138</f>
        <v>68.5</v>
      </c>
      <c r="AB20" s="30">
        <f>Heildar!AB138</f>
        <v>62</v>
      </c>
      <c r="AC20" s="30">
        <f>Heildar!AC138</f>
        <v>46</v>
      </c>
      <c r="AD20" s="30">
        <f>Heildar!AD138</f>
        <v>70</v>
      </c>
      <c r="AE20" s="30">
        <f>Heildar!AE138</f>
        <v>0</v>
      </c>
      <c r="AF20" s="30">
        <f>Heildar!AF138</f>
        <v>0</v>
      </c>
      <c r="AG20" s="30">
        <f>Heildar!AG138</f>
        <v>0</v>
      </c>
      <c r="AH20" s="30">
        <f>Heildar!AH138</f>
        <v>0</v>
      </c>
      <c r="AI20" s="30">
        <f>Heildar!AI138</f>
        <v>0</v>
      </c>
      <c r="AJ20" s="30"/>
    </row>
    <row r="21" spans="1:36" x14ac:dyDescent="0.2">
      <c r="A21" s="30" t="str">
        <f>Heildar!A139</f>
        <v>Fjölbreytni</v>
      </c>
      <c r="B21" s="30">
        <f>Heildar!B139</f>
        <v>18</v>
      </c>
      <c r="C21" s="30">
        <f>Heildar!C139</f>
        <v>22</v>
      </c>
      <c r="D21" s="30">
        <f>Heildar!D139</f>
        <v>22</v>
      </c>
      <c r="E21" s="30">
        <f>Heildar!E139</f>
        <v>21</v>
      </c>
      <c r="F21" s="30">
        <f>Heildar!F139</f>
        <v>21</v>
      </c>
      <c r="G21" s="30">
        <f>Heildar!G139</f>
        <v>4</v>
      </c>
      <c r="H21" s="30">
        <f>Heildar!H139</f>
        <v>0</v>
      </c>
      <c r="I21" s="30">
        <f>Heildar!I139</f>
        <v>-1</v>
      </c>
      <c r="J21" s="30">
        <f>Heildar!J139</f>
        <v>0</v>
      </c>
      <c r="K21" s="30">
        <f>Heildar!K139</f>
        <v>0</v>
      </c>
      <c r="L21" s="30">
        <f>Heildar!L139</f>
        <v>0</v>
      </c>
      <c r="M21" s="30">
        <f>Heildar!M139</f>
        <v>0</v>
      </c>
      <c r="N21" s="30">
        <f>Heildar!N139</f>
        <v>0</v>
      </c>
      <c r="O21" s="30">
        <f>Heildar!O139</f>
        <v>0</v>
      </c>
      <c r="P21" s="30">
        <f>Heildar!P139</f>
        <v>0</v>
      </c>
      <c r="Q21" s="30">
        <f>Heildar!Q139</f>
        <v>0</v>
      </c>
      <c r="R21" s="30">
        <f>Heildar!R139</f>
        <v>0</v>
      </c>
      <c r="S21" s="30">
        <f>Heildar!S139</f>
        <v>0</v>
      </c>
      <c r="T21" s="30">
        <f>Heildar!T139</f>
        <v>0</v>
      </c>
      <c r="U21" s="30">
        <f>Heildar!U139</f>
        <v>0</v>
      </c>
      <c r="V21" s="30">
        <f>Heildar!V139</f>
        <v>0</v>
      </c>
      <c r="W21" s="30">
        <f>Heildar!W139</f>
        <v>0</v>
      </c>
      <c r="X21" s="30">
        <f>Heildar!X139</f>
        <v>0</v>
      </c>
      <c r="Y21" s="30">
        <f>Heildar!Y139</f>
        <v>0</v>
      </c>
      <c r="Z21" s="30">
        <f>Heildar!Z139</f>
        <v>0</v>
      </c>
      <c r="AA21" s="30">
        <f>Heildar!AA139</f>
        <v>0</v>
      </c>
      <c r="AB21" s="30">
        <f>Heildar!AB139</f>
        <v>0</v>
      </c>
      <c r="AC21" s="30">
        <f>Heildar!AC139</f>
        <v>0</v>
      </c>
      <c r="AD21" s="30">
        <f>Heildar!AD139</f>
        <v>0</v>
      </c>
      <c r="AE21" s="30">
        <f>Heildar!AE139</f>
        <v>18</v>
      </c>
      <c r="AF21" s="30">
        <f>Heildar!AF139</f>
        <v>22</v>
      </c>
      <c r="AG21" s="30">
        <f>Heildar!AG139</f>
        <v>22</v>
      </c>
      <c r="AH21" s="30">
        <f>Heildar!AH139</f>
        <v>21</v>
      </c>
      <c r="AI21" s="30">
        <f>Heildar!AI139</f>
        <v>21</v>
      </c>
      <c r="AJ21" s="30"/>
    </row>
    <row r="22" spans="1:36" x14ac:dyDescent="0.2">
      <c r="A22" s="2" t="str">
        <f>Heildar!A256</f>
        <v>R42</v>
      </c>
      <c r="B22" s="2">
        <f>Heildar!B256</f>
        <v>0</v>
      </c>
      <c r="C22" s="2">
        <f>Heildar!C256</f>
        <v>0</v>
      </c>
      <c r="D22" s="2">
        <f>Heildar!D256</f>
        <v>0</v>
      </c>
      <c r="E22" s="2">
        <f>Heildar!E256</f>
        <v>0</v>
      </c>
      <c r="F22" s="2">
        <f>Heildar!F256</f>
        <v>0</v>
      </c>
      <c r="G22" s="2">
        <f>Heildar!G256</f>
        <v>0</v>
      </c>
      <c r="H22" s="2">
        <f>Heildar!H256</f>
        <v>0</v>
      </c>
      <c r="I22" s="2">
        <f>Heildar!I256</f>
        <v>0</v>
      </c>
      <c r="J22" s="2">
        <f>Heildar!J256</f>
        <v>0</v>
      </c>
      <c r="K22" s="2">
        <f>Heildar!K256</f>
        <v>0</v>
      </c>
      <c r="L22" s="2">
        <f>Heildar!L256</f>
        <v>0</v>
      </c>
      <c r="M22" s="2">
        <f>Heildar!M256</f>
        <v>0</v>
      </c>
      <c r="N22" s="2">
        <f>Heildar!N256</f>
        <v>0</v>
      </c>
      <c r="O22" s="2">
        <f>Heildar!O256</f>
        <v>0</v>
      </c>
      <c r="P22" s="2">
        <f>Heildar!P256</f>
        <v>0</v>
      </c>
      <c r="Q22" s="2">
        <f>Heildar!Q256</f>
        <v>0</v>
      </c>
      <c r="R22" s="2">
        <f>Heildar!R256</f>
        <v>0</v>
      </c>
      <c r="S22" s="2">
        <f>Heildar!S256</f>
        <v>0</v>
      </c>
      <c r="T22" s="2">
        <f>Heildar!T256</f>
        <v>0</v>
      </c>
      <c r="U22" s="2">
        <f>Heildar!U256</f>
        <v>0</v>
      </c>
      <c r="V22" s="2">
        <f>Heildar!V256</f>
        <v>0</v>
      </c>
      <c r="W22" s="2">
        <f>Heildar!W256</f>
        <v>0</v>
      </c>
      <c r="X22" s="2">
        <f>Heildar!X256</f>
        <v>0</v>
      </c>
      <c r="Y22" s="2">
        <f>Heildar!Y256</f>
        <v>0</v>
      </c>
      <c r="Z22" s="2">
        <f>Heildar!Z256</f>
        <v>0</v>
      </c>
      <c r="AA22" s="2">
        <f>Heildar!AA256</f>
        <v>0</v>
      </c>
      <c r="AB22" s="2">
        <f>Heildar!AB256</f>
        <v>0</v>
      </c>
      <c r="AC22" s="2">
        <f>Heildar!AC256</f>
        <v>0</v>
      </c>
      <c r="AD22" s="2">
        <f>Heildar!AD256</f>
        <v>0</v>
      </c>
      <c r="AE22" s="2">
        <f>Heildar!AE256</f>
        <v>0</v>
      </c>
      <c r="AF22" s="2">
        <f>Heildar!AF256</f>
        <v>0</v>
      </c>
      <c r="AG22" s="2">
        <f>Heildar!AG256</f>
        <v>0</v>
      </c>
      <c r="AH22" s="2">
        <f>Heildar!AH256</f>
        <v>0</v>
      </c>
      <c r="AI22" s="2">
        <f>Heildar!AI256</f>
        <v>0</v>
      </c>
      <c r="AJ22" s="2"/>
    </row>
    <row r="23" spans="1:36" x14ac:dyDescent="0.2">
      <c r="A23" s="30" t="str">
        <f>Heildar!A257</f>
        <v>Mosar</v>
      </c>
      <c r="B23" s="30">
        <f>Heildar!B257</f>
        <v>8</v>
      </c>
      <c r="C23" s="30">
        <f>Heildar!C257</f>
        <v>3</v>
      </c>
      <c r="D23" s="30">
        <f>Heildar!D257</f>
        <v>8</v>
      </c>
      <c r="E23" s="30">
        <f>Heildar!E257</f>
        <v>9</v>
      </c>
      <c r="F23" s="30">
        <f>Heildar!F257</f>
        <v>10</v>
      </c>
      <c r="G23" s="30">
        <f>Heildar!G257</f>
        <v>-5</v>
      </c>
      <c r="H23" s="30">
        <f>Heildar!H257</f>
        <v>5</v>
      </c>
      <c r="I23" s="30">
        <f>Heildar!I257</f>
        <v>1</v>
      </c>
      <c r="J23" s="30">
        <f>Heildar!J257</f>
        <v>1</v>
      </c>
      <c r="K23" s="30">
        <f>Heildar!K257</f>
        <v>8</v>
      </c>
      <c r="L23" s="30">
        <f>Heildar!L257</f>
        <v>3</v>
      </c>
      <c r="M23" s="30">
        <f>Heildar!M257</f>
        <v>8</v>
      </c>
      <c r="N23" s="30">
        <f>Heildar!N257</f>
        <v>9</v>
      </c>
      <c r="O23" s="30">
        <f>Heildar!O257</f>
        <v>10</v>
      </c>
      <c r="P23" s="30">
        <f>Heildar!P257</f>
        <v>0</v>
      </c>
      <c r="Q23" s="30">
        <f>Heildar!Q257</f>
        <v>0</v>
      </c>
      <c r="R23" s="30">
        <f>Heildar!R257</f>
        <v>0</v>
      </c>
      <c r="S23" s="30">
        <f>Heildar!S257</f>
        <v>0</v>
      </c>
      <c r="T23" s="30">
        <f>Heildar!T257</f>
        <v>0</v>
      </c>
      <c r="U23" s="30">
        <f>Heildar!U257</f>
        <v>0</v>
      </c>
      <c r="V23" s="30">
        <f>Heildar!V257</f>
        <v>0</v>
      </c>
      <c r="W23" s="30">
        <f>Heildar!W257</f>
        <v>0</v>
      </c>
      <c r="X23" s="30">
        <f>Heildar!X257</f>
        <v>0</v>
      </c>
      <c r="Y23" s="30">
        <f>Heildar!Y257</f>
        <v>0</v>
      </c>
      <c r="Z23" s="30">
        <f>Heildar!Z257</f>
        <v>0</v>
      </c>
      <c r="AA23" s="30">
        <f>Heildar!AA257</f>
        <v>0</v>
      </c>
      <c r="AB23" s="30">
        <f>Heildar!AB257</f>
        <v>0</v>
      </c>
      <c r="AC23" s="30">
        <f>Heildar!AC257</f>
        <v>0</v>
      </c>
      <c r="AD23" s="30">
        <f>Heildar!AD257</f>
        <v>0</v>
      </c>
      <c r="AE23" s="30">
        <f>Heildar!AE257</f>
        <v>0</v>
      </c>
      <c r="AF23" s="30">
        <f>Heildar!AF257</f>
        <v>0</v>
      </c>
      <c r="AG23" s="30">
        <f>Heildar!AG257</f>
        <v>0</v>
      </c>
      <c r="AH23" s="30">
        <f>Heildar!AH257</f>
        <v>0</v>
      </c>
      <c r="AI23" s="30">
        <f>Heildar!AI257</f>
        <v>0</v>
      </c>
      <c r="AJ23" s="30"/>
    </row>
    <row r="24" spans="1:36" x14ac:dyDescent="0.2">
      <c r="A24" s="30" t="str">
        <f>Heildar!A258</f>
        <v>Blað- og runnfléttur</v>
      </c>
      <c r="B24" s="30">
        <f>Heildar!B258</f>
        <v>23.5</v>
      </c>
      <c r="C24" s="30">
        <f>Heildar!C258</f>
        <v>34.5</v>
      </c>
      <c r="D24" s="30">
        <f>Heildar!D258</f>
        <v>53</v>
      </c>
      <c r="E24" s="30">
        <f>Heildar!E258</f>
        <v>38.5</v>
      </c>
      <c r="F24" s="30">
        <f>Heildar!F258</f>
        <v>47</v>
      </c>
      <c r="G24" s="30">
        <f>Heildar!G258</f>
        <v>11</v>
      </c>
      <c r="H24" s="30">
        <f>Heildar!H258</f>
        <v>18.5</v>
      </c>
      <c r="I24" s="30">
        <f>Heildar!I258</f>
        <v>-14.5</v>
      </c>
      <c r="J24" s="30">
        <f>Heildar!J258</f>
        <v>8.5</v>
      </c>
      <c r="K24" s="30">
        <f>Heildar!K258</f>
        <v>0</v>
      </c>
      <c r="L24" s="30">
        <f>Heildar!L258</f>
        <v>0</v>
      </c>
      <c r="M24" s="30">
        <f>Heildar!M258</f>
        <v>0</v>
      </c>
      <c r="N24" s="30">
        <f>Heildar!N258</f>
        <v>0</v>
      </c>
      <c r="O24" s="30">
        <f>Heildar!O258</f>
        <v>0</v>
      </c>
      <c r="P24" s="30">
        <f>Heildar!P258</f>
        <v>23.5</v>
      </c>
      <c r="Q24" s="30">
        <f>Heildar!Q258</f>
        <v>34.5</v>
      </c>
      <c r="R24" s="30">
        <f>Heildar!R258</f>
        <v>53</v>
      </c>
      <c r="S24" s="30">
        <f>Heildar!S258</f>
        <v>38.5</v>
      </c>
      <c r="T24" s="30">
        <f>Heildar!T258</f>
        <v>47</v>
      </c>
      <c r="U24" s="30">
        <f>Heildar!U258</f>
        <v>0</v>
      </c>
      <c r="V24" s="30">
        <f>Heildar!V258</f>
        <v>0</v>
      </c>
      <c r="W24" s="30">
        <f>Heildar!W258</f>
        <v>0</v>
      </c>
      <c r="X24" s="30">
        <f>Heildar!X258</f>
        <v>0</v>
      </c>
      <c r="Y24" s="30">
        <f>Heildar!Y258</f>
        <v>0</v>
      </c>
      <c r="Z24" s="30">
        <f>Heildar!Z258</f>
        <v>0</v>
      </c>
      <c r="AA24" s="30">
        <f>Heildar!AA258</f>
        <v>0</v>
      </c>
      <c r="AB24" s="30">
        <f>Heildar!AB258</f>
        <v>0</v>
      </c>
      <c r="AC24" s="30">
        <f>Heildar!AC258</f>
        <v>0</v>
      </c>
      <c r="AD24" s="30">
        <f>Heildar!AD258</f>
        <v>0</v>
      </c>
      <c r="AE24" s="30">
        <f>Heildar!AE258</f>
        <v>0</v>
      </c>
      <c r="AF24" s="30">
        <f>Heildar!AF258</f>
        <v>0</v>
      </c>
      <c r="AG24" s="30">
        <f>Heildar!AG258</f>
        <v>0</v>
      </c>
      <c r="AH24" s="30">
        <f>Heildar!AH258</f>
        <v>0</v>
      </c>
      <c r="AI24" s="30">
        <f>Heildar!AI258</f>
        <v>0</v>
      </c>
      <c r="AJ24" s="30"/>
    </row>
    <row r="25" spans="1:36" x14ac:dyDescent="0.2">
      <c r="A25" s="30" t="str">
        <f>Heildar!A259</f>
        <v>Hrúðurfléttur</v>
      </c>
      <c r="B25" s="30">
        <f>Heildar!B259</f>
        <v>25.5</v>
      </c>
      <c r="C25" s="30">
        <f>Heildar!C259</f>
        <v>20</v>
      </c>
      <c r="D25" s="30">
        <f>Heildar!D259</f>
        <v>21.5</v>
      </c>
      <c r="E25" s="30">
        <f>Heildar!E259</f>
        <v>25.5</v>
      </c>
      <c r="F25" s="30">
        <f>Heildar!F259</f>
        <v>26</v>
      </c>
      <c r="G25" s="30">
        <f>Heildar!G259</f>
        <v>-5.5</v>
      </c>
      <c r="H25" s="30">
        <f>Heildar!H259</f>
        <v>1.5</v>
      </c>
      <c r="I25" s="30">
        <f>Heildar!I259</f>
        <v>4</v>
      </c>
      <c r="J25" s="30">
        <f>Heildar!J259</f>
        <v>0.5</v>
      </c>
      <c r="K25" s="30">
        <f>Heildar!K259</f>
        <v>0</v>
      </c>
      <c r="L25" s="30">
        <f>Heildar!L259</f>
        <v>0</v>
      </c>
      <c r="M25" s="30">
        <f>Heildar!M259</f>
        <v>0</v>
      </c>
      <c r="N25" s="30">
        <f>Heildar!N259</f>
        <v>0</v>
      </c>
      <c r="O25" s="30">
        <f>Heildar!O259</f>
        <v>0</v>
      </c>
      <c r="P25" s="30">
        <f>Heildar!P259</f>
        <v>0</v>
      </c>
      <c r="Q25" s="30">
        <f>Heildar!Q259</f>
        <v>0</v>
      </c>
      <c r="R25" s="30">
        <f>Heildar!R259</f>
        <v>0</v>
      </c>
      <c r="S25" s="30">
        <f>Heildar!S259</f>
        <v>0</v>
      </c>
      <c r="T25" s="30">
        <f>Heildar!T259</f>
        <v>0</v>
      </c>
      <c r="U25" s="30">
        <f>Heildar!U259</f>
        <v>25.5</v>
      </c>
      <c r="V25" s="30">
        <f>Heildar!V259</f>
        <v>20</v>
      </c>
      <c r="W25" s="30">
        <f>Heildar!W259</f>
        <v>21.5</v>
      </c>
      <c r="X25" s="30">
        <f>Heildar!X259</f>
        <v>25.5</v>
      </c>
      <c r="Y25" s="30">
        <f>Heildar!Y259</f>
        <v>26</v>
      </c>
      <c r="Z25" s="30">
        <f>Heildar!Z259</f>
        <v>0</v>
      </c>
      <c r="AA25" s="30">
        <f>Heildar!AA259</f>
        <v>0</v>
      </c>
      <c r="AB25" s="30">
        <f>Heildar!AB259</f>
        <v>0</v>
      </c>
      <c r="AC25" s="30">
        <f>Heildar!AC259</f>
        <v>0</v>
      </c>
      <c r="AD25" s="30">
        <f>Heildar!AD259</f>
        <v>0</v>
      </c>
      <c r="AE25" s="30">
        <f>Heildar!AE259</f>
        <v>0</v>
      </c>
      <c r="AF25" s="30">
        <f>Heildar!AF259</f>
        <v>0</v>
      </c>
      <c r="AG25" s="30">
        <f>Heildar!AG259</f>
        <v>0</v>
      </c>
      <c r="AH25" s="30">
        <f>Heildar!AH259</f>
        <v>0</v>
      </c>
      <c r="AI25" s="30">
        <f>Heildar!AI259</f>
        <v>0</v>
      </c>
      <c r="AJ25" s="30"/>
    </row>
    <row r="26" spans="1:36" x14ac:dyDescent="0.2">
      <c r="A26" s="30" t="str">
        <f>Heildar!A260</f>
        <v>Heildarþekja</v>
      </c>
      <c r="B26" s="30">
        <f>Heildar!B260</f>
        <v>57</v>
      </c>
      <c r="C26" s="30">
        <f>Heildar!C260</f>
        <v>57.5</v>
      </c>
      <c r="D26" s="30">
        <f>Heildar!D260</f>
        <v>82.5</v>
      </c>
      <c r="E26" s="30">
        <f>Heildar!E260</f>
        <v>73</v>
      </c>
      <c r="F26" s="30">
        <f>Heildar!F260</f>
        <v>83</v>
      </c>
      <c r="G26" s="30">
        <f>Heildar!G260</f>
        <v>0.5</v>
      </c>
      <c r="H26" s="30">
        <f>Heildar!H260</f>
        <v>25</v>
      </c>
      <c r="I26" s="30">
        <f>Heildar!I260</f>
        <v>-9.5</v>
      </c>
      <c r="J26" s="30">
        <f>Heildar!J260</f>
        <v>10</v>
      </c>
      <c r="K26" s="30">
        <f>Heildar!K260</f>
        <v>0</v>
      </c>
      <c r="L26" s="30">
        <f>Heildar!L260</f>
        <v>0</v>
      </c>
      <c r="M26" s="30">
        <f>Heildar!M260</f>
        <v>0</v>
      </c>
      <c r="N26" s="30">
        <f>Heildar!N260</f>
        <v>0</v>
      </c>
      <c r="O26" s="30">
        <f>Heildar!O260</f>
        <v>0</v>
      </c>
      <c r="P26" s="30">
        <f>Heildar!P260</f>
        <v>0</v>
      </c>
      <c r="Q26" s="30">
        <f>Heildar!Q260</f>
        <v>0</v>
      </c>
      <c r="R26" s="30">
        <f>Heildar!R260</f>
        <v>0</v>
      </c>
      <c r="S26" s="30">
        <f>Heildar!S260</f>
        <v>0</v>
      </c>
      <c r="T26" s="30">
        <f>Heildar!T260</f>
        <v>0</v>
      </c>
      <c r="U26" s="30">
        <f>Heildar!U260</f>
        <v>0</v>
      </c>
      <c r="V26" s="30">
        <f>Heildar!V260</f>
        <v>0</v>
      </c>
      <c r="W26" s="30">
        <f>Heildar!W260</f>
        <v>0</v>
      </c>
      <c r="X26" s="30">
        <f>Heildar!X260</f>
        <v>0</v>
      </c>
      <c r="Y26" s="30">
        <f>Heildar!Y260</f>
        <v>0</v>
      </c>
      <c r="Z26" s="30">
        <f>Heildar!Z260</f>
        <v>57</v>
      </c>
      <c r="AA26" s="30">
        <f>Heildar!AA260</f>
        <v>57.5</v>
      </c>
      <c r="AB26" s="30">
        <f>Heildar!AB260</f>
        <v>82.5</v>
      </c>
      <c r="AC26" s="30">
        <f>Heildar!AC260</f>
        <v>73</v>
      </c>
      <c r="AD26" s="30">
        <f>Heildar!AD260</f>
        <v>83</v>
      </c>
      <c r="AE26" s="30">
        <f>Heildar!AE260</f>
        <v>0</v>
      </c>
      <c r="AF26" s="30">
        <f>Heildar!AF260</f>
        <v>0</v>
      </c>
      <c r="AG26" s="30">
        <f>Heildar!AG260</f>
        <v>0</v>
      </c>
      <c r="AH26" s="30">
        <f>Heildar!AH260</f>
        <v>0</v>
      </c>
      <c r="AI26" s="30">
        <f>Heildar!AI260</f>
        <v>0</v>
      </c>
      <c r="AJ26" s="30"/>
    </row>
    <row r="27" spans="1:36" x14ac:dyDescent="0.2">
      <c r="A27" s="30" t="str">
        <f>Heildar!A261</f>
        <v>Fjölbreytni</v>
      </c>
      <c r="B27" s="30">
        <f>Heildar!B261</f>
        <v>17</v>
      </c>
      <c r="C27" s="30">
        <f>Heildar!C261</f>
        <v>17</v>
      </c>
      <c r="D27" s="30">
        <f>Heildar!D261</f>
        <v>18</v>
      </c>
      <c r="E27" s="30">
        <f>Heildar!E261</f>
        <v>16</v>
      </c>
      <c r="F27" s="30">
        <f>Heildar!F261</f>
        <v>18</v>
      </c>
      <c r="G27" s="30">
        <f>Heildar!G261</f>
        <v>0</v>
      </c>
      <c r="H27" s="30">
        <f>Heildar!H261</f>
        <v>1</v>
      </c>
      <c r="I27" s="30">
        <f>Heildar!I261</f>
        <v>-2</v>
      </c>
      <c r="J27" s="30">
        <f>Heildar!J261</f>
        <v>2</v>
      </c>
      <c r="K27" s="30">
        <f>Heildar!K261</f>
        <v>0</v>
      </c>
      <c r="L27" s="30">
        <f>Heildar!L261</f>
        <v>0</v>
      </c>
      <c r="M27" s="30">
        <f>Heildar!M261</f>
        <v>0</v>
      </c>
      <c r="N27" s="30">
        <f>Heildar!N261</f>
        <v>0</v>
      </c>
      <c r="O27" s="30">
        <f>Heildar!O261</f>
        <v>0</v>
      </c>
      <c r="P27" s="30">
        <f>Heildar!P261</f>
        <v>0</v>
      </c>
      <c r="Q27" s="30">
        <f>Heildar!Q261</f>
        <v>0</v>
      </c>
      <c r="R27" s="30">
        <f>Heildar!R261</f>
        <v>0</v>
      </c>
      <c r="S27" s="30">
        <f>Heildar!S261</f>
        <v>0</v>
      </c>
      <c r="T27" s="30">
        <f>Heildar!T261</f>
        <v>0</v>
      </c>
      <c r="U27" s="30">
        <f>Heildar!U261</f>
        <v>0</v>
      </c>
      <c r="V27" s="30">
        <f>Heildar!V261</f>
        <v>0</v>
      </c>
      <c r="W27" s="30">
        <f>Heildar!W261</f>
        <v>0</v>
      </c>
      <c r="X27" s="30">
        <f>Heildar!X261</f>
        <v>0</v>
      </c>
      <c r="Y27" s="30">
        <f>Heildar!Y261</f>
        <v>0</v>
      </c>
      <c r="Z27" s="30">
        <f>Heildar!Z261</f>
        <v>0</v>
      </c>
      <c r="AA27" s="30">
        <f>Heildar!AA261</f>
        <v>0</v>
      </c>
      <c r="AB27" s="30">
        <f>Heildar!AB261</f>
        <v>0</v>
      </c>
      <c r="AC27" s="30">
        <f>Heildar!AC261</f>
        <v>0</v>
      </c>
      <c r="AD27" s="30">
        <f>Heildar!AD261</f>
        <v>0</v>
      </c>
      <c r="AE27" s="30">
        <f>Heildar!AE261</f>
        <v>17</v>
      </c>
      <c r="AF27" s="30">
        <f>Heildar!AF261</f>
        <v>17</v>
      </c>
      <c r="AG27" s="30">
        <f>Heildar!AG261</f>
        <v>18</v>
      </c>
      <c r="AH27" s="30">
        <f>Heildar!AH261</f>
        <v>16</v>
      </c>
      <c r="AI27" s="30">
        <f>Heildar!AI261</f>
        <v>18</v>
      </c>
      <c r="AJ27" s="30"/>
    </row>
    <row r="28" spans="1:36" x14ac:dyDescent="0.2">
      <c r="A28" s="2" t="str">
        <f>Heildar!A262</f>
        <v>R43</v>
      </c>
      <c r="B28" s="2">
        <f>Heildar!B262</f>
        <v>0</v>
      </c>
      <c r="C28" s="2">
        <f>Heildar!C262</f>
        <v>0</v>
      </c>
      <c r="D28" s="2">
        <f>Heildar!D262</f>
        <v>0</v>
      </c>
      <c r="E28" s="2">
        <f>Heildar!E262</f>
        <v>0</v>
      </c>
      <c r="F28" s="2">
        <f>Heildar!F262</f>
        <v>0</v>
      </c>
      <c r="G28" s="2">
        <f>Heildar!G262</f>
        <v>0</v>
      </c>
      <c r="H28" s="2">
        <f>Heildar!H262</f>
        <v>0</v>
      </c>
      <c r="I28" s="2">
        <f>Heildar!I262</f>
        <v>0</v>
      </c>
      <c r="J28" s="2">
        <f>Heildar!J262</f>
        <v>0</v>
      </c>
      <c r="K28" s="2">
        <f>Heildar!K262</f>
        <v>0</v>
      </c>
      <c r="L28" s="2">
        <f>Heildar!L262</f>
        <v>0</v>
      </c>
      <c r="M28" s="2">
        <f>Heildar!M262</f>
        <v>0</v>
      </c>
      <c r="N28" s="2">
        <f>Heildar!N262</f>
        <v>0</v>
      </c>
      <c r="O28" s="2">
        <f>Heildar!O262</f>
        <v>0</v>
      </c>
      <c r="P28" s="2">
        <f>Heildar!P262</f>
        <v>0</v>
      </c>
      <c r="Q28" s="2">
        <f>Heildar!Q262</f>
        <v>0</v>
      </c>
      <c r="R28" s="2">
        <f>Heildar!R262</f>
        <v>0</v>
      </c>
      <c r="S28" s="2">
        <f>Heildar!S262</f>
        <v>0</v>
      </c>
      <c r="T28" s="2">
        <f>Heildar!T262</f>
        <v>0</v>
      </c>
      <c r="U28" s="2">
        <f>Heildar!U262</f>
        <v>0</v>
      </c>
      <c r="V28" s="2">
        <f>Heildar!V262</f>
        <v>0</v>
      </c>
      <c r="W28" s="2">
        <f>Heildar!W262</f>
        <v>0</v>
      </c>
      <c r="X28" s="2">
        <f>Heildar!X262</f>
        <v>0</v>
      </c>
      <c r="Y28" s="2">
        <f>Heildar!Y262</f>
        <v>0</v>
      </c>
      <c r="Z28" s="2">
        <f>Heildar!Z262</f>
        <v>0</v>
      </c>
      <c r="AA28" s="2">
        <f>Heildar!AA262</f>
        <v>0</v>
      </c>
      <c r="AB28" s="2">
        <f>Heildar!AB262</f>
        <v>0</v>
      </c>
      <c r="AC28" s="2">
        <f>Heildar!AC262</f>
        <v>0</v>
      </c>
      <c r="AD28" s="2">
        <f>Heildar!AD262</f>
        <v>0</v>
      </c>
      <c r="AE28" s="2">
        <f>Heildar!AE262</f>
        <v>0</v>
      </c>
      <c r="AF28" s="2">
        <f>Heildar!AF262</f>
        <v>0</v>
      </c>
      <c r="AG28" s="2">
        <f>Heildar!AG262</f>
        <v>0</v>
      </c>
      <c r="AH28" s="2">
        <f>Heildar!AH262</f>
        <v>0</v>
      </c>
      <c r="AI28" s="2">
        <f>Heildar!AI262</f>
        <v>0</v>
      </c>
      <c r="AJ28" s="2"/>
    </row>
    <row r="29" spans="1:36" x14ac:dyDescent="0.2">
      <c r="A29" s="30" t="str">
        <f>Heildar!A263</f>
        <v>Mosar</v>
      </c>
      <c r="B29" s="30">
        <f>Heildar!B263</f>
        <v>17.5</v>
      </c>
      <c r="C29" s="30">
        <f>Heildar!C263</f>
        <v>13</v>
      </c>
      <c r="D29" s="30">
        <f>Heildar!D263</f>
        <v>10</v>
      </c>
      <c r="E29" s="30">
        <f>Heildar!E263</f>
        <v>10</v>
      </c>
      <c r="F29" s="30">
        <f>Heildar!F263</f>
        <v>15</v>
      </c>
      <c r="G29" s="30">
        <f>Heildar!G263</f>
        <v>-4.5</v>
      </c>
      <c r="H29" s="30">
        <f>Heildar!H263</f>
        <v>-3</v>
      </c>
      <c r="I29" s="30">
        <f>Heildar!I263</f>
        <v>0</v>
      </c>
      <c r="J29" s="30">
        <f>Heildar!J263</f>
        <v>5</v>
      </c>
      <c r="K29" s="30">
        <f>Heildar!K263</f>
        <v>17.5</v>
      </c>
      <c r="L29" s="30">
        <f>Heildar!L263</f>
        <v>13</v>
      </c>
      <c r="M29" s="30">
        <f>Heildar!M263</f>
        <v>10</v>
      </c>
      <c r="N29" s="30">
        <f>Heildar!N263</f>
        <v>10</v>
      </c>
      <c r="O29" s="30">
        <f>Heildar!O263</f>
        <v>15</v>
      </c>
      <c r="P29" s="30">
        <f>Heildar!P263</f>
        <v>0</v>
      </c>
      <c r="Q29" s="30">
        <f>Heildar!Q263</f>
        <v>0</v>
      </c>
      <c r="R29" s="30">
        <f>Heildar!R263</f>
        <v>0</v>
      </c>
      <c r="S29" s="30">
        <f>Heildar!S263</f>
        <v>0</v>
      </c>
      <c r="T29" s="30">
        <f>Heildar!T263</f>
        <v>0</v>
      </c>
      <c r="U29" s="30">
        <f>Heildar!U263</f>
        <v>0</v>
      </c>
      <c r="V29" s="30">
        <f>Heildar!V263</f>
        <v>0</v>
      </c>
      <c r="W29" s="30">
        <f>Heildar!W263</f>
        <v>0</v>
      </c>
      <c r="X29" s="30">
        <f>Heildar!X263</f>
        <v>0</v>
      </c>
      <c r="Y29" s="30">
        <f>Heildar!Y263</f>
        <v>0</v>
      </c>
      <c r="Z29" s="30">
        <f>Heildar!Z263</f>
        <v>0</v>
      </c>
      <c r="AA29" s="30">
        <f>Heildar!AA263</f>
        <v>0</v>
      </c>
      <c r="AB29" s="30">
        <f>Heildar!AB263</f>
        <v>0</v>
      </c>
      <c r="AC29" s="30">
        <f>Heildar!AC263</f>
        <v>0</v>
      </c>
      <c r="AD29" s="30">
        <f>Heildar!AD263</f>
        <v>0</v>
      </c>
      <c r="AE29" s="30">
        <f>Heildar!AE263</f>
        <v>0</v>
      </c>
      <c r="AF29" s="30">
        <f>Heildar!AF263</f>
        <v>0</v>
      </c>
      <c r="AG29" s="30">
        <f>Heildar!AG263</f>
        <v>0</v>
      </c>
      <c r="AH29" s="30">
        <f>Heildar!AH263</f>
        <v>0</v>
      </c>
      <c r="AI29" s="30">
        <f>Heildar!AI263</f>
        <v>0</v>
      </c>
      <c r="AJ29" s="30"/>
    </row>
    <row r="30" spans="1:36" x14ac:dyDescent="0.2">
      <c r="A30" s="30" t="str">
        <f>Heildar!A264</f>
        <v>Blað- og runnfléttur</v>
      </c>
      <c r="B30" s="30">
        <f>Heildar!B264</f>
        <v>6</v>
      </c>
      <c r="C30" s="30">
        <f>Heildar!C264</f>
        <v>6</v>
      </c>
      <c r="D30" s="30">
        <f>Heildar!D264</f>
        <v>6</v>
      </c>
      <c r="E30" s="30">
        <f>Heildar!E264</f>
        <v>6</v>
      </c>
      <c r="F30" s="30">
        <f>Heildar!F264</f>
        <v>6</v>
      </c>
      <c r="G30" s="30">
        <f>Heildar!G264</f>
        <v>0</v>
      </c>
      <c r="H30" s="30">
        <f>Heildar!H264</f>
        <v>0</v>
      </c>
      <c r="I30" s="30">
        <f>Heildar!I264</f>
        <v>0</v>
      </c>
      <c r="J30" s="30">
        <f>Heildar!J264</f>
        <v>0</v>
      </c>
      <c r="K30" s="30">
        <f>Heildar!K264</f>
        <v>0</v>
      </c>
      <c r="L30" s="30">
        <f>Heildar!L264</f>
        <v>0</v>
      </c>
      <c r="M30" s="30">
        <f>Heildar!M264</f>
        <v>0</v>
      </c>
      <c r="N30" s="30">
        <f>Heildar!N264</f>
        <v>0</v>
      </c>
      <c r="O30" s="30">
        <f>Heildar!O264</f>
        <v>0</v>
      </c>
      <c r="P30" s="30">
        <f>Heildar!P264</f>
        <v>6</v>
      </c>
      <c r="Q30" s="30">
        <f>Heildar!Q264</f>
        <v>6</v>
      </c>
      <c r="R30" s="30">
        <f>Heildar!R264</f>
        <v>6</v>
      </c>
      <c r="S30" s="30">
        <f>Heildar!S264</f>
        <v>6</v>
      </c>
      <c r="T30" s="30">
        <f>Heildar!T264</f>
        <v>6</v>
      </c>
      <c r="U30" s="30">
        <f>Heildar!U264</f>
        <v>0</v>
      </c>
      <c r="V30" s="30">
        <f>Heildar!V264</f>
        <v>0</v>
      </c>
      <c r="W30" s="30">
        <f>Heildar!W264</f>
        <v>0</v>
      </c>
      <c r="X30" s="30">
        <f>Heildar!X264</f>
        <v>0</v>
      </c>
      <c r="Y30" s="30">
        <f>Heildar!Y264</f>
        <v>0</v>
      </c>
      <c r="Z30" s="30">
        <f>Heildar!Z264</f>
        <v>0</v>
      </c>
      <c r="AA30" s="30">
        <f>Heildar!AA264</f>
        <v>0</v>
      </c>
      <c r="AB30" s="30">
        <f>Heildar!AB264</f>
        <v>0</v>
      </c>
      <c r="AC30" s="30">
        <f>Heildar!AC264</f>
        <v>0</v>
      </c>
      <c r="AD30" s="30">
        <f>Heildar!AD264</f>
        <v>0</v>
      </c>
      <c r="AE30" s="30">
        <f>Heildar!AE264</f>
        <v>0</v>
      </c>
      <c r="AF30" s="30">
        <f>Heildar!AF264</f>
        <v>0</v>
      </c>
      <c r="AG30" s="30">
        <f>Heildar!AG264</f>
        <v>0</v>
      </c>
      <c r="AH30" s="30">
        <f>Heildar!AH264</f>
        <v>0</v>
      </c>
      <c r="AI30" s="30">
        <f>Heildar!AI264</f>
        <v>0</v>
      </c>
      <c r="AJ30" s="30"/>
    </row>
    <row r="31" spans="1:36" x14ac:dyDescent="0.2">
      <c r="A31" s="30" t="str">
        <f>Heildar!A265</f>
        <v>Hrúðurfléttur</v>
      </c>
      <c r="B31" s="30">
        <f>Heildar!B265</f>
        <v>27</v>
      </c>
      <c r="C31" s="30">
        <f>Heildar!C265</f>
        <v>25.5</v>
      </c>
      <c r="D31" s="30">
        <f>Heildar!D265</f>
        <v>31.5</v>
      </c>
      <c r="E31" s="30">
        <f>Heildar!E265</f>
        <v>42.5</v>
      </c>
      <c r="F31" s="30">
        <f>Heildar!F265</f>
        <v>61</v>
      </c>
      <c r="G31" s="30">
        <f>Heildar!G265</f>
        <v>-1.5</v>
      </c>
      <c r="H31" s="30">
        <f>Heildar!H265</f>
        <v>6</v>
      </c>
      <c r="I31" s="30">
        <f>Heildar!I265</f>
        <v>11</v>
      </c>
      <c r="J31" s="30">
        <f>Heildar!J265</f>
        <v>18.5</v>
      </c>
      <c r="K31" s="30">
        <f>Heildar!K265</f>
        <v>0</v>
      </c>
      <c r="L31" s="30">
        <f>Heildar!L265</f>
        <v>0</v>
      </c>
      <c r="M31" s="30">
        <f>Heildar!M265</f>
        <v>0</v>
      </c>
      <c r="N31" s="30">
        <f>Heildar!N265</f>
        <v>0</v>
      </c>
      <c r="O31" s="30">
        <f>Heildar!O265</f>
        <v>0</v>
      </c>
      <c r="P31" s="30">
        <f>Heildar!P265</f>
        <v>0</v>
      </c>
      <c r="Q31" s="30">
        <f>Heildar!Q265</f>
        <v>0</v>
      </c>
      <c r="R31" s="30">
        <f>Heildar!R265</f>
        <v>0</v>
      </c>
      <c r="S31" s="30">
        <f>Heildar!S265</f>
        <v>0</v>
      </c>
      <c r="T31" s="30">
        <f>Heildar!T265</f>
        <v>0</v>
      </c>
      <c r="U31" s="30">
        <f>Heildar!U265</f>
        <v>27</v>
      </c>
      <c r="V31" s="30">
        <f>Heildar!V265</f>
        <v>25.5</v>
      </c>
      <c r="W31" s="30">
        <f>Heildar!W265</f>
        <v>31.5</v>
      </c>
      <c r="X31" s="30">
        <f>Heildar!X265</f>
        <v>42.5</v>
      </c>
      <c r="Y31" s="30">
        <f>Heildar!Y265</f>
        <v>61</v>
      </c>
      <c r="Z31" s="30">
        <f>Heildar!Z265</f>
        <v>0</v>
      </c>
      <c r="AA31" s="30">
        <f>Heildar!AA265</f>
        <v>0</v>
      </c>
      <c r="AB31" s="30">
        <f>Heildar!AB265</f>
        <v>0</v>
      </c>
      <c r="AC31" s="30">
        <f>Heildar!AC265</f>
        <v>0</v>
      </c>
      <c r="AD31" s="30">
        <f>Heildar!AD265</f>
        <v>0</v>
      </c>
      <c r="AE31" s="30">
        <f>Heildar!AE265</f>
        <v>0</v>
      </c>
      <c r="AF31" s="30">
        <f>Heildar!AF265</f>
        <v>0</v>
      </c>
      <c r="AG31" s="30">
        <f>Heildar!AG265</f>
        <v>0</v>
      </c>
      <c r="AH31" s="30">
        <f>Heildar!AH265</f>
        <v>0</v>
      </c>
      <c r="AI31" s="30">
        <f>Heildar!AI265</f>
        <v>0</v>
      </c>
      <c r="AJ31" s="30"/>
    </row>
    <row r="32" spans="1:36" x14ac:dyDescent="0.2">
      <c r="A32" s="30" t="str">
        <f>Heildar!A266</f>
        <v>Heildarþekja</v>
      </c>
      <c r="B32" s="30">
        <f>Heildar!B266</f>
        <v>50.5</v>
      </c>
      <c r="C32" s="30">
        <f>Heildar!C266</f>
        <v>44.5</v>
      </c>
      <c r="D32" s="30">
        <f>Heildar!D266</f>
        <v>47.5</v>
      </c>
      <c r="E32" s="30">
        <f>Heildar!E266</f>
        <v>58.5</v>
      </c>
      <c r="F32" s="30">
        <f>Heildar!F266</f>
        <v>82</v>
      </c>
      <c r="G32" s="30">
        <f>Heildar!G266</f>
        <v>-6</v>
      </c>
      <c r="H32" s="30">
        <f>Heildar!H266</f>
        <v>3</v>
      </c>
      <c r="I32" s="30">
        <f>Heildar!I266</f>
        <v>11</v>
      </c>
      <c r="J32" s="30">
        <f>Heildar!J266</f>
        <v>23.5</v>
      </c>
      <c r="K32" s="30">
        <f>Heildar!K266</f>
        <v>0</v>
      </c>
      <c r="L32" s="30">
        <f>Heildar!L266</f>
        <v>0</v>
      </c>
      <c r="M32" s="30">
        <f>Heildar!M266</f>
        <v>0</v>
      </c>
      <c r="N32" s="30">
        <f>Heildar!N266</f>
        <v>0</v>
      </c>
      <c r="O32" s="30">
        <f>Heildar!O266</f>
        <v>0</v>
      </c>
      <c r="P32" s="30">
        <f>Heildar!P266</f>
        <v>0</v>
      </c>
      <c r="Q32" s="30">
        <f>Heildar!Q266</f>
        <v>0</v>
      </c>
      <c r="R32" s="30">
        <f>Heildar!R266</f>
        <v>0</v>
      </c>
      <c r="S32" s="30">
        <f>Heildar!S266</f>
        <v>0</v>
      </c>
      <c r="T32" s="30">
        <f>Heildar!T266</f>
        <v>0</v>
      </c>
      <c r="U32" s="30">
        <f>Heildar!U266</f>
        <v>0</v>
      </c>
      <c r="V32" s="30">
        <f>Heildar!V266</f>
        <v>0</v>
      </c>
      <c r="W32" s="30">
        <f>Heildar!W266</f>
        <v>0</v>
      </c>
      <c r="X32" s="30">
        <f>Heildar!X266</f>
        <v>0</v>
      </c>
      <c r="Y32" s="30">
        <f>Heildar!Y266</f>
        <v>0</v>
      </c>
      <c r="Z32" s="30">
        <f>Heildar!Z266</f>
        <v>50.5</v>
      </c>
      <c r="AA32" s="30">
        <f>Heildar!AA266</f>
        <v>44.5</v>
      </c>
      <c r="AB32" s="30">
        <f>Heildar!AB266</f>
        <v>47.5</v>
      </c>
      <c r="AC32" s="30">
        <f>Heildar!AC266</f>
        <v>58.5</v>
      </c>
      <c r="AD32" s="30">
        <f>Heildar!AD266</f>
        <v>82</v>
      </c>
      <c r="AE32" s="30">
        <f>Heildar!AE266</f>
        <v>0</v>
      </c>
      <c r="AF32" s="30">
        <f>Heildar!AF266</f>
        <v>0</v>
      </c>
      <c r="AG32" s="30">
        <f>Heildar!AG266</f>
        <v>0</v>
      </c>
      <c r="AH32" s="30">
        <f>Heildar!AH266</f>
        <v>0</v>
      </c>
      <c r="AI32" s="30">
        <f>Heildar!AI266</f>
        <v>0</v>
      </c>
      <c r="AJ32" s="30"/>
    </row>
    <row r="33" spans="1:36" x14ac:dyDescent="0.2">
      <c r="A33" s="30" t="str">
        <f>Heildar!A267</f>
        <v>Fjölbreytni</v>
      </c>
      <c r="B33" s="30">
        <f>Heildar!B267</f>
        <v>10</v>
      </c>
      <c r="C33" s="30">
        <f>Heildar!C267</f>
        <v>13</v>
      </c>
      <c r="D33" s="30">
        <f>Heildar!D267</f>
        <v>12</v>
      </c>
      <c r="E33" s="30">
        <f>Heildar!E267</f>
        <v>11</v>
      </c>
      <c r="F33" s="30">
        <f>Heildar!F267</f>
        <v>11</v>
      </c>
      <c r="G33" s="30">
        <f>Heildar!G267</f>
        <v>3</v>
      </c>
      <c r="H33" s="30">
        <f>Heildar!H267</f>
        <v>-1</v>
      </c>
      <c r="I33" s="30">
        <f>Heildar!I267</f>
        <v>-1</v>
      </c>
      <c r="J33" s="30">
        <f>Heildar!J267</f>
        <v>0</v>
      </c>
      <c r="K33" s="30">
        <f>Heildar!K267</f>
        <v>0</v>
      </c>
      <c r="L33" s="30">
        <f>Heildar!L267</f>
        <v>0</v>
      </c>
      <c r="M33" s="30">
        <f>Heildar!M267</f>
        <v>0</v>
      </c>
      <c r="N33" s="30">
        <f>Heildar!N267</f>
        <v>0</v>
      </c>
      <c r="O33" s="30">
        <f>Heildar!O267</f>
        <v>0</v>
      </c>
      <c r="P33" s="30">
        <f>Heildar!P267</f>
        <v>0</v>
      </c>
      <c r="Q33" s="30">
        <f>Heildar!Q267</f>
        <v>0</v>
      </c>
      <c r="R33" s="30">
        <f>Heildar!R267</f>
        <v>0</v>
      </c>
      <c r="S33" s="30">
        <f>Heildar!S267</f>
        <v>0</v>
      </c>
      <c r="T33" s="30">
        <f>Heildar!T267</f>
        <v>0</v>
      </c>
      <c r="U33" s="30">
        <f>Heildar!U267</f>
        <v>0</v>
      </c>
      <c r="V33" s="30">
        <f>Heildar!V267</f>
        <v>0</v>
      </c>
      <c r="W33" s="30">
        <f>Heildar!W267</f>
        <v>0</v>
      </c>
      <c r="X33" s="30">
        <f>Heildar!X267</f>
        <v>0</v>
      </c>
      <c r="Y33" s="30">
        <f>Heildar!Y267</f>
        <v>0</v>
      </c>
      <c r="Z33" s="30">
        <f>Heildar!Z267</f>
        <v>0</v>
      </c>
      <c r="AA33" s="30">
        <f>Heildar!AA267</f>
        <v>0</v>
      </c>
      <c r="AB33" s="30">
        <f>Heildar!AB267</f>
        <v>0</v>
      </c>
      <c r="AC33" s="30">
        <f>Heildar!AC267</f>
        <v>0</v>
      </c>
      <c r="AD33" s="30">
        <f>Heildar!AD267</f>
        <v>0</v>
      </c>
      <c r="AE33" s="30">
        <f>Heildar!AE267</f>
        <v>10</v>
      </c>
      <c r="AF33" s="30">
        <f>Heildar!AF267</f>
        <v>13</v>
      </c>
      <c r="AG33" s="30">
        <f>Heildar!AG267</f>
        <v>12</v>
      </c>
      <c r="AH33" s="30">
        <f>Heildar!AH267</f>
        <v>11</v>
      </c>
      <c r="AI33" s="30">
        <f>Heildar!AI267</f>
        <v>11</v>
      </c>
      <c r="AJ33" s="30"/>
    </row>
    <row r="34" spans="1:36" x14ac:dyDescent="0.2">
      <c r="A34" s="2" t="str">
        <f>Heildar!A268</f>
        <v>R44</v>
      </c>
      <c r="B34" s="2">
        <f>Heildar!B268</f>
        <v>0</v>
      </c>
      <c r="C34" s="2">
        <f>Heildar!C268</f>
        <v>0</v>
      </c>
      <c r="D34" s="2">
        <f>Heildar!D268</f>
        <v>0</v>
      </c>
      <c r="E34" s="2">
        <f>Heildar!E268</f>
        <v>0</v>
      </c>
      <c r="F34" s="2">
        <f>Heildar!F268</f>
        <v>0</v>
      </c>
      <c r="G34" s="2">
        <f>Heildar!G268</f>
        <v>0</v>
      </c>
      <c r="H34" s="2">
        <f>Heildar!H268</f>
        <v>0</v>
      </c>
      <c r="I34" s="2">
        <f>Heildar!I268</f>
        <v>0</v>
      </c>
      <c r="J34" s="2">
        <f>Heildar!J268</f>
        <v>0</v>
      </c>
      <c r="K34" s="2">
        <f>Heildar!K268</f>
        <v>0</v>
      </c>
      <c r="L34" s="2">
        <f>Heildar!L268</f>
        <v>0</v>
      </c>
      <c r="M34" s="2">
        <f>Heildar!M268</f>
        <v>0</v>
      </c>
      <c r="N34" s="2">
        <f>Heildar!N268</f>
        <v>0</v>
      </c>
      <c r="O34" s="2">
        <f>Heildar!O268</f>
        <v>0</v>
      </c>
      <c r="P34" s="2">
        <f>Heildar!P268</f>
        <v>0</v>
      </c>
      <c r="Q34" s="2">
        <f>Heildar!Q268</f>
        <v>0</v>
      </c>
      <c r="R34" s="2">
        <f>Heildar!R268</f>
        <v>0</v>
      </c>
      <c r="S34" s="2">
        <f>Heildar!S268</f>
        <v>0</v>
      </c>
      <c r="T34" s="2">
        <f>Heildar!T268</f>
        <v>0</v>
      </c>
      <c r="U34" s="2">
        <f>Heildar!U268</f>
        <v>0</v>
      </c>
      <c r="V34" s="2">
        <f>Heildar!V268</f>
        <v>0</v>
      </c>
      <c r="W34" s="2">
        <f>Heildar!W268</f>
        <v>0</v>
      </c>
      <c r="X34" s="2">
        <f>Heildar!X268</f>
        <v>0</v>
      </c>
      <c r="Y34" s="2">
        <f>Heildar!Y268</f>
        <v>0</v>
      </c>
      <c r="Z34" s="2">
        <f>Heildar!Z268</f>
        <v>0</v>
      </c>
      <c r="AA34" s="2">
        <f>Heildar!AA268</f>
        <v>0</v>
      </c>
      <c r="AB34" s="2">
        <f>Heildar!AB268</f>
        <v>0</v>
      </c>
      <c r="AC34" s="2">
        <f>Heildar!AC268</f>
        <v>0</v>
      </c>
      <c r="AD34" s="2">
        <f>Heildar!AD268</f>
        <v>0</v>
      </c>
      <c r="AE34" s="2">
        <f>Heildar!AE268</f>
        <v>0</v>
      </c>
      <c r="AF34" s="2">
        <f>Heildar!AF268</f>
        <v>0</v>
      </c>
      <c r="AG34" s="2">
        <f>Heildar!AG268</f>
        <v>0</v>
      </c>
      <c r="AH34" s="2">
        <f>Heildar!AH268</f>
        <v>0</v>
      </c>
      <c r="AI34" s="2">
        <f>Heildar!AI268</f>
        <v>0</v>
      </c>
      <c r="AJ34" s="2"/>
    </row>
    <row r="35" spans="1:36" x14ac:dyDescent="0.2">
      <c r="A35" s="30" t="str">
        <f>Heildar!A269</f>
        <v>Háplöntur</v>
      </c>
      <c r="B35" s="30">
        <f>Heildar!B269</f>
        <v>0</v>
      </c>
      <c r="C35" s="30">
        <f>Heildar!C269</f>
        <v>3</v>
      </c>
      <c r="D35" s="30">
        <f>Heildar!D269</f>
        <v>3</v>
      </c>
      <c r="E35" s="30">
        <f>Heildar!E269</f>
        <v>3</v>
      </c>
      <c r="F35" s="30">
        <f>Heildar!F269</f>
        <v>5</v>
      </c>
      <c r="G35" s="30">
        <f>Heildar!G269</f>
        <v>3</v>
      </c>
      <c r="H35" s="30">
        <f>Heildar!H269</f>
        <v>0</v>
      </c>
      <c r="I35" s="30">
        <f>Heildar!I269</f>
        <v>0</v>
      </c>
      <c r="J35" s="30">
        <f>Heildar!J269</f>
        <v>2</v>
      </c>
      <c r="K35" s="30">
        <f>Heildar!K269</f>
        <v>0</v>
      </c>
      <c r="L35" s="30">
        <f>Heildar!L269</f>
        <v>0</v>
      </c>
      <c r="M35" s="30">
        <f>Heildar!M269</f>
        <v>0</v>
      </c>
      <c r="N35" s="30">
        <f>Heildar!N269</f>
        <v>0</v>
      </c>
      <c r="O35" s="30">
        <f>Heildar!O269</f>
        <v>0</v>
      </c>
      <c r="P35" s="30">
        <f>Heildar!P269</f>
        <v>0</v>
      </c>
      <c r="Q35" s="30">
        <f>Heildar!Q269</f>
        <v>0</v>
      </c>
      <c r="R35" s="30">
        <f>Heildar!R269</f>
        <v>0</v>
      </c>
      <c r="S35" s="30">
        <f>Heildar!S269</f>
        <v>0</v>
      </c>
      <c r="T35" s="30">
        <f>Heildar!T269</f>
        <v>0</v>
      </c>
      <c r="U35" s="30">
        <f>Heildar!U269</f>
        <v>0</v>
      </c>
      <c r="V35" s="30">
        <f>Heildar!V269</f>
        <v>0</v>
      </c>
      <c r="W35" s="30">
        <f>Heildar!W269</f>
        <v>0</v>
      </c>
      <c r="X35" s="30">
        <f>Heildar!X269</f>
        <v>0</v>
      </c>
      <c r="Y35" s="30">
        <f>Heildar!Y269</f>
        <v>0</v>
      </c>
      <c r="Z35" s="30">
        <f>Heildar!Z269</f>
        <v>0</v>
      </c>
      <c r="AA35" s="30">
        <f>Heildar!AA269</f>
        <v>0</v>
      </c>
      <c r="AB35" s="30">
        <f>Heildar!AB269</f>
        <v>0</v>
      </c>
      <c r="AC35" s="30">
        <f>Heildar!AC269</f>
        <v>0</v>
      </c>
      <c r="AD35" s="30">
        <f>Heildar!AD269</f>
        <v>0</v>
      </c>
      <c r="AE35" s="30">
        <f>Heildar!AE269</f>
        <v>0</v>
      </c>
      <c r="AF35" s="30">
        <f>Heildar!AF269</f>
        <v>0</v>
      </c>
      <c r="AG35" s="30">
        <f>Heildar!AG269</f>
        <v>0</v>
      </c>
      <c r="AH35" s="30">
        <f>Heildar!AH269</f>
        <v>0</v>
      </c>
      <c r="AI35" s="30">
        <f>Heildar!AI269</f>
        <v>0</v>
      </c>
      <c r="AJ35" s="30"/>
    </row>
    <row r="36" spans="1:36" x14ac:dyDescent="0.2">
      <c r="A36" s="30" t="str">
        <f>Heildar!A270</f>
        <v>Mosar</v>
      </c>
      <c r="B36" s="30">
        <f>Heildar!B270</f>
        <v>6.5</v>
      </c>
      <c r="C36" s="30">
        <f>Heildar!C270</f>
        <v>6</v>
      </c>
      <c r="D36" s="30">
        <f>Heildar!D270</f>
        <v>6</v>
      </c>
      <c r="E36" s="30">
        <f>Heildar!E270</f>
        <v>7.5</v>
      </c>
      <c r="F36" s="30">
        <f>Heildar!F270</f>
        <v>9</v>
      </c>
      <c r="G36" s="30">
        <f>Heildar!G270</f>
        <v>-0.5</v>
      </c>
      <c r="H36" s="30">
        <f>Heildar!H270</f>
        <v>0</v>
      </c>
      <c r="I36" s="30">
        <f>Heildar!I270</f>
        <v>1.5</v>
      </c>
      <c r="J36" s="30">
        <f>Heildar!J270</f>
        <v>1.5</v>
      </c>
      <c r="K36" s="30">
        <f>Heildar!K270</f>
        <v>6.5</v>
      </c>
      <c r="L36" s="30">
        <f>Heildar!L270</f>
        <v>6</v>
      </c>
      <c r="M36" s="30">
        <f>Heildar!M270</f>
        <v>6</v>
      </c>
      <c r="N36" s="30">
        <f>Heildar!N270</f>
        <v>7.5</v>
      </c>
      <c r="O36" s="30">
        <f>Heildar!O270</f>
        <v>9</v>
      </c>
      <c r="P36" s="30">
        <f>Heildar!P270</f>
        <v>0</v>
      </c>
      <c r="Q36" s="30">
        <f>Heildar!Q270</f>
        <v>0</v>
      </c>
      <c r="R36" s="30">
        <f>Heildar!R270</f>
        <v>0</v>
      </c>
      <c r="S36" s="30">
        <f>Heildar!S270</f>
        <v>0</v>
      </c>
      <c r="T36" s="30">
        <f>Heildar!T270</f>
        <v>0</v>
      </c>
      <c r="U36" s="30">
        <f>Heildar!U270</f>
        <v>0</v>
      </c>
      <c r="V36" s="30">
        <f>Heildar!V270</f>
        <v>0</v>
      </c>
      <c r="W36" s="30">
        <f>Heildar!W270</f>
        <v>0</v>
      </c>
      <c r="X36" s="30">
        <f>Heildar!X270</f>
        <v>0</v>
      </c>
      <c r="Y36" s="30">
        <f>Heildar!Y270</f>
        <v>0</v>
      </c>
      <c r="Z36" s="30">
        <f>Heildar!Z270</f>
        <v>0</v>
      </c>
      <c r="AA36" s="30">
        <f>Heildar!AA270</f>
        <v>0</v>
      </c>
      <c r="AB36" s="30">
        <f>Heildar!AB270</f>
        <v>0</v>
      </c>
      <c r="AC36" s="30">
        <f>Heildar!AC270</f>
        <v>0</v>
      </c>
      <c r="AD36" s="30">
        <f>Heildar!AD270</f>
        <v>0</v>
      </c>
      <c r="AE36" s="30">
        <f>Heildar!AE270</f>
        <v>0</v>
      </c>
      <c r="AF36" s="30">
        <f>Heildar!AF270</f>
        <v>0</v>
      </c>
      <c r="AG36" s="30">
        <f>Heildar!AG270</f>
        <v>0</v>
      </c>
      <c r="AH36" s="30">
        <f>Heildar!AH270</f>
        <v>0</v>
      </c>
      <c r="AI36" s="30">
        <f>Heildar!AI270</f>
        <v>0</v>
      </c>
      <c r="AJ36" s="30"/>
    </row>
    <row r="37" spans="1:36" x14ac:dyDescent="0.2">
      <c r="A37" s="30" t="str">
        <f>Heildar!A271</f>
        <v>Blað- og runnfléttur</v>
      </c>
      <c r="B37" s="30">
        <f>Heildar!B271</f>
        <v>30.5</v>
      </c>
      <c r="C37" s="30">
        <f>Heildar!C271</f>
        <v>24</v>
      </c>
      <c r="D37" s="30">
        <f>Heildar!D271</f>
        <v>27</v>
      </c>
      <c r="E37" s="30">
        <f>Heildar!E271</f>
        <v>17</v>
      </c>
      <c r="F37" s="30">
        <f>Heildar!F271</f>
        <v>25.5</v>
      </c>
      <c r="G37" s="30">
        <f>Heildar!G271</f>
        <v>-6.5</v>
      </c>
      <c r="H37" s="30">
        <f>Heildar!H271</f>
        <v>3</v>
      </c>
      <c r="I37" s="30">
        <f>Heildar!I271</f>
        <v>-10</v>
      </c>
      <c r="J37" s="30">
        <f>Heildar!J271</f>
        <v>8.5</v>
      </c>
      <c r="K37" s="30">
        <f>Heildar!K271</f>
        <v>0</v>
      </c>
      <c r="L37" s="30">
        <f>Heildar!L271</f>
        <v>0</v>
      </c>
      <c r="M37" s="30">
        <f>Heildar!M271</f>
        <v>0</v>
      </c>
      <c r="N37" s="30">
        <f>Heildar!N271</f>
        <v>0</v>
      </c>
      <c r="O37" s="30">
        <f>Heildar!O271</f>
        <v>0</v>
      </c>
      <c r="P37" s="30">
        <f>Heildar!P271</f>
        <v>30.5</v>
      </c>
      <c r="Q37" s="30">
        <f>Heildar!Q271</f>
        <v>24</v>
      </c>
      <c r="R37" s="30">
        <f>Heildar!R271</f>
        <v>27</v>
      </c>
      <c r="S37" s="30">
        <f>Heildar!S271</f>
        <v>17</v>
      </c>
      <c r="T37" s="30">
        <f>Heildar!T271</f>
        <v>25.5</v>
      </c>
      <c r="U37" s="30">
        <f>Heildar!U271</f>
        <v>0</v>
      </c>
      <c r="V37" s="30">
        <f>Heildar!V271</f>
        <v>0</v>
      </c>
      <c r="W37" s="30">
        <f>Heildar!W271</f>
        <v>0</v>
      </c>
      <c r="X37" s="30">
        <f>Heildar!X271</f>
        <v>0</v>
      </c>
      <c r="Y37" s="30">
        <f>Heildar!Y271</f>
        <v>0</v>
      </c>
      <c r="Z37" s="30">
        <f>Heildar!Z271</f>
        <v>0</v>
      </c>
      <c r="AA37" s="30">
        <f>Heildar!AA271</f>
        <v>0</v>
      </c>
      <c r="AB37" s="30">
        <f>Heildar!AB271</f>
        <v>0</v>
      </c>
      <c r="AC37" s="30">
        <f>Heildar!AC271</f>
        <v>0</v>
      </c>
      <c r="AD37" s="30">
        <f>Heildar!AD271</f>
        <v>0</v>
      </c>
      <c r="AE37" s="30">
        <f>Heildar!AE271</f>
        <v>0</v>
      </c>
      <c r="AF37" s="30">
        <f>Heildar!AF271</f>
        <v>0</v>
      </c>
      <c r="AG37" s="30">
        <f>Heildar!AG271</f>
        <v>0</v>
      </c>
      <c r="AH37" s="30">
        <f>Heildar!AH271</f>
        <v>0</v>
      </c>
      <c r="AI37" s="30">
        <f>Heildar!AI271</f>
        <v>0</v>
      </c>
      <c r="AJ37" s="30"/>
    </row>
    <row r="38" spans="1:36" x14ac:dyDescent="0.2">
      <c r="A38" s="30" t="str">
        <f>Heildar!A272</f>
        <v>Hrúðurfléttur</v>
      </c>
      <c r="B38" s="30">
        <f>Heildar!B272</f>
        <v>30</v>
      </c>
      <c r="C38" s="30">
        <f>Heildar!C272</f>
        <v>24</v>
      </c>
      <c r="D38" s="30">
        <f>Heildar!D272</f>
        <v>30</v>
      </c>
      <c r="E38" s="30">
        <f>Heildar!E272</f>
        <v>25</v>
      </c>
      <c r="F38" s="30">
        <f>Heildar!F272</f>
        <v>29</v>
      </c>
      <c r="G38" s="30">
        <f>Heildar!G272</f>
        <v>-6</v>
      </c>
      <c r="H38" s="30">
        <f>Heildar!H272</f>
        <v>6</v>
      </c>
      <c r="I38" s="30">
        <f>Heildar!I272</f>
        <v>-5</v>
      </c>
      <c r="J38" s="30">
        <f>Heildar!J272</f>
        <v>4</v>
      </c>
      <c r="K38" s="30">
        <f>Heildar!K272</f>
        <v>0</v>
      </c>
      <c r="L38" s="30">
        <f>Heildar!L272</f>
        <v>0</v>
      </c>
      <c r="M38" s="30">
        <f>Heildar!M272</f>
        <v>0</v>
      </c>
      <c r="N38" s="30">
        <f>Heildar!N272</f>
        <v>0</v>
      </c>
      <c r="O38" s="30">
        <f>Heildar!O272</f>
        <v>0</v>
      </c>
      <c r="P38" s="30">
        <f>Heildar!P272</f>
        <v>0</v>
      </c>
      <c r="Q38" s="30">
        <f>Heildar!Q272</f>
        <v>0</v>
      </c>
      <c r="R38" s="30">
        <f>Heildar!R272</f>
        <v>0</v>
      </c>
      <c r="S38" s="30">
        <f>Heildar!S272</f>
        <v>0</v>
      </c>
      <c r="T38" s="30">
        <f>Heildar!T272</f>
        <v>0</v>
      </c>
      <c r="U38" s="30">
        <f>Heildar!U272</f>
        <v>30</v>
      </c>
      <c r="V38" s="30">
        <f>Heildar!V272</f>
        <v>24</v>
      </c>
      <c r="W38" s="30">
        <f>Heildar!W272</f>
        <v>30</v>
      </c>
      <c r="X38" s="30">
        <f>Heildar!X272</f>
        <v>25</v>
      </c>
      <c r="Y38" s="30">
        <f>Heildar!Y272</f>
        <v>29</v>
      </c>
      <c r="Z38" s="30">
        <f>Heildar!Z272</f>
        <v>0</v>
      </c>
      <c r="AA38" s="30">
        <f>Heildar!AA272</f>
        <v>0</v>
      </c>
      <c r="AB38" s="30">
        <f>Heildar!AB272</f>
        <v>0</v>
      </c>
      <c r="AC38" s="30">
        <f>Heildar!AC272</f>
        <v>0</v>
      </c>
      <c r="AD38" s="30">
        <f>Heildar!AD272</f>
        <v>0</v>
      </c>
      <c r="AE38" s="30">
        <f>Heildar!AE272</f>
        <v>0</v>
      </c>
      <c r="AF38" s="30">
        <f>Heildar!AF272</f>
        <v>0</v>
      </c>
      <c r="AG38" s="30">
        <f>Heildar!AG272</f>
        <v>0</v>
      </c>
      <c r="AH38" s="30">
        <f>Heildar!AH272</f>
        <v>0</v>
      </c>
      <c r="AI38" s="30">
        <f>Heildar!AI272</f>
        <v>0</v>
      </c>
      <c r="AJ38" s="30"/>
    </row>
    <row r="39" spans="1:36" x14ac:dyDescent="0.2">
      <c r="A39" s="30" t="str">
        <f>Heildar!A273</f>
        <v>Heildarþekja</v>
      </c>
      <c r="B39" s="30">
        <f>Heildar!B273</f>
        <v>67</v>
      </c>
      <c r="C39" s="30">
        <f>Heildar!C273</f>
        <v>57</v>
      </c>
      <c r="D39" s="30">
        <f>Heildar!D273</f>
        <v>66</v>
      </c>
      <c r="E39" s="30">
        <f>Heildar!E273</f>
        <v>52.5</v>
      </c>
      <c r="F39" s="30">
        <f>Heildar!F273</f>
        <v>68.5</v>
      </c>
      <c r="G39" s="30">
        <f>Heildar!G273</f>
        <v>-10</v>
      </c>
      <c r="H39" s="30">
        <f>Heildar!H273</f>
        <v>9</v>
      </c>
      <c r="I39" s="30">
        <f>Heildar!I273</f>
        <v>-13.5</v>
      </c>
      <c r="J39" s="30">
        <f>Heildar!J273</f>
        <v>16</v>
      </c>
      <c r="K39" s="30">
        <f>Heildar!K273</f>
        <v>0</v>
      </c>
      <c r="L39" s="30">
        <f>Heildar!L273</f>
        <v>0</v>
      </c>
      <c r="M39" s="30">
        <f>Heildar!M273</f>
        <v>0</v>
      </c>
      <c r="N39" s="30">
        <f>Heildar!N273</f>
        <v>0</v>
      </c>
      <c r="O39" s="30">
        <f>Heildar!O273</f>
        <v>0</v>
      </c>
      <c r="P39" s="30">
        <f>Heildar!P273</f>
        <v>0</v>
      </c>
      <c r="Q39" s="30">
        <f>Heildar!Q273</f>
        <v>0</v>
      </c>
      <c r="R39" s="30">
        <f>Heildar!R273</f>
        <v>0</v>
      </c>
      <c r="S39" s="30">
        <f>Heildar!S273</f>
        <v>0</v>
      </c>
      <c r="T39" s="30">
        <f>Heildar!T273</f>
        <v>0</v>
      </c>
      <c r="U39" s="30">
        <f>Heildar!U273</f>
        <v>0</v>
      </c>
      <c r="V39" s="30">
        <f>Heildar!V273</f>
        <v>0</v>
      </c>
      <c r="W39" s="30">
        <f>Heildar!W273</f>
        <v>0</v>
      </c>
      <c r="X39" s="30">
        <f>Heildar!X273</f>
        <v>0</v>
      </c>
      <c r="Y39" s="30">
        <f>Heildar!Y273</f>
        <v>0</v>
      </c>
      <c r="Z39" s="30">
        <f>Heildar!Z273</f>
        <v>67</v>
      </c>
      <c r="AA39" s="30">
        <f>Heildar!AA273</f>
        <v>57</v>
      </c>
      <c r="AB39" s="30">
        <f>Heildar!AB273</f>
        <v>66</v>
      </c>
      <c r="AC39" s="30">
        <f>Heildar!AC273</f>
        <v>52.5</v>
      </c>
      <c r="AD39" s="30">
        <f>Heildar!AD273</f>
        <v>68.5</v>
      </c>
      <c r="AE39" s="30">
        <f>Heildar!AE273</f>
        <v>0</v>
      </c>
      <c r="AF39" s="30">
        <f>Heildar!AF273</f>
        <v>0</v>
      </c>
      <c r="AG39" s="30">
        <f>Heildar!AG273</f>
        <v>0</v>
      </c>
      <c r="AH39" s="30">
        <f>Heildar!AH273</f>
        <v>0</v>
      </c>
      <c r="AI39" s="30">
        <f>Heildar!AI273</f>
        <v>0</v>
      </c>
      <c r="AJ39" s="30"/>
    </row>
    <row r="40" spans="1:36" x14ac:dyDescent="0.2">
      <c r="A40" s="30" t="str">
        <f>Heildar!A274</f>
        <v>Fjölbreytni</v>
      </c>
      <c r="B40" s="30">
        <f>Heildar!B274</f>
        <v>17</v>
      </c>
      <c r="C40" s="30">
        <f>Heildar!C274</f>
        <v>23</v>
      </c>
      <c r="D40" s="30">
        <f>Heildar!D274</f>
        <v>26</v>
      </c>
      <c r="E40" s="30">
        <f>Heildar!E274</f>
        <v>19</v>
      </c>
      <c r="F40" s="30">
        <f>Heildar!F274</f>
        <v>22</v>
      </c>
      <c r="G40" s="30">
        <f>Heildar!G274</f>
        <v>6</v>
      </c>
      <c r="H40" s="30">
        <f>Heildar!H274</f>
        <v>3</v>
      </c>
      <c r="I40" s="30">
        <f>Heildar!I274</f>
        <v>-7</v>
      </c>
      <c r="J40" s="30">
        <f>Heildar!J274</f>
        <v>3</v>
      </c>
      <c r="K40" s="30">
        <f>Heildar!K274</f>
        <v>0</v>
      </c>
      <c r="L40" s="30">
        <f>Heildar!L274</f>
        <v>0</v>
      </c>
      <c r="M40" s="30">
        <f>Heildar!M274</f>
        <v>0</v>
      </c>
      <c r="N40" s="30">
        <f>Heildar!N274</f>
        <v>0</v>
      </c>
      <c r="O40" s="30">
        <f>Heildar!O274</f>
        <v>0</v>
      </c>
      <c r="P40" s="30">
        <f>Heildar!P274</f>
        <v>0</v>
      </c>
      <c r="Q40" s="30">
        <f>Heildar!Q274</f>
        <v>0</v>
      </c>
      <c r="R40" s="30">
        <f>Heildar!R274</f>
        <v>0</v>
      </c>
      <c r="S40" s="30">
        <f>Heildar!S274</f>
        <v>0</v>
      </c>
      <c r="T40" s="30">
        <f>Heildar!T274</f>
        <v>0</v>
      </c>
      <c r="U40" s="30">
        <f>Heildar!U274</f>
        <v>0</v>
      </c>
      <c r="V40" s="30">
        <f>Heildar!V274</f>
        <v>0</v>
      </c>
      <c r="W40" s="30">
        <f>Heildar!W274</f>
        <v>0</v>
      </c>
      <c r="X40" s="30">
        <f>Heildar!X274</f>
        <v>0</v>
      </c>
      <c r="Y40" s="30">
        <f>Heildar!Y274</f>
        <v>0</v>
      </c>
      <c r="Z40" s="30">
        <f>Heildar!Z274</f>
        <v>0</v>
      </c>
      <c r="AA40" s="30">
        <f>Heildar!AA274</f>
        <v>0</v>
      </c>
      <c r="AB40" s="30">
        <f>Heildar!AB274</f>
        <v>0</v>
      </c>
      <c r="AC40" s="30">
        <f>Heildar!AC274</f>
        <v>0</v>
      </c>
      <c r="AD40" s="30">
        <f>Heildar!AD274</f>
        <v>0</v>
      </c>
      <c r="AE40" s="30">
        <f>Heildar!AE274</f>
        <v>17</v>
      </c>
      <c r="AF40" s="30">
        <f>Heildar!AF274</f>
        <v>23</v>
      </c>
      <c r="AG40" s="30">
        <f>Heildar!AG274</f>
        <v>26</v>
      </c>
      <c r="AH40" s="30">
        <f>Heildar!AH274</f>
        <v>19</v>
      </c>
      <c r="AI40" s="30">
        <f>Heildar!AI274</f>
        <v>22</v>
      </c>
      <c r="AJ40" s="30"/>
    </row>
    <row r="41" spans="1:36" x14ac:dyDescent="0.2">
      <c r="A41" s="2" t="str">
        <f>Heildar!A275</f>
        <v>R45</v>
      </c>
      <c r="B41" s="2">
        <f>Heildar!B275</f>
        <v>0</v>
      </c>
      <c r="C41" s="2">
        <f>Heildar!C275</f>
        <v>0</v>
      </c>
      <c r="D41" s="2">
        <f>Heildar!D275</f>
        <v>0</v>
      </c>
      <c r="E41" s="2">
        <f>Heildar!E275</f>
        <v>0</v>
      </c>
      <c r="F41" s="2">
        <f>Heildar!F275</f>
        <v>0</v>
      </c>
      <c r="G41" s="2">
        <f>Heildar!G275</f>
        <v>0</v>
      </c>
      <c r="H41" s="2">
        <f>Heildar!H275</f>
        <v>0</v>
      </c>
      <c r="I41" s="2">
        <f>Heildar!I275</f>
        <v>0</v>
      </c>
      <c r="J41" s="2">
        <f>Heildar!J275</f>
        <v>0</v>
      </c>
      <c r="K41" s="2">
        <f>Heildar!K275</f>
        <v>0</v>
      </c>
      <c r="L41" s="2">
        <f>Heildar!L275</f>
        <v>0</v>
      </c>
      <c r="M41" s="2">
        <f>Heildar!M275</f>
        <v>0</v>
      </c>
      <c r="N41" s="2">
        <f>Heildar!N275</f>
        <v>0</v>
      </c>
      <c r="O41" s="2">
        <f>Heildar!O275</f>
        <v>0</v>
      </c>
      <c r="P41" s="2">
        <f>Heildar!P275</f>
        <v>0</v>
      </c>
      <c r="Q41" s="2">
        <f>Heildar!Q275</f>
        <v>0</v>
      </c>
      <c r="R41" s="2">
        <f>Heildar!R275</f>
        <v>0</v>
      </c>
      <c r="S41" s="2">
        <f>Heildar!S275</f>
        <v>0</v>
      </c>
      <c r="T41" s="2">
        <f>Heildar!T275</f>
        <v>0</v>
      </c>
      <c r="U41" s="2">
        <f>Heildar!U275</f>
        <v>0</v>
      </c>
      <c r="V41" s="2">
        <f>Heildar!V275</f>
        <v>0</v>
      </c>
      <c r="W41" s="2">
        <f>Heildar!W275</f>
        <v>0</v>
      </c>
      <c r="X41" s="2">
        <f>Heildar!X275</f>
        <v>0</v>
      </c>
      <c r="Y41" s="2">
        <f>Heildar!Y275</f>
        <v>0</v>
      </c>
      <c r="Z41" s="2">
        <f>Heildar!Z275</f>
        <v>0</v>
      </c>
      <c r="AA41" s="2">
        <f>Heildar!AA275</f>
        <v>0</v>
      </c>
      <c r="AB41" s="2">
        <f>Heildar!AB275</f>
        <v>0</v>
      </c>
      <c r="AC41" s="2">
        <f>Heildar!AC275</f>
        <v>0</v>
      </c>
      <c r="AD41" s="2">
        <f>Heildar!AD275</f>
        <v>0</v>
      </c>
      <c r="AE41" s="2">
        <f>Heildar!AE275</f>
        <v>0</v>
      </c>
      <c r="AF41" s="2">
        <f>Heildar!AF275</f>
        <v>0</v>
      </c>
      <c r="AG41" s="2">
        <f>Heildar!AG275</f>
        <v>0</v>
      </c>
      <c r="AH41" s="2">
        <f>Heildar!AH275</f>
        <v>0</v>
      </c>
      <c r="AI41" s="2">
        <f>Heildar!AI275</f>
        <v>0</v>
      </c>
      <c r="AJ41" s="2"/>
    </row>
    <row r="42" spans="1:36" x14ac:dyDescent="0.2">
      <c r="A42" s="30" t="str">
        <f>Heildar!A276</f>
        <v>Hrúðurfléttur</v>
      </c>
      <c r="B42" s="30">
        <f>Heildar!B276</f>
        <v>70</v>
      </c>
      <c r="C42" s="30">
        <f>Heildar!C276</f>
        <v>69</v>
      </c>
      <c r="D42" s="30">
        <f>Heildar!D276</f>
        <v>68</v>
      </c>
      <c r="E42" s="30">
        <f>Heildar!E276</f>
        <v>62.5</v>
      </c>
      <c r="F42" s="30">
        <f>Heildar!F276</f>
        <v>70.5</v>
      </c>
      <c r="G42" s="30">
        <f>Heildar!G276</f>
        <v>-1</v>
      </c>
      <c r="H42" s="30">
        <f>Heildar!H276</f>
        <v>-1</v>
      </c>
      <c r="I42" s="30">
        <f>Heildar!I276</f>
        <v>-5.5</v>
      </c>
      <c r="J42" s="30">
        <f>Heildar!J276</f>
        <v>8</v>
      </c>
      <c r="K42" s="30">
        <f>Heildar!K276</f>
        <v>0</v>
      </c>
      <c r="L42" s="30">
        <f>Heildar!L276</f>
        <v>0</v>
      </c>
      <c r="M42" s="30">
        <f>Heildar!M276</f>
        <v>0</v>
      </c>
      <c r="N42" s="30">
        <f>Heildar!N276</f>
        <v>0</v>
      </c>
      <c r="O42" s="30">
        <f>Heildar!O276</f>
        <v>0</v>
      </c>
      <c r="P42" s="30">
        <f>Heildar!P276</f>
        <v>0</v>
      </c>
      <c r="Q42" s="30">
        <f>Heildar!Q276</f>
        <v>0</v>
      </c>
      <c r="R42" s="30">
        <f>Heildar!R276</f>
        <v>0</v>
      </c>
      <c r="S42" s="30">
        <f>Heildar!S276</f>
        <v>0</v>
      </c>
      <c r="T42" s="30">
        <f>Heildar!T276</f>
        <v>0</v>
      </c>
      <c r="U42" s="30">
        <f>Heildar!U276</f>
        <v>70</v>
      </c>
      <c r="V42" s="30">
        <f>Heildar!V276</f>
        <v>69</v>
      </c>
      <c r="W42" s="30">
        <f>Heildar!W276</f>
        <v>68</v>
      </c>
      <c r="X42" s="30">
        <f>Heildar!X276</f>
        <v>62.5</v>
      </c>
      <c r="Y42" s="30">
        <f>Heildar!Y276</f>
        <v>70.5</v>
      </c>
      <c r="Z42" s="30">
        <f>Heildar!Z276</f>
        <v>0</v>
      </c>
      <c r="AA42" s="30">
        <f>Heildar!AA276</f>
        <v>0</v>
      </c>
      <c r="AB42" s="30">
        <f>Heildar!AB276</f>
        <v>0</v>
      </c>
      <c r="AC42" s="30">
        <f>Heildar!AC276</f>
        <v>0</v>
      </c>
      <c r="AD42" s="30">
        <f>Heildar!AD276</f>
        <v>0</v>
      </c>
      <c r="AE42" s="30">
        <f>Heildar!AE276</f>
        <v>0</v>
      </c>
      <c r="AF42" s="30">
        <f>Heildar!AF276</f>
        <v>0</v>
      </c>
      <c r="AG42" s="30">
        <f>Heildar!AG276</f>
        <v>0</v>
      </c>
      <c r="AH42" s="30">
        <f>Heildar!AH276</f>
        <v>0</v>
      </c>
      <c r="AI42" s="30">
        <f>Heildar!AI276</f>
        <v>0</v>
      </c>
      <c r="AJ42" s="30"/>
    </row>
    <row r="43" spans="1:36" x14ac:dyDescent="0.2">
      <c r="A43" s="30" t="str">
        <f>Heildar!A277</f>
        <v>Heildarþekja</v>
      </c>
      <c r="B43" s="30">
        <f>Heildar!B277</f>
        <v>70</v>
      </c>
      <c r="C43" s="30">
        <f>Heildar!C277</f>
        <v>69</v>
      </c>
      <c r="D43" s="30">
        <f>Heildar!D277</f>
        <v>68</v>
      </c>
      <c r="E43" s="30">
        <f>Heildar!E277</f>
        <v>62.5</v>
      </c>
      <c r="F43" s="30">
        <f>Heildar!F277</f>
        <v>70.5</v>
      </c>
      <c r="G43" s="30">
        <f>Heildar!G277</f>
        <v>-1</v>
      </c>
      <c r="H43" s="30">
        <f>Heildar!H277</f>
        <v>-1</v>
      </c>
      <c r="I43" s="30">
        <f>Heildar!I277</f>
        <v>-5.5</v>
      </c>
      <c r="J43" s="30">
        <f>Heildar!J277</f>
        <v>8</v>
      </c>
      <c r="K43" s="30">
        <f>Heildar!K277</f>
        <v>0</v>
      </c>
      <c r="L43" s="30">
        <f>Heildar!L277</f>
        <v>0</v>
      </c>
      <c r="M43" s="30">
        <f>Heildar!M277</f>
        <v>0</v>
      </c>
      <c r="N43" s="30">
        <f>Heildar!N277</f>
        <v>0</v>
      </c>
      <c r="O43" s="30">
        <f>Heildar!O277</f>
        <v>0</v>
      </c>
      <c r="P43" s="30">
        <f>Heildar!P277</f>
        <v>0</v>
      </c>
      <c r="Q43" s="30">
        <f>Heildar!Q277</f>
        <v>0</v>
      </c>
      <c r="R43" s="30">
        <f>Heildar!R277</f>
        <v>0</v>
      </c>
      <c r="S43" s="30">
        <f>Heildar!S277</f>
        <v>0</v>
      </c>
      <c r="T43" s="30">
        <f>Heildar!T277</f>
        <v>0</v>
      </c>
      <c r="U43" s="30">
        <f>Heildar!U277</f>
        <v>0</v>
      </c>
      <c r="V43" s="30">
        <f>Heildar!V277</f>
        <v>0</v>
      </c>
      <c r="W43" s="30">
        <f>Heildar!W277</f>
        <v>0</v>
      </c>
      <c r="X43" s="30">
        <f>Heildar!X277</f>
        <v>0</v>
      </c>
      <c r="Y43" s="30">
        <f>Heildar!Y277</f>
        <v>0</v>
      </c>
      <c r="Z43" s="30">
        <f>Heildar!Z277</f>
        <v>70</v>
      </c>
      <c r="AA43" s="30">
        <f>Heildar!AA277</f>
        <v>69</v>
      </c>
      <c r="AB43" s="30">
        <f>Heildar!AB277</f>
        <v>68</v>
      </c>
      <c r="AC43" s="30">
        <f>Heildar!AC277</f>
        <v>62.5</v>
      </c>
      <c r="AD43" s="30">
        <f>Heildar!AD277</f>
        <v>70.5</v>
      </c>
      <c r="AE43" s="30">
        <f>Heildar!AE277</f>
        <v>0</v>
      </c>
      <c r="AF43" s="30">
        <f>Heildar!AF277</f>
        <v>0</v>
      </c>
      <c r="AG43" s="30">
        <f>Heildar!AG277</f>
        <v>0</v>
      </c>
      <c r="AH43" s="30">
        <f>Heildar!AH277</f>
        <v>0</v>
      </c>
      <c r="AI43" s="30">
        <f>Heildar!AI277</f>
        <v>0</v>
      </c>
      <c r="AJ43" s="30"/>
    </row>
    <row r="44" spans="1:36" x14ac:dyDescent="0.2">
      <c r="A44" s="30" t="str">
        <f>Heildar!A278</f>
        <v>Fjölbreytni</v>
      </c>
      <c r="B44" s="30">
        <f>Heildar!B278</f>
        <v>4</v>
      </c>
      <c r="C44" s="30">
        <f>Heildar!C278</f>
        <v>4</v>
      </c>
      <c r="D44" s="30">
        <f>Heildar!D278</f>
        <v>6</v>
      </c>
      <c r="E44" s="30">
        <f>Heildar!E278</f>
        <v>7</v>
      </c>
      <c r="F44" s="30">
        <f>Heildar!F278</f>
        <v>6</v>
      </c>
      <c r="G44" s="30">
        <f>Heildar!G278</f>
        <v>0</v>
      </c>
      <c r="H44" s="30">
        <f>Heildar!H278</f>
        <v>2</v>
      </c>
      <c r="I44" s="30">
        <f>Heildar!I278</f>
        <v>1</v>
      </c>
      <c r="J44" s="30">
        <f>Heildar!J278</f>
        <v>-1</v>
      </c>
      <c r="K44" s="30">
        <f>Heildar!K278</f>
        <v>0</v>
      </c>
      <c r="L44" s="30">
        <f>Heildar!L278</f>
        <v>0</v>
      </c>
      <c r="M44" s="30">
        <f>Heildar!M278</f>
        <v>0</v>
      </c>
      <c r="N44" s="30">
        <f>Heildar!N278</f>
        <v>0</v>
      </c>
      <c r="O44" s="30">
        <f>Heildar!O278</f>
        <v>0</v>
      </c>
      <c r="P44" s="30">
        <f>Heildar!P278</f>
        <v>0</v>
      </c>
      <c r="Q44" s="30">
        <f>Heildar!Q278</f>
        <v>0</v>
      </c>
      <c r="R44" s="30">
        <f>Heildar!R278</f>
        <v>0</v>
      </c>
      <c r="S44" s="30">
        <f>Heildar!S278</f>
        <v>0</v>
      </c>
      <c r="T44" s="30">
        <f>Heildar!T278</f>
        <v>0</v>
      </c>
      <c r="U44" s="30">
        <f>Heildar!U278</f>
        <v>0</v>
      </c>
      <c r="V44" s="30">
        <f>Heildar!V278</f>
        <v>0</v>
      </c>
      <c r="W44" s="30">
        <f>Heildar!W278</f>
        <v>0</v>
      </c>
      <c r="X44" s="30">
        <f>Heildar!X278</f>
        <v>0</v>
      </c>
      <c r="Y44" s="30">
        <f>Heildar!Y278</f>
        <v>0</v>
      </c>
      <c r="Z44" s="30">
        <f>Heildar!Z278</f>
        <v>0</v>
      </c>
      <c r="AA44" s="30">
        <f>Heildar!AA278</f>
        <v>0</v>
      </c>
      <c r="AB44" s="30">
        <f>Heildar!AB278</f>
        <v>0</v>
      </c>
      <c r="AC44" s="30">
        <f>Heildar!AC278</f>
        <v>0</v>
      </c>
      <c r="AD44" s="30">
        <f>Heildar!AD278</f>
        <v>0</v>
      </c>
      <c r="AE44" s="30">
        <f>Heildar!AE278</f>
        <v>4</v>
      </c>
      <c r="AF44" s="30">
        <f>Heildar!AF278</f>
        <v>4</v>
      </c>
      <c r="AG44" s="30">
        <f>Heildar!AG278</f>
        <v>6</v>
      </c>
      <c r="AH44" s="30">
        <f>Heildar!AH278</f>
        <v>7</v>
      </c>
      <c r="AI44" s="30">
        <f>Heildar!AI278</f>
        <v>6</v>
      </c>
      <c r="AJ44" s="30"/>
    </row>
    <row r="45" spans="1:36" x14ac:dyDescent="0.2">
      <c r="A45" s="2" t="str">
        <f>Heildar!A279</f>
        <v>R46</v>
      </c>
      <c r="B45" s="2">
        <f>Heildar!B279</f>
        <v>0</v>
      </c>
      <c r="C45" s="2">
        <f>Heildar!C279</f>
        <v>0</v>
      </c>
      <c r="D45" s="2">
        <f>Heildar!D279</f>
        <v>0</v>
      </c>
      <c r="E45" s="2">
        <f>Heildar!E279</f>
        <v>0</v>
      </c>
      <c r="F45" s="2">
        <f>Heildar!F279</f>
        <v>0</v>
      </c>
      <c r="G45" s="2">
        <f>Heildar!G279</f>
        <v>0</v>
      </c>
      <c r="H45" s="2">
        <f>Heildar!H279</f>
        <v>0</v>
      </c>
      <c r="I45" s="2">
        <f>Heildar!I279</f>
        <v>0</v>
      </c>
      <c r="J45" s="2">
        <f>Heildar!J279</f>
        <v>0</v>
      </c>
      <c r="K45" s="2">
        <f>Heildar!K279</f>
        <v>0</v>
      </c>
      <c r="L45" s="2">
        <f>Heildar!L279</f>
        <v>0</v>
      </c>
      <c r="M45" s="2">
        <f>Heildar!M279</f>
        <v>0</v>
      </c>
      <c r="N45" s="2">
        <f>Heildar!N279</f>
        <v>0</v>
      </c>
      <c r="O45" s="2">
        <f>Heildar!O279</f>
        <v>0</v>
      </c>
      <c r="P45" s="2">
        <f>Heildar!P279</f>
        <v>0</v>
      </c>
      <c r="Q45" s="2">
        <f>Heildar!Q279</f>
        <v>0</v>
      </c>
      <c r="R45" s="2">
        <f>Heildar!R279</f>
        <v>0</v>
      </c>
      <c r="S45" s="2">
        <f>Heildar!S279</f>
        <v>0</v>
      </c>
      <c r="T45" s="2">
        <f>Heildar!T279</f>
        <v>0</v>
      </c>
      <c r="U45" s="2">
        <f>Heildar!U279</f>
        <v>0</v>
      </c>
      <c r="V45" s="2">
        <f>Heildar!V279</f>
        <v>0</v>
      </c>
      <c r="W45" s="2">
        <f>Heildar!W279</f>
        <v>0</v>
      </c>
      <c r="X45" s="2">
        <f>Heildar!X279</f>
        <v>0</v>
      </c>
      <c r="Y45" s="2">
        <f>Heildar!Y279</f>
        <v>0</v>
      </c>
      <c r="Z45" s="2">
        <f>Heildar!Z279</f>
        <v>0</v>
      </c>
      <c r="AA45" s="2">
        <f>Heildar!AA279</f>
        <v>0</v>
      </c>
      <c r="AB45" s="2">
        <f>Heildar!AB279</f>
        <v>0</v>
      </c>
      <c r="AC45" s="2">
        <f>Heildar!AC279</f>
        <v>0</v>
      </c>
      <c r="AD45" s="2">
        <f>Heildar!AD279</f>
        <v>0</v>
      </c>
      <c r="AE45" s="2">
        <f>Heildar!AE279</f>
        <v>0</v>
      </c>
      <c r="AF45" s="2">
        <f>Heildar!AF279</f>
        <v>0</v>
      </c>
      <c r="AG45" s="2">
        <f>Heildar!AG279</f>
        <v>0</v>
      </c>
      <c r="AH45" s="2">
        <f>Heildar!AH279</f>
        <v>0</v>
      </c>
      <c r="AI45" s="2">
        <f>Heildar!AI279</f>
        <v>0</v>
      </c>
      <c r="AJ45" s="2"/>
    </row>
    <row r="46" spans="1:36" x14ac:dyDescent="0.2">
      <c r="A46" s="30" t="str">
        <f>Heildar!A280</f>
        <v>Mosar</v>
      </c>
      <c r="B46" s="30">
        <f>Heildar!B280</f>
        <v>0.5</v>
      </c>
      <c r="C46" s="30">
        <f>Heildar!C280</f>
        <v>2</v>
      </c>
      <c r="D46" s="30">
        <f>Heildar!D280</f>
        <v>1.5</v>
      </c>
      <c r="E46" s="30">
        <f>Heildar!E280</f>
        <v>1</v>
      </c>
      <c r="F46" s="30">
        <f>Heildar!F280</f>
        <v>1</v>
      </c>
      <c r="G46" s="30">
        <f>Heildar!G280</f>
        <v>1.5</v>
      </c>
      <c r="H46" s="30">
        <f>Heildar!H280</f>
        <v>-0.5</v>
      </c>
      <c r="I46" s="30">
        <f>Heildar!I280</f>
        <v>-0.5</v>
      </c>
      <c r="J46" s="30">
        <f>Heildar!J280</f>
        <v>0</v>
      </c>
      <c r="K46" s="30">
        <f>Heildar!K280</f>
        <v>0.5</v>
      </c>
      <c r="L46" s="30">
        <f>Heildar!L280</f>
        <v>2</v>
      </c>
      <c r="M46" s="30">
        <f>Heildar!M280</f>
        <v>1.5</v>
      </c>
      <c r="N46" s="30">
        <f>Heildar!N280</f>
        <v>1</v>
      </c>
      <c r="O46" s="30">
        <f>Heildar!O280</f>
        <v>1</v>
      </c>
      <c r="P46" s="30">
        <f>Heildar!P280</f>
        <v>0</v>
      </c>
      <c r="Q46" s="30">
        <f>Heildar!Q280</f>
        <v>0</v>
      </c>
      <c r="R46" s="30">
        <f>Heildar!R280</f>
        <v>0</v>
      </c>
      <c r="S46" s="30">
        <f>Heildar!S280</f>
        <v>0</v>
      </c>
      <c r="T46" s="30">
        <f>Heildar!T280</f>
        <v>0</v>
      </c>
      <c r="U46" s="30">
        <f>Heildar!U280</f>
        <v>0</v>
      </c>
      <c r="V46" s="30">
        <f>Heildar!V280</f>
        <v>0</v>
      </c>
      <c r="W46" s="30">
        <f>Heildar!W280</f>
        <v>0</v>
      </c>
      <c r="X46" s="30">
        <f>Heildar!X280</f>
        <v>0</v>
      </c>
      <c r="Y46" s="30">
        <f>Heildar!Y280</f>
        <v>0</v>
      </c>
      <c r="Z46" s="30">
        <f>Heildar!Z280</f>
        <v>0</v>
      </c>
      <c r="AA46" s="30">
        <f>Heildar!AA280</f>
        <v>0</v>
      </c>
      <c r="AB46" s="30">
        <f>Heildar!AB280</f>
        <v>0</v>
      </c>
      <c r="AC46" s="30">
        <f>Heildar!AC280</f>
        <v>0</v>
      </c>
      <c r="AD46" s="30">
        <f>Heildar!AD280</f>
        <v>0</v>
      </c>
      <c r="AE46" s="30">
        <f>Heildar!AE280</f>
        <v>0</v>
      </c>
      <c r="AF46" s="30">
        <f>Heildar!AF280</f>
        <v>0</v>
      </c>
      <c r="AG46" s="30">
        <f>Heildar!AG280</f>
        <v>0</v>
      </c>
      <c r="AH46" s="30">
        <f>Heildar!AH280</f>
        <v>0</v>
      </c>
      <c r="AI46" s="30">
        <f>Heildar!AI280</f>
        <v>0</v>
      </c>
      <c r="AJ46" s="30"/>
    </row>
    <row r="47" spans="1:36" x14ac:dyDescent="0.2">
      <c r="A47" s="30" t="str">
        <f>Heildar!A281</f>
        <v>Blað- og runnfléttur</v>
      </c>
      <c r="B47" s="30">
        <f>Heildar!B281</f>
        <v>16</v>
      </c>
      <c r="C47" s="30">
        <f>Heildar!C281</f>
        <v>21</v>
      </c>
      <c r="D47" s="30">
        <f>Heildar!D281</f>
        <v>17</v>
      </c>
      <c r="E47" s="30">
        <f>Heildar!E281</f>
        <v>16</v>
      </c>
      <c r="F47" s="30">
        <f>Heildar!F281</f>
        <v>19</v>
      </c>
      <c r="G47" s="30">
        <f>Heildar!G281</f>
        <v>5</v>
      </c>
      <c r="H47" s="30">
        <f>Heildar!H281</f>
        <v>-4</v>
      </c>
      <c r="I47" s="30">
        <f>Heildar!I281</f>
        <v>-1</v>
      </c>
      <c r="J47" s="30">
        <f>Heildar!J281</f>
        <v>3</v>
      </c>
      <c r="K47" s="30">
        <f>Heildar!K281</f>
        <v>0</v>
      </c>
      <c r="L47" s="30">
        <f>Heildar!L281</f>
        <v>0</v>
      </c>
      <c r="M47" s="30">
        <f>Heildar!M281</f>
        <v>0</v>
      </c>
      <c r="N47" s="30">
        <f>Heildar!N281</f>
        <v>0</v>
      </c>
      <c r="O47" s="30">
        <f>Heildar!O281</f>
        <v>0</v>
      </c>
      <c r="P47" s="30">
        <f>Heildar!P281</f>
        <v>16</v>
      </c>
      <c r="Q47" s="30">
        <f>Heildar!Q281</f>
        <v>21</v>
      </c>
      <c r="R47" s="30">
        <f>Heildar!R281</f>
        <v>17</v>
      </c>
      <c r="S47" s="30">
        <f>Heildar!S281</f>
        <v>16</v>
      </c>
      <c r="T47" s="30">
        <f>Heildar!T281</f>
        <v>19</v>
      </c>
      <c r="U47" s="30">
        <f>Heildar!U281</f>
        <v>0</v>
      </c>
      <c r="V47" s="30">
        <f>Heildar!V281</f>
        <v>0</v>
      </c>
      <c r="W47" s="30">
        <f>Heildar!W281</f>
        <v>0</v>
      </c>
      <c r="X47" s="30">
        <f>Heildar!X281</f>
        <v>0</v>
      </c>
      <c r="Y47" s="30">
        <f>Heildar!Y281</f>
        <v>0</v>
      </c>
      <c r="Z47" s="30">
        <f>Heildar!Z281</f>
        <v>0</v>
      </c>
      <c r="AA47" s="30">
        <f>Heildar!AA281</f>
        <v>0</v>
      </c>
      <c r="AB47" s="30">
        <f>Heildar!AB281</f>
        <v>0</v>
      </c>
      <c r="AC47" s="30">
        <f>Heildar!AC281</f>
        <v>0</v>
      </c>
      <c r="AD47" s="30">
        <f>Heildar!AD281</f>
        <v>0</v>
      </c>
      <c r="AE47" s="30">
        <f>Heildar!AE281</f>
        <v>0</v>
      </c>
      <c r="AF47" s="30">
        <f>Heildar!AF281</f>
        <v>0</v>
      </c>
      <c r="AG47" s="30">
        <f>Heildar!AG281</f>
        <v>0</v>
      </c>
      <c r="AH47" s="30">
        <f>Heildar!AH281</f>
        <v>0</v>
      </c>
      <c r="AI47" s="30">
        <f>Heildar!AI281</f>
        <v>0</v>
      </c>
      <c r="AJ47" s="30"/>
    </row>
    <row r="48" spans="1:36" x14ac:dyDescent="0.2">
      <c r="A48" s="30" t="str">
        <f>Heildar!A282</f>
        <v>Hrúðurfléttur</v>
      </c>
      <c r="B48" s="30">
        <f>Heildar!B282</f>
        <v>36.5</v>
      </c>
      <c r="C48" s="30">
        <f>Heildar!C282</f>
        <v>45.5</v>
      </c>
      <c r="D48" s="30">
        <f>Heildar!D282</f>
        <v>27.5</v>
      </c>
      <c r="E48" s="30">
        <f>Heildar!E282</f>
        <v>23.5</v>
      </c>
      <c r="F48" s="30">
        <f>Heildar!F282</f>
        <v>42</v>
      </c>
      <c r="G48" s="30">
        <f>Heildar!G282</f>
        <v>9</v>
      </c>
      <c r="H48" s="30">
        <f>Heildar!H282</f>
        <v>-18</v>
      </c>
      <c r="I48" s="30">
        <f>Heildar!I282</f>
        <v>-4</v>
      </c>
      <c r="J48" s="30">
        <f>Heildar!J282</f>
        <v>18.5</v>
      </c>
      <c r="K48" s="30">
        <f>Heildar!K282</f>
        <v>0</v>
      </c>
      <c r="L48" s="30">
        <f>Heildar!L282</f>
        <v>0</v>
      </c>
      <c r="M48" s="30">
        <f>Heildar!M282</f>
        <v>0</v>
      </c>
      <c r="N48" s="30">
        <f>Heildar!N282</f>
        <v>0</v>
      </c>
      <c r="O48" s="30">
        <f>Heildar!O282</f>
        <v>0</v>
      </c>
      <c r="P48" s="30">
        <f>Heildar!P282</f>
        <v>0</v>
      </c>
      <c r="Q48" s="30">
        <f>Heildar!Q282</f>
        <v>0</v>
      </c>
      <c r="R48" s="30">
        <f>Heildar!R282</f>
        <v>0</v>
      </c>
      <c r="S48" s="30">
        <f>Heildar!S282</f>
        <v>0</v>
      </c>
      <c r="T48" s="30">
        <f>Heildar!T282</f>
        <v>0</v>
      </c>
      <c r="U48" s="30">
        <f>Heildar!U282</f>
        <v>36.5</v>
      </c>
      <c r="V48" s="30">
        <f>Heildar!V282</f>
        <v>45.5</v>
      </c>
      <c r="W48" s="30">
        <f>Heildar!W282</f>
        <v>27.5</v>
      </c>
      <c r="X48" s="30">
        <f>Heildar!X282</f>
        <v>23.5</v>
      </c>
      <c r="Y48" s="30">
        <f>Heildar!Y282</f>
        <v>42</v>
      </c>
      <c r="Z48" s="30">
        <f>Heildar!Z282</f>
        <v>0</v>
      </c>
      <c r="AA48" s="30">
        <f>Heildar!AA282</f>
        <v>0</v>
      </c>
      <c r="AB48" s="30">
        <f>Heildar!AB282</f>
        <v>0</v>
      </c>
      <c r="AC48" s="30">
        <f>Heildar!AC282</f>
        <v>0</v>
      </c>
      <c r="AD48" s="30">
        <f>Heildar!AD282</f>
        <v>0</v>
      </c>
      <c r="AE48" s="30">
        <f>Heildar!AE282</f>
        <v>0</v>
      </c>
      <c r="AF48" s="30">
        <f>Heildar!AF282</f>
        <v>0</v>
      </c>
      <c r="AG48" s="30">
        <f>Heildar!AG282</f>
        <v>0</v>
      </c>
      <c r="AH48" s="30">
        <f>Heildar!AH282</f>
        <v>0</v>
      </c>
      <c r="AI48" s="30">
        <f>Heildar!AI282</f>
        <v>0</v>
      </c>
      <c r="AJ48" s="30"/>
    </row>
    <row r="49" spans="1:36" x14ac:dyDescent="0.2">
      <c r="A49" s="30" t="str">
        <f>Heildar!A283</f>
        <v>Heildarþekja</v>
      </c>
      <c r="B49" s="30">
        <f>Heildar!B283</f>
        <v>53</v>
      </c>
      <c r="C49" s="30">
        <f>Heildar!C283</f>
        <v>68.5</v>
      </c>
      <c r="D49" s="30">
        <f>Heildar!D283</f>
        <v>46</v>
      </c>
      <c r="E49" s="30">
        <f>Heildar!E283</f>
        <v>40.5</v>
      </c>
      <c r="F49" s="30">
        <f>Heildar!F283</f>
        <v>62</v>
      </c>
      <c r="G49" s="30">
        <f>Heildar!G283</f>
        <v>15.5</v>
      </c>
      <c r="H49" s="30">
        <f>Heildar!H283</f>
        <v>-22.5</v>
      </c>
      <c r="I49" s="30">
        <f>Heildar!I283</f>
        <v>-5.5</v>
      </c>
      <c r="J49" s="30">
        <f>Heildar!J283</f>
        <v>21.5</v>
      </c>
      <c r="K49" s="30">
        <f>Heildar!K283</f>
        <v>0</v>
      </c>
      <c r="L49" s="30">
        <f>Heildar!L283</f>
        <v>0</v>
      </c>
      <c r="M49" s="30">
        <f>Heildar!M283</f>
        <v>0</v>
      </c>
      <c r="N49" s="30">
        <f>Heildar!N283</f>
        <v>0</v>
      </c>
      <c r="O49" s="30">
        <f>Heildar!O283</f>
        <v>0</v>
      </c>
      <c r="P49" s="30">
        <f>Heildar!P283</f>
        <v>0</v>
      </c>
      <c r="Q49" s="30">
        <f>Heildar!Q283</f>
        <v>0</v>
      </c>
      <c r="R49" s="30">
        <f>Heildar!R283</f>
        <v>0</v>
      </c>
      <c r="S49" s="30">
        <f>Heildar!S283</f>
        <v>0</v>
      </c>
      <c r="T49" s="30">
        <f>Heildar!T283</f>
        <v>0</v>
      </c>
      <c r="U49" s="30">
        <f>Heildar!U283</f>
        <v>0</v>
      </c>
      <c r="V49" s="30">
        <f>Heildar!V283</f>
        <v>0</v>
      </c>
      <c r="W49" s="30">
        <f>Heildar!W283</f>
        <v>0</v>
      </c>
      <c r="X49" s="30">
        <f>Heildar!X283</f>
        <v>0</v>
      </c>
      <c r="Y49" s="30">
        <f>Heildar!Y283</f>
        <v>0</v>
      </c>
      <c r="Z49" s="30">
        <f>Heildar!Z283</f>
        <v>53</v>
      </c>
      <c r="AA49" s="30">
        <f>Heildar!AA283</f>
        <v>68.5</v>
      </c>
      <c r="AB49" s="30">
        <f>Heildar!AB283</f>
        <v>46</v>
      </c>
      <c r="AC49" s="30">
        <f>Heildar!AC283</f>
        <v>40.5</v>
      </c>
      <c r="AD49" s="30">
        <f>Heildar!AD283</f>
        <v>62</v>
      </c>
      <c r="AE49" s="30">
        <f>Heildar!AE283</f>
        <v>0</v>
      </c>
      <c r="AF49" s="30">
        <f>Heildar!AF283</f>
        <v>0</v>
      </c>
      <c r="AG49" s="30">
        <f>Heildar!AG283</f>
        <v>0</v>
      </c>
      <c r="AH49" s="30">
        <f>Heildar!AH283</f>
        <v>0</v>
      </c>
      <c r="AI49" s="30">
        <f>Heildar!AI283</f>
        <v>0</v>
      </c>
      <c r="AJ49" s="30"/>
    </row>
    <row r="50" spans="1:36" x14ac:dyDescent="0.2">
      <c r="A50" s="30" t="str">
        <f>Heildar!A284</f>
        <v>Fjölbreytni</v>
      </c>
      <c r="B50" s="30">
        <f>Heildar!B284</f>
        <v>10</v>
      </c>
      <c r="C50" s="30">
        <f>Heildar!C284</f>
        <v>12</v>
      </c>
      <c r="D50" s="30">
        <f>Heildar!D284</f>
        <v>13</v>
      </c>
      <c r="E50" s="30">
        <f>Heildar!E284</f>
        <v>13</v>
      </c>
      <c r="F50" s="30">
        <f>Heildar!F284</f>
        <v>11</v>
      </c>
      <c r="G50" s="30">
        <f>Heildar!G284</f>
        <v>2</v>
      </c>
      <c r="H50" s="30">
        <f>Heildar!H284</f>
        <v>1</v>
      </c>
      <c r="I50" s="30">
        <f>Heildar!I284</f>
        <v>0</v>
      </c>
      <c r="J50" s="30">
        <f>Heildar!J284</f>
        <v>-2</v>
      </c>
      <c r="K50" s="30">
        <f>Heildar!K284</f>
        <v>0</v>
      </c>
      <c r="L50" s="30">
        <f>Heildar!L284</f>
        <v>0</v>
      </c>
      <c r="M50" s="30">
        <f>Heildar!M284</f>
        <v>0</v>
      </c>
      <c r="N50" s="30">
        <f>Heildar!N284</f>
        <v>0</v>
      </c>
      <c r="O50" s="30">
        <f>Heildar!O284</f>
        <v>0</v>
      </c>
      <c r="P50" s="30">
        <f>Heildar!P284</f>
        <v>0</v>
      </c>
      <c r="Q50" s="30">
        <f>Heildar!Q284</f>
        <v>0</v>
      </c>
      <c r="R50" s="30">
        <f>Heildar!R284</f>
        <v>0</v>
      </c>
      <c r="S50" s="30">
        <f>Heildar!S284</f>
        <v>0</v>
      </c>
      <c r="T50" s="30">
        <f>Heildar!T284</f>
        <v>0</v>
      </c>
      <c r="U50" s="30">
        <f>Heildar!U284</f>
        <v>0</v>
      </c>
      <c r="V50" s="30">
        <f>Heildar!V284</f>
        <v>0</v>
      </c>
      <c r="W50" s="30">
        <f>Heildar!W284</f>
        <v>0</v>
      </c>
      <c r="X50" s="30">
        <f>Heildar!X284</f>
        <v>0</v>
      </c>
      <c r="Y50" s="30">
        <f>Heildar!Y284</f>
        <v>0</v>
      </c>
      <c r="Z50" s="30">
        <f>Heildar!Z284</f>
        <v>0</v>
      </c>
      <c r="AA50" s="30">
        <f>Heildar!AA284</f>
        <v>0</v>
      </c>
      <c r="AB50" s="30">
        <f>Heildar!AB284</f>
        <v>0</v>
      </c>
      <c r="AC50" s="30">
        <f>Heildar!AC284</f>
        <v>0</v>
      </c>
      <c r="AD50" s="30">
        <f>Heildar!AD284</f>
        <v>0</v>
      </c>
      <c r="AE50" s="30">
        <f>Heildar!AE284</f>
        <v>10</v>
      </c>
      <c r="AF50" s="30">
        <f>Heildar!AF284</f>
        <v>12</v>
      </c>
      <c r="AG50" s="30">
        <f>Heildar!AG284</f>
        <v>13</v>
      </c>
      <c r="AH50" s="30">
        <f>Heildar!AH284</f>
        <v>13</v>
      </c>
      <c r="AI50" s="30">
        <f>Heildar!AI284</f>
        <v>11</v>
      </c>
      <c r="AJ50" s="30"/>
    </row>
    <row r="51" spans="1:36" x14ac:dyDescent="0.2">
      <c r="A51" s="2" t="str">
        <f>Heildar!A285</f>
        <v>R47</v>
      </c>
      <c r="B51" s="2">
        <f>Heildar!B285</f>
        <v>0</v>
      </c>
      <c r="C51" s="2">
        <f>Heildar!C285</f>
        <v>0</v>
      </c>
      <c r="D51" s="2">
        <f>Heildar!D285</f>
        <v>0</v>
      </c>
      <c r="E51" s="2">
        <f>Heildar!E285</f>
        <v>0</v>
      </c>
      <c r="F51" s="2">
        <f>Heildar!F285</f>
        <v>0</v>
      </c>
      <c r="G51" s="2">
        <f>Heildar!G285</f>
        <v>0</v>
      </c>
      <c r="H51" s="2">
        <f>Heildar!H285</f>
        <v>0</v>
      </c>
      <c r="I51" s="2">
        <f>Heildar!I285</f>
        <v>0</v>
      </c>
      <c r="J51" s="2">
        <f>Heildar!J285</f>
        <v>0</v>
      </c>
      <c r="K51" s="2">
        <f>Heildar!K285</f>
        <v>0</v>
      </c>
      <c r="L51" s="2">
        <f>Heildar!L285</f>
        <v>0</v>
      </c>
      <c r="M51" s="2">
        <f>Heildar!M285</f>
        <v>0</v>
      </c>
      <c r="N51" s="2">
        <f>Heildar!N285</f>
        <v>0</v>
      </c>
      <c r="O51" s="2">
        <f>Heildar!O285</f>
        <v>0</v>
      </c>
      <c r="P51" s="2">
        <f>Heildar!P285</f>
        <v>0</v>
      </c>
      <c r="Q51" s="2">
        <f>Heildar!Q285</f>
        <v>0</v>
      </c>
      <c r="R51" s="2">
        <f>Heildar!R285</f>
        <v>0</v>
      </c>
      <c r="S51" s="2">
        <f>Heildar!S285</f>
        <v>0</v>
      </c>
      <c r="T51" s="2">
        <f>Heildar!T285</f>
        <v>0</v>
      </c>
      <c r="U51" s="2">
        <f>Heildar!U285</f>
        <v>0</v>
      </c>
      <c r="V51" s="2">
        <f>Heildar!V285</f>
        <v>0</v>
      </c>
      <c r="W51" s="2">
        <f>Heildar!W285</f>
        <v>0</v>
      </c>
      <c r="X51" s="2">
        <f>Heildar!X285</f>
        <v>0</v>
      </c>
      <c r="Y51" s="2">
        <f>Heildar!Y285</f>
        <v>0</v>
      </c>
      <c r="Z51" s="2">
        <f>Heildar!Z285</f>
        <v>0</v>
      </c>
      <c r="AA51" s="2">
        <f>Heildar!AA285</f>
        <v>0</v>
      </c>
      <c r="AB51" s="2">
        <f>Heildar!AB285</f>
        <v>0</v>
      </c>
      <c r="AC51" s="2">
        <f>Heildar!AC285</f>
        <v>0</v>
      </c>
      <c r="AD51" s="2">
        <f>Heildar!AD285</f>
        <v>0</v>
      </c>
      <c r="AE51" s="2">
        <f>Heildar!AE285</f>
        <v>0</v>
      </c>
      <c r="AF51" s="2">
        <f>Heildar!AF285</f>
        <v>0</v>
      </c>
      <c r="AG51" s="2">
        <f>Heildar!AG285</f>
        <v>0</v>
      </c>
      <c r="AH51" s="2">
        <f>Heildar!AH285</f>
        <v>0</v>
      </c>
      <c r="AI51" s="2">
        <f>Heildar!AI285</f>
        <v>0</v>
      </c>
      <c r="AJ51" s="2"/>
    </row>
    <row r="52" spans="1:36" x14ac:dyDescent="0.2">
      <c r="A52" s="30" t="str">
        <f>Heildar!A286</f>
        <v>Mosar</v>
      </c>
      <c r="B52" s="30">
        <f>Heildar!B286</f>
        <v>1.5</v>
      </c>
      <c r="C52" s="30">
        <f>Heildar!C286</f>
        <v>2</v>
      </c>
      <c r="D52" s="30">
        <f>Heildar!D286</f>
        <v>2</v>
      </c>
      <c r="E52" s="30">
        <f>Heildar!E286</f>
        <v>1.5</v>
      </c>
      <c r="F52" s="30">
        <f>Heildar!F286</f>
        <v>1</v>
      </c>
      <c r="G52" s="30">
        <f>Heildar!G286</f>
        <v>0.5</v>
      </c>
      <c r="H52" s="30">
        <f>Heildar!H286</f>
        <v>0</v>
      </c>
      <c r="I52" s="30">
        <f>Heildar!I286</f>
        <v>-0.5</v>
      </c>
      <c r="J52" s="30">
        <f>Heildar!J286</f>
        <v>-0.5</v>
      </c>
      <c r="K52" s="30">
        <f>Heildar!K286</f>
        <v>1.5</v>
      </c>
      <c r="L52" s="30">
        <f>Heildar!L286</f>
        <v>2</v>
      </c>
      <c r="M52" s="30">
        <f>Heildar!M286</f>
        <v>2</v>
      </c>
      <c r="N52" s="30">
        <f>Heildar!N286</f>
        <v>1.5</v>
      </c>
      <c r="O52" s="30">
        <f>Heildar!O286</f>
        <v>1</v>
      </c>
      <c r="P52" s="30">
        <f>Heildar!P286</f>
        <v>0</v>
      </c>
      <c r="Q52" s="30">
        <f>Heildar!Q286</f>
        <v>0</v>
      </c>
      <c r="R52" s="30">
        <f>Heildar!R286</f>
        <v>0</v>
      </c>
      <c r="S52" s="30">
        <f>Heildar!S286</f>
        <v>0</v>
      </c>
      <c r="T52" s="30">
        <f>Heildar!T286</f>
        <v>0</v>
      </c>
      <c r="U52" s="30">
        <f>Heildar!U286</f>
        <v>0</v>
      </c>
      <c r="V52" s="30">
        <f>Heildar!V286</f>
        <v>0</v>
      </c>
      <c r="W52" s="30">
        <f>Heildar!W286</f>
        <v>0</v>
      </c>
      <c r="X52" s="30">
        <f>Heildar!X286</f>
        <v>0</v>
      </c>
      <c r="Y52" s="30">
        <f>Heildar!Y286</f>
        <v>0</v>
      </c>
      <c r="Z52" s="30">
        <f>Heildar!Z286</f>
        <v>0</v>
      </c>
      <c r="AA52" s="30">
        <f>Heildar!AA286</f>
        <v>0</v>
      </c>
      <c r="AB52" s="30">
        <f>Heildar!AB286</f>
        <v>0</v>
      </c>
      <c r="AC52" s="30">
        <f>Heildar!AC286</f>
        <v>0</v>
      </c>
      <c r="AD52" s="30">
        <f>Heildar!AD286</f>
        <v>0</v>
      </c>
      <c r="AE52" s="30">
        <f>Heildar!AE286</f>
        <v>0</v>
      </c>
      <c r="AF52" s="30">
        <f>Heildar!AF286</f>
        <v>0</v>
      </c>
      <c r="AG52" s="30">
        <f>Heildar!AG286</f>
        <v>0</v>
      </c>
      <c r="AH52" s="30">
        <f>Heildar!AH286</f>
        <v>0</v>
      </c>
      <c r="AI52" s="30">
        <f>Heildar!AI286</f>
        <v>0</v>
      </c>
      <c r="AJ52" s="30"/>
    </row>
    <row r="53" spans="1:36" x14ac:dyDescent="0.2">
      <c r="A53" s="30" t="str">
        <f>Heildar!A287</f>
        <v>Blað- og runnfléttur</v>
      </c>
      <c r="B53" s="30">
        <f>Heildar!B287</f>
        <v>17</v>
      </c>
      <c r="C53" s="30">
        <f>Heildar!C287</f>
        <v>14</v>
      </c>
      <c r="D53" s="30">
        <f>Heildar!D287</f>
        <v>18</v>
      </c>
      <c r="E53" s="30">
        <f>Heildar!E287</f>
        <v>16</v>
      </c>
      <c r="F53" s="30">
        <f>Heildar!F287</f>
        <v>18</v>
      </c>
      <c r="G53" s="30">
        <f>Heildar!G287</f>
        <v>-3</v>
      </c>
      <c r="H53" s="30">
        <f>Heildar!H287</f>
        <v>4</v>
      </c>
      <c r="I53" s="30">
        <f>Heildar!I287</f>
        <v>-2</v>
      </c>
      <c r="J53" s="30">
        <f>Heildar!J287</f>
        <v>2</v>
      </c>
      <c r="K53" s="30">
        <f>Heildar!K287</f>
        <v>0</v>
      </c>
      <c r="L53" s="30">
        <f>Heildar!L287</f>
        <v>0</v>
      </c>
      <c r="M53" s="30">
        <f>Heildar!M287</f>
        <v>0</v>
      </c>
      <c r="N53" s="30">
        <f>Heildar!N287</f>
        <v>0</v>
      </c>
      <c r="O53" s="30">
        <f>Heildar!O287</f>
        <v>0</v>
      </c>
      <c r="P53" s="30">
        <f>Heildar!P287</f>
        <v>17</v>
      </c>
      <c r="Q53" s="30">
        <f>Heildar!Q287</f>
        <v>14</v>
      </c>
      <c r="R53" s="30">
        <f>Heildar!R287</f>
        <v>18</v>
      </c>
      <c r="S53" s="30">
        <f>Heildar!S287</f>
        <v>16</v>
      </c>
      <c r="T53" s="30">
        <f>Heildar!T287</f>
        <v>18</v>
      </c>
      <c r="U53" s="30">
        <f>Heildar!U287</f>
        <v>0</v>
      </c>
      <c r="V53" s="30">
        <f>Heildar!V287</f>
        <v>0</v>
      </c>
      <c r="W53" s="30">
        <f>Heildar!W287</f>
        <v>0</v>
      </c>
      <c r="X53" s="30">
        <f>Heildar!X287</f>
        <v>0</v>
      </c>
      <c r="Y53" s="30">
        <f>Heildar!Y287</f>
        <v>0</v>
      </c>
      <c r="Z53" s="30">
        <f>Heildar!Z287</f>
        <v>0</v>
      </c>
      <c r="AA53" s="30">
        <f>Heildar!AA287</f>
        <v>0</v>
      </c>
      <c r="AB53" s="30">
        <f>Heildar!AB287</f>
        <v>0</v>
      </c>
      <c r="AC53" s="30">
        <f>Heildar!AC287</f>
        <v>0</v>
      </c>
      <c r="AD53" s="30">
        <f>Heildar!AD287</f>
        <v>0</v>
      </c>
      <c r="AE53" s="30">
        <f>Heildar!AE287</f>
        <v>0</v>
      </c>
      <c r="AF53" s="30">
        <f>Heildar!AF287</f>
        <v>0</v>
      </c>
      <c r="AG53" s="30">
        <f>Heildar!AG287</f>
        <v>0</v>
      </c>
      <c r="AH53" s="30">
        <f>Heildar!AH287</f>
        <v>0</v>
      </c>
      <c r="AI53" s="30">
        <f>Heildar!AI287</f>
        <v>0</v>
      </c>
      <c r="AJ53" s="30"/>
    </row>
    <row r="54" spans="1:36" x14ac:dyDescent="0.2">
      <c r="A54" s="30" t="str">
        <f>Heildar!A288</f>
        <v>Hrúðurfléttur</v>
      </c>
      <c r="B54" s="30">
        <f>Heildar!B288</f>
        <v>68.5</v>
      </c>
      <c r="C54" s="30">
        <f>Heildar!C288</f>
        <v>73</v>
      </c>
      <c r="D54" s="30">
        <f>Heildar!D288</f>
        <v>38.5</v>
      </c>
      <c r="E54" s="30">
        <f>Heildar!E288</f>
        <v>27.5</v>
      </c>
      <c r="F54" s="30">
        <f>Heildar!F288</f>
        <v>66</v>
      </c>
      <c r="G54" s="30">
        <f>Heildar!G288</f>
        <v>4.5</v>
      </c>
      <c r="H54" s="30">
        <f>Heildar!H288</f>
        <v>-34.5</v>
      </c>
      <c r="I54" s="30">
        <f>Heildar!I288</f>
        <v>-11</v>
      </c>
      <c r="J54" s="30">
        <f>Heildar!J288</f>
        <v>38.5</v>
      </c>
      <c r="K54" s="30">
        <f>Heildar!K288</f>
        <v>0</v>
      </c>
      <c r="L54" s="30">
        <f>Heildar!L288</f>
        <v>0</v>
      </c>
      <c r="M54" s="30">
        <f>Heildar!M288</f>
        <v>0</v>
      </c>
      <c r="N54" s="30">
        <f>Heildar!N288</f>
        <v>0</v>
      </c>
      <c r="O54" s="30">
        <f>Heildar!O288</f>
        <v>0</v>
      </c>
      <c r="P54" s="30">
        <f>Heildar!P288</f>
        <v>0</v>
      </c>
      <c r="Q54" s="30">
        <f>Heildar!Q288</f>
        <v>0</v>
      </c>
      <c r="R54" s="30">
        <f>Heildar!R288</f>
        <v>0</v>
      </c>
      <c r="S54" s="30">
        <f>Heildar!S288</f>
        <v>0</v>
      </c>
      <c r="T54" s="30">
        <f>Heildar!T288</f>
        <v>0</v>
      </c>
      <c r="U54" s="30">
        <f>Heildar!U288</f>
        <v>68.5</v>
      </c>
      <c r="V54" s="30">
        <f>Heildar!V288</f>
        <v>73</v>
      </c>
      <c r="W54" s="30">
        <f>Heildar!W288</f>
        <v>38.5</v>
      </c>
      <c r="X54" s="30">
        <f>Heildar!X288</f>
        <v>27.5</v>
      </c>
      <c r="Y54" s="30">
        <f>Heildar!Y288</f>
        <v>66</v>
      </c>
      <c r="Z54" s="30">
        <f>Heildar!Z288</f>
        <v>0</v>
      </c>
      <c r="AA54" s="30">
        <f>Heildar!AA288</f>
        <v>0</v>
      </c>
      <c r="AB54" s="30">
        <f>Heildar!AB288</f>
        <v>0</v>
      </c>
      <c r="AC54" s="30">
        <f>Heildar!AC288</f>
        <v>0</v>
      </c>
      <c r="AD54" s="30">
        <f>Heildar!AD288</f>
        <v>0</v>
      </c>
      <c r="AE54" s="30">
        <f>Heildar!AE288</f>
        <v>0</v>
      </c>
      <c r="AF54" s="30">
        <f>Heildar!AF288</f>
        <v>0</v>
      </c>
      <c r="AG54" s="30">
        <f>Heildar!AG288</f>
        <v>0</v>
      </c>
      <c r="AH54" s="30">
        <f>Heildar!AH288</f>
        <v>0</v>
      </c>
      <c r="AI54" s="30">
        <f>Heildar!AI288</f>
        <v>0</v>
      </c>
      <c r="AJ54" s="30"/>
    </row>
    <row r="55" spans="1:36" x14ac:dyDescent="0.2">
      <c r="A55" s="30" t="str">
        <f>Heildar!A289</f>
        <v>Heildarþekja</v>
      </c>
      <c r="B55" s="30">
        <f>Heildar!B289</f>
        <v>87</v>
      </c>
      <c r="C55" s="30">
        <f>Heildar!C289</f>
        <v>89</v>
      </c>
      <c r="D55" s="30">
        <f>Heildar!D289</f>
        <v>58.5</v>
      </c>
      <c r="E55" s="30">
        <f>Heildar!E289</f>
        <v>45</v>
      </c>
      <c r="F55" s="30">
        <f>Heildar!F289</f>
        <v>85</v>
      </c>
      <c r="G55" s="30">
        <f>Heildar!G289</f>
        <v>2</v>
      </c>
      <c r="H55" s="30">
        <f>Heildar!H289</f>
        <v>-30.5</v>
      </c>
      <c r="I55" s="30">
        <f>Heildar!I289</f>
        <v>-13.5</v>
      </c>
      <c r="J55" s="30">
        <f>Heildar!J289</f>
        <v>40</v>
      </c>
      <c r="K55" s="30">
        <f>Heildar!K289</f>
        <v>0</v>
      </c>
      <c r="L55" s="30">
        <f>Heildar!L289</f>
        <v>0</v>
      </c>
      <c r="M55" s="30">
        <f>Heildar!M289</f>
        <v>0</v>
      </c>
      <c r="N55" s="30">
        <f>Heildar!N289</f>
        <v>0</v>
      </c>
      <c r="O55" s="30">
        <f>Heildar!O289</f>
        <v>0</v>
      </c>
      <c r="P55" s="30">
        <f>Heildar!P289</f>
        <v>0</v>
      </c>
      <c r="Q55" s="30">
        <f>Heildar!Q289</f>
        <v>0</v>
      </c>
      <c r="R55" s="30">
        <f>Heildar!R289</f>
        <v>0</v>
      </c>
      <c r="S55" s="30">
        <f>Heildar!S289</f>
        <v>0</v>
      </c>
      <c r="T55" s="30">
        <f>Heildar!T289</f>
        <v>0</v>
      </c>
      <c r="U55" s="30">
        <f>Heildar!U289</f>
        <v>0</v>
      </c>
      <c r="V55" s="30">
        <f>Heildar!V289</f>
        <v>0</v>
      </c>
      <c r="W55" s="30">
        <f>Heildar!W289</f>
        <v>0</v>
      </c>
      <c r="X55" s="30">
        <f>Heildar!X289</f>
        <v>0</v>
      </c>
      <c r="Y55" s="30">
        <f>Heildar!Y289</f>
        <v>0</v>
      </c>
      <c r="Z55" s="30">
        <f>Heildar!Z289</f>
        <v>87</v>
      </c>
      <c r="AA55" s="30">
        <f>Heildar!AA289</f>
        <v>89</v>
      </c>
      <c r="AB55" s="30">
        <f>Heildar!AB289</f>
        <v>58.5</v>
      </c>
      <c r="AC55" s="30">
        <f>Heildar!AC289</f>
        <v>45</v>
      </c>
      <c r="AD55" s="30">
        <f>Heildar!AD289</f>
        <v>85</v>
      </c>
      <c r="AE55" s="30">
        <f>Heildar!AE289</f>
        <v>0</v>
      </c>
      <c r="AF55" s="30">
        <f>Heildar!AF289</f>
        <v>0</v>
      </c>
      <c r="AG55" s="30">
        <f>Heildar!AG289</f>
        <v>0</v>
      </c>
      <c r="AH55" s="30">
        <f>Heildar!AH289</f>
        <v>0</v>
      </c>
      <c r="AI55" s="30">
        <f>Heildar!AI289</f>
        <v>0</v>
      </c>
      <c r="AJ55" s="30"/>
    </row>
    <row r="56" spans="1:36" x14ac:dyDescent="0.2">
      <c r="A56" s="30" t="str">
        <f>Heildar!A290</f>
        <v>Fjölbreytni</v>
      </c>
      <c r="B56" s="30">
        <f>Heildar!B290</f>
        <v>17</v>
      </c>
      <c r="C56" s="30">
        <f>Heildar!C290</f>
        <v>16</v>
      </c>
      <c r="D56" s="30">
        <f>Heildar!D290</f>
        <v>20</v>
      </c>
      <c r="E56" s="30">
        <f>Heildar!E290</f>
        <v>17</v>
      </c>
      <c r="F56" s="30">
        <f>Heildar!F290</f>
        <v>14</v>
      </c>
      <c r="G56" s="30">
        <f>Heildar!G290</f>
        <v>-1</v>
      </c>
      <c r="H56" s="30">
        <f>Heildar!H290</f>
        <v>4</v>
      </c>
      <c r="I56" s="30">
        <f>Heildar!I290</f>
        <v>-3</v>
      </c>
      <c r="J56" s="30">
        <f>Heildar!J290</f>
        <v>-3</v>
      </c>
      <c r="K56" s="30">
        <f>Heildar!K290</f>
        <v>0</v>
      </c>
      <c r="L56" s="30">
        <f>Heildar!L290</f>
        <v>0</v>
      </c>
      <c r="M56" s="30">
        <f>Heildar!M290</f>
        <v>0</v>
      </c>
      <c r="N56" s="30">
        <f>Heildar!N290</f>
        <v>0</v>
      </c>
      <c r="O56" s="30">
        <f>Heildar!O290</f>
        <v>0</v>
      </c>
      <c r="P56" s="30">
        <f>Heildar!P290</f>
        <v>0</v>
      </c>
      <c r="Q56" s="30">
        <f>Heildar!Q290</f>
        <v>0</v>
      </c>
      <c r="R56" s="30">
        <f>Heildar!R290</f>
        <v>0</v>
      </c>
      <c r="S56" s="30">
        <f>Heildar!S290</f>
        <v>0</v>
      </c>
      <c r="T56" s="30">
        <f>Heildar!T290</f>
        <v>0</v>
      </c>
      <c r="U56" s="30">
        <f>Heildar!U290</f>
        <v>0</v>
      </c>
      <c r="V56" s="30">
        <f>Heildar!V290</f>
        <v>0</v>
      </c>
      <c r="W56" s="30">
        <f>Heildar!W290</f>
        <v>0</v>
      </c>
      <c r="X56" s="30">
        <f>Heildar!X290</f>
        <v>0</v>
      </c>
      <c r="Y56" s="30">
        <f>Heildar!Y290</f>
        <v>0</v>
      </c>
      <c r="Z56" s="30">
        <f>Heildar!Z290</f>
        <v>0</v>
      </c>
      <c r="AA56" s="30">
        <f>Heildar!AA290</f>
        <v>0</v>
      </c>
      <c r="AB56" s="30">
        <f>Heildar!AB290</f>
        <v>0</v>
      </c>
      <c r="AC56" s="30">
        <f>Heildar!AC290</f>
        <v>0</v>
      </c>
      <c r="AD56" s="30">
        <f>Heildar!AD290</f>
        <v>0</v>
      </c>
      <c r="AE56" s="30">
        <f>Heildar!AE290</f>
        <v>17</v>
      </c>
      <c r="AF56" s="30">
        <f>Heildar!AF290</f>
        <v>16</v>
      </c>
      <c r="AG56" s="30">
        <f>Heildar!AG290</f>
        <v>20</v>
      </c>
      <c r="AH56" s="30">
        <f>Heildar!AH290</f>
        <v>17</v>
      </c>
      <c r="AI56" s="30">
        <f>Heildar!AI290</f>
        <v>14</v>
      </c>
      <c r="AJ56" s="30"/>
    </row>
    <row r="57" spans="1:36" x14ac:dyDescent="0.2">
      <c r="A57" s="2"/>
    </row>
    <row r="58" spans="1:36" x14ac:dyDescent="0.2">
      <c r="B58">
        <v>1976</v>
      </c>
      <c r="C58">
        <v>1997</v>
      </c>
      <c r="D58">
        <v>2006</v>
      </c>
      <c r="E58">
        <v>2011</v>
      </c>
      <c r="F58">
        <v>2014</v>
      </c>
    </row>
    <row r="59" spans="1:36" x14ac:dyDescent="0.2">
      <c r="A59" t="s">
        <v>114</v>
      </c>
      <c r="B59" s="8">
        <f>SUM(K2:K56)/COUNTIF(K2:K56, "&gt;0")</f>
        <v>8.875</v>
      </c>
      <c r="C59" s="8">
        <f>SUM(L2:L56)/COUNTIF(L2:L56, "&gt;0")</f>
        <v>10.5625</v>
      </c>
      <c r="D59" s="8">
        <f>SUM(M2:M56)/COUNTIF(M2:M56, "&gt;0")</f>
        <v>14.19375</v>
      </c>
      <c r="E59" s="8">
        <f>SUM(N2:N56)/COUNTIF(N2:N56, "&gt;0")</f>
        <v>10.375</v>
      </c>
      <c r="F59" s="8">
        <f>SUM(O2:O56)/COUNTIF(O2:O56, "&gt;0")</f>
        <v>11.125</v>
      </c>
    </row>
    <row r="60" spans="1:36" x14ac:dyDescent="0.2">
      <c r="A60" t="s">
        <v>116</v>
      </c>
      <c r="B60" s="8">
        <f>SUM(P2:P56)/COUNTIF(P2:P56, "&gt;0")</f>
        <v>13.4375</v>
      </c>
      <c r="C60" s="8">
        <f>SUM(Q2:Q56)/COUNTIF(Q2:Q56, "&gt;0")</f>
        <v>14.813749999999999</v>
      </c>
      <c r="D60" s="8">
        <f>SUM(R2:R56)/COUNTIF(R2:R56, "&gt;0")</f>
        <v>17.813749999999999</v>
      </c>
      <c r="E60" s="8">
        <f>SUM(S2:S56)/COUNTIF(S2:S56, "&gt;0")</f>
        <v>14.001249999999999</v>
      </c>
      <c r="F60" s="8">
        <f>SUM(T2:T56)/COUNTIF(T2:T56, "&gt;0")</f>
        <v>16.876249999999999</v>
      </c>
    </row>
    <row r="61" spans="1:36" x14ac:dyDescent="0.2">
      <c r="A61" t="s">
        <v>118</v>
      </c>
      <c r="B61" s="8">
        <f>SUM(U2:U56)/COUNTIF(U2:U56,"&gt;0")</f>
        <v>39.388888888888886</v>
      </c>
      <c r="C61" s="8">
        <f>SUM(V2:V56)/COUNTIF(V2:V56,"&gt;0")</f>
        <v>43</v>
      </c>
      <c r="D61" s="8">
        <f>SUM(W2:W56)/COUNTIF(W2:W56,"&gt;0")</f>
        <v>29.722222222222221</v>
      </c>
      <c r="E61" s="8">
        <f>SUM(X2:X56)/COUNTIF(X2:X56,"&gt;0")</f>
        <v>27.666666666666668</v>
      </c>
      <c r="F61" s="8">
        <f>SUM(Y2:Y56)/COUNTIF(Y2:Y56,"&gt;0")</f>
        <v>42.166666666666664</v>
      </c>
    </row>
    <row r="62" spans="1:36" x14ac:dyDescent="0.2">
      <c r="A62" t="s">
        <v>120</v>
      </c>
      <c r="B62" s="8">
        <f>SUM(Z2:Z56)/COUNTIF(Z2:Z56,"&gt;0")</f>
        <v>59.333333333333336</v>
      </c>
      <c r="C62" s="8">
        <f>SUM(AA2:AA56)/COUNTIF(AA2:AA56,"&gt;0")</f>
        <v>66.111111111111114</v>
      </c>
      <c r="D62" s="8">
        <f>SUM(AB2:AB56)/COUNTIF(AB2:AB56,"&gt;0")</f>
        <v>59.172222222222217</v>
      </c>
      <c r="E62" s="8">
        <f>SUM(AC2:AC56)/COUNTIF(AC2:AC56,"&gt;0")</f>
        <v>50.222222222222221</v>
      </c>
      <c r="F62" s="8">
        <f>SUM(AD2:AD56)/COUNTIF(AD2:AD56,"&gt;0")</f>
        <v>68.111111111111114</v>
      </c>
    </row>
    <row r="63" spans="1:36" x14ac:dyDescent="0.2">
      <c r="A63" t="s">
        <v>122</v>
      </c>
      <c r="B63" s="8">
        <f>SUM(AE2:AE56)/COUNTIF(AE2:AE56,"&gt;0")</f>
        <v>12.888888888888889</v>
      </c>
      <c r="C63" s="8">
        <f>SUM(AF2:AF56)/COUNTIF(AF2:AF56,"&gt;0")</f>
        <v>14.777777777777779</v>
      </c>
      <c r="D63" s="8">
        <f>SUM(AG2:AG56)/COUNTIF(AG2:AG56,"&gt;0")</f>
        <v>16.333333333333332</v>
      </c>
      <c r="E63" s="8">
        <f>SUM(AH2:AH56)/COUNTIF(AH2:AH56,"&gt;0")</f>
        <v>14.666666666666666</v>
      </c>
      <c r="F63" s="8">
        <f>SUM(AI2:AI56)/COUNTIF(AI2:AI56,"&gt;0")</f>
        <v>14.666666666666666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/>
  <dimension ref="A1:H39"/>
  <sheetViews>
    <sheetView zoomScale="115" zoomScaleNormal="115" workbookViewId="0">
      <selection activeCell="O32" sqref="O32"/>
    </sheetView>
  </sheetViews>
  <sheetFormatPr defaultColWidth="8.85546875" defaultRowHeight="15.75" x14ac:dyDescent="0.25"/>
  <cols>
    <col min="1" max="1" width="28.7109375" style="3" customWidth="1"/>
    <col min="2" max="5" width="9.5703125" style="3" customWidth="1"/>
    <col min="6" max="8" width="10.42578125" style="3" customWidth="1"/>
    <col min="9" max="16384" width="8.85546875" style="3"/>
  </cols>
  <sheetData>
    <row r="1" spans="1:8" ht="16.5" thickBot="1" x14ac:dyDescent="0.3">
      <c r="A1" s="133" t="s">
        <v>825</v>
      </c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  <c r="G1" s="59">
        <v>2023</v>
      </c>
      <c r="H1" s="59"/>
    </row>
    <row r="2" spans="1:8" x14ac:dyDescent="0.25">
      <c r="A2" s="221"/>
      <c r="B2" s="223" t="s">
        <v>790</v>
      </c>
      <c r="C2" s="223" t="s">
        <v>790</v>
      </c>
      <c r="D2" s="223" t="s">
        <v>790</v>
      </c>
      <c r="E2" s="223" t="s">
        <v>790</v>
      </c>
      <c r="F2" s="223" t="s">
        <v>790</v>
      </c>
      <c r="G2" s="223" t="s">
        <v>790</v>
      </c>
      <c r="H2" s="223" t="s">
        <v>790</v>
      </c>
    </row>
    <row r="3" spans="1:8" ht="16.5" thickBot="1" x14ac:dyDescent="0.3">
      <c r="A3" s="134" t="s">
        <v>826</v>
      </c>
      <c r="B3" s="79"/>
      <c r="C3" s="79"/>
      <c r="D3" s="79"/>
      <c r="E3" s="79"/>
      <c r="F3" s="79"/>
      <c r="G3" s="79" t="s">
        <v>971</v>
      </c>
      <c r="H3" s="79"/>
    </row>
    <row r="4" spans="1:8" ht="16.5" thickBot="1" x14ac:dyDescent="0.3">
      <c r="A4" s="66" t="s">
        <v>48</v>
      </c>
      <c r="B4" s="91">
        <f>SUM(B5:B8)</f>
        <v>4</v>
      </c>
      <c r="C4" s="91">
        <f t="shared" ref="C4:H4" si="0">SUM(C5:C8)</f>
        <v>4.5</v>
      </c>
      <c r="D4" s="91">
        <f t="shared" si="0"/>
        <v>3.5</v>
      </c>
      <c r="E4" s="91">
        <f t="shared" si="0"/>
        <v>2</v>
      </c>
      <c r="F4" s="91">
        <f t="shared" si="0"/>
        <v>0</v>
      </c>
      <c r="G4" s="91">
        <f t="shared" si="0"/>
        <v>0.1</v>
      </c>
      <c r="H4" s="91">
        <f t="shared" si="0"/>
        <v>0</v>
      </c>
    </row>
    <row r="5" spans="1:8" x14ac:dyDescent="0.25">
      <c r="A5" s="216" t="s">
        <v>436</v>
      </c>
      <c r="B5" s="160"/>
      <c r="C5" s="160"/>
      <c r="D5" s="160"/>
      <c r="E5" s="160"/>
      <c r="F5" s="175"/>
      <c r="G5" s="175">
        <v>0.1</v>
      </c>
      <c r="H5" s="175"/>
    </row>
    <row r="6" spans="1:8" x14ac:dyDescent="0.25">
      <c r="A6" s="64" t="s">
        <v>827</v>
      </c>
      <c r="B6" s="54">
        <v>0.5</v>
      </c>
      <c r="C6" s="54">
        <v>1</v>
      </c>
      <c r="D6" s="54">
        <v>0.5</v>
      </c>
      <c r="E6" s="54">
        <v>1</v>
      </c>
      <c r="F6" s="106"/>
      <c r="G6" s="106"/>
      <c r="H6" s="106"/>
    </row>
    <row r="7" spans="1:8" x14ac:dyDescent="0.25">
      <c r="A7" s="217" t="s">
        <v>707</v>
      </c>
      <c r="B7" s="163">
        <v>0.5</v>
      </c>
      <c r="C7" s="163">
        <v>0.5</v>
      </c>
      <c r="D7" s="163"/>
      <c r="E7" s="163"/>
      <c r="F7" s="176"/>
      <c r="G7" s="176"/>
      <c r="H7" s="176"/>
    </row>
    <row r="8" spans="1:8" x14ac:dyDescent="0.25">
      <c r="A8" s="32" t="s">
        <v>481</v>
      </c>
      <c r="B8" s="51">
        <v>3</v>
      </c>
      <c r="C8" s="51">
        <v>3</v>
      </c>
      <c r="D8" s="51">
        <v>3</v>
      </c>
      <c r="E8" s="51">
        <v>1</v>
      </c>
      <c r="F8" s="102"/>
      <c r="G8" s="102"/>
      <c r="H8" s="102"/>
    </row>
    <row r="9" spans="1:8" x14ac:dyDescent="0.25">
      <c r="A9" s="218" t="s">
        <v>43</v>
      </c>
      <c r="B9" s="163"/>
      <c r="C9" s="163"/>
      <c r="D9" s="163">
        <v>1</v>
      </c>
      <c r="E9" s="163"/>
      <c r="F9" s="176"/>
      <c r="G9" s="176"/>
      <c r="H9" s="176"/>
    </row>
    <row r="10" spans="1:8" ht="16.5" thickBot="1" x14ac:dyDescent="0.3">
      <c r="A10" s="62"/>
      <c r="B10" s="103"/>
      <c r="C10" s="88"/>
      <c r="D10" s="104"/>
      <c r="E10" s="104"/>
      <c r="F10" s="104"/>
      <c r="G10" s="104"/>
      <c r="H10" s="104"/>
    </row>
    <row r="11" spans="1:8" ht="16.5" thickBot="1" x14ac:dyDescent="0.3">
      <c r="A11" s="66" t="s">
        <v>49</v>
      </c>
      <c r="B11" s="91">
        <f>SUM(B12:B14)</f>
        <v>71.5</v>
      </c>
      <c r="C11" s="91">
        <f t="shared" ref="C11:G11" si="1">SUM(C12:C14)</f>
        <v>27.5</v>
      </c>
      <c r="D11" s="91">
        <f t="shared" si="1"/>
        <v>9.5</v>
      </c>
      <c r="E11" s="91">
        <f t="shared" si="1"/>
        <v>5.5</v>
      </c>
      <c r="F11" s="91">
        <f t="shared" si="1"/>
        <v>10</v>
      </c>
      <c r="G11" s="91">
        <f t="shared" si="1"/>
        <v>13</v>
      </c>
      <c r="H11" s="91">
        <f t="shared" ref="H11" si="2">SUM(H12:H14)</f>
        <v>0</v>
      </c>
    </row>
    <row r="12" spans="1:8" x14ac:dyDescent="0.25">
      <c r="A12" s="216" t="s">
        <v>884</v>
      </c>
      <c r="B12" s="160">
        <v>0.5</v>
      </c>
      <c r="C12" s="160">
        <v>1.5</v>
      </c>
      <c r="D12" s="160">
        <v>3</v>
      </c>
      <c r="E12" s="160">
        <v>1</v>
      </c>
      <c r="F12" s="175">
        <v>2</v>
      </c>
      <c r="G12" s="175">
        <v>2</v>
      </c>
      <c r="H12" s="175"/>
    </row>
    <row r="13" spans="1:8" x14ac:dyDescent="0.25">
      <c r="A13" s="32" t="s">
        <v>440</v>
      </c>
      <c r="B13" s="51">
        <v>70</v>
      </c>
      <c r="C13" s="51">
        <v>25</v>
      </c>
      <c r="D13" s="51">
        <v>6</v>
      </c>
      <c r="E13" s="51">
        <v>4</v>
      </c>
      <c r="F13" s="102">
        <v>7</v>
      </c>
      <c r="G13" s="102">
        <v>9</v>
      </c>
      <c r="H13" s="102"/>
    </row>
    <row r="14" spans="1:8" x14ac:dyDescent="0.25">
      <c r="A14" s="217" t="s">
        <v>157</v>
      </c>
      <c r="B14" s="163">
        <v>1</v>
      </c>
      <c r="C14" s="163">
        <v>1</v>
      </c>
      <c r="D14" s="163">
        <v>0.5</v>
      </c>
      <c r="E14" s="163">
        <v>0.5</v>
      </c>
      <c r="F14" s="176">
        <v>1</v>
      </c>
      <c r="G14" s="176">
        <v>2</v>
      </c>
      <c r="H14" s="176"/>
    </row>
    <row r="15" spans="1:8" ht="16.5" thickBot="1" x14ac:dyDescent="0.3">
      <c r="A15" s="74"/>
      <c r="B15" s="88"/>
      <c r="C15" s="88"/>
      <c r="D15" s="104"/>
      <c r="E15" s="104"/>
      <c r="F15" s="104"/>
      <c r="G15" s="104"/>
      <c r="H15" s="104"/>
    </row>
    <row r="16" spans="1:8" ht="16.5" thickBot="1" x14ac:dyDescent="0.3">
      <c r="A16" s="66" t="s">
        <v>56</v>
      </c>
      <c r="B16" s="91">
        <f>SUM(B17:B30)</f>
        <v>13.5</v>
      </c>
      <c r="C16" s="91">
        <f t="shared" ref="C16:G16" si="3">SUM(C17:C30)</f>
        <v>14</v>
      </c>
      <c r="D16" s="91">
        <f t="shared" si="3"/>
        <v>22</v>
      </c>
      <c r="E16" s="91">
        <f t="shared" si="3"/>
        <v>44.5</v>
      </c>
      <c r="F16" s="91">
        <f t="shared" si="3"/>
        <v>62.6</v>
      </c>
      <c r="G16" s="91">
        <f t="shared" si="3"/>
        <v>48</v>
      </c>
      <c r="H16" s="91">
        <f t="shared" ref="H16" si="4">SUM(H17:H30)</f>
        <v>0</v>
      </c>
    </row>
    <row r="17" spans="1:8" x14ac:dyDescent="0.25">
      <c r="A17" s="216" t="s">
        <v>516</v>
      </c>
      <c r="B17" s="160">
        <v>4</v>
      </c>
      <c r="C17" s="160"/>
      <c r="D17" s="160"/>
      <c r="E17" s="160">
        <v>1</v>
      </c>
      <c r="F17" s="175">
        <v>1</v>
      </c>
      <c r="G17" s="175">
        <v>3</v>
      </c>
      <c r="H17" s="175"/>
    </row>
    <row r="18" spans="1:8" x14ac:dyDescent="0.25">
      <c r="A18" s="32" t="s">
        <v>811</v>
      </c>
      <c r="B18" s="51">
        <v>0.5</v>
      </c>
      <c r="C18" s="51">
        <v>5</v>
      </c>
      <c r="D18" s="51">
        <v>5</v>
      </c>
      <c r="E18" s="51"/>
      <c r="F18" s="102">
        <v>1</v>
      </c>
      <c r="G18" s="102"/>
      <c r="H18" s="102"/>
    </row>
    <row r="19" spans="1:8" x14ac:dyDescent="0.25">
      <c r="A19" s="217" t="s">
        <v>447</v>
      </c>
      <c r="B19" s="163">
        <v>0.5</v>
      </c>
      <c r="C19" s="163">
        <v>0.5</v>
      </c>
      <c r="D19" s="163">
        <v>1</v>
      </c>
      <c r="E19" s="163">
        <v>0.5</v>
      </c>
      <c r="F19" s="176">
        <v>1</v>
      </c>
      <c r="G19" s="176">
        <v>1</v>
      </c>
      <c r="H19" s="176"/>
    </row>
    <row r="20" spans="1:8" x14ac:dyDescent="0.25">
      <c r="A20" s="32" t="s">
        <v>449</v>
      </c>
      <c r="B20" s="51">
        <v>0.5</v>
      </c>
      <c r="C20" s="51">
        <v>0.5</v>
      </c>
      <c r="D20" s="51">
        <v>0.5</v>
      </c>
      <c r="E20" s="51">
        <v>0.5</v>
      </c>
      <c r="F20" s="102">
        <v>1</v>
      </c>
      <c r="G20" s="102">
        <v>1</v>
      </c>
      <c r="H20" s="102"/>
    </row>
    <row r="21" spans="1:8" x14ac:dyDescent="0.25">
      <c r="A21" s="217" t="s">
        <v>450</v>
      </c>
      <c r="B21" s="163">
        <v>0.5</v>
      </c>
      <c r="C21" s="163">
        <v>0.5</v>
      </c>
      <c r="D21" s="163"/>
      <c r="E21" s="163">
        <v>0.5</v>
      </c>
      <c r="F21" s="176">
        <v>0.5</v>
      </c>
      <c r="G21" s="176"/>
      <c r="H21" s="176"/>
    </row>
    <row r="22" spans="1:8" x14ac:dyDescent="0.25">
      <c r="A22" s="32" t="s">
        <v>829</v>
      </c>
      <c r="B22" s="51"/>
      <c r="C22" s="51"/>
      <c r="D22" s="51"/>
      <c r="E22" s="51">
        <v>0.5</v>
      </c>
      <c r="F22" s="102">
        <v>1</v>
      </c>
      <c r="G22" s="102"/>
      <c r="H22" s="102"/>
    </row>
    <row r="23" spans="1:8" x14ac:dyDescent="0.25">
      <c r="A23" s="217" t="s">
        <v>563</v>
      </c>
      <c r="B23" s="163">
        <v>5</v>
      </c>
      <c r="C23" s="163">
        <v>6</v>
      </c>
      <c r="D23" s="163">
        <v>6</v>
      </c>
      <c r="E23" s="163">
        <v>6</v>
      </c>
      <c r="F23" s="176">
        <v>10</v>
      </c>
      <c r="G23" s="176">
        <v>9</v>
      </c>
      <c r="H23" s="176"/>
    </row>
    <row r="24" spans="1:8" x14ac:dyDescent="0.25">
      <c r="A24" s="32" t="s">
        <v>657</v>
      </c>
      <c r="B24" s="51">
        <v>2</v>
      </c>
      <c r="C24" s="51"/>
      <c r="D24" s="51"/>
      <c r="E24" s="51"/>
      <c r="F24" s="102"/>
      <c r="G24" s="102">
        <v>12</v>
      </c>
      <c r="H24" s="102"/>
    </row>
    <row r="25" spans="1:8" x14ac:dyDescent="0.25">
      <c r="A25" s="217" t="s">
        <v>830</v>
      </c>
      <c r="B25" s="163"/>
      <c r="C25" s="163">
        <v>1</v>
      </c>
      <c r="D25" s="163">
        <v>0.5</v>
      </c>
      <c r="E25" s="163">
        <v>0.5</v>
      </c>
      <c r="F25" s="176">
        <v>2</v>
      </c>
      <c r="G25" s="176">
        <v>0.5</v>
      </c>
      <c r="H25" s="176"/>
    </row>
    <row r="26" spans="1:8" x14ac:dyDescent="0.25">
      <c r="A26" s="32" t="s">
        <v>453</v>
      </c>
      <c r="B26" s="51"/>
      <c r="C26" s="51"/>
      <c r="D26" s="51">
        <v>0.5</v>
      </c>
      <c r="E26" s="51"/>
      <c r="F26" s="102">
        <v>0.1</v>
      </c>
      <c r="G26" s="102">
        <v>0.5</v>
      </c>
      <c r="H26" s="102"/>
    </row>
    <row r="27" spans="1:8" x14ac:dyDescent="0.25">
      <c r="A27" s="217" t="s">
        <v>455</v>
      </c>
      <c r="B27" s="163">
        <v>0.5</v>
      </c>
      <c r="C27" s="163"/>
      <c r="D27" s="163"/>
      <c r="E27" s="163"/>
      <c r="F27" s="176"/>
      <c r="G27" s="176"/>
      <c r="H27" s="176"/>
    </row>
    <row r="28" spans="1:8" x14ac:dyDescent="0.25">
      <c r="A28" s="32" t="s">
        <v>831</v>
      </c>
      <c r="B28" s="51"/>
      <c r="C28" s="51">
        <v>0.5</v>
      </c>
      <c r="D28" s="51">
        <v>0.5</v>
      </c>
      <c r="E28" s="51"/>
      <c r="F28" s="102"/>
      <c r="G28" s="102"/>
      <c r="H28" s="102"/>
    </row>
    <row r="29" spans="1:8" x14ac:dyDescent="0.25">
      <c r="A29" s="217" t="s">
        <v>880</v>
      </c>
      <c r="B29" s="163"/>
      <c r="C29" s="163"/>
      <c r="D29" s="163"/>
      <c r="E29" s="163"/>
      <c r="F29" s="176"/>
      <c r="G29" s="176">
        <v>1</v>
      </c>
      <c r="H29" s="176"/>
    </row>
    <row r="30" spans="1:8" x14ac:dyDescent="0.25">
      <c r="A30" s="219" t="s">
        <v>464</v>
      </c>
      <c r="B30" s="169"/>
      <c r="C30" s="169"/>
      <c r="D30" s="169">
        <v>8</v>
      </c>
      <c r="E30" s="169">
        <v>35</v>
      </c>
      <c r="F30" s="177">
        <v>45</v>
      </c>
      <c r="G30" s="177">
        <v>20</v>
      </c>
      <c r="H30" s="177"/>
    </row>
    <row r="31" spans="1:8" x14ac:dyDescent="0.25">
      <c r="A31" s="220" t="s">
        <v>456</v>
      </c>
      <c r="B31" s="172"/>
      <c r="C31" s="172"/>
      <c r="D31" s="172">
        <v>15</v>
      </c>
      <c r="E31" s="172">
        <v>10</v>
      </c>
      <c r="F31" s="186">
        <v>3</v>
      </c>
      <c r="G31" s="186"/>
      <c r="H31" s="186"/>
    </row>
    <row r="32" spans="1:8" ht="16.5" thickBot="1" x14ac:dyDescent="0.3">
      <c r="A32" s="32"/>
      <c r="B32" s="51"/>
      <c r="C32" s="51"/>
      <c r="D32" s="51"/>
      <c r="E32" s="51"/>
      <c r="F32" s="102"/>
      <c r="G32" s="102"/>
      <c r="H32" s="102"/>
    </row>
    <row r="33" spans="1:8" ht="16.5" thickBot="1" x14ac:dyDescent="0.3">
      <c r="A33" s="66" t="s">
        <v>57</v>
      </c>
      <c r="B33" s="91">
        <f>B16+B11+B4</f>
        <v>89</v>
      </c>
      <c r="C33" s="91">
        <f t="shared" ref="C33:G33" si="5">C16+C11+C4</f>
        <v>46</v>
      </c>
      <c r="D33" s="91">
        <f t="shared" si="5"/>
        <v>35</v>
      </c>
      <c r="E33" s="91">
        <f t="shared" si="5"/>
        <v>52</v>
      </c>
      <c r="F33" s="91">
        <f t="shared" si="5"/>
        <v>72.599999999999994</v>
      </c>
      <c r="G33" s="91">
        <f t="shared" si="5"/>
        <v>61.1</v>
      </c>
      <c r="H33" s="91">
        <f t="shared" ref="H33" si="6">H16+H11+H4</f>
        <v>0</v>
      </c>
    </row>
    <row r="34" spans="1:8" ht="16.5" thickBot="1" x14ac:dyDescent="0.3">
      <c r="A34" s="66" t="s">
        <v>58</v>
      </c>
      <c r="B34" s="55">
        <f>COUNT(B5:B8)+COUNT(B12:B14)+COUNT(B17:B28)</f>
        <v>14</v>
      </c>
      <c r="C34" s="55">
        <f t="shared" ref="C34:G34" si="7">COUNT(C5:C8)+COUNT(C12:C14)+COUNT(C17:C28)</f>
        <v>13</v>
      </c>
      <c r="D34" s="55">
        <f t="shared" si="7"/>
        <v>12</v>
      </c>
      <c r="E34" s="55">
        <f t="shared" si="7"/>
        <v>12</v>
      </c>
      <c r="F34" s="55">
        <f t="shared" si="7"/>
        <v>12</v>
      </c>
      <c r="G34" s="55">
        <f t="shared" si="7"/>
        <v>11</v>
      </c>
      <c r="H34" s="55">
        <f t="shared" ref="H34" si="8">COUNT(H5:H8)+COUNT(H12:H14)+COUNT(H17:H28)</f>
        <v>0</v>
      </c>
    </row>
    <row r="35" spans="1:8" ht="16.5" thickBot="1" x14ac:dyDescent="0.3">
      <c r="A35" s="66" t="s">
        <v>832</v>
      </c>
      <c r="B35" s="55"/>
      <c r="C35" s="55"/>
      <c r="D35" s="105"/>
      <c r="E35" s="105"/>
      <c r="F35" s="105"/>
      <c r="G35" s="105">
        <v>8092</v>
      </c>
      <c r="H35" s="105"/>
    </row>
    <row r="36" spans="1:8" x14ac:dyDescent="0.25">
      <c r="B36" s="100"/>
      <c r="C36" s="100"/>
      <c r="D36" s="100"/>
      <c r="E36" s="100"/>
      <c r="F36" s="100"/>
      <c r="G36" s="100"/>
      <c r="H36" s="100"/>
    </row>
    <row r="37" spans="1:8" x14ac:dyDescent="0.25">
      <c r="A37" s="61" t="s">
        <v>833</v>
      </c>
      <c r="B37" s="102">
        <v>4</v>
      </c>
      <c r="C37" s="102">
        <v>5</v>
      </c>
      <c r="D37" s="102">
        <v>5</v>
      </c>
      <c r="E37" s="102"/>
      <c r="F37" s="102"/>
      <c r="G37" s="102"/>
      <c r="H37" s="102"/>
    </row>
    <row r="38" spans="1:8" x14ac:dyDescent="0.25">
      <c r="B38" s="100"/>
      <c r="C38" s="100"/>
      <c r="D38" s="100"/>
      <c r="E38" s="100"/>
      <c r="F38" s="100"/>
      <c r="G38" s="100"/>
      <c r="H38" s="100"/>
    </row>
    <row r="39" spans="1:8" x14ac:dyDescent="0.25">
      <c r="A39" s="3" t="s">
        <v>943</v>
      </c>
      <c r="B39" s="147" t="s">
        <v>828</v>
      </c>
      <c r="C39" s="100"/>
      <c r="D39" s="100"/>
      <c r="E39" s="100"/>
      <c r="F39" s="100"/>
      <c r="G39" s="100"/>
      <c r="H39" s="100"/>
    </row>
  </sheetData>
  <sortState xmlns:xlrd2="http://schemas.microsoft.com/office/spreadsheetml/2017/richdata2" ref="A17:G28">
    <sortCondition ref="A16:A28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1"/>
  <dimension ref="A1:F40"/>
  <sheetViews>
    <sheetView zoomScale="145" zoomScaleNormal="145" workbookViewId="0">
      <selection activeCell="K16" sqref="K16"/>
    </sheetView>
  </sheetViews>
  <sheetFormatPr defaultRowHeight="12.75" x14ac:dyDescent="0.2"/>
  <cols>
    <col min="1" max="1" width="35.42578125" customWidth="1"/>
    <col min="2" max="5" width="9.5703125" customWidth="1"/>
  </cols>
  <sheetData>
    <row r="1" spans="1:6" ht="16.5" thickBot="1" x14ac:dyDescent="0.25">
      <c r="A1" s="133"/>
      <c r="B1" s="28">
        <v>1999</v>
      </c>
      <c r="C1" s="28">
        <v>2006</v>
      </c>
      <c r="D1" s="28">
        <v>2011</v>
      </c>
      <c r="E1" s="28">
        <v>2014</v>
      </c>
      <c r="F1" s="28">
        <v>2020</v>
      </c>
    </row>
    <row r="2" spans="1:6" ht="16.5" thickBot="1" x14ac:dyDescent="0.25">
      <c r="A2" s="134" t="s">
        <v>834</v>
      </c>
      <c r="B2" s="79" t="s">
        <v>790</v>
      </c>
      <c r="C2" s="79" t="s">
        <v>790</v>
      </c>
      <c r="D2" s="79" t="s">
        <v>790</v>
      </c>
      <c r="E2" s="79" t="s">
        <v>433</v>
      </c>
      <c r="F2" s="138"/>
    </row>
    <row r="3" spans="1:6" ht="16.5" thickBot="1" x14ac:dyDescent="0.25">
      <c r="A3" s="66" t="s">
        <v>48</v>
      </c>
      <c r="B3" s="28">
        <f>SUM(B4:B9)</f>
        <v>24</v>
      </c>
      <c r="C3" s="28">
        <f t="shared" ref="C3:F3" si="0">SUM(C4:C9)</f>
        <v>33</v>
      </c>
      <c r="D3" s="28">
        <f t="shared" si="0"/>
        <v>28</v>
      </c>
      <c r="E3" s="28">
        <f t="shared" si="0"/>
        <v>0</v>
      </c>
      <c r="F3" s="28">
        <f t="shared" si="0"/>
        <v>0</v>
      </c>
    </row>
    <row r="4" spans="1:6" ht="15.75" x14ac:dyDescent="0.2">
      <c r="A4" s="64" t="s">
        <v>436</v>
      </c>
      <c r="B4" s="22"/>
      <c r="C4" s="22">
        <v>10</v>
      </c>
      <c r="D4" s="22">
        <v>10</v>
      </c>
      <c r="E4" s="22"/>
      <c r="F4" s="26"/>
    </row>
    <row r="5" spans="1:6" ht="15.75" x14ac:dyDescent="0.2">
      <c r="A5" s="32" t="s">
        <v>468</v>
      </c>
      <c r="B5" s="12">
        <v>0.5</v>
      </c>
      <c r="C5" s="12">
        <v>1</v>
      </c>
      <c r="D5" s="12">
        <v>1</v>
      </c>
      <c r="E5" s="12"/>
      <c r="F5" s="11"/>
    </row>
    <row r="6" spans="1:6" ht="15.75" x14ac:dyDescent="0.2">
      <c r="A6" s="32" t="s">
        <v>493</v>
      </c>
      <c r="B6" s="12">
        <v>16</v>
      </c>
      <c r="C6" s="12">
        <v>22</v>
      </c>
      <c r="D6" s="12">
        <v>4</v>
      </c>
      <c r="E6" s="12"/>
      <c r="F6" s="11"/>
    </row>
    <row r="7" spans="1:6" ht="15.75" x14ac:dyDescent="0.2">
      <c r="A7" s="32" t="s">
        <v>705</v>
      </c>
      <c r="B7" s="12">
        <v>7</v>
      </c>
      <c r="C7" s="12"/>
      <c r="D7" s="12"/>
      <c r="E7" s="12"/>
      <c r="F7" s="11"/>
    </row>
    <row r="8" spans="1:6" ht="15.75" x14ac:dyDescent="0.2">
      <c r="A8" s="32" t="s">
        <v>484</v>
      </c>
      <c r="B8" s="12">
        <v>0.5</v>
      </c>
      <c r="C8" s="12"/>
      <c r="D8" s="12"/>
      <c r="E8" s="12"/>
      <c r="F8" s="11"/>
    </row>
    <row r="9" spans="1:6" ht="15.75" x14ac:dyDescent="0.2">
      <c r="A9" s="60" t="s">
        <v>43</v>
      </c>
      <c r="B9" s="12"/>
      <c r="C9" s="12"/>
      <c r="D9" s="12">
        <v>13</v>
      </c>
      <c r="E9" s="12"/>
      <c r="F9" s="11"/>
    </row>
    <row r="10" spans="1:6" ht="16.5" thickBot="1" x14ac:dyDescent="0.25">
      <c r="A10" s="62"/>
      <c r="B10" s="63"/>
      <c r="C10" s="14"/>
      <c r="D10" s="75"/>
      <c r="E10" s="13"/>
      <c r="F10" s="13"/>
    </row>
    <row r="11" spans="1:6" ht="16.5" thickBot="1" x14ac:dyDescent="0.25">
      <c r="A11" s="66" t="s">
        <v>49</v>
      </c>
      <c r="B11" s="28">
        <f>SUM(B12:B14)</f>
        <v>6.5</v>
      </c>
      <c r="C11" s="28">
        <f t="shared" ref="C11:F11" si="1">SUM(C12:C14)</f>
        <v>5.5</v>
      </c>
      <c r="D11" s="28">
        <f t="shared" si="1"/>
        <v>5.5</v>
      </c>
      <c r="E11" s="28">
        <f t="shared" si="1"/>
        <v>0</v>
      </c>
      <c r="F11" s="28">
        <f t="shared" si="1"/>
        <v>0</v>
      </c>
    </row>
    <row r="12" spans="1:6" ht="15.75" x14ac:dyDescent="0.2">
      <c r="A12" s="64" t="s">
        <v>746</v>
      </c>
      <c r="B12" s="22">
        <v>1</v>
      </c>
      <c r="C12" s="22">
        <v>2</v>
      </c>
      <c r="D12" s="22">
        <v>1</v>
      </c>
      <c r="E12" s="22"/>
      <c r="F12" s="26"/>
    </row>
    <row r="13" spans="1:6" ht="15.75" x14ac:dyDescent="0.2">
      <c r="A13" s="32" t="s">
        <v>442</v>
      </c>
      <c r="B13" s="12">
        <v>5</v>
      </c>
      <c r="C13" s="12">
        <v>3</v>
      </c>
      <c r="D13" s="12">
        <v>4</v>
      </c>
      <c r="E13" s="12"/>
      <c r="F13" s="11"/>
    </row>
    <row r="14" spans="1:6" ht="15.75" x14ac:dyDescent="0.2">
      <c r="A14" s="32" t="s">
        <v>536</v>
      </c>
      <c r="B14" s="12">
        <v>0.5</v>
      </c>
      <c r="C14" s="12">
        <v>0.5</v>
      </c>
      <c r="D14" s="12">
        <v>0.5</v>
      </c>
      <c r="E14" s="12"/>
      <c r="F14" s="11"/>
    </row>
    <row r="15" spans="1:6" ht="16.5" thickBot="1" x14ac:dyDescent="0.25">
      <c r="A15" s="62"/>
      <c r="B15" s="63"/>
      <c r="C15" s="14"/>
      <c r="D15" s="75"/>
      <c r="E15" s="13"/>
      <c r="F15" s="13"/>
    </row>
    <row r="16" spans="1:6" ht="16.5" thickBot="1" x14ac:dyDescent="0.25">
      <c r="A16" s="66" t="s">
        <v>56</v>
      </c>
      <c r="B16" s="28">
        <f>SUM(B17:B34)</f>
        <v>33</v>
      </c>
      <c r="C16" s="28">
        <f t="shared" ref="C16:F16" si="2">SUM(C17:C34)</f>
        <v>39.5</v>
      </c>
      <c r="D16" s="28">
        <f t="shared" si="2"/>
        <v>33</v>
      </c>
      <c r="E16" s="28">
        <f t="shared" si="2"/>
        <v>0</v>
      </c>
      <c r="F16" s="28">
        <f t="shared" si="2"/>
        <v>0</v>
      </c>
    </row>
    <row r="17" spans="1:6" ht="15.75" x14ac:dyDescent="0.2">
      <c r="A17" s="64" t="s">
        <v>727</v>
      </c>
      <c r="B17" s="22"/>
      <c r="C17" s="22">
        <v>0.5</v>
      </c>
      <c r="D17" s="22"/>
      <c r="E17" s="22"/>
      <c r="F17" s="26"/>
    </row>
    <row r="18" spans="1:6" ht="15.75" x14ac:dyDescent="0.2">
      <c r="A18" s="32" t="s">
        <v>516</v>
      </c>
      <c r="B18" s="12">
        <v>10</v>
      </c>
      <c r="C18" s="12">
        <v>8.5</v>
      </c>
      <c r="D18" s="12"/>
      <c r="E18" s="12"/>
      <c r="F18" s="11"/>
    </row>
    <row r="19" spans="1:6" ht="15.75" x14ac:dyDescent="0.2">
      <c r="A19" s="32" t="s">
        <v>835</v>
      </c>
      <c r="B19" s="12">
        <v>4</v>
      </c>
      <c r="C19" s="12">
        <v>8.5</v>
      </c>
      <c r="D19" s="12">
        <v>6</v>
      </c>
      <c r="E19" s="12"/>
      <c r="F19" s="11"/>
    </row>
    <row r="20" spans="1:6" ht="15.75" x14ac:dyDescent="0.2">
      <c r="A20" s="32" t="s">
        <v>444</v>
      </c>
      <c r="B20" s="12"/>
      <c r="C20" s="12">
        <v>1</v>
      </c>
      <c r="D20" s="12">
        <v>3</v>
      </c>
      <c r="E20" s="12"/>
      <c r="F20" s="11"/>
    </row>
    <row r="21" spans="1:6" ht="15.75" x14ac:dyDescent="0.2">
      <c r="A21" s="32" t="s">
        <v>458</v>
      </c>
      <c r="B21" s="12">
        <v>1</v>
      </c>
      <c r="C21" s="12">
        <v>1.5</v>
      </c>
      <c r="D21" s="12">
        <v>2</v>
      </c>
      <c r="E21" s="12"/>
      <c r="F21" s="11"/>
    </row>
    <row r="22" spans="1:6" ht="15.75" x14ac:dyDescent="0.2">
      <c r="A22" s="32" t="s">
        <v>447</v>
      </c>
      <c r="B22" s="12"/>
      <c r="C22" s="12"/>
      <c r="D22" s="12">
        <v>0.5</v>
      </c>
      <c r="E22" s="12"/>
      <c r="F22" s="11"/>
    </row>
    <row r="23" spans="1:6" ht="15.75" x14ac:dyDescent="0.2">
      <c r="A23" s="32" t="s">
        <v>944</v>
      </c>
      <c r="B23" s="12"/>
      <c r="C23" s="12">
        <v>0.5</v>
      </c>
      <c r="D23" s="12"/>
      <c r="E23" s="12"/>
      <c r="F23" s="11"/>
    </row>
    <row r="24" spans="1:6" ht="15.75" x14ac:dyDescent="0.2">
      <c r="A24" s="32" t="s">
        <v>449</v>
      </c>
      <c r="B24" s="12">
        <v>1</v>
      </c>
      <c r="C24" s="12">
        <v>0.5</v>
      </c>
      <c r="D24" s="12">
        <v>1</v>
      </c>
      <c r="E24" s="12"/>
      <c r="F24" s="11"/>
    </row>
    <row r="25" spans="1:6" ht="15.75" x14ac:dyDescent="0.2">
      <c r="A25" s="32" t="s">
        <v>450</v>
      </c>
      <c r="B25" s="12">
        <v>0.5</v>
      </c>
      <c r="C25" s="12">
        <v>0.5</v>
      </c>
      <c r="D25" s="12">
        <v>0.5</v>
      </c>
      <c r="E25" s="12"/>
      <c r="F25" s="11"/>
    </row>
    <row r="26" spans="1:6" ht="15.75" x14ac:dyDescent="0.2">
      <c r="A26" s="15" t="s">
        <v>904</v>
      </c>
      <c r="B26" s="12">
        <v>2</v>
      </c>
      <c r="C26" s="12">
        <v>3</v>
      </c>
      <c r="D26" s="12">
        <v>2</v>
      </c>
      <c r="E26" s="12"/>
      <c r="F26" s="11"/>
    </row>
    <row r="27" spans="1:6" ht="15.75" x14ac:dyDescent="0.2">
      <c r="A27" s="32" t="s">
        <v>537</v>
      </c>
      <c r="B27" s="12">
        <v>7</v>
      </c>
      <c r="C27" s="12">
        <v>6</v>
      </c>
      <c r="D27" s="12">
        <v>6</v>
      </c>
      <c r="E27" s="12"/>
      <c r="F27" s="11"/>
    </row>
    <row r="28" spans="1:6" ht="15.75" x14ac:dyDescent="0.2">
      <c r="A28" s="32" t="s">
        <v>657</v>
      </c>
      <c r="B28" s="12">
        <v>4</v>
      </c>
      <c r="C28" s="12">
        <v>4</v>
      </c>
      <c r="D28" s="12"/>
      <c r="E28" s="12"/>
      <c r="F28" s="11"/>
    </row>
    <row r="29" spans="1:6" ht="15.75" x14ac:dyDescent="0.2">
      <c r="A29" s="32" t="s">
        <v>452</v>
      </c>
      <c r="B29" s="12">
        <v>0.5</v>
      </c>
      <c r="C29" s="12"/>
      <c r="D29" s="12">
        <v>0.5</v>
      </c>
      <c r="E29" s="12"/>
      <c r="F29" s="11"/>
    </row>
    <row r="30" spans="1:6" ht="15.75" x14ac:dyDescent="0.2">
      <c r="A30" s="32" t="s">
        <v>453</v>
      </c>
      <c r="B30" s="12">
        <v>1</v>
      </c>
      <c r="C30" s="12">
        <v>3</v>
      </c>
      <c r="D30" s="12">
        <v>1</v>
      </c>
      <c r="E30" s="12"/>
      <c r="F30" s="11"/>
    </row>
    <row r="31" spans="1:6" ht="15.75" x14ac:dyDescent="0.2">
      <c r="A31" s="32" t="s">
        <v>597</v>
      </c>
      <c r="B31" s="12"/>
      <c r="C31" s="12">
        <v>0.5</v>
      </c>
      <c r="D31" s="12"/>
      <c r="E31" s="12"/>
      <c r="F31" s="11"/>
    </row>
    <row r="32" spans="1:6" ht="15.75" x14ac:dyDescent="0.2">
      <c r="A32" s="32" t="s">
        <v>455</v>
      </c>
      <c r="B32" s="12">
        <v>1</v>
      </c>
      <c r="C32" s="12">
        <v>1</v>
      </c>
      <c r="D32" s="12">
        <v>0.5</v>
      </c>
      <c r="E32" s="12"/>
      <c r="F32" s="11"/>
    </row>
    <row r="33" spans="1:6" ht="15.75" x14ac:dyDescent="0.2">
      <c r="A33" s="32" t="s">
        <v>463</v>
      </c>
      <c r="B33" s="12">
        <v>0.5</v>
      </c>
      <c r="C33" s="12">
        <v>0.5</v>
      </c>
      <c r="D33" s="12"/>
      <c r="E33" s="12"/>
      <c r="F33" s="11"/>
    </row>
    <row r="34" spans="1:6" ht="15.75" x14ac:dyDescent="0.2">
      <c r="A34" s="60" t="s">
        <v>464</v>
      </c>
      <c r="B34" s="12">
        <v>0.5</v>
      </c>
      <c r="C34" s="12"/>
      <c r="D34" s="12">
        <v>10</v>
      </c>
      <c r="E34" s="12"/>
      <c r="F34" s="11"/>
    </row>
    <row r="35" spans="1:6" ht="16.5" thickBot="1" x14ac:dyDescent="0.25">
      <c r="A35" s="65" t="s">
        <v>456</v>
      </c>
      <c r="B35" s="14"/>
      <c r="C35" s="14"/>
      <c r="D35" s="14">
        <v>8</v>
      </c>
      <c r="E35" s="14"/>
      <c r="F35" s="13"/>
    </row>
    <row r="36" spans="1:6" ht="16.5" thickBot="1" x14ac:dyDescent="0.25">
      <c r="A36" s="66" t="s">
        <v>57</v>
      </c>
      <c r="B36" s="28">
        <f>B16+B11+B3</f>
        <v>63.5</v>
      </c>
      <c r="C36" s="28">
        <f>C16+C11+C3</f>
        <v>78</v>
      </c>
      <c r="D36" s="28">
        <f>D16+D11+D3+D9</f>
        <v>79.5</v>
      </c>
      <c r="E36" s="28">
        <f>E16+E11+E3+E9</f>
        <v>0</v>
      </c>
      <c r="F36" s="28">
        <f>F16+F11+F3+F9</f>
        <v>0</v>
      </c>
    </row>
    <row r="37" spans="1:6" ht="16.5" thickBot="1" x14ac:dyDescent="0.25">
      <c r="A37" s="66" t="s">
        <v>58</v>
      </c>
      <c r="B37" s="31">
        <f>COUNT(B4:B34)-2</f>
        <v>20</v>
      </c>
      <c r="C37" s="31">
        <f>COUNT(C4:C34)-2</f>
        <v>21</v>
      </c>
      <c r="D37" s="31">
        <f>COUNT(D4:D34)-3</f>
        <v>18</v>
      </c>
      <c r="E37" s="31">
        <f>COUNT(E4:E34)-3</f>
        <v>-1</v>
      </c>
      <c r="F37" s="41"/>
    </row>
    <row r="38" spans="1:6" ht="16.5" thickBot="1" x14ac:dyDescent="0.25">
      <c r="A38" s="66" t="s">
        <v>836</v>
      </c>
      <c r="B38" s="31"/>
      <c r="C38" s="133"/>
      <c r="D38" s="41"/>
      <c r="E38" s="41"/>
      <c r="F38" s="41"/>
    </row>
    <row r="40" spans="1:6" ht="15.75" x14ac:dyDescent="0.2">
      <c r="A40" s="61" t="s">
        <v>837</v>
      </c>
      <c r="B40" s="11">
        <v>14</v>
      </c>
      <c r="C40" s="11">
        <v>17</v>
      </c>
      <c r="D40" s="11">
        <v>6</v>
      </c>
      <c r="E40" s="11"/>
      <c r="F40" s="11"/>
    </row>
  </sheetData>
  <sortState xmlns:xlrd2="http://schemas.microsoft.com/office/spreadsheetml/2017/richdata2" ref="A17:F33">
    <sortCondition ref="A16:A33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2"/>
  <dimension ref="A1:F35"/>
  <sheetViews>
    <sheetView zoomScale="130" zoomScaleNormal="130" workbookViewId="0">
      <selection activeCell="I20" sqref="I20"/>
    </sheetView>
  </sheetViews>
  <sheetFormatPr defaultColWidth="8.85546875" defaultRowHeight="15.75" x14ac:dyDescent="0.25"/>
  <cols>
    <col min="1" max="1" width="35.5703125" style="3" customWidth="1"/>
    <col min="2" max="5" width="9.5703125" style="3" customWidth="1"/>
    <col min="6" max="16384" width="8.85546875" style="3"/>
  </cols>
  <sheetData>
    <row r="1" spans="1:6" ht="16.5" thickBot="1" x14ac:dyDescent="0.3">
      <c r="A1" s="133" t="s">
        <v>838</v>
      </c>
      <c r="B1" s="28">
        <v>1999</v>
      </c>
      <c r="C1" s="28">
        <v>2006</v>
      </c>
      <c r="D1" s="59">
        <v>2011</v>
      </c>
      <c r="E1" s="28">
        <v>2014</v>
      </c>
      <c r="F1" s="28">
        <v>2020</v>
      </c>
    </row>
    <row r="2" spans="1:6" ht="16.5" thickBot="1" x14ac:dyDescent="0.3">
      <c r="A2" s="134" t="s">
        <v>839</v>
      </c>
      <c r="B2" s="79" t="s">
        <v>790</v>
      </c>
      <c r="C2" s="79" t="s">
        <v>790</v>
      </c>
      <c r="D2" s="79" t="s">
        <v>790</v>
      </c>
      <c r="E2" s="79" t="s">
        <v>433</v>
      </c>
      <c r="F2" s="148"/>
    </row>
    <row r="3" spans="1:6" ht="16.5" thickBot="1" x14ac:dyDescent="0.3">
      <c r="A3" s="66" t="s">
        <v>48</v>
      </c>
      <c r="B3" s="28">
        <f>SUM(B4:B6)</f>
        <v>9.5</v>
      </c>
      <c r="C3" s="28">
        <f t="shared" ref="C3:F3" si="0">SUM(C4:C6)</f>
        <v>12</v>
      </c>
      <c r="D3" s="28">
        <f t="shared" si="0"/>
        <v>10</v>
      </c>
      <c r="E3" s="28">
        <f t="shared" si="0"/>
        <v>0</v>
      </c>
      <c r="F3" s="28">
        <f t="shared" si="0"/>
        <v>0</v>
      </c>
    </row>
    <row r="4" spans="1:6" x14ac:dyDescent="0.25">
      <c r="A4" s="64" t="s">
        <v>436</v>
      </c>
      <c r="B4" s="22">
        <v>8</v>
      </c>
      <c r="C4" s="22">
        <v>10</v>
      </c>
      <c r="D4" s="22">
        <v>8</v>
      </c>
      <c r="E4" s="22"/>
      <c r="F4" s="58"/>
    </row>
    <row r="5" spans="1:6" x14ac:dyDescent="0.25">
      <c r="A5" s="32" t="s">
        <v>468</v>
      </c>
      <c r="B5" s="12">
        <v>0.5</v>
      </c>
      <c r="C5" s="12">
        <v>2</v>
      </c>
      <c r="D5" s="12">
        <v>2</v>
      </c>
      <c r="E5" s="12"/>
      <c r="F5" s="18"/>
    </row>
    <row r="6" spans="1:6" x14ac:dyDescent="0.25">
      <c r="A6" s="32" t="s">
        <v>469</v>
      </c>
      <c r="B6" s="12">
        <v>1</v>
      </c>
      <c r="C6" s="12"/>
      <c r="D6" s="12"/>
      <c r="E6" s="12"/>
      <c r="F6" s="18"/>
    </row>
    <row r="7" spans="1:6" ht="16.5" thickBot="1" x14ac:dyDescent="0.3">
      <c r="A7" s="62"/>
      <c r="B7" s="63"/>
      <c r="C7" s="65"/>
      <c r="D7" s="69"/>
      <c r="E7" s="69"/>
      <c r="F7" s="69"/>
    </row>
    <row r="8" spans="1:6" ht="16.5" thickBot="1" x14ac:dyDescent="0.3">
      <c r="A8" s="66" t="s">
        <v>49</v>
      </c>
      <c r="B8" s="28">
        <f>SUM(B9:B13)</f>
        <v>45</v>
      </c>
      <c r="C8" s="28">
        <f t="shared" ref="C8:F8" si="1">SUM(C9:C13)</f>
        <v>56.5</v>
      </c>
      <c r="D8" s="28">
        <f t="shared" si="1"/>
        <v>43</v>
      </c>
      <c r="E8" s="28">
        <f t="shared" si="1"/>
        <v>0</v>
      </c>
      <c r="F8" s="28">
        <f t="shared" si="1"/>
        <v>0</v>
      </c>
    </row>
    <row r="9" spans="1:6" x14ac:dyDescent="0.25">
      <c r="A9" s="64" t="s">
        <v>439</v>
      </c>
      <c r="B9" s="22"/>
      <c r="C9" s="22">
        <v>0.5</v>
      </c>
      <c r="D9" s="22">
        <v>0.5</v>
      </c>
      <c r="E9" s="22"/>
      <c r="F9" s="58"/>
    </row>
    <row r="10" spans="1:6" x14ac:dyDescent="0.25">
      <c r="A10" s="32" t="s">
        <v>588</v>
      </c>
      <c r="B10" s="12"/>
      <c r="C10" s="12">
        <v>0.5</v>
      </c>
      <c r="D10" s="12"/>
      <c r="E10" s="12"/>
      <c r="F10" s="18"/>
    </row>
    <row r="11" spans="1:6" x14ac:dyDescent="0.25">
      <c r="A11" s="32" t="s">
        <v>441</v>
      </c>
      <c r="B11" s="12"/>
      <c r="C11" s="12">
        <v>0.5</v>
      </c>
      <c r="D11" s="12">
        <v>0.5</v>
      </c>
      <c r="E11" s="12"/>
      <c r="F11" s="18"/>
    </row>
    <row r="12" spans="1:6" x14ac:dyDescent="0.25">
      <c r="A12" s="32" t="s">
        <v>746</v>
      </c>
      <c r="B12" s="12">
        <v>15</v>
      </c>
      <c r="C12" s="12">
        <v>10</v>
      </c>
      <c r="D12" s="12">
        <v>5</v>
      </c>
      <c r="E12" s="12"/>
      <c r="F12" s="18"/>
    </row>
    <row r="13" spans="1:6" x14ac:dyDescent="0.25">
      <c r="A13" s="32" t="s">
        <v>442</v>
      </c>
      <c r="B13" s="12">
        <v>30</v>
      </c>
      <c r="C13" s="12">
        <v>45</v>
      </c>
      <c r="D13" s="12">
        <v>37</v>
      </c>
      <c r="E13" s="12"/>
      <c r="F13" s="18"/>
    </row>
    <row r="14" spans="1:6" ht="16.5" thickBot="1" x14ac:dyDescent="0.3">
      <c r="A14" s="62"/>
      <c r="B14" s="63"/>
      <c r="C14" s="14"/>
      <c r="D14" s="14"/>
      <c r="E14" s="14"/>
      <c r="F14" s="69"/>
    </row>
    <row r="15" spans="1:6" ht="16.5" thickBot="1" x14ac:dyDescent="0.3">
      <c r="A15" s="66" t="s">
        <v>56</v>
      </c>
      <c r="B15" s="28">
        <f>SUM(B16:B31)</f>
        <v>28</v>
      </c>
      <c r="C15" s="28">
        <f t="shared" ref="C15:F15" si="2">SUM(C16:C31)</f>
        <v>33.5</v>
      </c>
      <c r="D15" s="28">
        <f t="shared" si="2"/>
        <v>32</v>
      </c>
      <c r="E15" s="28">
        <f t="shared" si="2"/>
        <v>0</v>
      </c>
      <c r="F15" s="28">
        <f t="shared" si="2"/>
        <v>0</v>
      </c>
    </row>
    <row r="16" spans="1:6" x14ac:dyDescent="0.25">
      <c r="A16" s="64" t="s">
        <v>497</v>
      </c>
      <c r="B16" s="29"/>
      <c r="C16" s="22"/>
      <c r="D16" s="22">
        <v>0.5</v>
      </c>
      <c r="E16" s="22"/>
      <c r="F16" s="58"/>
    </row>
    <row r="17" spans="1:6" x14ac:dyDescent="0.25">
      <c r="A17" s="32" t="s">
        <v>471</v>
      </c>
      <c r="B17" s="12"/>
      <c r="C17" s="12">
        <v>0.5</v>
      </c>
      <c r="D17" s="12">
        <v>0.5</v>
      </c>
      <c r="E17" s="12"/>
      <c r="F17" s="18"/>
    </row>
    <row r="18" spans="1:6" x14ac:dyDescent="0.25">
      <c r="A18" s="32" t="s">
        <v>620</v>
      </c>
      <c r="B18" s="12">
        <v>0.5</v>
      </c>
      <c r="C18" s="12">
        <v>0.5</v>
      </c>
      <c r="D18" s="12">
        <v>0.5</v>
      </c>
      <c r="E18" s="12"/>
      <c r="F18" s="18"/>
    </row>
    <row r="19" spans="1:6" x14ac:dyDescent="0.25">
      <c r="A19" s="32" t="s">
        <v>516</v>
      </c>
      <c r="B19" s="12">
        <v>7</v>
      </c>
      <c r="C19" s="12">
        <v>7</v>
      </c>
      <c r="D19" s="12">
        <v>3</v>
      </c>
      <c r="E19" s="12"/>
      <c r="F19" s="18"/>
    </row>
    <row r="20" spans="1:6" x14ac:dyDescent="0.25">
      <c r="A20" s="32" t="s">
        <v>448</v>
      </c>
      <c r="B20" s="12"/>
      <c r="C20" s="12">
        <v>0.5</v>
      </c>
      <c r="D20" s="12">
        <v>0.5</v>
      </c>
      <c r="E20" s="12"/>
      <c r="F20" s="18"/>
    </row>
    <row r="21" spans="1:6" x14ac:dyDescent="0.25">
      <c r="A21" s="32" t="s">
        <v>449</v>
      </c>
      <c r="B21" s="12">
        <v>0.5</v>
      </c>
      <c r="C21" s="12">
        <v>0.5</v>
      </c>
      <c r="D21" s="12">
        <v>0.5</v>
      </c>
      <c r="E21" s="12"/>
      <c r="F21" s="18"/>
    </row>
    <row r="22" spans="1:6" x14ac:dyDescent="0.25">
      <c r="A22" s="32" t="s">
        <v>450</v>
      </c>
      <c r="B22" s="12">
        <v>0.5</v>
      </c>
      <c r="C22" s="12"/>
      <c r="D22" s="12"/>
      <c r="E22" s="12"/>
      <c r="F22" s="18"/>
    </row>
    <row r="23" spans="1:6" x14ac:dyDescent="0.25">
      <c r="A23" s="32" t="s">
        <v>840</v>
      </c>
      <c r="B23" s="12"/>
      <c r="C23" s="12">
        <v>1</v>
      </c>
      <c r="D23" s="12"/>
      <c r="E23" s="12"/>
      <c r="F23" s="18"/>
    </row>
    <row r="24" spans="1:6" x14ac:dyDescent="0.25">
      <c r="A24" s="32" t="s">
        <v>909</v>
      </c>
      <c r="B24" s="12">
        <v>4</v>
      </c>
      <c r="C24" s="12">
        <v>3</v>
      </c>
      <c r="D24" s="12"/>
      <c r="E24" s="12"/>
      <c r="F24" s="18"/>
    </row>
    <row r="25" spans="1:6" x14ac:dyDescent="0.25">
      <c r="A25" s="32" t="s">
        <v>657</v>
      </c>
      <c r="B25" s="12">
        <v>4</v>
      </c>
      <c r="C25" s="12">
        <v>10</v>
      </c>
      <c r="D25" s="12">
        <v>7</v>
      </c>
      <c r="E25" s="12"/>
      <c r="F25" s="18"/>
    </row>
    <row r="26" spans="1:6" x14ac:dyDescent="0.25">
      <c r="A26" s="32" t="s">
        <v>794</v>
      </c>
      <c r="B26" s="12">
        <v>0.5</v>
      </c>
      <c r="C26" s="12"/>
      <c r="D26" s="12">
        <v>1</v>
      </c>
      <c r="E26" s="12"/>
      <c r="F26" s="18"/>
    </row>
    <row r="27" spans="1:6" x14ac:dyDescent="0.25">
      <c r="A27" s="32" t="s">
        <v>460</v>
      </c>
      <c r="B27" s="12">
        <v>1</v>
      </c>
      <c r="C27" s="12">
        <v>0.5</v>
      </c>
      <c r="D27" s="12">
        <v>0.5</v>
      </c>
      <c r="E27" s="12"/>
      <c r="F27" s="18"/>
    </row>
    <row r="28" spans="1:6" x14ac:dyDescent="0.25">
      <c r="A28" s="32" t="s">
        <v>452</v>
      </c>
      <c r="B28" s="12">
        <v>5</v>
      </c>
      <c r="C28" s="12">
        <v>6</v>
      </c>
      <c r="D28" s="12">
        <v>5</v>
      </c>
      <c r="E28" s="12"/>
      <c r="F28" s="18"/>
    </row>
    <row r="29" spans="1:6" x14ac:dyDescent="0.25">
      <c r="A29" s="131" t="s">
        <v>945</v>
      </c>
      <c r="B29" s="12"/>
      <c r="C29" s="12">
        <v>1</v>
      </c>
      <c r="D29" s="12"/>
      <c r="E29" s="12"/>
      <c r="F29" s="18"/>
    </row>
    <row r="30" spans="1:6" x14ac:dyDescent="0.25">
      <c r="A30" s="32" t="s">
        <v>880</v>
      </c>
      <c r="B30" s="12">
        <v>5</v>
      </c>
      <c r="C30" s="12">
        <v>3</v>
      </c>
      <c r="D30" s="12">
        <v>3</v>
      </c>
      <c r="E30" s="12"/>
      <c r="F30" s="18"/>
    </row>
    <row r="31" spans="1:6" x14ac:dyDescent="0.25">
      <c r="A31" s="60" t="s">
        <v>464</v>
      </c>
      <c r="B31" s="12"/>
      <c r="C31" s="12"/>
      <c r="D31" s="12">
        <v>10</v>
      </c>
      <c r="E31" s="12"/>
      <c r="F31" s="18"/>
    </row>
    <row r="32" spans="1:6" ht="16.5" thickBot="1" x14ac:dyDescent="0.3">
      <c r="A32" s="65" t="s">
        <v>456</v>
      </c>
      <c r="B32" s="14"/>
      <c r="C32" s="14"/>
      <c r="D32" s="14">
        <v>7</v>
      </c>
      <c r="E32" s="14"/>
      <c r="F32" s="69"/>
    </row>
    <row r="33" spans="1:6" ht="16.5" thickBot="1" x14ac:dyDescent="0.3">
      <c r="A33" s="66" t="s">
        <v>57</v>
      </c>
      <c r="B33" s="28">
        <f>B15+B8+B3</f>
        <v>82.5</v>
      </c>
      <c r="C33" s="28">
        <f>C15+C8+C3</f>
        <v>102</v>
      </c>
      <c r="D33" s="28">
        <f>D15+D8+D3</f>
        <v>85</v>
      </c>
      <c r="E33" s="28">
        <f t="shared" ref="E33:F33" si="3">E15+E8+E3</f>
        <v>0</v>
      </c>
      <c r="F33" s="28">
        <f t="shared" si="3"/>
        <v>0</v>
      </c>
    </row>
    <row r="34" spans="1:6" ht="16.5" thickBot="1" x14ac:dyDescent="0.3">
      <c r="A34" s="66" t="s">
        <v>58</v>
      </c>
      <c r="B34" s="31">
        <f>COUNT(B4:B30)-2</f>
        <v>15</v>
      </c>
      <c r="C34" s="31">
        <f>COUNT(C4:C30)-2</f>
        <v>19</v>
      </c>
      <c r="D34" s="31">
        <f>COUNT(D4:D30)-2</f>
        <v>17</v>
      </c>
      <c r="E34" s="70"/>
      <c r="F34" s="70"/>
    </row>
    <row r="35" spans="1:6" ht="16.5" thickBot="1" x14ac:dyDescent="0.3">
      <c r="A35" s="66" t="s">
        <v>841</v>
      </c>
      <c r="B35" s="31"/>
      <c r="C35" s="133"/>
      <c r="D35" s="70"/>
      <c r="E35" s="70"/>
      <c r="F35" s="70"/>
    </row>
  </sheetData>
  <sortState xmlns:xlrd2="http://schemas.microsoft.com/office/spreadsheetml/2017/richdata2" ref="A16:F30">
    <sortCondition ref="A15:A30"/>
  </sortState>
  <phoneticPr fontId="5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3"/>
  <dimension ref="A1:E31"/>
  <sheetViews>
    <sheetView zoomScale="115" zoomScaleNormal="115" workbookViewId="0">
      <selection activeCell="H3" sqref="H3"/>
    </sheetView>
  </sheetViews>
  <sheetFormatPr defaultColWidth="9.140625" defaultRowHeight="15.75" x14ac:dyDescent="0.25"/>
  <cols>
    <col min="1" max="1" width="35.140625" style="3" customWidth="1"/>
    <col min="2" max="2" width="10.5703125" style="3" bestFit="1" customWidth="1"/>
    <col min="3" max="5" width="9.7109375" style="3" customWidth="1"/>
    <col min="6" max="16384" width="9.140625" style="3"/>
  </cols>
  <sheetData>
    <row r="1" spans="1:5" ht="16.5" thickBot="1" x14ac:dyDescent="0.3">
      <c r="A1" s="132" t="s">
        <v>842</v>
      </c>
      <c r="B1" s="114">
        <v>2014</v>
      </c>
      <c r="C1" s="114">
        <v>2020</v>
      </c>
      <c r="D1" s="114">
        <v>2023</v>
      </c>
      <c r="E1" s="114"/>
    </row>
    <row r="2" spans="1:5" x14ac:dyDescent="0.25">
      <c r="A2" s="151" t="s">
        <v>152</v>
      </c>
      <c r="B2" s="116"/>
      <c r="C2" s="116"/>
      <c r="D2" s="116" t="s">
        <v>967</v>
      </c>
      <c r="E2" s="116"/>
    </row>
    <row r="3" spans="1:5" ht="16.5" thickBot="1" x14ac:dyDescent="0.3">
      <c r="A3" s="156" t="s">
        <v>843</v>
      </c>
      <c r="B3" s="129" t="s">
        <v>431</v>
      </c>
      <c r="C3" s="129" t="s">
        <v>431</v>
      </c>
      <c r="D3" s="129" t="s">
        <v>431</v>
      </c>
      <c r="E3" s="129" t="s">
        <v>431</v>
      </c>
    </row>
    <row r="4" spans="1:5" ht="16.5" thickBot="1" x14ac:dyDescent="0.3">
      <c r="A4" s="43" t="s">
        <v>48</v>
      </c>
      <c r="B4" s="114">
        <f>SUM(B5:B8)</f>
        <v>3</v>
      </c>
      <c r="C4" s="114">
        <f t="shared" ref="C4:D4" si="0">SUM(C5:C8)</f>
        <v>6</v>
      </c>
      <c r="D4" s="114">
        <f t="shared" si="0"/>
        <v>10</v>
      </c>
      <c r="E4" s="114">
        <f t="shared" ref="E4" si="1">SUM(E5:E8)</f>
        <v>0</v>
      </c>
    </row>
    <row r="5" spans="1:5" x14ac:dyDescent="0.25">
      <c r="A5" s="178" t="s">
        <v>436</v>
      </c>
      <c r="B5" s="175">
        <v>2</v>
      </c>
      <c r="C5" s="175">
        <v>3</v>
      </c>
      <c r="D5" s="175">
        <v>4</v>
      </c>
      <c r="E5" s="175"/>
    </row>
    <row r="6" spans="1:5" x14ac:dyDescent="0.25">
      <c r="A6" s="19" t="s">
        <v>946</v>
      </c>
      <c r="B6" s="102">
        <v>1</v>
      </c>
      <c r="C6" s="102">
        <v>2</v>
      </c>
      <c r="D6" s="102">
        <v>2</v>
      </c>
      <c r="E6" s="102"/>
    </row>
    <row r="7" spans="1:5" x14ac:dyDescent="0.25">
      <c r="A7" s="224" t="s">
        <v>437</v>
      </c>
      <c r="B7" s="200"/>
      <c r="C7" s="200"/>
      <c r="D7" s="200">
        <v>3</v>
      </c>
      <c r="E7" s="200"/>
    </row>
    <row r="8" spans="1:5" x14ac:dyDescent="0.25">
      <c r="A8" s="69" t="s">
        <v>526</v>
      </c>
      <c r="B8" s="104"/>
      <c r="C8" s="104">
        <v>1</v>
      </c>
      <c r="D8" s="104">
        <v>1</v>
      </c>
      <c r="E8" s="104"/>
    </row>
    <row r="9" spans="1:5" ht="16.5" thickBot="1" x14ac:dyDescent="0.3">
      <c r="A9" s="69"/>
      <c r="B9" s="104"/>
      <c r="C9" s="104"/>
      <c r="D9" s="104"/>
      <c r="E9" s="104"/>
    </row>
    <row r="10" spans="1:5" ht="16.5" thickBot="1" x14ac:dyDescent="0.3">
      <c r="A10" s="43" t="s">
        <v>49</v>
      </c>
      <c r="B10" s="114">
        <f>SUM(B11:B12)</f>
        <v>7.5</v>
      </c>
      <c r="C10" s="114">
        <f t="shared" ref="C10:D10" si="2">SUM(C11:C12)</f>
        <v>0</v>
      </c>
      <c r="D10" s="114">
        <f t="shared" si="2"/>
        <v>6</v>
      </c>
      <c r="E10" s="114">
        <f t="shared" ref="E10" si="3">SUM(E11:E12)</f>
        <v>0</v>
      </c>
    </row>
    <row r="11" spans="1:5" x14ac:dyDescent="0.25">
      <c r="A11" s="225" t="s">
        <v>947</v>
      </c>
      <c r="B11" s="175">
        <v>7</v>
      </c>
      <c r="C11" s="175"/>
      <c r="D11" s="175">
        <v>6</v>
      </c>
      <c r="E11" s="175"/>
    </row>
    <row r="12" spans="1:5" x14ac:dyDescent="0.25">
      <c r="A12" s="19" t="s">
        <v>528</v>
      </c>
      <c r="B12" s="102">
        <v>0.5</v>
      </c>
      <c r="C12" s="102"/>
      <c r="D12" s="102"/>
      <c r="E12" s="102"/>
    </row>
    <row r="13" spans="1:5" ht="16.5" thickBot="1" x14ac:dyDescent="0.3">
      <c r="A13" s="69"/>
      <c r="B13" s="104"/>
      <c r="C13" s="104"/>
      <c r="D13" s="104"/>
      <c r="E13" s="104"/>
    </row>
    <row r="14" spans="1:5" ht="16.5" thickBot="1" x14ac:dyDescent="0.3">
      <c r="A14" s="43" t="s">
        <v>56</v>
      </c>
      <c r="B14" s="114">
        <f>SUM(B15:B26)</f>
        <v>68.5</v>
      </c>
      <c r="C14" s="114">
        <f t="shared" ref="C14:D14" si="4">SUM(C15:C26)</f>
        <v>44.01</v>
      </c>
      <c r="D14" s="114">
        <f t="shared" si="4"/>
        <v>39.6</v>
      </c>
      <c r="E14" s="114">
        <f t="shared" ref="E14" si="5">SUM(E15:E26)</f>
        <v>0</v>
      </c>
    </row>
    <row r="15" spans="1:5" x14ac:dyDescent="0.25">
      <c r="A15" s="178" t="s">
        <v>844</v>
      </c>
      <c r="B15" s="226"/>
      <c r="C15" s="175">
        <v>0.01</v>
      </c>
      <c r="D15" s="175"/>
      <c r="E15" s="175"/>
    </row>
    <row r="16" spans="1:5" x14ac:dyDescent="0.25">
      <c r="A16" s="18" t="s">
        <v>948</v>
      </c>
      <c r="B16" s="102">
        <v>1</v>
      </c>
      <c r="C16" s="102">
        <v>2</v>
      </c>
      <c r="D16" s="102"/>
      <c r="E16" s="102"/>
    </row>
    <row r="17" spans="1:5" x14ac:dyDescent="0.25">
      <c r="A17" s="180" t="s">
        <v>447</v>
      </c>
      <c r="B17" s="176">
        <v>3</v>
      </c>
      <c r="C17" s="176"/>
      <c r="D17" s="176"/>
      <c r="E17" s="176"/>
    </row>
    <row r="18" spans="1:5" x14ac:dyDescent="0.25">
      <c r="A18" s="19" t="s">
        <v>604</v>
      </c>
      <c r="B18" s="102" t="s">
        <v>635</v>
      </c>
      <c r="C18" s="102"/>
      <c r="D18" s="102">
        <v>0.1</v>
      </c>
      <c r="E18" s="102"/>
    </row>
    <row r="19" spans="1:5" x14ac:dyDescent="0.25">
      <c r="A19" s="180" t="s">
        <v>450</v>
      </c>
      <c r="B19" s="176">
        <v>1</v>
      </c>
      <c r="C19" s="176">
        <v>1</v>
      </c>
      <c r="D19" s="176">
        <v>0.5</v>
      </c>
      <c r="E19" s="176"/>
    </row>
    <row r="20" spans="1:5" x14ac:dyDescent="0.25">
      <c r="A20" s="19" t="s">
        <v>474</v>
      </c>
      <c r="B20" s="102">
        <v>6</v>
      </c>
      <c r="C20" s="102">
        <v>7</v>
      </c>
      <c r="D20" s="102">
        <v>5</v>
      </c>
      <c r="E20" s="102"/>
    </row>
    <row r="21" spans="1:5" x14ac:dyDescent="0.25">
      <c r="A21" s="180" t="s">
        <v>530</v>
      </c>
      <c r="B21" s="176"/>
      <c r="C21" s="176"/>
      <c r="D21" s="176">
        <v>1</v>
      </c>
      <c r="E21" s="176"/>
    </row>
    <row r="22" spans="1:5" x14ac:dyDescent="0.25">
      <c r="A22" s="19" t="s">
        <v>453</v>
      </c>
      <c r="B22" s="102">
        <v>5</v>
      </c>
      <c r="C22" s="102">
        <v>7</v>
      </c>
      <c r="D22" s="102">
        <v>5</v>
      </c>
      <c r="E22" s="102"/>
    </row>
    <row r="23" spans="1:5" x14ac:dyDescent="0.25">
      <c r="A23" s="180" t="s">
        <v>845</v>
      </c>
      <c r="B23" s="176">
        <v>3</v>
      </c>
      <c r="C23" s="176"/>
      <c r="D23" s="176"/>
      <c r="E23" s="176"/>
    </row>
    <row r="24" spans="1:5" x14ac:dyDescent="0.25">
      <c r="A24" s="19" t="s">
        <v>455</v>
      </c>
      <c r="B24" s="102">
        <v>1</v>
      </c>
      <c r="C24" s="102">
        <v>2</v>
      </c>
      <c r="D24" s="102">
        <v>3</v>
      </c>
      <c r="E24" s="102"/>
    </row>
    <row r="25" spans="1:5" x14ac:dyDescent="0.25">
      <c r="A25" s="180" t="s">
        <v>463</v>
      </c>
      <c r="B25" s="176">
        <v>0.5</v>
      </c>
      <c r="C25" s="176"/>
      <c r="D25" s="176"/>
      <c r="E25" s="176"/>
    </row>
    <row r="26" spans="1:5" x14ac:dyDescent="0.25">
      <c r="A26" s="227" t="s">
        <v>568</v>
      </c>
      <c r="B26" s="177">
        <v>48</v>
      </c>
      <c r="C26" s="177">
        <v>25</v>
      </c>
      <c r="D26" s="177">
        <v>25</v>
      </c>
      <c r="E26" s="177"/>
    </row>
    <row r="27" spans="1:5" x14ac:dyDescent="0.25">
      <c r="A27" s="227" t="s">
        <v>624</v>
      </c>
      <c r="B27" s="177">
        <v>1</v>
      </c>
      <c r="C27" s="177">
        <v>1</v>
      </c>
      <c r="D27" s="177">
        <v>3</v>
      </c>
      <c r="E27" s="177"/>
    </row>
    <row r="28" spans="1:5" ht="16.5" thickBot="1" x14ac:dyDescent="0.3">
      <c r="A28" s="18"/>
      <c r="B28" s="102"/>
      <c r="C28" s="102"/>
      <c r="D28" s="102"/>
      <c r="E28" s="102"/>
    </row>
    <row r="29" spans="1:5" ht="16.5" thickBot="1" x14ac:dyDescent="0.3">
      <c r="A29" s="66" t="s">
        <v>57</v>
      </c>
      <c r="B29" s="114">
        <f>B4+B10+B14</f>
        <v>79</v>
      </c>
      <c r="C29" s="114">
        <f>C4+C10+C14</f>
        <v>50.01</v>
      </c>
      <c r="D29" s="114">
        <f>D4+D10+D14</f>
        <v>55.6</v>
      </c>
      <c r="E29" s="114">
        <f>E4+E10+E14</f>
        <v>0</v>
      </c>
    </row>
    <row r="30" spans="1:5" ht="16.5" thickBot="1" x14ac:dyDescent="0.3">
      <c r="A30" s="66" t="s">
        <v>58</v>
      </c>
      <c r="B30" s="114">
        <f>COUNT(B5:B8)+COUNT(B11:B12)+COUNT(B15:B25)</f>
        <v>12</v>
      </c>
      <c r="C30" s="114">
        <f t="shared" ref="C30:D30" si="6">COUNT(C5:C8)+COUNT(C11:C12)+COUNT(C15:C25)</f>
        <v>9</v>
      </c>
      <c r="D30" s="114">
        <f t="shared" si="6"/>
        <v>11</v>
      </c>
      <c r="E30" s="114">
        <f t="shared" ref="E30" si="7">COUNT(E5:E8)+COUNT(E11:E12)+COUNT(E15:E25)</f>
        <v>0</v>
      </c>
    </row>
    <row r="31" spans="1:5" x14ac:dyDescent="0.25">
      <c r="D31" s="3">
        <v>8166</v>
      </c>
    </row>
  </sheetData>
  <sortState xmlns:xlrd2="http://schemas.microsoft.com/office/spreadsheetml/2017/richdata2" ref="A15:D25">
    <sortCondition ref="A14:A25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4"/>
  <dimension ref="A1:E36"/>
  <sheetViews>
    <sheetView workbookViewId="0">
      <selection activeCell="J40" sqref="J40"/>
    </sheetView>
  </sheetViews>
  <sheetFormatPr defaultColWidth="8.85546875" defaultRowHeight="15.75" x14ac:dyDescent="0.25"/>
  <cols>
    <col min="1" max="1" width="39.7109375" style="3" customWidth="1"/>
    <col min="2" max="5" width="11.5703125" style="3" customWidth="1"/>
    <col min="6" max="16384" width="8.85546875" style="3"/>
  </cols>
  <sheetData>
    <row r="1" spans="1:5" ht="16.5" thickBot="1" x14ac:dyDescent="0.3">
      <c r="A1" s="158" t="s">
        <v>842</v>
      </c>
      <c r="B1" s="114">
        <v>2014</v>
      </c>
      <c r="C1" s="114">
        <v>2020</v>
      </c>
      <c r="D1" s="114">
        <v>2023</v>
      </c>
      <c r="E1" s="114"/>
    </row>
    <row r="2" spans="1:5" x14ac:dyDescent="0.25">
      <c r="A2" s="157" t="s">
        <v>152</v>
      </c>
      <c r="B2" s="153" t="s">
        <v>955</v>
      </c>
      <c r="C2" s="106"/>
      <c r="D2" s="106" t="s">
        <v>967</v>
      </c>
      <c r="E2" s="106"/>
    </row>
    <row r="3" spans="1:5" ht="16.5" thickBot="1" x14ac:dyDescent="0.3">
      <c r="A3" s="69" t="s">
        <v>846</v>
      </c>
      <c r="B3" s="104" t="s">
        <v>431</v>
      </c>
      <c r="C3" s="104" t="s">
        <v>431</v>
      </c>
      <c r="D3" s="104" t="s">
        <v>431</v>
      </c>
      <c r="E3" s="104" t="s">
        <v>431</v>
      </c>
    </row>
    <row r="4" spans="1:5" ht="16.5" thickBot="1" x14ac:dyDescent="0.3">
      <c r="A4" s="43" t="s">
        <v>48</v>
      </c>
      <c r="B4" s="114">
        <f>SUM(B5:B7)</f>
        <v>1.5</v>
      </c>
      <c r="C4" s="114">
        <f t="shared" ref="C4:E4" si="0">SUM(C5:C7)</f>
        <v>2.6</v>
      </c>
      <c r="D4" s="114">
        <f t="shared" si="0"/>
        <v>3</v>
      </c>
      <c r="E4" s="114">
        <f t="shared" si="0"/>
        <v>0</v>
      </c>
    </row>
    <row r="5" spans="1:5" x14ac:dyDescent="0.25">
      <c r="A5" s="178" t="s">
        <v>436</v>
      </c>
      <c r="B5" s="175">
        <v>0.5</v>
      </c>
      <c r="C5" s="175">
        <v>0.1</v>
      </c>
      <c r="D5" s="175">
        <v>0.5</v>
      </c>
      <c r="E5" s="175"/>
    </row>
    <row r="6" spans="1:5" x14ac:dyDescent="0.25">
      <c r="A6" s="19" t="s">
        <v>480</v>
      </c>
      <c r="B6" s="102">
        <v>1</v>
      </c>
      <c r="C6" s="102">
        <v>2</v>
      </c>
      <c r="D6" s="102">
        <v>2</v>
      </c>
      <c r="E6" s="102"/>
    </row>
    <row r="7" spans="1:5" x14ac:dyDescent="0.25">
      <c r="A7" s="182" t="s">
        <v>987</v>
      </c>
      <c r="B7" s="176"/>
      <c r="C7" s="176">
        <v>0.5</v>
      </c>
      <c r="D7" s="176">
        <v>0.5</v>
      </c>
      <c r="E7" s="176"/>
    </row>
    <row r="8" spans="1:5" ht="16.5" thickBot="1" x14ac:dyDescent="0.3">
      <c r="A8" s="69"/>
      <c r="B8" s="104"/>
      <c r="C8" s="104"/>
      <c r="D8" s="104"/>
      <c r="E8" s="104"/>
    </row>
    <row r="9" spans="1:5" ht="16.5" thickBot="1" x14ac:dyDescent="0.3">
      <c r="A9" s="43" t="s">
        <v>49</v>
      </c>
      <c r="B9" s="114">
        <f>SUM(B10:B12)</f>
        <v>43</v>
      </c>
      <c r="C9" s="114">
        <f t="shared" ref="C9" si="1">SUM(C10:C12)</f>
        <v>10</v>
      </c>
      <c r="D9" s="114">
        <f>SUM(D10:D12)</f>
        <v>1</v>
      </c>
      <c r="E9" s="114">
        <f>SUM(E10:E12)</f>
        <v>0</v>
      </c>
    </row>
    <row r="10" spans="1:5" x14ac:dyDescent="0.25">
      <c r="A10" s="178" t="s">
        <v>847</v>
      </c>
      <c r="B10" s="175">
        <v>42</v>
      </c>
      <c r="C10" s="175">
        <v>9</v>
      </c>
      <c r="D10" s="175"/>
      <c r="E10" s="175"/>
    </row>
    <row r="11" spans="1:5" x14ac:dyDescent="0.25">
      <c r="A11" s="18" t="s">
        <v>949</v>
      </c>
      <c r="B11" s="102">
        <v>1</v>
      </c>
      <c r="C11" s="102"/>
      <c r="D11" s="102"/>
      <c r="E11" s="102"/>
    </row>
    <row r="12" spans="1:5" x14ac:dyDescent="0.25">
      <c r="A12" s="180" t="s">
        <v>440</v>
      </c>
      <c r="B12" s="176"/>
      <c r="C12" s="176">
        <v>1</v>
      </c>
      <c r="D12" s="176">
        <v>1</v>
      </c>
      <c r="E12" s="176"/>
    </row>
    <row r="13" spans="1:5" x14ac:dyDescent="0.25">
      <c r="A13" s="83" t="s">
        <v>988</v>
      </c>
      <c r="B13" s="104"/>
      <c r="C13" s="104"/>
      <c r="D13" s="104">
        <v>0.5</v>
      </c>
      <c r="E13" s="104"/>
    </row>
    <row r="14" spans="1:5" ht="16.5" thickBot="1" x14ac:dyDescent="0.3">
      <c r="A14" s="69"/>
      <c r="B14" s="104"/>
      <c r="C14" s="104"/>
      <c r="D14" s="104"/>
      <c r="E14" s="104"/>
    </row>
    <row r="15" spans="1:5" ht="16.5" thickBot="1" x14ac:dyDescent="0.3">
      <c r="A15" s="43" t="s">
        <v>544</v>
      </c>
      <c r="B15" s="114">
        <f>B16</f>
        <v>4</v>
      </c>
      <c r="C15" s="114">
        <f t="shared" ref="C15:E15" si="2">C16</f>
        <v>10</v>
      </c>
      <c r="D15" s="114">
        <f t="shared" si="2"/>
        <v>3</v>
      </c>
      <c r="E15" s="114">
        <f t="shared" si="2"/>
        <v>0</v>
      </c>
    </row>
    <row r="16" spans="1:5" x14ac:dyDescent="0.25">
      <c r="A16" s="228" t="s">
        <v>985</v>
      </c>
      <c r="B16" s="185">
        <v>4</v>
      </c>
      <c r="C16" s="185">
        <v>10</v>
      </c>
      <c r="D16" s="185">
        <v>3</v>
      </c>
      <c r="E16" s="185"/>
    </row>
    <row r="17" spans="1:5" ht="16.5" thickBot="1" x14ac:dyDescent="0.3">
      <c r="A17" s="69"/>
      <c r="B17" s="104"/>
      <c r="C17" s="104"/>
      <c r="D17" s="104"/>
      <c r="E17" s="104"/>
    </row>
    <row r="18" spans="1:5" ht="16.5" thickBot="1" x14ac:dyDescent="0.3">
      <c r="A18" s="43" t="s">
        <v>56</v>
      </c>
      <c r="B18" s="114">
        <f>SUM(B19:B31)</f>
        <v>29.5</v>
      </c>
      <c r="C18" s="114">
        <f t="shared" ref="C18:E18" si="3">SUM(C19:C31)</f>
        <v>27.1</v>
      </c>
      <c r="D18" s="114">
        <f t="shared" si="3"/>
        <v>27.700000000000003</v>
      </c>
      <c r="E18" s="114">
        <f t="shared" si="3"/>
        <v>0</v>
      </c>
    </row>
    <row r="19" spans="1:5" x14ac:dyDescent="0.25">
      <c r="A19" s="178" t="s">
        <v>848</v>
      </c>
      <c r="B19" s="175"/>
      <c r="C19" s="175">
        <v>3</v>
      </c>
      <c r="D19" s="175"/>
      <c r="E19" s="175"/>
    </row>
    <row r="20" spans="1:5" x14ac:dyDescent="0.25">
      <c r="A20" s="19" t="s">
        <v>529</v>
      </c>
      <c r="B20" s="102">
        <v>12</v>
      </c>
      <c r="C20" s="102">
        <v>10</v>
      </c>
      <c r="D20" s="102">
        <v>15</v>
      </c>
      <c r="E20" s="102"/>
    </row>
    <row r="21" spans="1:5" x14ac:dyDescent="0.25">
      <c r="A21" s="180" t="s">
        <v>473</v>
      </c>
      <c r="B21" s="176">
        <v>1</v>
      </c>
      <c r="C21" s="176">
        <v>1</v>
      </c>
      <c r="D21" s="176">
        <v>1</v>
      </c>
      <c r="E21" s="176"/>
    </row>
    <row r="22" spans="1:5" x14ac:dyDescent="0.25">
      <c r="A22" s="19" t="s">
        <v>449</v>
      </c>
      <c r="B22" s="102">
        <v>0.5</v>
      </c>
      <c r="C22" s="102">
        <v>0.1</v>
      </c>
      <c r="D22" s="102">
        <v>0.1</v>
      </c>
      <c r="E22" s="102"/>
    </row>
    <row r="23" spans="1:5" x14ac:dyDescent="0.25">
      <c r="A23" s="180" t="s">
        <v>450</v>
      </c>
      <c r="B23" s="176">
        <v>2</v>
      </c>
      <c r="C23" s="176">
        <v>1</v>
      </c>
      <c r="D23" s="176">
        <v>0.5</v>
      </c>
      <c r="E23" s="176"/>
    </row>
    <row r="24" spans="1:5" x14ac:dyDescent="0.25">
      <c r="A24" s="19" t="s">
        <v>474</v>
      </c>
      <c r="B24" s="102">
        <v>1</v>
      </c>
      <c r="C24" s="102">
        <v>1</v>
      </c>
      <c r="D24" s="102">
        <v>1</v>
      </c>
      <c r="E24" s="102"/>
    </row>
    <row r="25" spans="1:5" x14ac:dyDescent="0.25">
      <c r="A25" s="180" t="s">
        <v>986</v>
      </c>
      <c r="B25" s="176"/>
      <c r="C25" s="176"/>
      <c r="D25" s="176">
        <v>3</v>
      </c>
      <c r="E25" s="176"/>
    </row>
    <row r="26" spans="1:5" x14ac:dyDescent="0.25">
      <c r="A26" s="19" t="s">
        <v>901</v>
      </c>
      <c r="B26" s="102">
        <v>0.5</v>
      </c>
      <c r="C26" s="102"/>
      <c r="D26" s="102"/>
      <c r="E26" s="102"/>
    </row>
    <row r="27" spans="1:5" x14ac:dyDescent="0.25">
      <c r="A27" s="180" t="s">
        <v>541</v>
      </c>
      <c r="B27" s="176"/>
      <c r="C27" s="176"/>
      <c r="D27" s="176">
        <v>1</v>
      </c>
      <c r="E27" s="176"/>
    </row>
    <row r="28" spans="1:5" x14ac:dyDescent="0.25">
      <c r="A28" s="19" t="s">
        <v>902</v>
      </c>
      <c r="B28" s="102"/>
      <c r="C28" s="102"/>
      <c r="D28" s="102">
        <v>1</v>
      </c>
      <c r="E28" s="102"/>
    </row>
    <row r="29" spans="1:5" x14ac:dyDescent="0.25">
      <c r="A29" s="180" t="s">
        <v>453</v>
      </c>
      <c r="B29" s="176">
        <v>2</v>
      </c>
      <c r="C29" s="176">
        <v>1</v>
      </c>
      <c r="D29" s="176">
        <v>2</v>
      </c>
      <c r="E29" s="176"/>
    </row>
    <row r="30" spans="1:5" x14ac:dyDescent="0.25">
      <c r="A30" s="19" t="s">
        <v>463</v>
      </c>
      <c r="B30" s="102">
        <v>0.5</v>
      </c>
      <c r="C30" s="102"/>
      <c r="D30" s="102">
        <v>0.1</v>
      </c>
      <c r="E30" s="102"/>
    </row>
    <row r="31" spans="1:5" x14ac:dyDescent="0.25">
      <c r="A31" s="227" t="s">
        <v>568</v>
      </c>
      <c r="B31" s="177">
        <v>10</v>
      </c>
      <c r="C31" s="177">
        <v>10</v>
      </c>
      <c r="D31" s="177">
        <v>3</v>
      </c>
      <c r="E31" s="177"/>
    </row>
    <row r="32" spans="1:5" x14ac:dyDescent="0.25">
      <c r="A32" s="187" t="s">
        <v>456</v>
      </c>
      <c r="B32" s="186"/>
      <c r="C32" s="186">
        <v>25</v>
      </c>
      <c r="D32" s="186">
        <v>12</v>
      </c>
      <c r="E32" s="186"/>
    </row>
    <row r="33" spans="1:5" ht="16.5" thickBot="1" x14ac:dyDescent="0.3">
      <c r="A33" s="69"/>
      <c r="B33" s="104"/>
      <c r="C33" s="104"/>
      <c r="D33" s="104"/>
      <c r="E33" s="104"/>
    </row>
    <row r="34" spans="1:5" ht="16.5" thickBot="1" x14ac:dyDescent="0.3">
      <c r="A34" s="66" t="s">
        <v>57</v>
      </c>
      <c r="B34" s="114">
        <f>B4+B9+B18+B15</f>
        <v>78</v>
      </c>
      <c r="C34" s="114">
        <f>C4+C9+C18+C15</f>
        <v>49.7</v>
      </c>
      <c r="D34" s="114">
        <f>D4+D9+D18+D15</f>
        <v>34.700000000000003</v>
      </c>
      <c r="E34" s="114">
        <f>E4+E9+E18+E15</f>
        <v>0</v>
      </c>
    </row>
    <row r="35" spans="1:5" ht="16.5" thickBot="1" x14ac:dyDescent="0.3">
      <c r="A35" s="66" t="s">
        <v>58</v>
      </c>
      <c r="B35" s="105">
        <f>COUNT(B5:B7)+COUNT(B10:B12)+COUNT(B16)+COUNT(B19:B30)</f>
        <v>13</v>
      </c>
      <c r="C35" s="105">
        <f t="shared" ref="C35" si="4">COUNT(C5:C7)+COUNT(C10:C12)+COUNT(C16)+COUNT(C19:C30)</f>
        <v>13</v>
      </c>
      <c r="D35" s="105">
        <f>COUNT(D5:D7)+COUNT(D10:D12)+COUNT(D16)+COUNT(D19:D30)</f>
        <v>15</v>
      </c>
      <c r="E35" s="105">
        <f>COUNT(E5:E7)+COUNT(E10:E12)+COUNT(E16)+COUNT(E19:E30)</f>
        <v>0</v>
      </c>
    </row>
    <row r="36" spans="1:5" x14ac:dyDescent="0.25">
      <c r="B36" s="100"/>
      <c r="C36" s="100"/>
      <c r="D36" s="100">
        <v>8160</v>
      </c>
      <c r="E36" s="100"/>
    </row>
  </sheetData>
  <sortState xmlns:xlrd2="http://schemas.microsoft.com/office/spreadsheetml/2017/richdata2" ref="A19:D30">
    <sortCondition ref="A18:A3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5"/>
  <dimension ref="A1:F28"/>
  <sheetViews>
    <sheetView zoomScale="130" zoomScaleNormal="130" workbookViewId="0">
      <selection activeCell="K26" sqref="K26"/>
    </sheetView>
  </sheetViews>
  <sheetFormatPr defaultColWidth="8.85546875" defaultRowHeight="15.75" x14ac:dyDescent="0.25"/>
  <cols>
    <col min="1" max="1" width="39.7109375" style="3" customWidth="1"/>
    <col min="2" max="2" width="8.85546875" style="3"/>
    <col min="3" max="5" width="9.5703125" style="3" customWidth="1"/>
    <col min="6" max="16384" width="8.85546875" style="3"/>
  </cols>
  <sheetData>
    <row r="1" spans="1:6" ht="16.5" thickBot="1" x14ac:dyDescent="0.3">
      <c r="A1" s="132" t="s">
        <v>951</v>
      </c>
      <c r="B1" s="114">
        <v>2014</v>
      </c>
      <c r="C1" s="114">
        <v>2020</v>
      </c>
      <c r="D1" s="114">
        <v>2023</v>
      </c>
      <c r="E1" s="114"/>
      <c r="F1" s="100"/>
    </row>
    <row r="2" spans="1:6" x14ac:dyDescent="0.25">
      <c r="A2" s="157" t="s">
        <v>152</v>
      </c>
      <c r="B2" s="153" t="s">
        <v>955</v>
      </c>
      <c r="C2" s="106"/>
      <c r="D2" s="106" t="s">
        <v>967</v>
      </c>
      <c r="E2" s="106"/>
      <c r="F2" s="100"/>
    </row>
    <row r="3" spans="1:6" ht="16.5" thickBot="1" x14ac:dyDescent="0.3">
      <c r="A3" s="69" t="s">
        <v>849</v>
      </c>
      <c r="B3" s="104" t="s">
        <v>431</v>
      </c>
      <c r="C3" s="104" t="s">
        <v>433</v>
      </c>
      <c r="D3" s="104" t="s">
        <v>431</v>
      </c>
      <c r="E3" s="104" t="s">
        <v>431</v>
      </c>
      <c r="F3" s="100"/>
    </row>
    <row r="4" spans="1:6" ht="16.5" thickBot="1" x14ac:dyDescent="0.3">
      <c r="A4" s="43" t="s">
        <v>48</v>
      </c>
      <c r="B4" s="114">
        <f>SUM(B5:B6)</f>
        <v>2</v>
      </c>
      <c r="C4" s="114">
        <f t="shared" ref="C4:D4" si="0">SUM(C5:C6)</f>
        <v>0</v>
      </c>
      <c r="D4" s="114">
        <f t="shared" si="0"/>
        <v>0</v>
      </c>
      <c r="E4" s="114">
        <f t="shared" ref="E4" si="1">SUM(E5:E6)</f>
        <v>0</v>
      </c>
      <c r="F4" s="100"/>
    </row>
    <row r="5" spans="1:6" x14ac:dyDescent="0.25">
      <c r="A5" s="178" t="s">
        <v>755</v>
      </c>
      <c r="B5" s="175">
        <v>1</v>
      </c>
      <c r="C5" s="175"/>
      <c r="D5" s="175"/>
      <c r="E5" s="175"/>
      <c r="F5" s="100"/>
    </row>
    <row r="6" spans="1:6" x14ac:dyDescent="0.25">
      <c r="A6" s="18" t="s">
        <v>485</v>
      </c>
      <c r="B6" s="102">
        <v>1</v>
      </c>
      <c r="C6" s="102"/>
      <c r="D6" s="102"/>
      <c r="E6" s="102"/>
      <c r="F6" s="100"/>
    </row>
    <row r="7" spans="1:6" ht="16.5" thickBot="1" x14ac:dyDescent="0.3">
      <c r="A7" s="69"/>
      <c r="B7" s="104"/>
      <c r="C7" s="104"/>
      <c r="D7" s="104"/>
      <c r="E7" s="104"/>
      <c r="F7" s="100"/>
    </row>
    <row r="8" spans="1:6" ht="16.5" thickBot="1" x14ac:dyDescent="0.3">
      <c r="A8" s="43" t="s">
        <v>49</v>
      </c>
      <c r="B8" s="114">
        <f>SUM(B9:B11)</f>
        <v>39</v>
      </c>
      <c r="C8" s="114">
        <f t="shared" ref="C8:E8" si="2">SUM(C9:C11)</f>
        <v>0</v>
      </c>
      <c r="D8" s="114">
        <f t="shared" si="2"/>
        <v>32</v>
      </c>
      <c r="E8" s="114">
        <f t="shared" si="2"/>
        <v>0</v>
      </c>
      <c r="F8" s="100"/>
    </row>
    <row r="9" spans="1:6" x14ac:dyDescent="0.25">
      <c r="A9" s="178" t="s">
        <v>847</v>
      </c>
      <c r="B9" s="175">
        <v>25</v>
      </c>
      <c r="C9" s="175"/>
      <c r="D9" s="175">
        <v>17</v>
      </c>
      <c r="E9" s="175"/>
      <c r="F9" s="100"/>
    </row>
    <row r="10" spans="1:6" x14ac:dyDescent="0.25">
      <c r="A10" s="18" t="s">
        <v>949</v>
      </c>
      <c r="B10" s="102">
        <v>8</v>
      </c>
      <c r="C10" s="102"/>
      <c r="D10" s="102"/>
      <c r="E10" s="102"/>
      <c r="F10" s="100"/>
    </row>
    <row r="11" spans="1:6" x14ac:dyDescent="0.25">
      <c r="A11" s="180" t="s">
        <v>528</v>
      </c>
      <c r="B11" s="176">
        <v>6</v>
      </c>
      <c r="C11" s="176"/>
      <c r="D11" s="176">
        <v>15</v>
      </c>
      <c r="E11" s="176"/>
      <c r="F11" s="100"/>
    </row>
    <row r="12" spans="1:6" ht="16.5" thickBot="1" x14ac:dyDescent="0.3">
      <c r="A12" s="69"/>
      <c r="B12" s="104"/>
      <c r="C12" s="104"/>
      <c r="D12" s="104"/>
      <c r="E12" s="104"/>
      <c r="F12" s="100"/>
    </row>
    <row r="13" spans="1:6" ht="16.5" thickBot="1" x14ac:dyDescent="0.3">
      <c r="A13" s="43" t="s">
        <v>544</v>
      </c>
      <c r="B13" s="114">
        <f>B14</f>
        <v>0</v>
      </c>
      <c r="C13" s="114">
        <f t="shared" ref="C13:E13" si="3">C14</f>
        <v>0</v>
      </c>
      <c r="D13" s="114">
        <f t="shared" si="3"/>
        <v>20</v>
      </c>
      <c r="E13" s="114">
        <f t="shared" si="3"/>
        <v>0</v>
      </c>
      <c r="F13" s="100"/>
    </row>
    <row r="14" spans="1:6" x14ac:dyDescent="0.25">
      <c r="A14" s="229" t="s">
        <v>985</v>
      </c>
      <c r="B14" s="204"/>
      <c r="C14" s="204"/>
      <c r="D14" s="204">
        <v>20</v>
      </c>
      <c r="E14" s="204"/>
      <c r="F14" s="100"/>
    </row>
    <row r="15" spans="1:6" ht="16.5" thickBot="1" x14ac:dyDescent="0.3">
      <c r="A15" s="232"/>
      <c r="B15" s="129"/>
      <c r="C15" s="129"/>
      <c r="D15" s="129"/>
      <c r="E15" s="129"/>
      <c r="F15" s="100"/>
    </row>
    <row r="16" spans="1:6" ht="16.5" thickBot="1" x14ac:dyDescent="0.3">
      <c r="A16" s="230" t="s">
        <v>56</v>
      </c>
      <c r="B16" s="231">
        <f>SUM(B17:B20)</f>
        <v>16</v>
      </c>
      <c r="C16" s="231">
        <f t="shared" ref="C16:E16" si="4">SUM(C17:C20)</f>
        <v>0</v>
      </c>
      <c r="D16" s="231">
        <f t="shared" si="4"/>
        <v>32</v>
      </c>
      <c r="E16" s="231">
        <f t="shared" si="4"/>
        <v>0</v>
      </c>
      <c r="F16" s="100"/>
    </row>
    <row r="17" spans="1:6" x14ac:dyDescent="0.25">
      <c r="A17" s="225" t="s">
        <v>950</v>
      </c>
      <c r="B17" s="175">
        <v>3</v>
      </c>
      <c r="C17" s="175"/>
      <c r="D17" s="175">
        <v>15</v>
      </c>
      <c r="E17" s="175"/>
      <c r="F17" s="100"/>
    </row>
    <row r="18" spans="1:6" x14ac:dyDescent="0.25">
      <c r="A18" s="19" t="s">
        <v>529</v>
      </c>
      <c r="B18" s="102">
        <v>4</v>
      </c>
      <c r="C18" s="102"/>
      <c r="D18" s="102"/>
      <c r="E18" s="102"/>
      <c r="F18" s="100"/>
    </row>
    <row r="19" spans="1:6" x14ac:dyDescent="0.25">
      <c r="A19" s="180" t="s">
        <v>902</v>
      </c>
      <c r="B19" s="176"/>
      <c r="C19" s="176"/>
      <c r="D19" s="176">
        <v>2</v>
      </c>
      <c r="E19" s="176"/>
      <c r="F19" s="100"/>
    </row>
    <row r="20" spans="1:6" x14ac:dyDescent="0.25">
      <c r="A20" s="227" t="s">
        <v>568</v>
      </c>
      <c r="B20" s="177">
        <v>9</v>
      </c>
      <c r="C20" s="177"/>
      <c r="D20" s="177">
        <v>15</v>
      </c>
      <c r="E20" s="177"/>
      <c r="F20" s="100"/>
    </row>
    <row r="21" spans="1:6" x14ac:dyDescent="0.25">
      <c r="A21" s="187" t="s">
        <v>456</v>
      </c>
      <c r="B21" s="186"/>
      <c r="C21" s="186"/>
      <c r="D21" s="186">
        <v>3</v>
      </c>
      <c r="E21" s="186"/>
      <c r="F21" s="100"/>
    </row>
    <row r="22" spans="1:6" ht="16.5" thickBot="1" x14ac:dyDescent="0.3">
      <c r="A22" s="69"/>
      <c r="B22" s="104"/>
      <c r="C22" s="104"/>
      <c r="D22" s="104"/>
      <c r="E22" s="104"/>
      <c r="F22" s="100"/>
    </row>
    <row r="23" spans="1:6" ht="16.5" thickBot="1" x14ac:dyDescent="0.3">
      <c r="A23" s="66" t="s">
        <v>57</v>
      </c>
      <c r="B23" s="114">
        <f>B16+B8+B4+B13</f>
        <v>57</v>
      </c>
      <c r="C23" s="114">
        <f t="shared" ref="C23:D23" si="5">C16+C8+C4+C13</f>
        <v>0</v>
      </c>
      <c r="D23" s="114">
        <f t="shared" si="5"/>
        <v>84</v>
      </c>
      <c r="E23" s="114">
        <f t="shared" ref="E23" si="6">E16+E8+E4+E13</f>
        <v>0</v>
      </c>
      <c r="F23" s="100"/>
    </row>
    <row r="24" spans="1:6" ht="16.5" thickBot="1" x14ac:dyDescent="0.3">
      <c r="A24" s="66" t="s">
        <v>58</v>
      </c>
      <c r="B24" s="105">
        <f>COUNT(B5:B6)+COUNT(B9:B11)+COUNT(B14)+COUNT(B17:B19)</f>
        <v>7</v>
      </c>
      <c r="C24" s="105">
        <f t="shared" ref="C24:D24" si="7">COUNT(C5:C6)+COUNT(C9:C11)+COUNT(C14)+COUNT(C17:C19)</f>
        <v>0</v>
      </c>
      <c r="D24" s="105">
        <f t="shared" si="7"/>
        <v>5</v>
      </c>
      <c r="E24" s="105">
        <f t="shared" ref="E24" si="8">COUNT(E5:E6)+COUNT(E9:E11)+COUNT(E14)+COUNT(E17:E19)</f>
        <v>0</v>
      </c>
      <c r="F24" s="100"/>
    </row>
    <row r="25" spans="1:6" x14ac:dyDescent="0.25">
      <c r="B25" s="100"/>
      <c r="C25" s="100"/>
      <c r="D25" s="100">
        <v>8158</v>
      </c>
      <c r="E25" s="100"/>
      <c r="F25" s="100"/>
    </row>
    <row r="26" spans="1:6" x14ac:dyDescent="0.25">
      <c r="B26" s="100"/>
      <c r="C26" s="100"/>
      <c r="D26" s="100"/>
      <c r="E26" s="100"/>
      <c r="F26" s="100"/>
    </row>
    <row r="27" spans="1:6" x14ac:dyDescent="0.25">
      <c r="B27" s="100"/>
      <c r="C27" s="100"/>
      <c r="D27" s="100"/>
      <c r="E27" s="100"/>
      <c r="F27" s="100"/>
    </row>
    <row r="28" spans="1:6" x14ac:dyDescent="0.25">
      <c r="B28" s="100"/>
      <c r="C28" s="100"/>
      <c r="D28" s="100"/>
      <c r="E28" s="100"/>
      <c r="F28" s="100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6"/>
  <dimension ref="A1:E27"/>
  <sheetViews>
    <sheetView zoomScale="115" zoomScaleNormal="115" workbookViewId="0">
      <selection activeCell="J26" sqref="J26"/>
    </sheetView>
  </sheetViews>
  <sheetFormatPr defaultColWidth="8.85546875" defaultRowHeight="15.75" x14ac:dyDescent="0.25"/>
  <cols>
    <col min="1" max="1" width="33.28515625" style="3" customWidth="1"/>
    <col min="2" max="5" width="10.7109375" style="3" customWidth="1"/>
    <col min="6" max="16384" width="8.85546875" style="3"/>
  </cols>
  <sheetData>
    <row r="1" spans="1:5" ht="16.5" thickBot="1" x14ac:dyDescent="0.3">
      <c r="A1" s="132" t="s">
        <v>951</v>
      </c>
      <c r="B1" s="114">
        <v>2014</v>
      </c>
      <c r="C1" s="114">
        <v>2020</v>
      </c>
      <c r="D1" s="114">
        <v>2023</v>
      </c>
      <c r="E1" s="114"/>
    </row>
    <row r="2" spans="1:5" x14ac:dyDescent="0.25">
      <c r="A2" s="157" t="s">
        <v>850</v>
      </c>
      <c r="B2" s="153" t="s">
        <v>955</v>
      </c>
      <c r="C2" s="72"/>
      <c r="D2" s="72" t="s">
        <v>970</v>
      </c>
      <c r="E2" s="72"/>
    </row>
    <row r="3" spans="1:5" ht="16.5" thickBot="1" x14ac:dyDescent="0.3">
      <c r="A3" s="69" t="s">
        <v>851</v>
      </c>
      <c r="B3" s="71" t="s">
        <v>431</v>
      </c>
      <c r="C3" s="71" t="s">
        <v>431</v>
      </c>
      <c r="D3" s="71" t="s">
        <v>431</v>
      </c>
      <c r="E3" s="71" t="s">
        <v>431</v>
      </c>
    </row>
    <row r="4" spans="1:5" ht="16.5" thickBot="1" x14ac:dyDescent="0.3">
      <c r="A4" s="43" t="s">
        <v>48</v>
      </c>
      <c r="B4" s="59">
        <f>SUM(B5:B7)</f>
        <v>4.5</v>
      </c>
      <c r="C4" s="59">
        <f t="shared" ref="C4:D4" si="0">SUM(C5:C7)</f>
        <v>8</v>
      </c>
      <c r="D4" s="59">
        <f t="shared" si="0"/>
        <v>13</v>
      </c>
      <c r="E4" s="59">
        <f t="shared" ref="E4" si="1">SUM(E5:E7)</f>
        <v>0</v>
      </c>
    </row>
    <row r="5" spans="1:5" x14ac:dyDescent="0.25">
      <c r="A5" s="178" t="s">
        <v>436</v>
      </c>
      <c r="B5" s="212">
        <v>1</v>
      </c>
      <c r="C5" s="212">
        <v>2</v>
      </c>
      <c r="D5" s="212">
        <v>4</v>
      </c>
      <c r="E5" s="212"/>
    </row>
    <row r="6" spans="1:5" x14ac:dyDescent="0.25">
      <c r="A6" s="19" t="s">
        <v>755</v>
      </c>
      <c r="B6" s="67">
        <v>0.5</v>
      </c>
      <c r="C6" s="67">
        <v>1</v>
      </c>
      <c r="D6" s="67">
        <v>2</v>
      </c>
      <c r="E6" s="67"/>
    </row>
    <row r="7" spans="1:5" x14ac:dyDescent="0.25">
      <c r="A7" s="180" t="s">
        <v>468</v>
      </c>
      <c r="B7" s="213">
        <v>3</v>
      </c>
      <c r="C7" s="213">
        <v>5</v>
      </c>
      <c r="D7" s="213">
        <v>7</v>
      </c>
      <c r="E7" s="213"/>
    </row>
    <row r="8" spans="1:5" ht="16.5" thickBot="1" x14ac:dyDescent="0.3">
      <c r="A8" s="69"/>
      <c r="B8" s="71"/>
      <c r="C8" s="71"/>
      <c r="D8" s="71"/>
      <c r="E8" s="71"/>
    </row>
    <row r="9" spans="1:5" ht="16.5" thickBot="1" x14ac:dyDescent="0.3">
      <c r="A9" s="43" t="s">
        <v>49</v>
      </c>
      <c r="B9" s="59">
        <f>SUM(B10)</f>
        <v>8</v>
      </c>
      <c r="C9" s="59">
        <f t="shared" ref="C9:E9" si="2">SUM(C10)</f>
        <v>11</v>
      </c>
      <c r="D9" s="59">
        <f t="shared" si="2"/>
        <v>23</v>
      </c>
      <c r="E9" s="59">
        <f t="shared" si="2"/>
        <v>0</v>
      </c>
    </row>
    <row r="10" spans="1:5" x14ac:dyDescent="0.25">
      <c r="A10" s="178" t="s">
        <v>505</v>
      </c>
      <c r="B10" s="212">
        <v>8</v>
      </c>
      <c r="C10" s="212">
        <v>11</v>
      </c>
      <c r="D10" s="212">
        <v>23</v>
      </c>
      <c r="E10" s="212"/>
    </row>
    <row r="11" spans="1:5" ht="16.5" thickBot="1" x14ac:dyDescent="0.3">
      <c r="A11" s="69"/>
      <c r="B11" s="71"/>
      <c r="C11" s="71"/>
      <c r="D11" s="71"/>
      <c r="E11" s="71"/>
    </row>
    <row r="12" spans="1:5" ht="16.5" thickBot="1" x14ac:dyDescent="0.3">
      <c r="A12" s="43" t="s">
        <v>56</v>
      </c>
      <c r="B12" s="59">
        <f>SUM(B13:B22)</f>
        <v>61</v>
      </c>
      <c r="C12" s="59">
        <f t="shared" ref="C12:D12" si="3">SUM(C13:C22)</f>
        <v>47.6</v>
      </c>
      <c r="D12" s="59">
        <f t="shared" si="3"/>
        <v>49</v>
      </c>
      <c r="E12" s="59">
        <f t="shared" ref="E12" si="4">SUM(E13:E22)</f>
        <v>0</v>
      </c>
    </row>
    <row r="13" spans="1:5" x14ac:dyDescent="0.25">
      <c r="A13" s="178" t="s">
        <v>443</v>
      </c>
      <c r="B13" s="212">
        <v>14</v>
      </c>
      <c r="C13" s="212">
        <v>4</v>
      </c>
      <c r="D13" s="212">
        <v>9</v>
      </c>
      <c r="E13" s="212"/>
    </row>
    <row r="14" spans="1:5" x14ac:dyDescent="0.25">
      <c r="A14" s="19" t="s">
        <v>447</v>
      </c>
      <c r="B14" s="67">
        <v>0.5</v>
      </c>
      <c r="C14" s="67">
        <v>0.1</v>
      </c>
      <c r="D14" s="67">
        <v>0.5</v>
      </c>
      <c r="E14" s="67"/>
    </row>
    <row r="15" spans="1:5" x14ac:dyDescent="0.25">
      <c r="A15" s="180" t="s">
        <v>473</v>
      </c>
      <c r="B15" s="213">
        <v>2</v>
      </c>
      <c r="C15" s="213">
        <v>6</v>
      </c>
      <c r="D15" s="213">
        <v>4</v>
      </c>
      <c r="E15" s="213"/>
    </row>
    <row r="16" spans="1:5" x14ac:dyDescent="0.25">
      <c r="A16" s="19" t="s">
        <v>449</v>
      </c>
      <c r="B16" s="67">
        <v>0.5</v>
      </c>
      <c r="C16" s="67">
        <v>0.5</v>
      </c>
      <c r="D16" s="67">
        <v>0.5</v>
      </c>
      <c r="E16" s="67"/>
    </row>
    <row r="17" spans="1:5" x14ac:dyDescent="0.25">
      <c r="A17" s="180" t="s">
        <v>852</v>
      </c>
      <c r="B17" s="213">
        <v>0.5</v>
      </c>
      <c r="C17" s="213">
        <v>1</v>
      </c>
      <c r="D17" s="213">
        <v>2</v>
      </c>
      <c r="E17" s="213"/>
    </row>
    <row r="18" spans="1:5" x14ac:dyDescent="0.25">
      <c r="A18" s="19" t="s">
        <v>453</v>
      </c>
      <c r="B18" s="67">
        <v>1</v>
      </c>
      <c r="C18" s="67">
        <v>0.5</v>
      </c>
      <c r="D18" s="67">
        <v>1</v>
      </c>
      <c r="E18" s="67"/>
    </row>
    <row r="19" spans="1:5" x14ac:dyDescent="0.25">
      <c r="A19" s="180" t="s">
        <v>455</v>
      </c>
      <c r="B19" s="213">
        <v>7</v>
      </c>
      <c r="C19" s="213">
        <v>5</v>
      </c>
      <c r="D19" s="213">
        <v>5</v>
      </c>
      <c r="E19" s="213"/>
    </row>
    <row r="20" spans="1:5" x14ac:dyDescent="0.25">
      <c r="A20" s="19" t="s">
        <v>463</v>
      </c>
      <c r="B20" s="67">
        <v>0.5</v>
      </c>
      <c r="C20" s="67">
        <v>0.5</v>
      </c>
      <c r="D20" s="67">
        <v>2</v>
      </c>
      <c r="E20" s="67"/>
    </row>
    <row r="21" spans="1:5" x14ac:dyDescent="0.25">
      <c r="A21" s="182" t="s">
        <v>476</v>
      </c>
      <c r="B21" s="213">
        <v>14</v>
      </c>
      <c r="C21" s="213">
        <v>15</v>
      </c>
      <c r="D21" s="213">
        <v>17</v>
      </c>
      <c r="E21" s="213"/>
    </row>
    <row r="22" spans="1:5" x14ac:dyDescent="0.25">
      <c r="A22" s="227" t="s">
        <v>568</v>
      </c>
      <c r="B22" s="214">
        <v>21</v>
      </c>
      <c r="C22" s="214">
        <v>15</v>
      </c>
      <c r="D22" s="214">
        <v>8</v>
      </c>
      <c r="E22" s="214"/>
    </row>
    <row r="23" spans="1:5" x14ac:dyDescent="0.25">
      <c r="A23" s="187" t="s">
        <v>456</v>
      </c>
      <c r="B23" s="215"/>
      <c r="C23" s="215">
        <v>0.5</v>
      </c>
      <c r="D23" s="215">
        <v>3</v>
      </c>
      <c r="E23" s="215"/>
    </row>
    <row r="24" spans="1:5" ht="16.5" thickBot="1" x14ac:dyDescent="0.3">
      <c r="A24" s="69"/>
      <c r="B24" s="71"/>
      <c r="C24" s="71"/>
      <c r="D24" s="71"/>
      <c r="E24" s="71"/>
    </row>
    <row r="25" spans="1:5" ht="16.5" thickBot="1" x14ac:dyDescent="0.3">
      <c r="A25" s="43" t="s">
        <v>57</v>
      </c>
      <c r="B25" s="59">
        <f>B12+B9+B4</f>
        <v>73.5</v>
      </c>
      <c r="C25" s="59">
        <f t="shared" ref="C25:D25" si="5">C12+C9+C4</f>
        <v>66.599999999999994</v>
      </c>
      <c r="D25" s="59">
        <f t="shared" si="5"/>
        <v>85</v>
      </c>
      <c r="E25" s="59">
        <f t="shared" ref="E25" si="6">E12+E9+E4</f>
        <v>0</v>
      </c>
    </row>
    <row r="26" spans="1:5" ht="16.5" thickBot="1" x14ac:dyDescent="0.3">
      <c r="A26" s="43" t="s">
        <v>58</v>
      </c>
      <c r="B26" s="56">
        <f>COUNT(B5:B7)+COUNT(B10)+COUNT(B13:B21)</f>
        <v>13</v>
      </c>
      <c r="C26" s="56">
        <f t="shared" ref="C26:D26" si="7">COUNT(C5:C7)+COUNT(C10)+COUNT(C13:C21)</f>
        <v>13</v>
      </c>
      <c r="D26" s="56">
        <f t="shared" si="7"/>
        <v>13</v>
      </c>
      <c r="E26" s="56">
        <f t="shared" ref="E26" si="8">COUNT(E5:E7)+COUNT(E10)+COUNT(E13:E21)</f>
        <v>0</v>
      </c>
    </row>
    <row r="27" spans="1:5" x14ac:dyDescent="0.25">
      <c r="D27" s="3">
        <v>8019</v>
      </c>
    </row>
  </sheetData>
  <sortState xmlns:xlrd2="http://schemas.microsoft.com/office/spreadsheetml/2017/richdata2" ref="A13:D20">
    <sortCondition ref="A12:A2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7"/>
  <dimension ref="A1:E31"/>
  <sheetViews>
    <sheetView workbookViewId="0">
      <selection activeCell="J9" sqref="J9"/>
    </sheetView>
  </sheetViews>
  <sheetFormatPr defaultColWidth="8.85546875" defaultRowHeight="15.75" x14ac:dyDescent="0.25"/>
  <cols>
    <col min="1" max="1" width="34.28515625" style="3" customWidth="1"/>
    <col min="2" max="5" width="11.28515625" style="3" customWidth="1"/>
    <col min="6" max="16384" width="8.85546875" style="3"/>
  </cols>
  <sheetData>
    <row r="1" spans="1:5" ht="16.5" thickBot="1" x14ac:dyDescent="0.3">
      <c r="A1" s="154" t="s">
        <v>951</v>
      </c>
      <c r="B1" s="114">
        <v>2014</v>
      </c>
      <c r="C1" s="114">
        <v>2020</v>
      </c>
      <c r="D1" s="114">
        <v>2023</v>
      </c>
      <c r="E1" s="114"/>
    </row>
    <row r="2" spans="1:5" x14ac:dyDescent="0.25">
      <c r="A2" s="157" t="s">
        <v>850</v>
      </c>
      <c r="B2" s="153" t="s">
        <v>955</v>
      </c>
      <c r="C2" s="72"/>
      <c r="D2" s="72" t="s">
        <v>970</v>
      </c>
      <c r="E2" s="72"/>
    </row>
    <row r="3" spans="1:5" ht="16.5" thickBot="1" x14ac:dyDescent="0.3">
      <c r="A3" s="69" t="s">
        <v>853</v>
      </c>
      <c r="B3" s="71" t="s">
        <v>431</v>
      </c>
      <c r="C3" s="71" t="s">
        <v>431</v>
      </c>
      <c r="D3" s="71" t="s">
        <v>431</v>
      </c>
      <c r="E3" s="71" t="s">
        <v>431</v>
      </c>
    </row>
    <row r="4" spans="1:5" ht="16.5" thickBot="1" x14ac:dyDescent="0.3">
      <c r="A4" s="43" t="s">
        <v>48</v>
      </c>
      <c r="B4" s="114">
        <f>SUM(B5:B7)</f>
        <v>1.5</v>
      </c>
      <c r="C4" s="114">
        <f t="shared" ref="C4:D4" si="0">SUM(C5:C7)</f>
        <v>2.1</v>
      </c>
      <c r="D4" s="114">
        <f t="shared" si="0"/>
        <v>2</v>
      </c>
      <c r="E4" s="114">
        <f t="shared" ref="E4" si="1">SUM(E5:E7)</f>
        <v>0</v>
      </c>
    </row>
    <row r="5" spans="1:5" x14ac:dyDescent="0.25">
      <c r="A5" s="178" t="s">
        <v>854</v>
      </c>
      <c r="B5" s="226"/>
      <c r="C5" s="175">
        <v>0.1</v>
      </c>
      <c r="D5" s="175"/>
      <c r="E5" s="175"/>
    </row>
    <row r="6" spans="1:5" x14ac:dyDescent="0.25">
      <c r="A6" s="19" t="s">
        <v>755</v>
      </c>
      <c r="B6" s="102">
        <v>1</v>
      </c>
      <c r="C6" s="102">
        <v>1</v>
      </c>
      <c r="D6" s="102">
        <v>1</v>
      </c>
      <c r="E6" s="102"/>
    </row>
    <row r="7" spans="1:5" x14ac:dyDescent="0.25">
      <c r="A7" s="180" t="s">
        <v>468</v>
      </c>
      <c r="B7" s="176">
        <v>0.5</v>
      </c>
      <c r="C7" s="176">
        <v>1</v>
      </c>
      <c r="D7" s="176">
        <v>1</v>
      </c>
      <c r="E7" s="176"/>
    </row>
    <row r="8" spans="1:5" ht="16.5" thickBot="1" x14ac:dyDescent="0.3">
      <c r="A8" s="69"/>
      <c r="B8" s="104"/>
      <c r="C8" s="104"/>
      <c r="D8" s="104"/>
      <c r="E8" s="104"/>
    </row>
    <row r="9" spans="1:5" ht="16.5" thickBot="1" x14ac:dyDescent="0.3">
      <c r="A9" s="43" t="s">
        <v>49</v>
      </c>
      <c r="B9" s="114">
        <f>SUM(B10:B11)</f>
        <v>20.5</v>
      </c>
      <c r="C9" s="114">
        <f t="shared" ref="C9:D9" si="2">SUM(C10:C11)</f>
        <v>23</v>
      </c>
      <c r="D9" s="114">
        <f t="shared" si="2"/>
        <v>33.5</v>
      </c>
      <c r="E9" s="114">
        <f t="shared" ref="E9" si="3">SUM(E10:E11)</f>
        <v>0</v>
      </c>
    </row>
    <row r="10" spans="1:5" x14ac:dyDescent="0.25">
      <c r="A10" s="178" t="s">
        <v>440</v>
      </c>
      <c r="B10" s="175">
        <v>20</v>
      </c>
      <c r="C10" s="175">
        <v>23</v>
      </c>
      <c r="D10" s="175">
        <v>33</v>
      </c>
      <c r="E10" s="175"/>
    </row>
    <row r="11" spans="1:5" x14ac:dyDescent="0.25">
      <c r="A11" s="19" t="s">
        <v>470</v>
      </c>
      <c r="B11" s="102">
        <v>0.5</v>
      </c>
      <c r="C11" s="102"/>
      <c r="D11" s="102">
        <v>0.5</v>
      </c>
      <c r="E11" s="102"/>
    </row>
    <row r="12" spans="1:5" ht="16.5" thickBot="1" x14ac:dyDescent="0.3">
      <c r="A12" s="69"/>
      <c r="B12" s="104"/>
      <c r="C12" s="104"/>
      <c r="D12" s="104"/>
      <c r="E12" s="104"/>
    </row>
    <row r="13" spans="1:5" ht="16.5" thickBot="1" x14ac:dyDescent="0.3">
      <c r="A13" s="43" t="s">
        <v>56</v>
      </c>
      <c r="B13" s="114">
        <f>SUM(B14:B24)</f>
        <v>42</v>
      </c>
      <c r="C13" s="114">
        <f t="shared" ref="C13:D13" si="4">SUM(C14:C24)</f>
        <v>29.6</v>
      </c>
      <c r="D13" s="114">
        <f t="shared" si="4"/>
        <v>50</v>
      </c>
      <c r="E13" s="114">
        <f t="shared" ref="E13" si="5">SUM(E14:E24)</f>
        <v>0</v>
      </c>
    </row>
    <row r="14" spans="1:5" x14ac:dyDescent="0.25">
      <c r="A14" s="178" t="s">
        <v>488</v>
      </c>
      <c r="B14" s="175">
        <v>5</v>
      </c>
      <c r="C14" s="175">
        <v>5</v>
      </c>
      <c r="D14" s="175">
        <v>8</v>
      </c>
      <c r="E14" s="175"/>
    </row>
    <row r="15" spans="1:5" x14ac:dyDescent="0.25">
      <c r="A15" s="19" t="s">
        <v>447</v>
      </c>
      <c r="B15" s="102">
        <v>0.5</v>
      </c>
      <c r="C15" s="102">
        <v>0.5</v>
      </c>
      <c r="D15" s="102">
        <v>1</v>
      </c>
      <c r="E15" s="102"/>
    </row>
    <row r="16" spans="1:5" x14ac:dyDescent="0.25">
      <c r="A16" s="180" t="s">
        <v>449</v>
      </c>
      <c r="B16" s="176">
        <v>0.5</v>
      </c>
      <c r="C16" s="176">
        <v>0.1</v>
      </c>
      <c r="D16" s="176">
        <v>1</v>
      </c>
      <c r="E16" s="176"/>
    </row>
    <row r="17" spans="1:5" x14ac:dyDescent="0.25">
      <c r="A17" s="19" t="s">
        <v>852</v>
      </c>
      <c r="B17" s="102">
        <v>1</v>
      </c>
      <c r="C17" s="102">
        <v>1</v>
      </c>
      <c r="D17" s="102">
        <v>2</v>
      </c>
      <c r="E17" s="102"/>
    </row>
    <row r="18" spans="1:5" x14ac:dyDescent="0.25">
      <c r="A18" s="180" t="s">
        <v>474</v>
      </c>
      <c r="B18" s="176">
        <v>4</v>
      </c>
      <c r="C18" s="176">
        <v>6</v>
      </c>
      <c r="D18" s="176">
        <v>5</v>
      </c>
      <c r="E18" s="176"/>
    </row>
    <row r="19" spans="1:5" x14ac:dyDescent="0.25">
      <c r="A19" s="19" t="s">
        <v>530</v>
      </c>
      <c r="B19" s="102">
        <v>5</v>
      </c>
      <c r="C19" s="102">
        <v>5</v>
      </c>
      <c r="D19" s="102">
        <v>7</v>
      </c>
      <c r="E19" s="102"/>
    </row>
    <row r="20" spans="1:5" x14ac:dyDescent="0.25">
      <c r="A20" s="180" t="s">
        <v>596</v>
      </c>
      <c r="B20" s="176"/>
      <c r="C20" s="176"/>
      <c r="D20" s="176">
        <v>14</v>
      </c>
      <c r="E20" s="176"/>
    </row>
    <row r="21" spans="1:5" x14ac:dyDescent="0.25">
      <c r="A21" s="19" t="s">
        <v>453</v>
      </c>
      <c r="B21" s="102">
        <v>2</v>
      </c>
      <c r="C21" s="102">
        <v>1</v>
      </c>
      <c r="D21" s="102">
        <v>2</v>
      </c>
      <c r="E21" s="102"/>
    </row>
    <row r="22" spans="1:5" x14ac:dyDescent="0.25">
      <c r="A22" s="180" t="s">
        <v>455</v>
      </c>
      <c r="B22" s="176">
        <v>0.5</v>
      </c>
      <c r="C22" s="176">
        <v>0.5</v>
      </c>
      <c r="D22" s="176">
        <v>3</v>
      </c>
      <c r="E22" s="176"/>
    </row>
    <row r="23" spans="1:5" x14ac:dyDescent="0.25">
      <c r="A23" s="19" t="s">
        <v>463</v>
      </c>
      <c r="B23" s="102">
        <v>0.5</v>
      </c>
      <c r="C23" s="102">
        <v>0.5</v>
      </c>
      <c r="D23" s="102">
        <v>2</v>
      </c>
      <c r="E23" s="102"/>
    </row>
    <row r="24" spans="1:5" x14ac:dyDescent="0.25">
      <c r="A24" s="227" t="s">
        <v>568</v>
      </c>
      <c r="B24" s="177">
        <v>23</v>
      </c>
      <c r="C24" s="177">
        <v>10</v>
      </c>
      <c r="D24" s="177">
        <v>5</v>
      </c>
      <c r="E24" s="177"/>
    </row>
    <row r="25" spans="1:5" x14ac:dyDescent="0.25">
      <c r="A25" s="187" t="s">
        <v>456</v>
      </c>
      <c r="B25" s="186"/>
      <c r="C25" s="186">
        <v>0.5</v>
      </c>
      <c r="D25" s="186"/>
      <c r="E25" s="186"/>
    </row>
    <row r="26" spans="1:5" ht="16.5" thickBot="1" x14ac:dyDescent="0.3">
      <c r="A26" s="19"/>
      <c r="B26" s="102"/>
      <c r="C26" s="102"/>
      <c r="D26" s="102"/>
      <c r="E26" s="102"/>
    </row>
    <row r="27" spans="1:5" ht="16.5" thickBot="1" x14ac:dyDescent="0.3">
      <c r="A27" s="43" t="s">
        <v>57</v>
      </c>
      <c r="B27" s="114">
        <f>B4+B9+B13</f>
        <v>64</v>
      </c>
      <c r="C27" s="114">
        <f t="shared" ref="C27:D27" si="6">C4+C9+C13</f>
        <v>54.7</v>
      </c>
      <c r="D27" s="114">
        <f t="shared" si="6"/>
        <v>85.5</v>
      </c>
      <c r="E27" s="114">
        <f t="shared" ref="E27" si="7">E4+E9+E13</f>
        <v>0</v>
      </c>
    </row>
    <row r="28" spans="1:5" ht="16.5" thickBot="1" x14ac:dyDescent="0.3">
      <c r="A28" s="43" t="s">
        <v>58</v>
      </c>
      <c r="B28" s="105">
        <f>COUNT(B5:B7)+COUNT(B10:B11)+COUNT(B14:B23)</f>
        <v>13</v>
      </c>
      <c r="C28" s="105">
        <f t="shared" ref="C28:D28" si="8">COUNT(C5:C7)+COUNT(C10:C11)+COUNT(C14:C23)</f>
        <v>13</v>
      </c>
      <c r="D28" s="105">
        <f t="shared" si="8"/>
        <v>14</v>
      </c>
      <c r="E28" s="105">
        <f t="shared" ref="E28" si="9">COUNT(E5:E7)+COUNT(E10:E11)+COUNT(E14:E23)</f>
        <v>0</v>
      </c>
    </row>
    <row r="29" spans="1:5" x14ac:dyDescent="0.25">
      <c r="D29" s="100">
        <v>8016</v>
      </c>
      <c r="E29" s="100"/>
    </row>
    <row r="30" spans="1:5" x14ac:dyDescent="0.25">
      <c r="B30" s="100"/>
      <c r="C30" s="100"/>
      <c r="D30" s="100"/>
      <c r="E30" s="100"/>
    </row>
    <row r="31" spans="1:5" x14ac:dyDescent="0.25">
      <c r="B31" s="100"/>
      <c r="C31" s="100"/>
      <c r="D31" s="100"/>
      <c r="E31" s="100"/>
    </row>
  </sheetData>
  <sortState xmlns:xlrd2="http://schemas.microsoft.com/office/spreadsheetml/2017/richdata2" ref="A14:D23">
    <sortCondition ref="A14:A23"/>
  </sortState>
  <printOptions gridLines="1"/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8"/>
  <dimension ref="A1:G26"/>
  <sheetViews>
    <sheetView workbookViewId="0">
      <selection activeCell="P16" sqref="P16"/>
    </sheetView>
  </sheetViews>
  <sheetFormatPr defaultColWidth="8.85546875" defaultRowHeight="15.75" x14ac:dyDescent="0.25"/>
  <cols>
    <col min="1" max="1" width="33.5703125" style="3" customWidth="1"/>
    <col min="2" max="2" width="9.5703125" style="3" bestFit="1" customWidth="1"/>
    <col min="3" max="6" width="10.42578125" style="3" customWidth="1"/>
    <col min="7" max="16384" width="8.85546875" style="3"/>
  </cols>
  <sheetData>
    <row r="1" spans="1:7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7" x14ac:dyDescent="0.25">
      <c r="A2" s="157" t="s">
        <v>850</v>
      </c>
      <c r="B2" s="153" t="s">
        <v>955</v>
      </c>
      <c r="C2" s="106"/>
      <c r="D2" s="106"/>
      <c r="E2" s="106" t="s">
        <v>970</v>
      </c>
      <c r="F2" s="106"/>
    </row>
    <row r="3" spans="1:7" ht="16.5" thickBot="1" x14ac:dyDescent="0.3">
      <c r="A3" s="69" t="s">
        <v>855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7" ht="16.5" thickBot="1" x14ac:dyDescent="0.3">
      <c r="A4" s="43" t="s">
        <v>48</v>
      </c>
      <c r="B4" s="114">
        <f>SUM(B5:B6)</f>
        <v>2.5</v>
      </c>
      <c r="C4" s="114">
        <f t="shared" ref="C4:E4" si="0">SUM(C5:C6)</f>
        <v>3.5</v>
      </c>
      <c r="D4" s="114">
        <f t="shared" si="0"/>
        <v>3.5</v>
      </c>
      <c r="E4" s="114">
        <f t="shared" si="0"/>
        <v>4.5</v>
      </c>
      <c r="F4" s="114">
        <f t="shared" ref="F4" si="1">SUM(F5:F6)</f>
        <v>0</v>
      </c>
    </row>
    <row r="5" spans="1:7" x14ac:dyDescent="0.25">
      <c r="A5" s="178" t="s">
        <v>436</v>
      </c>
      <c r="B5" s="175">
        <v>0.5</v>
      </c>
      <c r="C5" s="175">
        <v>0.5</v>
      </c>
      <c r="D5" s="175">
        <v>0.5</v>
      </c>
      <c r="E5" s="175">
        <v>0.5</v>
      </c>
      <c r="F5" s="175"/>
      <c r="G5" s="155"/>
    </row>
    <row r="6" spans="1:7" x14ac:dyDescent="0.25">
      <c r="A6" s="19" t="s">
        <v>755</v>
      </c>
      <c r="B6" s="102">
        <v>2</v>
      </c>
      <c r="C6" s="102">
        <v>3</v>
      </c>
      <c r="D6" s="102">
        <v>3</v>
      </c>
      <c r="E6" s="102">
        <v>4</v>
      </c>
      <c r="F6" s="102"/>
    </row>
    <row r="7" spans="1:7" ht="16.5" thickBot="1" x14ac:dyDescent="0.3">
      <c r="A7" s="69"/>
      <c r="B7" s="104"/>
      <c r="C7" s="104"/>
      <c r="D7" s="104"/>
      <c r="E7" s="104"/>
      <c r="F7" s="104"/>
    </row>
    <row r="8" spans="1:7" ht="16.5" thickBot="1" x14ac:dyDescent="0.3">
      <c r="A8" s="43" t="s">
        <v>49</v>
      </c>
      <c r="B8" s="114">
        <f>SUM(B9)</f>
        <v>18</v>
      </c>
      <c r="C8" s="114">
        <f t="shared" ref="C8:F8" si="2">SUM(C9)</f>
        <v>33</v>
      </c>
      <c r="D8" s="114">
        <f t="shared" si="2"/>
        <v>15</v>
      </c>
      <c r="E8" s="114">
        <f t="shared" si="2"/>
        <v>24</v>
      </c>
      <c r="F8" s="114">
        <f t="shared" si="2"/>
        <v>0</v>
      </c>
    </row>
    <row r="9" spans="1:7" x14ac:dyDescent="0.25">
      <c r="A9" s="178" t="s">
        <v>470</v>
      </c>
      <c r="B9" s="175">
        <v>18</v>
      </c>
      <c r="C9" s="175">
        <v>33</v>
      </c>
      <c r="D9" s="175">
        <v>15</v>
      </c>
      <c r="E9" s="175">
        <v>24</v>
      </c>
      <c r="F9" s="175"/>
    </row>
    <row r="10" spans="1:7" ht="16.5" thickBot="1" x14ac:dyDescent="0.3">
      <c r="A10" s="69"/>
      <c r="B10" s="104"/>
      <c r="C10" s="104"/>
      <c r="D10" s="104"/>
      <c r="E10" s="104"/>
      <c r="F10" s="104"/>
    </row>
    <row r="11" spans="1:7" ht="16.5" thickBot="1" x14ac:dyDescent="0.3">
      <c r="A11" s="43" t="s">
        <v>56</v>
      </c>
      <c r="B11" s="114">
        <f>SUM(B12:B21)</f>
        <v>41.5</v>
      </c>
      <c r="C11" s="114">
        <f t="shared" ref="C11:E11" si="3">SUM(C12:C21)</f>
        <v>42</v>
      </c>
      <c r="D11" s="114">
        <f t="shared" si="3"/>
        <v>44.1</v>
      </c>
      <c r="E11" s="114">
        <f t="shared" si="3"/>
        <v>51.1</v>
      </c>
      <c r="F11" s="114">
        <f t="shared" ref="F11" si="4">SUM(F12:F21)</f>
        <v>0</v>
      </c>
    </row>
    <row r="12" spans="1:7" x14ac:dyDescent="0.25">
      <c r="A12" s="178" t="s">
        <v>488</v>
      </c>
      <c r="B12" s="175">
        <v>2</v>
      </c>
      <c r="C12" s="175">
        <v>4</v>
      </c>
      <c r="D12" s="175">
        <v>3</v>
      </c>
      <c r="E12" s="175">
        <v>3</v>
      </c>
      <c r="F12" s="175"/>
    </row>
    <row r="13" spans="1:7" x14ac:dyDescent="0.25">
      <c r="A13" s="19" t="s">
        <v>447</v>
      </c>
      <c r="B13" s="102">
        <v>0.5</v>
      </c>
      <c r="C13" s="102">
        <v>0.5</v>
      </c>
      <c r="D13" s="102">
        <v>0.1</v>
      </c>
      <c r="E13" s="102">
        <v>0.1</v>
      </c>
      <c r="F13" s="102"/>
    </row>
    <row r="14" spans="1:7" x14ac:dyDescent="0.25">
      <c r="A14" s="180" t="s">
        <v>473</v>
      </c>
      <c r="B14" s="176">
        <v>0.5</v>
      </c>
      <c r="C14" s="176">
        <v>2</v>
      </c>
      <c r="D14" s="176">
        <v>3</v>
      </c>
      <c r="E14" s="176">
        <v>2</v>
      </c>
      <c r="F14" s="176"/>
    </row>
    <row r="15" spans="1:7" x14ac:dyDescent="0.25">
      <c r="A15" s="19" t="s">
        <v>449</v>
      </c>
      <c r="B15" s="102"/>
      <c r="C15" s="102">
        <v>0.5</v>
      </c>
      <c r="D15" s="102">
        <v>0.5</v>
      </c>
      <c r="E15" s="102">
        <v>0.5</v>
      </c>
      <c r="F15" s="102"/>
    </row>
    <row r="16" spans="1:7" x14ac:dyDescent="0.25">
      <c r="A16" s="180" t="s">
        <v>852</v>
      </c>
      <c r="B16" s="176">
        <v>0.5</v>
      </c>
      <c r="C16" s="176">
        <v>0.5</v>
      </c>
      <c r="D16" s="176"/>
      <c r="E16" s="176"/>
      <c r="F16" s="176"/>
    </row>
    <row r="17" spans="1:6" x14ac:dyDescent="0.25">
      <c r="A17" s="19" t="s">
        <v>474</v>
      </c>
      <c r="B17" s="102">
        <v>9</v>
      </c>
      <c r="C17" s="102">
        <v>5</v>
      </c>
      <c r="D17" s="102">
        <v>4</v>
      </c>
      <c r="E17" s="102">
        <v>10</v>
      </c>
      <c r="F17" s="102"/>
    </row>
    <row r="18" spans="1:6" x14ac:dyDescent="0.25">
      <c r="A18" s="180" t="s">
        <v>453</v>
      </c>
      <c r="B18" s="176">
        <v>9</v>
      </c>
      <c r="C18" s="176">
        <v>8</v>
      </c>
      <c r="D18" s="176">
        <v>12</v>
      </c>
      <c r="E18" s="176">
        <v>17</v>
      </c>
      <c r="F18" s="176"/>
    </row>
    <row r="19" spans="1:6" x14ac:dyDescent="0.25">
      <c r="A19" s="19" t="s">
        <v>455</v>
      </c>
      <c r="B19" s="102">
        <v>0.5</v>
      </c>
      <c r="C19" s="102">
        <v>1</v>
      </c>
      <c r="D19" s="102">
        <v>1</v>
      </c>
      <c r="E19" s="102">
        <v>3</v>
      </c>
      <c r="F19" s="102"/>
    </row>
    <row r="20" spans="1:6" x14ac:dyDescent="0.25">
      <c r="A20" s="180" t="s">
        <v>463</v>
      </c>
      <c r="B20" s="176">
        <v>0.5</v>
      </c>
      <c r="C20" s="176">
        <v>0.5</v>
      </c>
      <c r="D20" s="176">
        <v>0.5</v>
      </c>
      <c r="E20" s="176">
        <v>0.5</v>
      </c>
      <c r="F20" s="176"/>
    </row>
    <row r="21" spans="1:6" x14ac:dyDescent="0.25">
      <c r="A21" s="227" t="s">
        <v>568</v>
      </c>
      <c r="B21" s="177">
        <v>19</v>
      </c>
      <c r="C21" s="177">
        <v>20</v>
      </c>
      <c r="D21" s="177">
        <v>20</v>
      </c>
      <c r="E21" s="177">
        <v>15</v>
      </c>
      <c r="F21" s="177"/>
    </row>
    <row r="22" spans="1:6" x14ac:dyDescent="0.25">
      <c r="A22" s="227" t="s">
        <v>456</v>
      </c>
      <c r="B22" s="177">
        <v>4</v>
      </c>
      <c r="C22" s="177">
        <v>4</v>
      </c>
      <c r="D22" s="177">
        <v>3</v>
      </c>
      <c r="E22" s="177">
        <v>5</v>
      </c>
      <c r="F22" s="177"/>
    </row>
    <row r="23" spans="1:6" ht="16.5" thickBot="1" x14ac:dyDescent="0.3">
      <c r="A23" s="18"/>
      <c r="B23" s="102"/>
      <c r="C23" s="102"/>
      <c r="D23" s="102"/>
      <c r="E23" s="102"/>
      <c r="F23" s="102"/>
    </row>
    <row r="24" spans="1:6" ht="16.5" thickBot="1" x14ac:dyDescent="0.3">
      <c r="A24" s="43" t="s">
        <v>57</v>
      </c>
      <c r="B24" s="114">
        <f>B4+B8+B11</f>
        <v>62</v>
      </c>
      <c r="C24" s="114">
        <f t="shared" ref="C24:E24" si="5">C4+C8+C11</f>
        <v>78.5</v>
      </c>
      <c r="D24" s="114">
        <f t="shared" si="5"/>
        <v>62.6</v>
      </c>
      <c r="E24" s="114">
        <f t="shared" si="5"/>
        <v>79.599999999999994</v>
      </c>
      <c r="F24" s="114">
        <f t="shared" ref="F24" si="6">F4+F8+F11</f>
        <v>0</v>
      </c>
    </row>
    <row r="25" spans="1:6" ht="16.5" thickBot="1" x14ac:dyDescent="0.3">
      <c r="A25" s="43" t="s">
        <v>58</v>
      </c>
      <c r="B25" s="105">
        <f>COUNT(B5:B6)+COUNT(B9)+COUNT(B12:B20)</f>
        <v>11</v>
      </c>
      <c r="C25" s="105">
        <f t="shared" ref="C25:E25" si="7">COUNT(C5:C6)+COUNT(C9)+COUNT(C12:C20)</f>
        <v>12</v>
      </c>
      <c r="D25" s="105">
        <f t="shared" si="7"/>
        <v>11</v>
      </c>
      <c r="E25" s="105">
        <f t="shared" si="7"/>
        <v>11</v>
      </c>
      <c r="F25" s="105">
        <f t="shared" ref="F25" si="8">COUNT(F5:F6)+COUNT(F9)+COUNT(F12:F20)</f>
        <v>0</v>
      </c>
    </row>
    <row r="26" spans="1:6" x14ac:dyDescent="0.25">
      <c r="B26" s="135"/>
      <c r="C26" s="100"/>
      <c r="D26" s="100"/>
      <c r="E26" s="100">
        <v>8023</v>
      </c>
      <c r="F26" s="100"/>
    </row>
  </sheetData>
  <sortState xmlns:xlrd2="http://schemas.microsoft.com/office/spreadsheetml/2017/richdata2" ref="A12:E20">
    <sortCondition ref="A12:A20"/>
  </sortState>
  <printOptions gridLines="1"/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1:F34"/>
  <sheetViews>
    <sheetView workbookViewId="0">
      <selection activeCell="M27" sqref="M27"/>
    </sheetView>
  </sheetViews>
  <sheetFormatPr defaultColWidth="8.85546875" defaultRowHeight="15.75" x14ac:dyDescent="0.25"/>
  <cols>
    <col min="1" max="1" width="32.140625" style="3" customWidth="1"/>
    <col min="2" max="2" width="10.5703125" style="3" bestFit="1" customWidth="1"/>
    <col min="3" max="6" width="10.7109375" style="3" customWidth="1"/>
    <col min="7" max="16384" width="8.85546875" style="3"/>
  </cols>
  <sheetData>
    <row r="1" spans="1:6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x14ac:dyDescent="0.25">
      <c r="A2" s="157" t="s">
        <v>856</v>
      </c>
      <c r="B2" s="153" t="s">
        <v>955</v>
      </c>
      <c r="C2" s="106"/>
      <c r="D2" s="106"/>
      <c r="E2" s="106" t="s">
        <v>971</v>
      </c>
      <c r="F2" s="106"/>
    </row>
    <row r="3" spans="1:6" ht="16.5" thickBot="1" x14ac:dyDescent="0.3">
      <c r="A3" s="69" t="s">
        <v>857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55</v>
      </c>
      <c r="B4" s="114">
        <f>SUM(B5:B6)</f>
        <v>0.5</v>
      </c>
      <c r="C4" s="114">
        <f t="shared" ref="C4:E4" si="0">SUM(C5:C6)</f>
        <v>0.5</v>
      </c>
      <c r="D4" s="114">
        <f t="shared" si="0"/>
        <v>0.5</v>
      </c>
      <c r="E4" s="114">
        <f t="shared" si="0"/>
        <v>0</v>
      </c>
      <c r="F4" s="114">
        <f t="shared" ref="F4" si="1">SUM(F5:F6)</f>
        <v>0</v>
      </c>
    </row>
    <row r="5" spans="1:6" x14ac:dyDescent="0.25">
      <c r="A5" s="178" t="s">
        <v>922</v>
      </c>
      <c r="B5" s="226"/>
      <c r="C5" s="175">
        <v>0.5</v>
      </c>
      <c r="D5" s="175"/>
      <c r="E5" s="175"/>
      <c r="F5" s="175"/>
    </row>
    <row r="6" spans="1:6" x14ac:dyDescent="0.25">
      <c r="A6" s="19" t="s">
        <v>858</v>
      </c>
      <c r="B6" s="102">
        <v>0.5</v>
      </c>
      <c r="C6" s="102"/>
      <c r="D6" s="102">
        <v>0.5</v>
      </c>
      <c r="E6" s="102"/>
      <c r="F6" s="102"/>
    </row>
    <row r="7" spans="1:6" ht="16.5" thickBot="1" x14ac:dyDescent="0.3">
      <c r="A7" s="69"/>
      <c r="B7" s="104"/>
      <c r="C7" s="104"/>
      <c r="D7" s="104"/>
      <c r="E7" s="104"/>
      <c r="F7" s="104"/>
    </row>
    <row r="8" spans="1:6" ht="16.5" thickBot="1" x14ac:dyDescent="0.3">
      <c r="A8" s="43" t="s">
        <v>48</v>
      </c>
      <c r="B8" s="114">
        <f>SUM(B9:B13)</f>
        <v>6.5</v>
      </c>
      <c r="C8" s="114">
        <f t="shared" ref="C8:F8" si="2">SUM(C9:C13)</f>
        <v>7.5</v>
      </c>
      <c r="D8" s="114">
        <f t="shared" si="2"/>
        <v>18.5</v>
      </c>
      <c r="E8" s="114">
        <f t="shared" si="2"/>
        <v>20.009999999999998</v>
      </c>
      <c r="F8" s="114">
        <f t="shared" si="2"/>
        <v>0</v>
      </c>
    </row>
    <row r="9" spans="1:6" x14ac:dyDescent="0.25">
      <c r="A9" s="178" t="s">
        <v>436</v>
      </c>
      <c r="B9" s="175">
        <v>1</v>
      </c>
      <c r="C9" s="175">
        <v>1</v>
      </c>
      <c r="D9" s="175">
        <v>3</v>
      </c>
      <c r="E9" s="175">
        <v>3</v>
      </c>
      <c r="F9" s="175"/>
    </row>
    <row r="10" spans="1:6" x14ac:dyDescent="0.25">
      <c r="A10" s="48" t="s">
        <v>990</v>
      </c>
      <c r="B10" s="106">
        <v>0.5</v>
      </c>
      <c r="C10" s="106">
        <v>0.5</v>
      </c>
      <c r="D10" s="106"/>
      <c r="E10" s="106"/>
      <c r="F10" s="106"/>
    </row>
    <row r="11" spans="1:6" x14ac:dyDescent="0.25">
      <c r="A11" s="180" t="s">
        <v>572</v>
      </c>
      <c r="B11" s="176"/>
      <c r="C11" s="176"/>
      <c r="D11" s="176"/>
      <c r="E11" s="176">
        <v>0.01</v>
      </c>
      <c r="F11" s="176"/>
    </row>
    <row r="12" spans="1:6" x14ac:dyDescent="0.25">
      <c r="A12" s="19" t="s">
        <v>468</v>
      </c>
      <c r="B12" s="102">
        <v>5</v>
      </c>
      <c r="C12" s="102">
        <v>5</v>
      </c>
      <c r="D12" s="102">
        <v>15</v>
      </c>
      <c r="E12" s="102">
        <v>16</v>
      </c>
      <c r="F12" s="102"/>
    </row>
    <row r="13" spans="1:6" x14ac:dyDescent="0.25">
      <c r="A13" s="180" t="s">
        <v>469</v>
      </c>
      <c r="B13" s="176"/>
      <c r="C13" s="176">
        <v>1</v>
      </c>
      <c r="D13" s="176">
        <v>0.5</v>
      </c>
      <c r="E13" s="176">
        <v>1</v>
      </c>
      <c r="F13" s="176"/>
    </row>
    <row r="14" spans="1:6" ht="16.5" thickBot="1" x14ac:dyDescent="0.3">
      <c r="A14" s="69"/>
      <c r="B14" s="104"/>
      <c r="C14" s="104"/>
      <c r="D14" s="104"/>
      <c r="E14" s="104"/>
      <c r="F14" s="104"/>
    </row>
    <row r="15" spans="1:6" ht="16.5" thickBot="1" x14ac:dyDescent="0.3">
      <c r="A15" s="43" t="s">
        <v>49</v>
      </c>
      <c r="B15" s="114">
        <f>SUM(B16:B20)</f>
        <v>12.5</v>
      </c>
      <c r="C15" s="114">
        <f t="shared" ref="C15:F15" si="3">SUM(C16:C20)</f>
        <v>13.5</v>
      </c>
      <c r="D15" s="114">
        <f t="shared" si="3"/>
        <v>17</v>
      </c>
      <c r="E15" s="114">
        <f t="shared" si="3"/>
        <v>16.600000000000001</v>
      </c>
      <c r="F15" s="114">
        <f t="shared" si="3"/>
        <v>0</v>
      </c>
    </row>
    <row r="16" spans="1:6" x14ac:dyDescent="0.25">
      <c r="A16" s="178" t="s">
        <v>989</v>
      </c>
      <c r="B16" s="226"/>
      <c r="C16" s="226"/>
      <c r="D16" s="226"/>
      <c r="E16" s="175">
        <v>0.5</v>
      </c>
      <c r="F16" s="175"/>
    </row>
    <row r="17" spans="1:6" x14ac:dyDescent="0.25">
      <c r="A17" s="19" t="s">
        <v>562</v>
      </c>
      <c r="B17" s="233"/>
      <c r="C17" s="233"/>
      <c r="D17" s="233"/>
      <c r="E17" s="102">
        <v>0.1</v>
      </c>
      <c r="F17" s="102"/>
    </row>
    <row r="18" spans="1:6" x14ac:dyDescent="0.25">
      <c r="A18" s="180" t="s">
        <v>440</v>
      </c>
      <c r="B18" s="176">
        <v>12</v>
      </c>
      <c r="C18" s="176">
        <v>13</v>
      </c>
      <c r="D18" s="176">
        <v>16</v>
      </c>
      <c r="E18" s="176">
        <v>14</v>
      </c>
      <c r="F18" s="176"/>
    </row>
    <row r="19" spans="1:6" x14ac:dyDescent="0.25">
      <c r="A19" s="19" t="s">
        <v>470</v>
      </c>
      <c r="B19" s="102">
        <v>0.5</v>
      </c>
      <c r="C19" s="102">
        <v>0.5</v>
      </c>
      <c r="D19" s="102">
        <v>0.5</v>
      </c>
      <c r="E19" s="102">
        <v>1</v>
      </c>
      <c r="F19" s="102"/>
    </row>
    <row r="20" spans="1:6" x14ac:dyDescent="0.25">
      <c r="A20" s="180" t="s">
        <v>505</v>
      </c>
      <c r="B20" s="176"/>
      <c r="C20" s="176"/>
      <c r="D20" s="176">
        <v>0.5</v>
      </c>
      <c r="E20" s="176">
        <v>1</v>
      </c>
      <c r="F20" s="176"/>
    </row>
    <row r="21" spans="1:6" ht="16.5" thickBot="1" x14ac:dyDescent="0.3">
      <c r="A21" s="69"/>
      <c r="B21" s="104"/>
      <c r="C21" s="104"/>
      <c r="D21" s="104"/>
      <c r="E21" s="104"/>
      <c r="F21" s="104"/>
    </row>
    <row r="22" spans="1:6" ht="16.5" thickBot="1" x14ac:dyDescent="0.3">
      <c r="A22" s="43" t="s">
        <v>56</v>
      </c>
      <c r="B22" s="114">
        <f>SUM(B23:B28)</f>
        <v>28</v>
      </c>
      <c r="C22" s="114">
        <f t="shared" ref="C22:F22" si="4">SUM(C23:C28)</f>
        <v>47</v>
      </c>
      <c r="D22" s="114">
        <f t="shared" si="4"/>
        <v>47</v>
      </c>
      <c r="E22" s="114">
        <f t="shared" si="4"/>
        <v>47.010000000000005</v>
      </c>
      <c r="F22" s="114">
        <f t="shared" si="4"/>
        <v>0</v>
      </c>
    </row>
    <row r="23" spans="1:6" x14ac:dyDescent="0.25">
      <c r="A23" s="178" t="s">
        <v>449</v>
      </c>
      <c r="B23" s="175">
        <v>7</v>
      </c>
      <c r="C23" s="175">
        <v>10</v>
      </c>
      <c r="D23" s="175">
        <v>17</v>
      </c>
      <c r="E23" s="175">
        <v>10</v>
      </c>
      <c r="F23" s="175"/>
    </row>
    <row r="24" spans="1:6" x14ac:dyDescent="0.25">
      <c r="A24" s="19" t="s">
        <v>852</v>
      </c>
      <c r="B24" s="102">
        <v>2</v>
      </c>
      <c r="C24" s="102">
        <v>4</v>
      </c>
      <c r="D24" s="102">
        <v>3</v>
      </c>
      <c r="E24" s="102">
        <v>3</v>
      </c>
      <c r="F24" s="102"/>
    </row>
    <row r="25" spans="1:6" x14ac:dyDescent="0.25">
      <c r="A25" s="180" t="s">
        <v>474</v>
      </c>
      <c r="B25" s="176">
        <v>1</v>
      </c>
      <c r="C25" s="176">
        <v>2</v>
      </c>
      <c r="D25" s="176">
        <v>5</v>
      </c>
      <c r="E25" s="176">
        <v>5</v>
      </c>
      <c r="F25" s="176"/>
    </row>
    <row r="26" spans="1:6" x14ac:dyDescent="0.25">
      <c r="A26" s="19" t="s">
        <v>909</v>
      </c>
      <c r="B26" s="102">
        <v>6</v>
      </c>
      <c r="C26" s="102">
        <v>6</v>
      </c>
      <c r="D26" s="102">
        <v>7</v>
      </c>
      <c r="E26" s="102">
        <v>7</v>
      </c>
      <c r="F26" s="102"/>
    </row>
    <row r="27" spans="1:6" x14ac:dyDescent="0.25">
      <c r="A27" s="180" t="s">
        <v>463</v>
      </c>
      <c r="B27" s="176"/>
      <c r="C27" s="176"/>
      <c r="D27" s="176"/>
      <c r="E27" s="176">
        <v>0.01</v>
      </c>
      <c r="F27" s="176"/>
    </row>
    <row r="28" spans="1:6" x14ac:dyDescent="0.25">
      <c r="A28" s="227" t="s">
        <v>568</v>
      </c>
      <c r="B28" s="177">
        <v>12</v>
      </c>
      <c r="C28" s="177">
        <v>25</v>
      </c>
      <c r="D28" s="177">
        <v>15</v>
      </c>
      <c r="E28" s="177">
        <v>22</v>
      </c>
      <c r="F28" s="177"/>
    </row>
    <row r="29" spans="1:6" x14ac:dyDescent="0.25">
      <c r="A29" s="187" t="s">
        <v>456</v>
      </c>
      <c r="B29" s="186"/>
      <c r="C29" s="186">
        <v>5</v>
      </c>
      <c r="D29" s="186">
        <v>5</v>
      </c>
      <c r="E29" s="186">
        <v>3</v>
      </c>
      <c r="F29" s="186"/>
    </row>
    <row r="30" spans="1:6" ht="16.5" thickBot="1" x14ac:dyDescent="0.3">
      <c r="A30" s="69"/>
      <c r="B30" s="104"/>
      <c r="C30" s="104"/>
      <c r="D30" s="104"/>
      <c r="E30" s="104"/>
      <c r="F30" s="104"/>
    </row>
    <row r="31" spans="1:6" ht="16.5" thickBot="1" x14ac:dyDescent="0.3">
      <c r="A31" s="43" t="s">
        <v>57</v>
      </c>
      <c r="B31" s="114">
        <f>B4+B8+B15+B22</f>
        <v>47.5</v>
      </c>
      <c r="C31" s="114">
        <f t="shared" ref="C31:E31" si="5">C4+C8+C15+C22</f>
        <v>68.5</v>
      </c>
      <c r="D31" s="114">
        <f t="shared" si="5"/>
        <v>83</v>
      </c>
      <c r="E31" s="114">
        <f t="shared" si="5"/>
        <v>83.62</v>
      </c>
      <c r="F31" s="114">
        <f t="shared" ref="F31" si="6">F4+F8+F15+F22</f>
        <v>0</v>
      </c>
    </row>
    <row r="32" spans="1:6" ht="16.5" thickBot="1" x14ac:dyDescent="0.3">
      <c r="A32" s="43" t="s">
        <v>58</v>
      </c>
      <c r="B32" s="105">
        <f>COUNT(B5:B6)+COUNT(B9:B13)+COUNT(B16:B20)+COUNT(B23:B27)</f>
        <v>10</v>
      </c>
      <c r="C32" s="105">
        <f t="shared" ref="C32:E32" si="7">COUNT(C5:C6)+COUNT(C9:C13)+COUNT(C16:C20)+COUNT(C23:C27)</f>
        <v>11</v>
      </c>
      <c r="D32" s="105">
        <f t="shared" si="7"/>
        <v>11</v>
      </c>
      <c r="E32" s="105">
        <f t="shared" si="7"/>
        <v>14</v>
      </c>
      <c r="F32" s="105">
        <f t="shared" ref="F32" si="8">COUNT(F5:F6)+COUNT(F9:F13)+COUNT(F16:F20)+COUNT(F23:F27)</f>
        <v>0</v>
      </c>
    </row>
    <row r="33" spans="2:6" x14ac:dyDescent="0.25">
      <c r="B33" s="100"/>
      <c r="C33" s="100"/>
      <c r="D33" s="100"/>
      <c r="E33" s="100">
        <v>8119</v>
      </c>
      <c r="F33" s="100"/>
    </row>
    <row r="34" spans="2:6" x14ac:dyDescent="0.25">
      <c r="B34" s="100"/>
      <c r="C34" s="100"/>
      <c r="D34" s="100"/>
      <c r="E34" s="100"/>
      <c r="F34" s="100"/>
    </row>
  </sheetData>
  <sortState xmlns:xlrd2="http://schemas.microsoft.com/office/spreadsheetml/2017/richdata2" ref="A10:E13">
    <sortCondition ref="A9:A13"/>
  </sortState>
  <printOptions gridLine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482"/>
  <sheetViews>
    <sheetView workbookViewId="0">
      <pane ySplit="5355" topLeftCell="A148"/>
      <selection activeCell="B2" sqref="B2"/>
      <selection pane="bottomLeft" activeCell="B167" sqref="B167"/>
    </sheetView>
  </sheetViews>
  <sheetFormatPr defaultRowHeight="12.75" x14ac:dyDescent="0.2"/>
  <cols>
    <col min="1" max="1" width="20.28515625" customWidth="1"/>
    <col min="3" max="3" width="8.7109375" bestFit="1" customWidth="1"/>
    <col min="14" max="16" width="9.140625" style="8" customWidth="1"/>
  </cols>
  <sheetData>
    <row r="1" spans="1:12" x14ac:dyDescent="0.2">
      <c r="A1" s="2" t="s">
        <v>131</v>
      </c>
      <c r="B1" s="2" t="s">
        <v>132</v>
      </c>
      <c r="C1" s="2" t="s">
        <v>133</v>
      </c>
      <c r="D1">
        <f>Heildar!B1</f>
        <v>1976</v>
      </c>
      <c r="E1">
        <f>Heildar!C1</f>
        <v>1997</v>
      </c>
      <c r="F1">
        <f>Heildar!D1</f>
        <v>2006</v>
      </c>
      <c r="G1">
        <f>Heildar!E1</f>
        <v>2011</v>
      </c>
      <c r="H1">
        <f>Heildar!F1</f>
        <v>2014</v>
      </c>
      <c r="I1" t="str">
        <f>Heildar!G1</f>
        <v>1997 brey</v>
      </c>
      <c r="J1" t="str">
        <f>Heildar!H1</f>
        <v>2006 brey</v>
      </c>
      <c r="K1" t="str">
        <f>Heildar!I1</f>
        <v>2011 brey</v>
      </c>
      <c r="L1" t="str">
        <f>Heildar!J1</f>
        <v>2014 brey</v>
      </c>
    </row>
    <row r="2" spans="1:12" x14ac:dyDescent="0.2">
      <c r="A2" s="76" t="str">
        <f>Heildar!A2</f>
        <v>R1</v>
      </c>
      <c r="B2">
        <v>6.9</v>
      </c>
      <c r="C2">
        <v>248</v>
      </c>
    </row>
    <row r="3" spans="1:12" x14ac:dyDescent="0.2">
      <c r="A3" t="str">
        <f>Heildar!A3</f>
        <v>Mosar</v>
      </c>
      <c r="B3">
        <v>1.4</v>
      </c>
      <c r="D3">
        <f>Heildar!B3</f>
        <v>19.5</v>
      </c>
      <c r="E3">
        <f>Heildar!C3</f>
        <v>16</v>
      </c>
      <c r="F3">
        <f>Heildar!D3</f>
        <v>11</v>
      </c>
      <c r="G3">
        <f>Heildar!E3</f>
        <v>8</v>
      </c>
      <c r="H3">
        <f>Heildar!F3</f>
        <v>0</v>
      </c>
      <c r="I3">
        <f>Heildar!G3</f>
        <v>-3.5</v>
      </c>
      <c r="J3">
        <f>Heildar!H3</f>
        <v>-5</v>
      </c>
      <c r="K3">
        <f>Heildar!I3</f>
        <v>-3</v>
      </c>
      <c r="L3">
        <f>Heildar!J3</f>
        <v>0</v>
      </c>
    </row>
    <row r="4" spans="1:12" x14ac:dyDescent="0.2">
      <c r="A4" t="str">
        <f>Heildar!A4</f>
        <v>Blað- og runnfléttur</v>
      </c>
      <c r="B4">
        <v>1.4</v>
      </c>
      <c r="D4">
        <f>Heildar!B4</f>
        <v>4</v>
      </c>
      <c r="E4">
        <f>Heildar!C4</f>
        <v>11.5</v>
      </c>
      <c r="F4">
        <f>Heildar!D4</f>
        <v>17</v>
      </c>
      <c r="G4">
        <f>Heildar!E4</f>
        <v>21</v>
      </c>
      <c r="H4">
        <f>Heildar!F4</f>
        <v>0</v>
      </c>
      <c r="I4">
        <f>Heildar!G4</f>
        <v>7.5</v>
      </c>
      <c r="J4">
        <f>Heildar!H4</f>
        <v>5.5</v>
      </c>
      <c r="K4">
        <f>Heildar!I4</f>
        <v>4</v>
      </c>
      <c r="L4">
        <f>Heildar!J4</f>
        <v>0</v>
      </c>
    </row>
    <row r="5" spans="1:12" x14ac:dyDescent="0.2">
      <c r="A5" t="str">
        <f>Heildar!A5</f>
        <v>Hrúðurfléttur</v>
      </c>
      <c r="B5">
        <v>1.4</v>
      </c>
      <c r="D5">
        <f>Heildar!B5</f>
        <v>55.5</v>
      </c>
      <c r="E5">
        <f>Heildar!C5</f>
        <v>54.5</v>
      </c>
      <c r="F5">
        <f>Heildar!D5</f>
        <v>31.1</v>
      </c>
      <c r="G5">
        <f>Heildar!E5</f>
        <v>34.5</v>
      </c>
      <c r="H5">
        <f>Heildar!F5</f>
        <v>0</v>
      </c>
      <c r="I5">
        <f>Heildar!G5</f>
        <v>-1</v>
      </c>
      <c r="J5">
        <f>Heildar!H5</f>
        <v>-23.4</v>
      </c>
      <c r="K5">
        <f>Heildar!I5</f>
        <v>3.3999999999999986</v>
      </c>
      <c r="L5">
        <f>Heildar!J5</f>
        <v>0</v>
      </c>
    </row>
    <row r="6" spans="1:12" x14ac:dyDescent="0.2">
      <c r="A6" t="str">
        <f>Heildar!A6</f>
        <v>Heildarþekja</v>
      </c>
      <c r="B6">
        <v>1.4</v>
      </c>
      <c r="D6">
        <f>Heildar!B6</f>
        <v>79</v>
      </c>
      <c r="E6">
        <f>Heildar!C6</f>
        <v>82</v>
      </c>
      <c r="F6">
        <f>Heildar!D6</f>
        <v>59.1</v>
      </c>
      <c r="G6">
        <f>Heildar!E6</f>
        <v>63.5</v>
      </c>
      <c r="H6">
        <f>Heildar!F6</f>
        <v>0</v>
      </c>
      <c r="I6">
        <f>Heildar!G6</f>
        <v>3</v>
      </c>
      <c r="J6">
        <f>Heildar!H6</f>
        <v>-22.9</v>
      </c>
      <c r="K6">
        <f>Heildar!I6</f>
        <v>4.3999999999999986</v>
      </c>
      <c r="L6">
        <f>Heildar!J6</f>
        <v>0</v>
      </c>
    </row>
    <row r="7" spans="1:12" x14ac:dyDescent="0.2">
      <c r="A7" t="str">
        <f>Heildar!A7</f>
        <v>Fjölbreytni</v>
      </c>
      <c r="B7">
        <v>1.4</v>
      </c>
      <c r="D7">
        <f>Heildar!B7</f>
        <v>20</v>
      </c>
      <c r="E7">
        <f>Heildar!C7</f>
        <v>20</v>
      </c>
      <c r="F7">
        <f>Heildar!D7</f>
        <v>22</v>
      </c>
      <c r="G7">
        <f>Heildar!E7</f>
        <v>18</v>
      </c>
      <c r="H7">
        <f>Heildar!F7</f>
        <v>0</v>
      </c>
      <c r="I7">
        <f>Heildar!G7</f>
        <v>0</v>
      </c>
      <c r="J7">
        <f>Heildar!H7</f>
        <v>2</v>
      </c>
      <c r="K7">
        <f>Heildar!I7</f>
        <v>-4</v>
      </c>
      <c r="L7">
        <f>Heildar!J7</f>
        <v>0</v>
      </c>
    </row>
    <row r="8" spans="1:12" x14ac:dyDescent="0.2">
      <c r="A8" s="76" t="str">
        <f>Heildar!A8</f>
        <v>R2</v>
      </c>
      <c r="B8">
        <v>1.4</v>
      </c>
      <c r="C8">
        <v>248</v>
      </c>
    </row>
    <row r="9" spans="1:12" x14ac:dyDescent="0.2">
      <c r="A9" t="str">
        <f>Heildar!A9</f>
        <v>Mosar</v>
      </c>
      <c r="B9">
        <v>1.4</v>
      </c>
      <c r="D9">
        <f>Heildar!B9</f>
        <v>1</v>
      </c>
      <c r="E9">
        <f>Heildar!C9</f>
        <v>1</v>
      </c>
      <c r="F9">
        <f>Heildar!D9</f>
        <v>1</v>
      </c>
      <c r="G9">
        <f>Heildar!E9</f>
        <v>1</v>
      </c>
      <c r="H9">
        <f>Heildar!F9</f>
        <v>0</v>
      </c>
      <c r="I9">
        <f>Heildar!G9</f>
        <v>0</v>
      </c>
      <c r="J9">
        <f>Heildar!H9</f>
        <v>0</v>
      </c>
      <c r="K9">
        <f>Heildar!I9</f>
        <v>0</v>
      </c>
      <c r="L9">
        <f>Heildar!J9</f>
        <v>0</v>
      </c>
    </row>
    <row r="10" spans="1:12" x14ac:dyDescent="0.2">
      <c r="A10" t="str">
        <f>Heildar!A10</f>
        <v>Hrúðurfléttur</v>
      </c>
      <c r="B10">
        <v>1.4</v>
      </c>
      <c r="D10">
        <f>Heildar!B10</f>
        <v>40.5</v>
      </c>
      <c r="E10">
        <f>Heildar!C10</f>
        <v>35</v>
      </c>
      <c r="F10">
        <f>Heildar!D10</f>
        <v>32.5</v>
      </c>
      <c r="G10">
        <f>Heildar!E10</f>
        <v>34</v>
      </c>
      <c r="H10">
        <f>Heildar!F10</f>
        <v>0</v>
      </c>
      <c r="I10">
        <f>Heildar!G10</f>
        <v>-5.5</v>
      </c>
      <c r="J10">
        <f>Heildar!H10</f>
        <v>-2.5</v>
      </c>
      <c r="K10">
        <f>Heildar!I10</f>
        <v>1.5</v>
      </c>
      <c r="L10">
        <f>Heildar!J10</f>
        <v>0</v>
      </c>
    </row>
    <row r="11" spans="1:12" x14ac:dyDescent="0.2">
      <c r="A11" t="str">
        <f>Heildar!A11</f>
        <v>Heildarþekja</v>
      </c>
      <c r="B11">
        <v>1.4</v>
      </c>
      <c r="D11">
        <f>Heildar!B11</f>
        <v>41.5</v>
      </c>
      <c r="E11">
        <f>Heildar!C11</f>
        <v>36</v>
      </c>
      <c r="F11">
        <f>Heildar!D11</f>
        <v>33.5</v>
      </c>
      <c r="G11">
        <f>Heildar!E11</f>
        <v>35</v>
      </c>
      <c r="H11">
        <f>Heildar!F11</f>
        <v>0</v>
      </c>
      <c r="I11">
        <f>Heildar!G11</f>
        <v>-5.5</v>
      </c>
      <c r="J11">
        <f>Heildar!H11</f>
        <v>-2.5</v>
      </c>
      <c r="K11">
        <f>Heildar!I11</f>
        <v>1.5</v>
      </c>
      <c r="L11">
        <f>Heildar!J11</f>
        <v>0</v>
      </c>
    </row>
    <row r="12" spans="1:12" x14ac:dyDescent="0.2">
      <c r="A12" t="str">
        <f>Heildar!A12</f>
        <v>Fjölbreytni</v>
      </c>
      <c r="B12">
        <v>1.4</v>
      </c>
      <c r="D12">
        <f>Heildar!B12</f>
        <v>12</v>
      </c>
      <c r="E12">
        <f>Heildar!C12</f>
        <v>14</v>
      </c>
      <c r="F12">
        <f>Heildar!D12</f>
        <v>16</v>
      </c>
      <c r="G12">
        <f>Heildar!E12</f>
        <v>11</v>
      </c>
      <c r="H12">
        <f>Heildar!F12</f>
        <v>0</v>
      </c>
      <c r="I12">
        <f>Heildar!G12</f>
        <v>2</v>
      </c>
      <c r="J12">
        <f>Heildar!H12</f>
        <v>2</v>
      </c>
      <c r="K12">
        <f>Heildar!I12</f>
        <v>-5</v>
      </c>
      <c r="L12">
        <f>Heildar!J12</f>
        <v>0</v>
      </c>
    </row>
    <row r="13" spans="1:12" x14ac:dyDescent="0.2">
      <c r="A13" s="2" t="str">
        <f>Heildar!A13</f>
        <v>R3</v>
      </c>
      <c r="B13">
        <v>1.4</v>
      </c>
      <c r="C13">
        <v>248</v>
      </c>
    </row>
    <row r="14" spans="1:12" x14ac:dyDescent="0.2">
      <c r="A14" t="str">
        <f>Heildar!A14</f>
        <v>Mosar</v>
      </c>
      <c r="B14">
        <v>1.4</v>
      </c>
      <c r="D14">
        <f>Heildar!B14</f>
        <v>12.5</v>
      </c>
      <c r="E14">
        <f>Heildar!C14</f>
        <v>13</v>
      </c>
      <c r="F14">
        <f>Heildar!D14</f>
        <v>13</v>
      </c>
      <c r="G14">
        <f>Heildar!E14</f>
        <v>13.5</v>
      </c>
      <c r="H14">
        <f>Heildar!F14</f>
        <v>11</v>
      </c>
      <c r="I14">
        <f>Heildar!G14</f>
        <v>0.5</v>
      </c>
      <c r="J14">
        <f>Heildar!H14</f>
        <v>0</v>
      </c>
      <c r="K14">
        <f>Heildar!I14</f>
        <v>0.5</v>
      </c>
      <c r="L14">
        <f>Heildar!J14</f>
        <v>-2.5</v>
      </c>
    </row>
    <row r="15" spans="1:12" x14ac:dyDescent="0.2">
      <c r="A15" t="str">
        <f>Heildar!A15</f>
        <v>Blað- og runnfléttur</v>
      </c>
      <c r="B15">
        <v>1.4</v>
      </c>
      <c r="D15">
        <f>Heildar!B15</f>
        <v>23</v>
      </c>
      <c r="E15">
        <f>Heildar!C15</f>
        <v>21</v>
      </c>
      <c r="F15">
        <f>Heildar!D15</f>
        <v>23.5</v>
      </c>
      <c r="G15">
        <f>Heildar!E15</f>
        <v>18</v>
      </c>
      <c r="H15">
        <f>Heildar!F15</f>
        <v>16</v>
      </c>
      <c r="I15">
        <f>Heildar!G15</f>
        <v>-2</v>
      </c>
      <c r="J15">
        <f>Heildar!H15</f>
        <v>2.5</v>
      </c>
      <c r="K15">
        <f>Heildar!I15</f>
        <v>-5.5</v>
      </c>
      <c r="L15">
        <f>Heildar!J15</f>
        <v>-2</v>
      </c>
    </row>
    <row r="16" spans="1:12" x14ac:dyDescent="0.2">
      <c r="A16" t="str">
        <f>Heildar!A16</f>
        <v>Hrúðurfléttur</v>
      </c>
      <c r="B16">
        <v>1.4</v>
      </c>
      <c r="D16">
        <f>Heildar!B16</f>
        <v>26</v>
      </c>
      <c r="E16">
        <f>Heildar!C16</f>
        <v>21.5</v>
      </c>
      <c r="F16">
        <f>Heildar!D16</f>
        <v>26.5</v>
      </c>
      <c r="G16">
        <f>Heildar!E16</f>
        <v>40.5</v>
      </c>
      <c r="H16">
        <f>Heildar!F16</f>
        <v>35.5</v>
      </c>
      <c r="I16">
        <f>Heildar!G16</f>
        <v>-4.5</v>
      </c>
      <c r="J16">
        <f>Heildar!H16</f>
        <v>5</v>
      </c>
      <c r="K16">
        <f>Heildar!I16</f>
        <v>14</v>
      </c>
      <c r="L16">
        <f>Heildar!J16</f>
        <v>-5</v>
      </c>
    </row>
    <row r="17" spans="1:12" x14ac:dyDescent="0.2">
      <c r="A17" t="str">
        <f>Heildar!A17</f>
        <v>Heildarþekja</v>
      </c>
      <c r="B17">
        <v>1.4</v>
      </c>
      <c r="D17">
        <f>Heildar!B17</f>
        <v>61.5</v>
      </c>
      <c r="E17">
        <f>Heildar!C17</f>
        <v>55.5</v>
      </c>
      <c r="F17">
        <f>Heildar!D17</f>
        <v>63</v>
      </c>
      <c r="G17">
        <f>Heildar!E17</f>
        <v>72</v>
      </c>
      <c r="H17">
        <f>Heildar!F17</f>
        <v>62.5</v>
      </c>
      <c r="I17">
        <f>Heildar!G17</f>
        <v>-6</v>
      </c>
      <c r="J17">
        <f>Heildar!H17</f>
        <v>7.5</v>
      </c>
      <c r="K17">
        <f>Heildar!I17</f>
        <v>9</v>
      </c>
      <c r="L17">
        <f>Heildar!J17</f>
        <v>-9.5</v>
      </c>
    </row>
    <row r="18" spans="1:12" x14ac:dyDescent="0.2">
      <c r="A18" t="str">
        <f>Heildar!A18</f>
        <v>Fjölbreytni</v>
      </c>
      <c r="B18">
        <v>1.4</v>
      </c>
      <c r="D18">
        <f>Heildar!B18</f>
        <v>18</v>
      </c>
      <c r="E18">
        <f>Heildar!C18</f>
        <v>22</v>
      </c>
      <c r="F18">
        <f>Heildar!D18</f>
        <v>23</v>
      </c>
      <c r="G18">
        <f>Heildar!E18</f>
        <v>20</v>
      </c>
      <c r="H18">
        <f>Heildar!F18</f>
        <v>19</v>
      </c>
      <c r="I18">
        <f>Heildar!G18</f>
        <v>4</v>
      </c>
      <c r="J18">
        <f>Heildar!H18</f>
        <v>1</v>
      </c>
      <c r="K18">
        <f>Heildar!I18</f>
        <v>-3</v>
      </c>
      <c r="L18">
        <f>Heildar!J18</f>
        <v>-1</v>
      </c>
    </row>
    <row r="19" spans="1:12" x14ac:dyDescent="0.2">
      <c r="A19" s="76" t="str">
        <f>Heildar!A19</f>
        <v>R4</v>
      </c>
      <c r="B19">
        <v>1.5</v>
      </c>
      <c r="C19">
        <v>248</v>
      </c>
    </row>
    <row r="20" spans="1:12" x14ac:dyDescent="0.2">
      <c r="A20" t="str">
        <f>Heildar!A20</f>
        <v>Mosar</v>
      </c>
      <c r="B20">
        <v>1.5</v>
      </c>
      <c r="D20">
        <f>Heildar!B20</f>
        <v>12</v>
      </c>
      <c r="E20">
        <f>Heildar!C20</f>
        <v>3</v>
      </c>
      <c r="F20">
        <f>Heildar!D20</f>
        <v>10</v>
      </c>
      <c r="G20">
        <f>Heildar!E20</f>
        <v>15</v>
      </c>
      <c r="H20">
        <f>Heildar!F20</f>
        <v>0</v>
      </c>
      <c r="I20">
        <f>Heildar!G20</f>
        <v>-9</v>
      </c>
      <c r="J20">
        <f>Heildar!H20</f>
        <v>7</v>
      </c>
      <c r="K20">
        <f>Heildar!I20</f>
        <v>5</v>
      </c>
      <c r="L20">
        <f>Heildar!J20</f>
        <v>0</v>
      </c>
    </row>
    <row r="21" spans="1:12" x14ac:dyDescent="0.2">
      <c r="A21" t="str">
        <f>Heildar!A21</f>
        <v>Blað- og runnfléttur</v>
      </c>
      <c r="B21">
        <v>1.5</v>
      </c>
      <c r="D21">
        <f>Heildar!B21</f>
        <v>0</v>
      </c>
      <c r="E21">
        <f>Heildar!C21</f>
        <v>1</v>
      </c>
      <c r="F21">
        <f>Heildar!D21</f>
        <v>3</v>
      </c>
      <c r="G21">
        <f>Heildar!E21</f>
        <v>4</v>
      </c>
      <c r="H21">
        <f>Heildar!F21</f>
        <v>0</v>
      </c>
      <c r="I21">
        <f>Heildar!G21</f>
        <v>1</v>
      </c>
      <c r="J21">
        <f>Heildar!H21</f>
        <v>2</v>
      </c>
      <c r="K21">
        <f>Heildar!I21</f>
        <v>1</v>
      </c>
      <c r="L21">
        <f>Heildar!J21</f>
        <v>0</v>
      </c>
    </row>
    <row r="22" spans="1:12" x14ac:dyDescent="0.2">
      <c r="A22" t="str">
        <f>Heildar!A22</f>
        <v>Hrúðurfléttur</v>
      </c>
      <c r="B22">
        <v>1.5</v>
      </c>
      <c r="D22">
        <f>Heildar!B22</f>
        <v>62.5</v>
      </c>
      <c r="E22">
        <f>Heildar!C22</f>
        <v>59.5</v>
      </c>
      <c r="F22">
        <f>Heildar!D22</f>
        <v>54</v>
      </c>
      <c r="G22">
        <f>Heildar!E22</f>
        <v>48.5</v>
      </c>
      <c r="H22">
        <f>Heildar!F22</f>
        <v>0</v>
      </c>
      <c r="I22">
        <f>Heildar!G22</f>
        <v>-3</v>
      </c>
      <c r="J22">
        <f>Heildar!H22</f>
        <v>-5.5</v>
      </c>
      <c r="K22">
        <f>Heildar!I22</f>
        <v>-5.5</v>
      </c>
      <c r="L22">
        <f>Heildar!J22</f>
        <v>0</v>
      </c>
    </row>
    <row r="23" spans="1:12" x14ac:dyDescent="0.2">
      <c r="A23" t="str">
        <f>Heildar!A23</f>
        <v>Heildarþekja</v>
      </c>
      <c r="B23">
        <v>1.5</v>
      </c>
      <c r="D23">
        <f>Heildar!B23</f>
        <v>74.5</v>
      </c>
      <c r="E23">
        <f>Heildar!C23</f>
        <v>63.5</v>
      </c>
      <c r="F23">
        <f>Heildar!D23</f>
        <v>67</v>
      </c>
      <c r="G23">
        <f>Heildar!E23</f>
        <v>67.5</v>
      </c>
      <c r="H23">
        <f>Heildar!F23</f>
        <v>0</v>
      </c>
      <c r="I23">
        <f>Heildar!G23</f>
        <v>-11</v>
      </c>
      <c r="J23">
        <f>Heildar!H23</f>
        <v>3.5</v>
      </c>
      <c r="K23">
        <f>Heildar!I23</f>
        <v>0.5</v>
      </c>
      <c r="L23">
        <f>Heildar!J23</f>
        <v>0</v>
      </c>
    </row>
    <row r="24" spans="1:12" x14ac:dyDescent="0.2">
      <c r="A24" t="str">
        <f>Heildar!A24</f>
        <v>Fjölbreytni</v>
      </c>
      <c r="B24">
        <v>1.5</v>
      </c>
      <c r="D24">
        <f>Heildar!B24</f>
        <v>10</v>
      </c>
      <c r="E24">
        <f>Heildar!C24</f>
        <v>12</v>
      </c>
      <c r="F24">
        <f>Heildar!D24</f>
        <v>17</v>
      </c>
      <c r="G24">
        <f>Heildar!E24</f>
        <v>17</v>
      </c>
      <c r="H24">
        <f>Heildar!F24</f>
        <v>0</v>
      </c>
      <c r="I24">
        <f>Heildar!G24</f>
        <v>2</v>
      </c>
      <c r="J24">
        <f>Heildar!H24</f>
        <v>5</v>
      </c>
      <c r="K24">
        <f>Heildar!I24</f>
        <v>0</v>
      </c>
      <c r="L24">
        <f>Heildar!J24</f>
        <v>0</v>
      </c>
    </row>
    <row r="25" spans="1:12" x14ac:dyDescent="0.2">
      <c r="A25" s="2" t="str">
        <f>Heildar!A199</f>
        <v>R33</v>
      </c>
      <c r="B25">
        <v>1.4</v>
      </c>
      <c r="C25">
        <v>250</v>
      </c>
    </row>
    <row r="26" spans="1:12" x14ac:dyDescent="0.2">
      <c r="A26" t="str">
        <f>Heildar!A200</f>
        <v>Mosar</v>
      </c>
      <c r="B26">
        <v>1.4</v>
      </c>
      <c r="D26">
        <f>Heildar!B200</f>
        <v>2</v>
      </c>
      <c r="E26">
        <f>Heildar!C200</f>
        <v>1</v>
      </c>
      <c r="F26">
        <f>Heildar!D200</f>
        <v>1</v>
      </c>
      <c r="G26">
        <f>Heildar!E200</f>
        <v>0.5</v>
      </c>
      <c r="H26">
        <f>Heildar!F200</f>
        <v>0.5</v>
      </c>
      <c r="I26">
        <f>Heildar!G200</f>
        <v>-1</v>
      </c>
      <c r="J26">
        <f>Heildar!H200</f>
        <v>0</v>
      </c>
      <c r="K26">
        <f>Heildar!I200</f>
        <v>-0.5</v>
      </c>
      <c r="L26">
        <f>Heildar!J200</f>
        <v>0</v>
      </c>
    </row>
    <row r="27" spans="1:12" x14ac:dyDescent="0.2">
      <c r="A27" t="str">
        <f>Heildar!A201</f>
        <v>Blað- og runnfléttur</v>
      </c>
      <c r="B27">
        <v>1.4</v>
      </c>
      <c r="D27">
        <f>Heildar!B201</f>
        <v>60</v>
      </c>
      <c r="E27">
        <f>Heildar!C201</f>
        <v>11</v>
      </c>
      <c r="F27">
        <f>Heildar!D201</f>
        <v>19</v>
      </c>
      <c r="G27">
        <f>Heildar!E201</f>
        <v>24</v>
      </c>
      <c r="H27">
        <f>Heildar!F201</f>
        <v>29</v>
      </c>
      <c r="I27">
        <f>Heildar!G201</f>
        <v>-49</v>
      </c>
      <c r="J27">
        <f>Heildar!H201</f>
        <v>8</v>
      </c>
      <c r="K27">
        <f>Heildar!I201</f>
        <v>5</v>
      </c>
      <c r="L27">
        <f>Heildar!J201</f>
        <v>5</v>
      </c>
    </row>
    <row r="28" spans="1:12" x14ac:dyDescent="0.2">
      <c r="A28" t="str">
        <f>Heildar!A202</f>
        <v>Hrúðurfléttur</v>
      </c>
      <c r="B28">
        <v>1.4</v>
      </c>
      <c r="D28">
        <f>Heildar!B202</f>
        <v>15.5</v>
      </c>
      <c r="E28">
        <f>Heildar!C202</f>
        <v>14</v>
      </c>
      <c r="F28">
        <f>Heildar!D202</f>
        <v>45</v>
      </c>
      <c r="G28">
        <f>Heildar!E202</f>
        <v>46.5</v>
      </c>
      <c r="H28">
        <f>Heildar!F202</f>
        <v>42</v>
      </c>
      <c r="I28">
        <f>Heildar!G202</f>
        <v>-1.5</v>
      </c>
      <c r="J28">
        <f>Heildar!H202</f>
        <v>31</v>
      </c>
      <c r="K28">
        <f>Heildar!I202</f>
        <v>1.5</v>
      </c>
      <c r="L28">
        <f>Heildar!J202</f>
        <v>-4.5</v>
      </c>
    </row>
    <row r="29" spans="1:12" x14ac:dyDescent="0.2">
      <c r="A29" t="str">
        <f>Heildar!A203</f>
        <v>Heildarþekja</v>
      </c>
      <c r="B29">
        <v>1.4</v>
      </c>
      <c r="D29">
        <f>Heildar!B203</f>
        <v>77.5</v>
      </c>
      <c r="E29">
        <f>Heildar!C203</f>
        <v>26</v>
      </c>
      <c r="F29">
        <f>Heildar!D203</f>
        <v>65</v>
      </c>
      <c r="G29">
        <f>Heildar!E203</f>
        <v>71</v>
      </c>
      <c r="H29">
        <f>Heildar!F203</f>
        <v>71.5</v>
      </c>
      <c r="I29">
        <f>Heildar!G203</f>
        <v>-51.5</v>
      </c>
      <c r="J29">
        <f>Heildar!H203</f>
        <v>39</v>
      </c>
      <c r="K29">
        <f>Heildar!I203</f>
        <v>6</v>
      </c>
      <c r="L29">
        <f>Heildar!J203</f>
        <v>0.5</v>
      </c>
    </row>
    <row r="30" spans="1:12" x14ac:dyDescent="0.2">
      <c r="A30" t="str">
        <f>Heildar!A204</f>
        <v>Fjölbreytni</v>
      </c>
      <c r="B30">
        <v>1.4</v>
      </c>
      <c r="D30">
        <f>Heildar!B204</f>
        <v>13</v>
      </c>
      <c r="E30">
        <f>Heildar!C204</f>
        <v>6</v>
      </c>
      <c r="F30">
        <f>Heildar!D204</f>
        <v>13</v>
      </c>
      <c r="G30">
        <f>Heildar!E204</f>
        <v>14</v>
      </c>
      <c r="H30">
        <f>Heildar!F204</f>
        <v>12</v>
      </c>
      <c r="I30">
        <f>Heildar!G204</f>
        <v>-7</v>
      </c>
      <c r="J30">
        <f>Heildar!H204</f>
        <v>7</v>
      </c>
      <c r="K30">
        <f>Heildar!I204</f>
        <v>1</v>
      </c>
      <c r="L30">
        <f>Heildar!J204</f>
        <v>-2</v>
      </c>
    </row>
    <row r="31" spans="1:12" x14ac:dyDescent="0.2">
      <c r="A31" s="2" t="str">
        <f>Heildar!A205</f>
        <v>R34</v>
      </c>
      <c r="B31">
        <v>1.5</v>
      </c>
      <c r="C31">
        <v>246</v>
      </c>
    </row>
    <row r="32" spans="1:12" x14ac:dyDescent="0.2">
      <c r="A32" t="str">
        <f>Heildar!A206</f>
        <v>Mosar</v>
      </c>
      <c r="B32">
        <v>1.5</v>
      </c>
      <c r="D32">
        <f>Heildar!B206</f>
        <v>10</v>
      </c>
      <c r="E32">
        <f>Heildar!C206</f>
        <v>7</v>
      </c>
      <c r="F32">
        <f>Heildar!D206</f>
        <v>8</v>
      </c>
      <c r="G32">
        <f>Heildar!E206</f>
        <v>10.5</v>
      </c>
      <c r="H32">
        <f>Heildar!F206</f>
        <v>5</v>
      </c>
      <c r="I32">
        <f>Heildar!G206</f>
        <v>-3</v>
      </c>
      <c r="J32">
        <f>Heildar!H206</f>
        <v>1</v>
      </c>
      <c r="K32">
        <f>Heildar!I206</f>
        <v>2.5</v>
      </c>
      <c r="L32">
        <f>Heildar!J206</f>
        <v>-5.5</v>
      </c>
    </row>
    <row r="33" spans="1:18" x14ac:dyDescent="0.2">
      <c r="A33" t="str">
        <f>Heildar!A207</f>
        <v>Blað- og runnfléttur</v>
      </c>
      <c r="B33">
        <v>1.5</v>
      </c>
      <c r="D33">
        <f>Heildar!B207</f>
        <v>30</v>
      </c>
      <c r="E33">
        <f>Heildar!C207</f>
        <v>12</v>
      </c>
      <c r="F33">
        <f>Heildar!D207</f>
        <v>19</v>
      </c>
      <c r="G33">
        <f>Heildar!E207</f>
        <v>18</v>
      </c>
      <c r="H33">
        <f>Heildar!F207</f>
        <v>22</v>
      </c>
      <c r="I33">
        <f>Heildar!G207</f>
        <v>-18</v>
      </c>
      <c r="J33">
        <f>Heildar!H207</f>
        <v>7</v>
      </c>
      <c r="K33">
        <f>Heildar!I207</f>
        <v>-1</v>
      </c>
      <c r="L33">
        <f>Heildar!J207</f>
        <v>4</v>
      </c>
    </row>
    <row r="34" spans="1:18" x14ac:dyDescent="0.2">
      <c r="A34" t="str">
        <f>Heildar!A208</f>
        <v>Hrúðurfléttur</v>
      </c>
      <c r="B34">
        <v>1.5</v>
      </c>
      <c r="D34">
        <f>Heildar!B208</f>
        <v>20</v>
      </c>
      <c r="E34">
        <f>Heildar!C208</f>
        <v>23</v>
      </c>
      <c r="F34">
        <f>Heildar!D208</f>
        <v>36.5</v>
      </c>
      <c r="G34">
        <f>Heildar!E208</f>
        <v>42.5</v>
      </c>
      <c r="H34">
        <f>Heildar!F208</f>
        <v>25</v>
      </c>
      <c r="I34">
        <f>Heildar!G208</f>
        <v>3</v>
      </c>
      <c r="J34">
        <f>Heildar!H208</f>
        <v>13.5</v>
      </c>
      <c r="K34">
        <f>Heildar!I208</f>
        <v>6</v>
      </c>
      <c r="L34">
        <f>Heildar!J208</f>
        <v>-17.5</v>
      </c>
    </row>
    <row r="35" spans="1:18" x14ac:dyDescent="0.2">
      <c r="A35" t="str">
        <f>Heildar!A209</f>
        <v>Heildarþekja</v>
      </c>
      <c r="B35">
        <v>1.5</v>
      </c>
      <c r="D35">
        <f>Heildar!B209</f>
        <v>60</v>
      </c>
      <c r="E35">
        <f>Heildar!C209</f>
        <v>42</v>
      </c>
      <c r="F35">
        <f>Heildar!D209</f>
        <v>63.5</v>
      </c>
      <c r="G35">
        <f>Heildar!E209</f>
        <v>71</v>
      </c>
      <c r="H35">
        <f>Heildar!F209</f>
        <v>52</v>
      </c>
      <c r="I35">
        <f>Heildar!G209</f>
        <v>-18</v>
      </c>
      <c r="J35">
        <f>Heildar!H209</f>
        <v>21.5</v>
      </c>
      <c r="K35">
        <f>Heildar!I209</f>
        <v>7.5</v>
      </c>
      <c r="L35">
        <f>Heildar!J209</f>
        <v>-19</v>
      </c>
    </row>
    <row r="36" spans="1:18" x14ac:dyDescent="0.2">
      <c r="A36" t="str">
        <f>Heildar!A210</f>
        <v>Fjölbreytni</v>
      </c>
      <c r="B36">
        <v>1.5</v>
      </c>
      <c r="D36">
        <f>Heildar!B210</f>
        <v>6</v>
      </c>
      <c r="E36">
        <f>Heildar!C210</f>
        <v>8</v>
      </c>
      <c r="F36">
        <f>Heildar!D210</f>
        <v>9</v>
      </c>
      <c r="G36">
        <f>Heildar!E210</f>
        <v>9</v>
      </c>
      <c r="H36">
        <f>Heildar!F210</f>
        <v>8</v>
      </c>
      <c r="I36">
        <f>Heildar!G210</f>
        <v>2</v>
      </c>
      <c r="J36">
        <f>Heildar!H210</f>
        <v>1</v>
      </c>
      <c r="K36">
        <f>Heildar!I210</f>
        <v>0</v>
      </c>
      <c r="L36">
        <f>Heildar!J210</f>
        <v>-1</v>
      </c>
    </row>
    <row r="37" spans="1:18" x14ac:dyDescent="0.2">
      <c r="A37" s="2" t="str">
        <f>Heildar!A211</f>
        <v>R35</v>
      </c>
      <c r="B37">
        <v>1.5</v>
      </c>
      <c r="C37">
        <v>246</v>
      </c>
    </row>
    <row r="38" spans="1:18" x14ac:dyDescent="0.2">
      <c r="A38" t="str">
        <f>Heildar!A212</f>
        <v>Háplöntur</v>
      </c>
      <c r="B38">
        <v>1.5</v>
      </c>
      <c r="D38">
        <f>Heildar!B212</f>
        <v>0</v>
      </c>
      <c r="E38">
        <f>Heildar!C212</f>
        <v>0.5</v>
      </c>
      <c r="F38">
        <f>Heildar!D212</f>
        <v>0</v>
      </c>
      <c r="G38">
        <f>Heildar!E212</f>
        <v>0</v>
      </c>
      <c r="H38">
        <f>Heildar!F212</f>
        <v>0</v>
      </c>
      <c r="I38">
        <f>Heildar!G212</f>
        <v>0.5</v>
      </c>
      <c r="J38">
        <f>Heildar!H212</f>
        <v>-0.5</v>
      </c>
      <c r="K38">
        <f>Heildar!I212</f>
        <v>0</v>
      </c>
      <c r="L38">
        <f>Heildar!J212</f>
        <v>0</v>
      </c>
      <c r="N38">
        <v>1976</v>
      </c>
      <c r="O38">
        <v>1997</v>
      </c>
      <c r="P38">
        <v>2006</v>
      </c>
      <c r="Q38">
        <v>2011</v>
      </c>
      <c r="R38">
        <v>2014</v>
      </c>
    </row>
    <row r="39" spans="1:18" x14ac:dyDescent="0.2">
      <c r="A39" t="str">
        <f>Heildar!A213</f>
        <v>Mosar</v>
      </c>
      <c r="B39">
        <v>1.5</v>
      </c>
      <c r="D39">
        <f>Heildar!B213</f>
        <v>11.5</v>
      </c>
      <c r="E39">
        <f>Heildar!C213</f>
        <v>7</v>
      </c>
      <c r="F39">
        <f>Heildar!D213</f>
        <v>15</v>
      </c>
      <c r="G39">
        <f>Heildar!E213</f>
        <v>9</v>
      </c>
      <c r="H39">
        <f>Heildar!F213</f>
        <v>9</v>
      </c>
      <c r="I39">
        <f>Heildar!G213</f>
        <v>-4.5</v>
      </c>
      <c r="J39">
        <f>Heildar!H213</f>
        <v>8</v>
      </c>
      <c r="K39">
        <f>Heildar!I213</f>
        <v>-6</v>
      </c>
      <c r="L39">
        <f>Heildar!J213</f>
        <v>0</v>
      </c>
      <c r="M39" t="s">
        <v>48</v>
      </c>
      <c r="N39" s="8">
        <f>AVERAGE(D14,D26,D32,D39)</f>
        <v>9</v>
      </c>
      <c r="O39" s="8">
        <f t="shared" ref="O39:R43" si="0">AVERAGE(E14,E26,E32,E39)</f>
        <v>7</v>
      </c>
      <c r="P39" s="8">
        <f t="shared" si="0"/>
        <v>9.25</v>
      </c>
      <c r="Q39" s="8">
        <f t="shared" si="0"/>
        <v>8.375</v>
      </c>
      <c r="R39" s="8">
        <f t="shared" si="0"/>
        <v>6.375</v>
      </c>
    </row>
    <row r="40" spans="1:18" x14ac:dyDescent="0.2">
      <c r="A40" t="str">
        <f>Heildar!A214</f>
        <v>Blað- og runnfléttur</v>
      </c>
      <c r="B40">
        <v>1.5</v>
      </c>
      <c r="D40">
        <f>Heildar!B214</f>
        <v>13</v>
      </c>
      <c r="E40">
        <f>Heildar!C214</f>
        <v>12.5</v>
      </c>
      <c r="F40">
        <f>Heildar!D214</f>
        <v>8.5</v>
      </c>
      <c r="G40">
        <f>Heildar!E214</f>
        <v>8</v>
      </c>
      <c r="H40">
        <f>Heildar!F214</f>
        <v>7</v>
      </c>
      <c r="I40">
        <f>Heildar!G214</f>
        <v>-0.5</v>
      </c>
      <c r="J40">
        <f>Heildar!H214</f>
        <v>-4</v>
      </c>
      <c r="K40">
        <f>Heildar!I214</f>
        <v>-0.5</v>
      </c>
      <c r="L40">
        <f>Heildar!J214</f>
        <v>-1</v>
      </c>
      <c r="M40" t="s">
        <v>49</v>
      </c>
      <c r="N40" s="8">
        <f>AVERAGE(D15,D27,D33,D40)</f>
        <v>31.5</v>
      </c>
      <c r="O40" s="8">
        <f t="shared" si="0"/>
        <v>14.125</v>
      </c>
      <c r="P40" s="8">
        <f t="shared" si="0"/>
        <v>17.5</v>
      </c>
      <c r="Q40" s="8">
        <f t="shared" si="0"/>
        <v>17</v>
      </c>
      <c r="R40" s="8">
        <f t="shared" si="0"/>
        <v>18.5</v>
      </c>
    </row>
    <row r="41" spans="1:18" x14ac:dyDescent="0.2">
      <c r="A41" t="str">
        <f>Heildar!A215</f>
        <v>Hrúðurfléttur</v>
      </c>
      <c r="B41">
        <v>1.5</v>
      </c>
      <c r="D41">
        <f>Heildar!B215</f>
        <v>35</v>
      </c>
      <c r="E41">
        <f>Heildar!C215</f>
        <v>25.5</v>
      </c>
      <c r="F41">
        <f>Heildar!D215</f>
        <v>39</v>
      </c>
      <c r="G41">
        <f>Heildar!E215</f>
        <v>47.5</v>
      </c>
      <c r="H41">
        <f>Heildar!F215</f>
        <v>36</v>
      </c>
      <c r="I41">
        <f>Heildar!G215</f>
        <v>-9.5</v>
      </c>
      <c r="J41">
        <f>Heildar!H215</f>
        <v>13.5</v>
      </c>
      <c r="K41">
        <f>Heildar!I215</f>
        <v>8.5</v>
      </c>
      <c r="L41">
        <f>Heildar!J215</f>
        <v>-11.5</v>
      </c>
      <c r="M41" t="s">
        <v>56</v>
      </c>
      <c r="N41" s="8">
        <f>AVERAGE(D16,D28,D34,D41)</f>
        <v>24.125</v>
      </c>
      <c r="O41" s="8">
        <f t="shared" si="0"/>
        <v>21</v>
      </c>
      <c r="P41" s="8">
        <f t="shared" si="0"/>
        <v>36.75</v>
      </c>
      <c r="Q41" s="8">
        <f t="shared" si="0"/>
        <v>44.25</v>
      </c>
      <c r="R41" s="8">
        <f t="shared" si="0"/>
        <v>34.625</v>
      </c>
    </row>
    <row r="42" spans="1:18" x14ac:dyDescent="0.2">
      <c r="A42" t="str">
        <f>Heildar!A216</f>
        <v>Heildarþekja</v>
      </c>
      <c r="B42">
        <v>1.5</v>
      </c>
      <c r="D42">
        <f>Heildar!B216</f>
        <v>59.5</v>
      </c>
      <c r="E42">
        <f>Heildar!C216</f>
        <v>45.5</v>
      </c>
      <c r="F42">
        <f>Heildar!D216</f>
        <v>62.5</v>
      </c>
      <c r="G42">
        <f>Heildar!E216</f>
        <v>64.5</v>
      </c>
      <c r="H42">
        <f>Heildar!F216</f>
        <v>52</v>
      </c>
      <c r="I42">
        <f>Heildar!G216</f>
        <v>-14</v>
      </c>
      <c r="J42">
        <f>Heildar!H216</f>
        <v>17</v>
      </c>
      <c r="K42">
        <f>Heildar!I216</f>
        <v>2</v>
      </c>
      <c r="L42">
        <f>Heildar!J216</f>
        <v>-12.5</v>
      </c>
      <c r="M42" t="s">
        <v>57</v>
      </c>
      <c r="N42" s="8">
        <f>AVERAGE(D17,D29,D35,D42)</f>
        <v>64.625</v>
      </c>
      <c r="O42" s="8">
        <f t="shared" si="0"/>
        <v>42.25</v>
      </c>
      <c r="P42" s="8">
        <f t="shared" si="0"/>
        <v>63.5</v>
      </c>
      <c r="Q42" s="8">
        <f t="shared" si="0"/>
        <v>69.625</v>
      </c>
      <c r="R42" s="8">
        <f t="shared" si="0"/>
        <v>59.5</v>
      </c>
    </row>
    <row r="43" spans="1:18" x14ac:dyDescent="0.2">
      <c r="A43" t="str">
        <f>Heildar!A217</f>
        <v>Fjölbreytni</v>
      </c>
      <c r="B43">
        <v>1.5</v>
      </c>
      <c r="D43">
        <f>Heildar!B217</f>
        <v>14</v>
      </c>
      <c r="E43">
        <f>Heildar!C217</f>
        <v>17</v>
      </c>
      <c r="F43">
        <f>Heildar!D217</f>
        <v>15</v>
      </c>
      <c r="G43">
        <f>Heildar!E217</f>
        <v>16</v>
      </c>
      <c r="H43">
        <f>Heildar!F217</f>
        <v>14</v>
      </c>
      <c r="I43">
        <f>Heildar!G217</f>
        <v>3</v>
      </c>
      <c r="J43">
        <f>Heildar!H217</f>
        <v>-2</v>
      </c>
      <c r="K43">
        <f>Heildar!I217</f>
        <v>1</v>
      </c>
      <c r="L43">
        <f>Heildar!J217</f>
        <v>-2</v>
      </c>
      <c r="M43" t="s">
        <v>134</v>
      </c>
      <c r="N43" s="8">
        <f>AVERAGE(D18,D30,D36,D43)</f>
        <v>12.75</v>
      </c>
      <c r="O43" s="8">
        <f t="shared" si="0"/>
        <v>13.25</v>
      </c>
      <c r="P43" s="8">
        <f t="shared" si="0"/>
        <v>15</v>
      </c>
      <c r="Q43" s="8">
        <f t="shared" si="0"/>
        <v>14.75</v>
      </c>
      <c r="R43" s="8">
        <f t="shared" si="0"/>
        <v>13.25</v>
      </c>
    </row>
    <row r="45" spans="1:18" x14ac:dyDescent="0.2">
      <c r="A45" s="2" t="s">
        <v>135</v>
      </c>
      <c r="B45" s="2"/>
      <c r="C45" s="2"/>
    </row>
    <row r="46" spans="1:18" x14ac:dyDescent="0.2">
      <c r="A46" s="2" t="str">
        <f>Heildar!A37</f>
        <v>R8</v>
      </c>
      <c r="B46">
        <v>1.8</v>
      </c>
      <c r="C46">
        <v>22</v>
      </c>
      <c r="D46">
        <f>Heildar!B37</f>
        <v>0</v>
      </c>
      <c r="E46">
        <f>Heildar!C37</f>
        <v>0</v>
      </c>
      <c r="F46">
        <f>Heildar!D37</f>
        <v>0</v>
      </c>
      <c r="G46">
        <f>Heildar!E37</f>
        <v>0</v>
      </c>
      <c r="H46">
        <f>Heildar!F37</f>
        <v>0</v>
      </c>
      <c r="I46">
        <f>Heildar!G37</f>
        <v>0</v>
      </c>
      <c r="J46">
        <f>Heildar!H37</f>
        <v>0</v>
      </c>
      <c r="K46">
        <f>Heildar!I37</f>
        <v>0</v>
      </c>
      <c r="L46">
        <f>Heildar!J37</f>
        <v>0</v>
      </c>
    </row>
    <row r="47" spans="1:18" x14ac:dyDescent="0.2">
      <c r="A47" t="str">
        <f>Heildar!A38</f>
        <v>Mosar</v>
      </c>
      <c r="B47">
        <v>1.8</v>
      </c>
      <c r="D47">
        <f>Heildar!B38</f>
        <v>17.5</v>
      </c>
      <c r="E47">
        <f>Heildar!C38</f>
        <v>12</v>
      </c>
      <c r="F47">
        <f>Heildar!D38</f>
        <v>20</v>
      </c>
      <c r="G47">
        <f>Heildar!E38</f>
        <v>20</v>
      </c>
      <c r="H47">
        <f>Heildar!F38</f>
        <v>23.5</v>
      </c>
      <c r="I47">
        <f>Heildar!G38</f>
        <v>-5.5</v>
      </c>
      <c r="J47">
        <f>Heildar!H38</f>
        <v>8</v>
      </c>
      <c r="K47">
        <f>Heildar!I38</f>
        <v>0</v>
      </c>
      <c r="L47">
        <f>Heildar!J38</f>
        <v>3.5</v>
      </c>
    </row>
    <row r="48" spans="1:18" x14ac:dyDescent="0.2">
      <c r="A48" t="str">
        <f>Heildar!A39</f>
        <v>Blað- og runnfléttur</v>
      </c>
      <c r="B48">
        <v>1.8</v>
      </c>
      <c r="D48">
        <f>Heildar!B39</f>
        <v>1.5</v>
      </c>
      <c r="E48">
        <f>Heildar!C39</f>
        <v>7.5</v>
      </c>
      <c r="F48">
        <f>Heildar!D39</f>
        <v>12.5</v>
      </c>
      <c r="G48">
        <f>Heildar!E39</f>
        <v>12.5</v>
      </c>
      <c r="H48">
        <f>Heildar!F39</f>
        <v>9.5</v>
      </c>
      <c r="I48">
        <f>Heildar!G39</f>
        <v>6</v>
      </c>
      <c r="J48">
        <f>Heildar!H39</f>
        <v>5</v>
      </c>
      <c r="K48">
        <f>Heildar!I39</f>
        <v>0</v>
      </c>
      <c r="L48">
        <f>Heildar!J39</f>
        <v>-3</v>
      </c>
    </row>
    <row r="49" spans="1:18" x14ac:dyDescent="0.2">
      <c r="A49" t="str">
        <f>Heildar!A40</f>
        <v>Hrúðurfléttur</v>
      </c>
      <c r="B49">
        <v>1.8</v>
      </c>
      <c r="D49">
        <f>Heildar!B40</f>
        <v>35.5</v>
      </c>
      <c r="E49">
        <f>Heildar!C40</f>
        <v>48.5</v>
      </c>
      <c r="F49">
        <f>Heildar!D40</f>
        <v>30.5</v>
      </c>
      <c r="G49">
        <f>Heildar!E40</f>
        <v>27.5</v>
      </c>
      <c r="H49">
        <f>Heildar!F40</f>
        <v>24.5</v>
      </c>
      <c r="I49">
        <f>Heildar!G40</f>
        <v>13</v>
      </c>
      <c r="J49">
        <f>Heildar!H40</f>
        <v>-18</v>
      </c>
      <c r="K49">
        <f>Heildar!I40</f>
        <v>-3</v>
      </c>
      <c r="L49">
        <f>Heildar!J40</f>
        <v>-3</v>
      </c>
    </row>
    <row r="50" spans="1:18" x14ac:dyDescent="0.2">
      <c r="A50" t="str">
        <f>Heildar!A41</f>
        <v>Heildarþekja</v>
      </c>
      <c r="B50">
        <v>1.8</v>
      </c>
      <c r="D50">
        <f>Heildar!B41</f>
        <v>54.5</v>
      </c>
      <c r="E50">
        <f>Heildar!C41</f>
        <v>68</v>
      </c>
      <c r="F50">
        <f>Heildar!D41</f>
        <v>63</v>
      </c>
      <c r="G50">
        <f>Heildar!E41</f>
        <v>60</v>
      </c>
      <c r="H50">
        <f>Heildar!F41</f>
        <v>57.5</v>
      </c>
      <c r="I50">
        <f>Heildar!G41</f>
        <v>13.5</v>
      </c>
      <c r="J50">
        <f>Heildar!H41</f>
        <v>-5</v>
      </c>
      <c r="K50">
        <f>Heildar!I41</f>
        <v>-3</v>
      </c>
      <c r="L50">
        <f>Heildar!J41</f>
        <v>-2.5</v>
      </c>
    </row>
    <row r="51" spans="1:18" x14ac:dyDescent="0.2">
      <c r="A51" t="str">
        <f>Heildar!A42</f>
        <v>Fjölbreytni</v>
      </c>
      <c r="B51">
        <v>1.8</v>
      </c>
      <c r="D51">
        <f>Heildar!B42</f>
        <v>15</v>
      </c>
      <c r="E51">
        <f>Heildar!C42</f>
        <v>19</v>
      </c>
      <c r="F51">
        <f>Heildar!D42</f>
        <v>18</v>
      </c>
      <c r="G51">
        <f>Heildar!E42</f>
        <v>16</v>
      </c>
      <c r="H51">
        <f>Heildar!F42</f>
        <v>16</v>
      </c>
      <c r="I51">
        <f>Heildar!G42</f>
        <v>4</v>
      </c>
      <c r="J51">
        <f>Heildar!H42</f>
        <v>-1</v>
      </c>
      <c r="K51">
        <f>Heildar!I42</f>
        <v>-2</v>
      </c>
      <c r="L51">
        <f>Heildar!J42</f>
        <v>0</v>
      </c>
    </row>
    <row r="52" spans="1:18" x14ac:dyDescent="0.2">
      <c r="A52" s="76" t="str">
        <f>Heildar!A43</f>
        <v>R9</v>
      </c>
      <c r="B52">
        <v>1.8</v>
      </c>
      <c r="C52">
        <v>22</v>
      </c>
      <c r="D52">
        <f>Heildar!B43</f>
        <v>0</v>
      </c>
      <c r="E52">
        <f>Heildar!C43</f>
        <v>0</v>
      </c>
      <c r="F52">
        <f>Heildar!D43</f>
        <v>0</v>
      </c>
      <c r="G52">
        <f>Heildar!E43</f>
        <v>0</v>
      </c>
      <c r="H52">
        <f>Heildar!F43</f>
        <v>0</v>
      </c>
      <c r="I52">
        <f>Heildar!G43</f>
        <v>0</v>
      </c>
      <c r="J52">
        <f>Heildar!H43</f>
        <v>0</v>
      </c>
      <c r="K52">
        <f>Heildar!I43</f>
        <v>0</v>
      </c>
      <c r="L52">
        <f>Heildar!J43</f>
        <v>0</v>
      </c>
    </row>
    <row r="53" spans="1:18" x14ac:dyDescent="0.2">
      <c r="A53" t="str">
        <f>Heildar!A44</f>
        <v>Mosar</v>
      </c>
      <c r="B53">
        <v>1.8</v>
      </c>
      <c r="D53">
        <f>Heildar!B44</f>
        <v>1</v>
      </c>
      <c r="E53">
        <f>Heildar!C44</f>
        <v>1</v>
      </c>
      <c r="F53">
        <f>Heildar!D44</f>
        <v>1</v>
      </c>
      <c r="G53">
        <f>Heildar!E44</f>
        <v>1.5</v>
      </c>
      <c r="H53">
        <f>Heildar!F44</f>
        <v>0</v>
      </c>
      <c r="I53">
        <f>Heildar!G44</f>
        <v>0</v>
      </c>
      <c r="J53">
        <f>Heildar!H44</f>
        <v>0</v>
      </c>
      <c r="K53">
        <f>Heildar!I44</f>
        <v>0.5</v>
      </c>
      <c r="L53">
        <f>Heildar!J44</f>
        <v>0</v>
      </c>
    </row>
    <row r="54" spans="1:18" x14ac:dyDescent="0.2">
      <c r="A54" t="str">
        <f>Heildar!A45</f>
        <v>Blað- og runnfléttur</v>
      </c>
      <c r="B54">
        <v>1.8</v>
      </c>
      <c r="D54">
        <f>Heildar!B45</f>
        <v>1</v>
      </c>
      <c r="E54">
        <f>Heildar!C45</f>
        <v>1</v>
      </c>
      <c r="F54">
        <f>Heildar!D45</f>
        <v>2</v>
      </c>
      <c r="G54">
        <f>Heildar!E45</f>
        <v>2</v>
      </c>
      <c r="H54">
        <f>Heildar!F45</f>
        <v>0</v>
      </c>
      <c r="I54">
        <f>Heildar!G45</f>
        <v>0</v>
      </c>
      <c r="J54">
        <f>Heildar!H45</f>
        <v>1</v>
      </c>
      <c r="K54">
        <f>Heildar!I45</f>
        <v>0</v>
      </c>
      <c r="L54">
        <f>Heildar!J45</f>
        <v>0</v>
      </c>
    </row>
    <row r="55" spans="1:18" x14ac:dyDescent="0.2">
      <c r="A55" t="str">
        <f>Heildar!A46</f>
        <v>Hrúðurfléttur</v>
      </c>
      <c r="B55">
        <v>1.8</v>
      </c>
      <c r="D55">
        <f>Heildar!B46</f>
        <v>45</v>
      </c>
      <c r="E55">
        <f>Heildar!C46</f>
        <v>48</v>
      </c>
      <c r="F55">
        <f>Heildar!D46</f>
        <v>47</v>
      </c>
      <c r="G55">
        <f>Heildar!E46</f>
        <v>68</v>
      </c>
      <c r="H55">
        <f>Heildar!F46</f>
        <v>0</v>
      </c>
      <c r="I55">
        <f>Heildar!G46</f>
        <v>3</v>
      </c>
      <c r="J55">
        <f>Heildar!H46</f>
        <v>-1</v>
      </c>
      <c r="K55">
        <f>Heildar!I46</f>
        <v>21</v>
      </c>
      <c r="L55">
        <f>Heildar!J46</f>
        <v>0</v>
      </c>
    </row>
    <row r="56" spans="1:18" x14ac:dyDescent="0.2">
      <c r="A56" t="str">
        <f>Heildar!A47</f>
        <v>Heildarþekja</v>
      </c>
      <c r="B56">
        <v>1.8</v>
      </c>
      <c r="D56">
        <f>Heildar!B47</f>
        <v>47</v>
      </c>
      <c r="E56">
        <f>Heildar!C47</f>
        <v>50</v>
      </c>
      <c r="F56">
        <f>Heildar!D47</f>
        <v>50</v>
      </c>
      <c r="G56">
        <f>Heildar!E47</f>
        <v>71.5</v>
      </c>
      <c r="H56">
        <f>Heildar!F47</f>
        <v>0</v>
      </c>
      <c r="I56">
        <f>Heildar!G47</f>
        <v>3</v>
      </c>
      <c r="J56">
        <f>Heildar!H47</f>
        <v>0</v>
      </c>
      <c r="K56">
        <f>Heildar!I47</f>
        <v>21.5</v>
      </c>
      <c r="L56">
        <f>Heildar!J47</f>
        <v>0</v>
      </c>
    </row>
    <row r="57" spans="1:18" x14ac:dyDescent="0.2">
      <c r="A57" t="str">
        <f>Heildar!A48</f>
        <v>Fjölbreytni</v>
      </c>
      <c r="B57">
        <v>1.8</v>
      </c>
      <c r="D57">
        <f>Heildar!B48</f>
        <v>12</v>
      </c>
      <c r="E57">
        <f>Heildar!C48</f>
        <v>10</v>
      </c>
      <c r="F57">
        <f>Heildar!D48</f>
        <v>14</v>
      </c>
      <c r="G57">
        <f>Heildar!E48</f>
        <v>14</v>
      </c>
      <c r="H57">
        <f>Heildar!F48</f>
        <v>0</v>
      </c>
      <c r="I57">
        <f>Heildar!G48</f>
        <v>-2</v>
      </c>
      <c r="J57">
        <f>Heildar!H48</f>
        <v>4</v>
      </c>
      <c r="K57">
        <f>Heildar!I48</f>
        <v>0</v>
      </c>
      <c r="L57">
        <f>Heildar!J48</f>
        <v>0</v>
      </c>
    </row>
    <row r="58" spans="1:18" x14ac:dyDescent="0.2">
      <c r="A58" s="76" t="str">
        <f>Heildar!A49</f>
        <v>R10</v>
      </c>
      <c r="B58">
        <v>1.8</v>
      </c>
      <c r="C58">
        <v>22</v>
      </c>
      <c r="D58">
        <f>Heildar!B49</f>
        <v>0</v>
      </c>
      <c r="E58">
        <f>Heildar!C49</f>
        <v>0</v>
      </c>
      <c r="F58">
        <f>Heildar!D49</f>
        <v>0</v>
      </c>
      <c r="G58">
        <f>Heildar!E49</f>
        <v>0</v>
      </c>
      <c r="H58">
        <f>Heildar!F49</f>
        <v>0</v>
      </c>
      <c r="I58">
        <f>Heildar!G49</f>
        <v>0</v>
      </c>
      <c r="J58">
        <f>Heildar!H49</f>
        <v>0</v>
      </c>
      <c r="K58">
        <f>Heildar!I49</f>
        <v>0</v>
      </c>
      <c r="L58">
        <f>Heildar!J49</f>
        <v>0</v>
      </c>
    </row>
    <row r="59" spans="1:18" x14ac:dyDescent="0.2">
      <c r="A59" t="str">
        <f>Heildar!A50</f>
        <v>Mosar</v>
      </c>
      <c r="B59">
        <v>1.8</v>
      </c>
      <c r="D59">
        <f>Heildar!B50</f>
        <v>8</v>
      </c>
      <c r="E59">
        <f>Heildar!C50</f>
        <v>13</v>
      </c>
      <c r="F59">
        <f>Heildar!D50</f>
        <v>11</v>
      </c>
      <c r="G59">
        <f>Heildar!E50</f>
        <v>13</v>
      </c>
      <c r="H59">
        <f>Heildar!F50</f>
        <v>0</v>
      </c>
      <c r="I59">
        <f>Heildar!G50</f>
        <v>5</v>
      </c>
      <c r="J59">
        <f>Heildar!H50</f>
        <v>-2</v>
      </c>
      <c r="K59">
        <f>Heildar!I50</f>
        <v>2</v>
      </c>
      <c r="L59">
        <f>Heildar!J50</f>
        <v>0</v>
      </c>
    </row>
    <row r="60" spans="1:18" x14ac:dyDescent="0.2">
      <c r="A60" t="str">
        <f>Heildar!A51</f>
        <v>Blað- og runnfléttur</v>
      </c>
      <c r="B60">
        <v>1.8</v>
      </c>
      <c r="D60">
        <f>Heildar!B51</f>
        <v>2</v>
      </c>
      <c r="E60">
        <f>Heildar!C51</f>
        <v>2</v>
      </c>
      <c r="F60">
        <f>Heildar!D51</f>
        <v>1.5</v>
      </c>
      <c r="G60">
        <f>Heildar!E51</f>
        <v>2</v>
      </c>
      <c r="H60">
        <f>Heildar!F51</f>
        <v>0</v>
      </c>
      <c r="I60">
        <f>Heildar!G51</f>
        <v>0</v>
      </c>
      <c r="J60">
        <f>Heildar!H51</f>
        <v>-0.5</v>
      </c>
      <c r="K60">
        <f>Heildar!I51</f>
        <v>0.5</v>
      </c>
      <c r="L60">
        <f>Heildar!J51</f>
        <v>0</v>
      </c>
    </row>
    <row r="61" spans="1:18" x14ac:dyDescent="0.2">
      <c r="A61" t="str">
        <f>Heildar!A52</f>
        <v>Hrúðurfléttur</v>
      </c>
      <c r="B61">
        <v>1.8</v>
      </c>
      <c r="D61">
        <f>Heildar!B52</f>
        <v>20.5</v>
      </c>
      <c r="E61">
        <f>Heildar!C52</f>
        <v>33.5</v>
      </c>
      <c r="F61">
        <f>Heildar!D52</f>
        <v>21</v>
      </c>
      <c r="G61">
        <f>Heildar!E52</f>
        <v>27</v>
      </c>
      <c r="H61">
        <f>Heildar!F52</f>
        <v>0</v>
      </c>
      <c r="I61">
        <f>Heildar!G52</f>
        <v>13</v>
      </c>
      <c r="J61">
        <f>Heildar!H52</f>
        <v>-12.5</v>
      </c>
      <c r="K61">
        <f>Heildar!I52</f>
        <v>6</v>
      </c>
      <c r="L61">
        <f>Heildar!J52</f>
        <v>0</v>
      </c>
    </row>
    <row r="62" spans="1:18" x14ac:dyDescent="0.2">
      <c r="A62" t="str">
        <f>Heildar!A53</f>
        <v>Heildarþekja</v>
      </c>
      <c r="B62">
        <v>1.8</v>
      </c>
      <c r="D62">
        <f>Heildar!B53</f>
        <v>30.5</v>
      </c>
      <c r="E62">
        <f>Heildar!C53</f>
        <v>48.5</v>
      </c>
      <c r="F62">
        <f>Heildar!D53</f>
        <v>33.5</v>
      </c>
      <c r="G62">
        <f>Heildar!E53</f>
        <v>42</v>
      </c>
      <c r="H62">
        <f>Heildar!F53</f>
        <v>0</v>
      </c>
      <c r="I62">
        <f>Heildar!G53</f>
        <v>18</v>
      </c>
      <c r="J62">
        <f>Heildar!H53</f>
        <v>-15</v>
      </c>
      <c r="K62">
        <f>Heildar!I53</f>
        <v>8.5</v>
      </c>
      <c r="L62">
        <f>Heildar!J53</f>
        <v>0</v>
      </c>
    </row>
    <row r="63" spans="1:18" x14ac:dyDescent="0.2">
      <c r="A63" t="str">
        <f>Heildar!A54</f>
        <v>Fjölbreytni</v>
      </c>
      <c r="B63">
        <v>1.8</v>
      </c>
      <c r="D63">
        <f>Heildar!B54</f>
        <v>15</v>
      </c>
      <c r="E63">
        <f>Heildar!C54</f>
        <v>19</v>
      </c>
      <c r="F63">
        <f>Heildar!D54</f>
        <v>19</v>
      </c>
      <c r="G63">
        <f>Heildar!E54</f>
        <v>16</v>
      </c>
      <c r="H63">
        <f>Heildar!F54</f>
        <v>0</v>
      </c>
      <c r="I63">
        <f>Heildar!G54</f>
        <v>4</v>
      </c>
      <c r="J63">
        <f>Heildar!H54</f>
        <v>0</v>
      </c>
      <c r="K63">
        <f>Heildar!I54</f>
        <v>-3</v>
      </c>
      <c r="L63">
        <f>Heildar!J54</f>
        <v>0</v>
      </c>
    </row>
    <row r="64" spans="1:18" x14ac:dyDescent="0.2">
      <c r="A64" s="2" t="str">
        <f>Heildar!A55</f>
        <v>R11</v>
      </c>
      <c r="B64">
        <v>1.9</v>
      </c>
      <c r="C64">
        <v>22</v>
      </c>
      <c r="D64">
        <f>Heildar!B55</f>
        <v>0</v>
      </c>
      <c r="E64">
        <f>Heildar!C55</f>
        <v>0</v>
      </c>
      <c r="F64">
        <f>Heildar!D55</f>
        <v>0</v>
      </c>
      <c r="G64">
        <f>Heildar!E55</f>
        <v>0</v>
      </c>
      <c r="H64">
        <f>Heildar!F55</f>
        <v>0</v>
      </c>
      <c r="I64">
        <f>Heildar!G55</f>
        <v>0</v>
      </c>
      <c r="J64">
        <f>Heildar!H55</f>
        <v>0</v>
      </c>
      <c r="K64">
        <f>Heildar!I55</f>
        <v>0</v>
      </c>
      <c r="L64">
        <f>Heildar!J55</f>
        <v>0</v>
      </c>
      <c r="N64">
        <v>1976</v>
      </c>
      <c r="O64">
        <v>1997</v>
      </c>
      <c r="P64">
        <v>2006</v>
      </c>
      <c r="Q64">
        <v>2011</v>
      </c>
      <c r="R64">
        <v>2014</v>
      </c>
    </row>
    <row r="65" spans="1:18" x14ac:dyDescent="0.2">
      <c r="A65" t="str">
        <f>Heildar!A57</f>
        <v>Mosar</v>
      </c>
      <c r="B65">
        <v>1.9</v>
      </c>
      <c r="D65">
        <f>Heildar!B57</f>
        <v>3</v>
      </c>
      <c r="E65">
        <f>Heildar!C57</f>
        <v>4</v>
      </c>
      <c r="F65">
        <f>Heildar!D57</f>
        <v>5.5</v>
      </c>
      <c r="G65">
        <f>Heildar!E57</f>
        <v>6.5</v>
      </c>
      <c r="H65">
        <f>Heildar!F57</f>
        <v>7.5</v>
      </c>
      <c r="I65">
        <f>Heildar!G57</f>
        <v>1</v>
      </c>
      <c r="J65">
        <f>Heildar!H57</f>
        <v>1.5</v>
      </c>
      <c r="K65">
        <f>Heildar!I57</f>
        <v>1</v>
      </c>
      <c r="L65">
        <f>Heildar!J57</f>
        <v>1</v>
      </c>
      <c r="M65" t="s">
        <v>48</v>
      </c>
      <c r="N65" s="8">
        <f>AVERAGE(D47,D65)</f>
        <v>10.25</v>
      </c>
      <c r="O65" s="8">
        <f t="shared" ref="O65:Q69" si="1">AVERAGE(E47,E65)</f>
        <v>8</v>
      </c>
      <c r="P65" s="8">
        <f t="shared" si="1"/>
        <v>12.75</v>
      </c>
      <c r="Q65" s="8">
        <f t="shared" si="1"/>
        <v>13.25</v>
      </c>
      <c r="R65" s="8">
        <f>AVERAGE(H47,H65)</f>
        <v>15.5</v>
      </c>
    </row>
    <row r="66" spans="1:18" x14ac:dyDescent="0.2">
      <c r="A66" t="str">
        <f>Heildar!A58</f>
        <v>Blað- og runnfléttur</v>
      </c>
      <c r="B66">
        <v>1.9</v>
      </c>
      <c r="D66">
        <f>Heildar!B58</f>
        <v>0.5</v>
      </c>
      <c r="E66">
        <f>Heildar!C58</f>
        <v>1</v>
      </c>
      <c r="F66">
        <f>Heildar!D58</f>
        <v>0.5</v>
      </c>
      <c r="G66">
        <f>Heildar!E58</f>
        <v>1.5</v>
      </c>
      <c r="H66">
        <f>Heildar!F58</f>
        <v>1.5</v>
      </c>
      <c r="I66">
        <f>Heildar!G58</f>
        <v>0.5</v>
      </c>
      <c r="J66">
        <f>Heildar!H58</f>
        <v>-0.5</v>
      </c>
      <c r="K66">
        <f>Heildar!I58</f>
        <v>1</v>
      </c>
      <c r="L66">
        <f>Heildar!J58</f>
        <v>0</v>
      </c>
      <c r="M66" t="s">
        <v>49</v>
      </c>
      <c r="N66" s="8">
        <f>AVERAGE(D48,D66)</f>
        <v>1</v>
      </c>
      <c r="O66" s="8">
        <f t="shared" si="1"/>
        <v>4.25</v>
      </c>
      <c r="P66" s="8">
        <f t="shared" si="1"/>
        <v>6.5</v>
      </c>
      <c r="Q66" s="8">
        <f t="shared" si="1"/>
        <v>7</v>
      </c>
      <c r="R66" s="8">
        <f>AVERAGE(H48,H66)</f>
        <v>5.5</v>
      </c>
    </row>
    <row r="67" spans="1:18" x14ac:dyDescent="0.2">
      <c r="A67" t="str">
        <f>Heildar!A59</f>
        <v>Hrúðurfléttur</v>
      </c>
      <c r="B67">
        <v>1.9</v>
      </c>
      <c r="D67">
        <f>Heildar!B59</f>
        <v>53</v>
      </c>
      <c r="E67">
        <f>Heildar!C59</f>
        <v>64.5</v>
      </c>
      <c r="F67">
        <f>Heildar!D59</f>
        <v>62</v>
      </c>
      <c r="G67">
        <f>Heildar!E59</f>
        <v>58.5</v>
      </c>
      <c r="H67">
        <f>Heildar!F59</f>
        <v>70.5</v>
      </c>
      <c r="I67">
        <f>Heildar!G59</f>
        <v>11.5</v>
      </c>
      <c r="J67">
        <f>Heildar!H59</f>
        <v>-2.5</v>
      </c>
      <c r="K67">
        <f>Heildar!I59</f>
        <v>-3.5</v>
      </c>
      <c r="L67">
        <f>Heildar!J59</f>
        <v>12</v>
      </c>
      <c r="M67" t="s">
        <v>56</v>
      </c>
      <c r="N67" s="8">
        <f>AVERAGE(D49,D67)</f>
        <v>44.25</v>
      </c>
      <c r="O67" s="8">
        <f t="shared" si="1"/>
        <v>56.5</v>
      </c>
      <c r="P67" s="8">
        <f t="shared" si="1"/>
        <v>46.25</v>
      </c>
      <c r="Q67" s="8">
        <f t="shared" si="1"/>
        <v>43</v>
      </c>
      <c r="R67" s="8">
        <f>AVERAGE(H49,H67)</f>
        <v>47.5</v>
      </c>
    </row>
    <row r="68" spans="1:18" x14ac:dyDescent="0.2">
      <c r="A68" t="str">
        <f>Heildar!A60</f>
        <v>Heildarþekja</v>
      </c>
      <c r="B68">
        <v>1.9</v>
      </c>
      <c r="D68">
        <f>Heildar!B60</f>
        <v>56.5</v>
      </c>
      <c r="E68">
        <f>Heildar!C60</f>
        <v>69.5</v>
      </c>
      <c r="F68">
        <f>Heildar!D60</f>
        <v>68</v>
      </c>
      <c r="G68">
        <f>Heildar!E60</f>
        <v>67</v>
      </c>
      <c r="H68">
        <f>Heildar!F60</f>
        <v>80.5</v>
      </c>
      <c r="I68">
        <f>Heildar!G60</f>
        <v>13</v>
      </c>
      <c r="J68">
        <f>Heildar!H60</f>
        <v>-1.5</v>
      </c>
      <c r="K68">
        <f>Heildar!I60</f>
        <v>-1</v>
      </c>
      <c r="L68">
        <f>Heildar!J60</f>
        <v>13.5</v>
      </c>
      <c r="M68" t="s">
        <v>57</v>
      </c>
      <c r="N68" s="8">
        <f>AVERAGE(D50,D68)</f>
        <v>55.5</v>
      </c>
      <c r="O68" s="8">
        <f t="shared" si="1"/>
        <v>68.75</v>
      </c>
      <c r="P68" s="8">
        <f t="shared" si="1"/>
        <v>65.5</v>
      </c>
      <c r="Q68" s="8">
        <f t="shared" si="1"/>
        <v>63.5</v>
      </c>
      <c r="R68" s="8">
        <f>AVERAGE(H50,H68)</f>
        <v>69</v>
      </c>
    </row>
    <row r="69" spans="1:18" x14ac:dyDescent="0.2">
      <c r="A69" t="str">
        <f>Heildar!A61</f>
        <v>Fjölbreytni</v>
      </c>
      <c r="B69">
        <v>1.9</v>
      </c>
      <c r="D69">
        <f>Heildar!B61</f>
        <v>14</v>
      </c>
      <c r="E69">
        <f>Heildar!C61</f>
        <v>15</v>
      </c>
      <c r="F69">
        <f>Heildar!D61</f>
        <v>15</v>
      </c>
      <c r="G69">
        <f>Heildar!E61</f>
        <v>18</v>
      </c>
      <c r="H69">
        <f>Heildar!F61</f>
        <v>16</v>
      </c>
      <c r="I69">
        <f>Heildar!G61</f>
        <v>1</v>
      </c>
      <c r="J69">
        <f>Heildar!H61</f>
        <v>0</v>
      </c>
      <c r="K69">
        <f>Heildar!I61</f>
        <v>3</v>
      </c>
      <c r="L69">
        <f>Heildar!J61</f>
        <v>-2</v>
      </c>
      <c r="M69" t="s">
        <v>134</v>
      </c>
      <c r="N69" s="8">
        <f>AVERAGE(D51,D69)</f>
        <v>14.5</v>
      </c>
      <c r="O69" s="8">
        <f t="shared" si="1"/>
        <v>17</v>
      </c>
      <c r="P69" s="8">
        <f t="shared" si="1"/>
        <v>16.5</v>
      </c>
      <c r="Q69" s="8">
        <f t="shared" si="1"/>
        <v>17</v>
      </c>
      <c r="R69" s="8">
        <f>AVERAGE(H51,H69)</f>
        <v>16</v>
      </c>
    </row>
    <row r="71" spans="1:18" x14ac:dyDescent="0.2">
      <c r="A71" s="2" t="s">
        <v>136</v>
      </c>
      <c r="B71" s="2"/>
      <c r="C71" s="2"/>
    </row>
    <row r="72" spans="1:18" x14ac:dyDescent="0.2">
      <c r="A72" s="2" t="str">
        <f>Heildar!A62</f>
        <v>R12</v>
      </c>
      <c r="B72">
        <v>2</v>
      </c>
      <c r="C72">
        <v>359</v>
      </c>
      <c r="D72">
        <f>Heildar!B62</f>
        <v>0</v>
      </c>
      <c r="E72">
        <f>Heildar!C62</f>
        <v>0</v>
      </c>
      <c r="F72">
        <f>Heildar!D62</f>
        <v>0</v>
      </c>
      <c r="G72">
        <f>Heildar!E62</f>
        <v>0</v>
      </c>
      <c r="H72">
        <f>Heildar!F62</f>
        <v>0</v>
      </c>
      <c r="I72">
        <f>Heildar!G62</f>
        <v>0</v>
      </c>
      <c r="J72">
        <f>Heildar!H62</f>
        <v>0</v>
      </c>
      <c r="K72">
        <f>Heildar!I62</f>
        <v>0</v>
      </c>
      <c r="L72">
        <f>Heildar!J62</f>
        <v>0</v>
      </c>
    </row>
    <row r="73" spans="1:18" x14ac:dyDescent="0.2">
      <c r="A73" t="str">
        <f>Heildar!A63</f>
        <v>Mosar</v>
      </c>
      <c r="B73">
        <v>2</v>
      </c>
      <c r="D73">
        <f>Heildar!B63</f>
        <v>30.5</v>
      </c>
      <c r="E73">
        <f>Heildar!C63</f>
        <v>14</v>
      </c>
      <c r="F73">
        <f>Heildar!D63</f>
        <v>27</v>
      </c>
      <c r="G73">
        <f>Heildar!E63</f>
        <v>33</v>
      </c>
      <c r="H73">
        <f>Heildar!F63</f>
        <v>43</v>
      </c>
      <c r="I73">
        <f>Heildar!G63</f>
        <v>-16.5</v>
      </c>
      <c r="J73">
        <f>Heildar!H63</f>
        <v>13</v>
      </c>
      <c r="K73">
        <f>Heildar!I63</f>
        <v>6</v>
      </c>
      <c r="L73">
        <f>Heildar!J63</f>
        <v>10</v>
      </c>
    </row>
    <row r="74" spans="1:18" x14ac:dyDescent="0.2">
      <c r="A74" t="str">
        <f>Heildar!A64</f>
        <v>Blað- og runnfléttur</v>
      </c>
      <c r="B74">
        <v>2</v>
      </c>
      <c r="D74">
        <f>Heildar!B64</f>
        <v>22.5</v>
      </c>
      <c r="E74">
        <f>Heildar!C64</f>
        <v>5.5</v>
      </c>
      <c r="F74">
        <f>Heildar!D64</f>
        <v>6.05</v>
      </c>
      <c r="G74">
        <f>Heildar!E64</f>
        <v>10.5</v>
      </c>
      <c r="H74">
        <f>Heildar!F64</f>
        <v>7</v>
      </c>
      <c r="I74">
        <f>Heildar!G64</f>
        <v>-17</v>
      </c>
      <c r="J74">
        <f>Heildar!H64</f>
        <v>0.54999999999999982</v>
      </c>
      <c r="K74">
        <f>Heildar!I64</f>
        <v>4.45</v>
      </c>
      <c r="L74">
        <f>Heildar!J64</f>
        <v>-3.5</v>
      </c>
    </row>
    <row r="75" spans="1:18" x14ac:dyDescent="0.2">
      <c r="A75" t="str">
        <f>Heildar!A65</f>
        <v>Hrúðurfléttur</v>
      </c>
      <c r="B75">
        <v>2</v>
      </c>
      <c r="D75">
        <f>Heildar!B65</f>
        <v>24</v>
      </c>
      <c r="E75">
        <f>Heildar!C65</f>
        <v>7.5</v>
      </c>
      <c r="F75">
        <f>Heildar!D65</f>
        <v>6.5</v>
      </c>
      <c r="G75">
        <f>Heildar!E65</f>
        <v>6.5</v>
      </c>
      <c r="H75">
        <f>Heildar!F65</f>
        <v>7</v>
      </c>
      <c r="I75">
        <f>Heildar!G65</f>
        <v>-16.5</v>
      </c>
      <c r="J75">
        <f>Heildar!H65</f>
        <v>-1</v>
      </c>
      <c r="K75">
        <f>Heildar!I65</f>
        <v>0</v>
      </c>
      <c r="L75">
        <f>Heildar!J65</f>
        <v>0.5</v>
      </c>
    </row>
    <row r="76" spans="1:18" x14ac:dyDescent="0.2">
      <c r="A76" t="str">
        <f>Heildar!A66</f>
        <v>Heildarþekja</v>
      </c>
      <c r="B76">
        <v>2</v>
      </c>
      <c r="D76">
        <f>Heildar!B66</f>
        <v>77</v>
      </c>
      <c r="E76">
        <f>Heildar!C66</f>
        <v>27</v>
      </c>
      <c r="F76">
        <f>Heildar!D66</f>
        <v>39.549999999999997</v>
      </c>
      <c r="G76">
        <f>Heildar!E66</f>
        <v>50</v>
      </c>
      <c r="H76">
        <f>Heildar!F66</f>
        <v>57</v>
      </c>
      <c r="I76">
        <f>Heildar!G66</f>
        <v>-50</v>
      </c>
      <c r="J76">
        <f>Heildar!H66</f>
        <v>12.549999999999997</v>
      </c>
      <c r="K76">
        <f>Heildar!I66</f>
        <v>10.450000000000003</v>
      </c>
      <c r="L76">
        <f>Heildar!J66</f>
        <v>7</v>
      </c>
    </row>
    <row r="77" spans="1:18" x14ac:dyDescent="0.2">
      <c r="A77" t="str">
        <f>Heildar!A67</f>
        <v>Fjölbreytni</v>
      </c>
      <c r="B77">
        <v>2</v>
      </c>
      <c r="D77">
        <f>Heildar!B67</f>
        <v>22</v>
      </c>
      <c r="E77">
        <f>Heildar!C67</f>
        <v>15</v>
      </c>
      <c r="F77">
        <f>Heildar!D67</f>
        <v>18</v>
      </c>
      <c r="G77">
        <f>Heildar!E67</f>
        <v>17</v>
      </c>
      <c r="H77">
        <f>Heildar!F67</f>
        <v>12</v>
      </c>
      <c r="I77">
        <f>Heildar!G67</f>
        <v>-7</v>
      </c>
      <c r="J77">
        <f>Heildar!H67</f>
        <v>3</v>
      </c>
      <c r="K77">
        <f>Heildar!I67</f>
        <v>-1</v>
      </c>
      <c r="L77">
        <f>Heildar!J67</f>
        <v>-5</v>
      </c>
    </row>
    <row r="78" spans="1:18" x14ac:dyDescent="0.2">
      <c r="A78" s="2" t="str">
        <f>Heildar!A68</f>
        <v>R13</v>
      </c>
      <c r="B78">
        <v>2</v>
      </c>
      <c r="C78">
        <v>359</v>
      </c>
      <c r="D78">
        <f>Heildar!B68</f>
        <v>0</v>
      </c>
      <c r="E78">
        <f>Heildar!C68</f>
        <v>0</v>
      </c>
      <c r="F78">
        <f>Heildar!D68</f>
        <v>0</v>
      </c>
      <c r="G78">
        <f>Heildar!E68</f>
        <v>0</v>
      </c>
      <c r="H78">
        <f>Heildar!F68</f>
        <v>0</v>
      </c>
      <c r="I78">
        <f>Heildar!G68</f>
        <v>0</v>
      </c>
      <c r="J78">
        <f>Heildar!H68</f>
        <v>0</v>
      </c>
      <c r="K78">
        <f>Heildar!I68</f>
        <v>0</v>
      </c>
      <c r="L78">
        <f>Heildar!J68</f>
        <v>0</v>
      </c>
    </row>
    <row r="79" spans="1:18" x14ac:dyDescent="0.2">
      <c r="A79" t="str">
        <f>Heildar!A69</f>
        <v>Mosar</v>
      </c>
      <c r="B79">
        <v>2</v>
      </c>
      <c r="D79">
        <f>Heildar!B69</f>
        <v>5</v>
      </c>
      <c r="E79">
        <f>Heildar!C69</f>
        <v>3</v>
      </c>
      <c r="F79">
        <f>Heildar!D69</f>
        <v>2</v>
      </c>
      <c r="G79">
        <f>Heildar!E69</f>
        <v>3</v>
      </c>
      <c r="H79">
        <f>Heildar!F69</f>
        <v>4</v>
      </c>
      <c r="I79">
        <f>Heildar!G69</f>
        <v>-2</v>
      </c>
      <c r="J79">
        <f>Heildar!H69</f>
        <v>-1</v>
      </c>
      <c r="K79">
        <f>Heildar!I69</f>
        <v>1</v>
      </c>
      <c r="L79">
        <f>Heildar!J69</f>
        <v>1</v>
      </c>
    </row>
    <row r="80" spans="1:18" x14ac:dyDescent="0.2">
      <c r="A80" t="str">
        <f>Heildar!A70</f>
        <v>Blað- og runnfléttur</v>
      </c>
      <c r="B80">
        <v>2</v>
      </c>
      <c r="D80">
        <f>Heildar!B70</f>
        <v>14</v>
      </c>
      <c r="E80">
        <f>Heildar!C70</f>
        <v>2</v>
      </c>
      <c r="F80">
        <f>Heildar!D70</f>
        <v>2</v>
      </c>
      <c r="G80">
        <f>Heildar!E70</f>
        <v>2.5</v>
      </c>
      <c r="H80">
        <f>Heildar!F70</f>
        <v>2.5</v>
      </c>
      <c r="I80">
        <f>Heildar!G70</f>
        <v>-12</v>
      </c>
      <c r="J80">
        <f>Heildar!H70</f>
        <v>0</v>
      </c>
      <c r="K80">
        <f>Heildar!I70</f>
        <v>0.5</v>
      </c>
      <c r="L80">
        <f>Heildar!J70</f>
        <v>0</v>
      </c>
    </row>
    <row r="81" spans="1:18" x14ac:dyDescent="0.2">
      <c r="A81" t="str">
        <f>Heildar!A71</f>
        <v>Hrúðurfléttur</v>
      </c>
      <c r="B81">
        <v>2</v>
      </c>
      <c r="D81">
        <f>Heildar!B71</f>
        <v>33</v>
      </c>
      <c r="E81">
        <f>Heildar!C71</f>
        <v>54</v>
      </c>
      <c r="F81">
        <f>Heildar!D71</f>
        <v>40.5</v>
      </c>
      <c r="G81">
        <f>Heildar!E71</f>
        <v>43</v>
      </c>
      <c r="H81">
        <f>Heildar!F71</f>
        <v>73.5</v>
      </c>
      <c r="I81">
        <f>Heildar!G71</f>
        <v>21</v>
      </c>
      <c r="J81">
        <f>Heildar!H71</f>
        <v>-13.5</v>
      </c>
      <c r="K81">
        <f>Heildar!I71</f>
        <v>2.5</v>
      </c>
      <c r="L81">
        <f>Heildar!J71</f>
        <v>30.5</v>
      </c>
    </row>
    <row r="82" spans="1:18" x14ac:dyDescent="0.2">
      <c r="A82" t="str">
        <f>Heildar!A72</f>
        <v>Heildarþekja</v>
      </c>
      <c r="B82">
        <v>2</v>
      </c>
      <c r="D82">
        <f>Heildar!B72</f>
        <v>52</v>
      </c>
      <c r="E82">
        <f>Heildar!C72</f>
        <v>59</v>
      </c>
      <c r="F82">
        <f>Heildar!D72</f>
        <v>44.5</v>
      </c>
      <c r="G82">
        <f>Heildar!E72</f>
        <v>48.5</v>
      </c>
      <c r="H82">
        <f>Heildar!F72</f>
        <v>80</v>
      </c>
      <c r="I82">
        <f>Heildar!G72</f>
        <v>7</v>
      </c>
      <c r="J82">
        <f>Heildar!H72</f>
        <v>-14.5</v>
      </c>
      <c r="K82">
        <f>Heildar!I72</f>
        <v>4</v>
      </c>
      <c r="L82">
        <f>Heildar!J72</f>
        <v>31.5</v>
      </c>
    </row>
    <row r="83" spans="1:18" x14ac:dyDescent="0.2">
      <c r="A83" t="str">
        <f>Heildar!A73</f>
        <v>Fjölbreytni</v>
      </c>
      <c r="B83">
        <v>2</v>
      </c>
      <c r="D83">
        <f>Heildar!B73</f>
        <v>17</v>
      </c>
      <c r="E83">
        <f>Heildar!C73</f>
        <v>16</v>
      </c>
      <c r="F83">
        <f>Heildar!D73</f>
        <v>17</v>
      </c>
      <c r="G83">
        <f>Heildar!E73</f>
        <v>16</v>
      </c>
      <c r="H83">
        <f>Heildar!F73</f>
        <v>15</v>
      </c>
      <c r="I83">
        <f>Heildar!G73</f>
        <v>-1</v>
      </c>
      <c r="J83">
        <f>Heildar!H73</f>
        <v>1</v>
      </c>
      <c r="K83">
        <f>Heildar!I73</f>
        <v>-1</v>
      </c>
      <c r="L83">
        <f>Heildar!J73</f>
        <v>-1</v>
      </c>
    </row>
    <row r="84" spans="1:18" x14ac:dyDescent="0.2">
      <c r="A84" s="2" t="str">
        <f>Heildar!A74</f>
        <v>R14</v>
      </c>
      <c r="B84">
        <v>2</v>
      </c>
      <c r="C84">
        <v>359</v>
      </c>
      <c r="D84">
        <f>Heildar!B74</f>
        <v>0</v>
      </c>
      <c r="E84">
        <f>Heildar!C74</f>
        <v>0</v>
      </c>
      <c r="F84">
        <f>Heildar!D74</f>
        <v>0</v>
      </c>
      <c r="G84">
        <f>Heildar!E74</f>
        <v>0</v>
      </c>
      <c r="H84">
        <f>Heildar!F74</f>
        <v>0</v>
      </c>
      <c r="I84">
        <f>Heildar!G74</f>
        <v>0</v>
      </c>
      <c r="J84">
        <f>Heildar!H74</f>
        <v>0</v>
      </c>
      <c r="K84">
        <f>Heildar!I74</f>
        <v>0</v>
      </c>
      <c r="L84">
        <f>Heildar!J74</f>
        <v>0</v>
      </c>
    </row>
    <row r="85" spans="1:18" x14ac:dyDescent="0.2">
      <c r="A85" t="str">
        <f>Heildar!A75</f>
        <v>Mosar</v>
      </c>
      <c r="B85">
        <v>2</v>
      </c>
      <c r="D85">
        <f>Heildar!B75</f>
        <v>5.5</v>
      </c>
      <c r="E85">
        <f>Heildar!C75</f>
        <v>10</v>
      </c>
      <c r="F85">
        <f>Heildar!D75</f>
        <v>11.5</v>
      </c>
      <c r="G85">
        <f>Heildar!E75</f>
        <v>11</v>
      </c>
      <c r="H85">
        <f>Heildar!F75</f>
        <v>16</v>
      </c>
      <c r="I85">
        <f>Heildar!G75</f>
        <v>4.5</v>
      </c>
      <c r="J85">
        <f>Heildar!H75</f>
        <v>1.5</v>
      </c>
      <c r="K85">
        <f>Heildar!I75</f>
        <v>-0.5</v>
      </c>
      <c r="L85">
        <f>Heildar!J75</f>
        <v>5</v>
      </c>
    </row>
    <row r="86" spans="1:18" x14ac:dyDescent="0.2">
      <c r="A86" t="str">
        <f>Heildar!A76</f>
        <v>Blað- og runnfléttur</v>
      </c>
      <c r="B86">
        <v>2</v>
      </c>
      <c r="D86">
        <f>Heildar!B76</f>
        <v>2</v>
      </c>
      <c r="E86">
        <f>Heildar!C76</f>
        <v>2</v>
      </c>
      <c r="F86">
        <f>Heildar!D76</f>
        <v>4.5</v>
      </c>
      <c r="G86">
        <f>Heildar!E76</f>
        <v>3</v>
      </c>
      <c r="H86">
        <f>Heildar!F76</f>
        <v>1</v>
      </c>
      <c r="I86">
        <f>Heildar!G76</f>
        <v>0</v>
      </c>
      <c r="J86">
        <f>Heildar!H76</f>
        <v>2.5</v>
      </c>
      <c r="K86">
        <f>Heildar!I76</f>
        <v>-1.5</v>
      </c>
      <c r="L86">
        <f>Heildar!J76</f>
        <v>-2</v>
      </c>
    </row>
    <row r="87" spans="1:18" x14ac:dyDescent="0.2">
      <c r="A87" t="str">
        <f>Heildar!A77</f>
        <v>Hrúðurfléttur</v>
      </c>
      <c r="B87">
        <v>2</v>
      </c>
      <c r="D87">
        <f>Heildar!B77</f>
        <v>32.5</v>
      </c>
      <c r="E87">
        <f>Heildar!C77</f>
        <v>40.5</v>
      </c>
      <c r="F87">
        <f>Heildar!D77</f>
        <v>30.5</v>
      </c>
      <c r="G87">
        <f>Heildar!E77</f>
        <v>36.5</v>
      </c>
      <c r="H87">
        <f>Heildar!F77</f>
        <v>47.5</v>
      </c>
      <c r="I87">
        <f>Heildar!G77</f>
        <v>8</v>
      </c>
      <c r="J87">
        <f>Heildar!H77</f>
        <v>-10</v>
      </c>
      <c r="K87">
        <f>Heildar!I77</f>
        <v>6</v>
      </c>
      <c r="L87">
        <f>Heildar!J77</f>
        <v>11</v>
      </c>
    </row>
    <row r="88" spans="1:18" x14ac:dyDescent="0.2">
      <c r="A88" t="str">
        <f>Heildar!A78</f>
        <v>Heildarþekja</v>
      </c>
      <c r="B88">
        <v>2</v>
      </c>
      <c r="D88">
        <f>Heildar!B78</f>
        <v>40</v>
      </c>
      <c r="E88">
        <f>Heildar!C78</f>
        <v>52.5</v>
      </c>
      <c r="F88">
        <f>Heildar!D78</f>
        <v>46.5</v>
      </c>
      <c r="G88">
        <f>Heildar!E78</f>
        <v>50.5</v>
      </c>
      <c r="H88">
        <f>Heildar!F78</f>
        <v>64.5</v>
      </c>
      <c r="I88">
        <f>Heildar!G78</f>
        <v>12.5</v>
      </c>
      <c r="J88">
        <f>Heildar!H78</f>
        <v>-6</v>
      </c>
      <c r="K88">
        <f>Heildar!I78</f>
        <v>4</v>
      </c>
      <c r="L88">
        <f>Heildar!J78</f>
        <v>14</v>
      </c>
    </row>
    <row r="89" spans="1:18" x14ac:dyDescent="0.2">
      <c r="A89" t="str">
        <f>Heildar!A79</f>
        <v>Fjölbreytni</v>
      </c>
      <c r="B89">
        <v>2</v>
      </c>
      <c r="D89">
        <f>Heildar!B79</f>
        <v>16</v>
      </c>
      <c r="E89">
        <f>Heildar!C79</f>
        <v>15</v>
      </c>
      <c r="F89">
        <f>Heildar!D79</f>
        <v>19</v>
      </c>
      <c r="G89">
        <f>Heildar!E79</f>
        <v>19</v>
      </c>
      <c r="H89">
        <f>Heildar!F79</f>
        <v>15</v>
      </c>
      <c r="I89">
        <f>Heildar!G79</f>
        <v>-1</v>
      </c>
      <c r="J89">
        <f>Heildar!H79</f>
        <v>4</v>
      </c>
      <c r="K89">
        <f>Heildar!I79</f>
        <v>0</v>
      </c>
      <c r="L89">
        <f>Heildar!J79</f>
        <v>-4</v>
      </c>
    </row>
    <row r="90" spans="1:18" x14ac:dyDescent="0.2">
      <c r="A90" s="2" t="str">
        <f>Heildar!A80</f>
        <v>R15</v>
      </c>
      <c r="B90">
        <v>2</v>
      </c>
      <c r="C90">
        <v>359</v>
      </c>
      <c r="D90">
        <f>Heildar!B80</f>
        <v>0</v>
      </c>
      <c r="E90">
        <f>Heildar!C80</f>
        <v>0</v>
      </c>
      <c r="F90">
        <f>Heildar!D80</f>
        <v>0</v>
      </c>
      <c r="G90">
        <f>Heildar!E80</f>
        <v>0</v>
      </c>
      <c r="H90">
        <f>Heildar!F80</f>
        <v>0</v>
      </c>
      <c r="I90">
        <f>Heildar!G80</f>
        <v>0</v>
      </c>
      <c r="J90">
        <f>Heildar!H80</f>
        <v>0</v>
      </c>
      <c r="K90">
        <f>Heildar!I80</f>
        <v>0</v>
      </c>
      <c r="L90">
        <f>Heildar!J80</f>
        <v>0</v>
      </c>
      <c r="N90">
        <v>1976</v>
      </c>
      <c r="O90">
        <v>1997</v>
      </c>
      <c r="P90">
        <v>2006</v>
      </c>
      <c r="Q90">
        <v>2011</v>
      </c>
      <c r="R90">
        <v>2014</v>
      </c>
    </row>
    <row r="91" spans="1:18" x14ac:dyDescent="0.2">
      <c r="A91" t="str">
        <f>Heildar!A81</f>
        <v>Mosar</v>
      </c>
      <c r="B91">
        <v>2</v>
      </c>
      <c r="D91">
        <f>Heildar!B81</f>
        <v>13</v>
      </c>
      <c r="E91">
        <f>Heildar!C81</f>
        <v>92</v>
      </c>
      <c r="F91">
        <f>Heildar!D81</f>
        <v>53</v>
      </c>
      <c r="G91">
        <f>Heildar!E81</f>
        <v>28.5</v>
      </c>
      <c r="H91">
        <f>Heildar!F81</f>
        <v>17</v>
      </c>
      <c r="I91">
        <f>Heildar!G81</f>
        <v>79</v>
      </c>
      <c r="J91">
        <f>Heildar!H81</f>
        <v>-39</v>
      </c>
      <c r="K91">
        <f>Heildar!I81</f>
        <v>-24.5</v>
      </c>
      <c r="L91">
        <f>Heildar!J81</f>
        <v>-11.5</v>
      </c>
      <c r="M91" t="s">
        <v>48</v>
      </c>
      <c r="N91" s="8">
        <f>AVERAGE(D73,D79,D85,D91)</f>
        <v>13.5</v>
      </c>
      <c r="O91" s="8">
        <f t="shared" ref="O91:R95" si="2">AVERAGE(E73,E79,E85,E91)</f>
        <v>29.75</v>
      </c>
      <c r="P91" s="8">
        <f t="shared" si="2"/>
        <v>23.375</v>
      </c>
      <c r="Q91" s="8">
        <f t="shared" si="2"/>
        <v>18.875</v>
      </c>
      <c r="R91" s="8">
        <f t="shared" si="2"/>
        <v>20</v>
      </c>
    </row>
    <row r="92" spans="1:18" x14ac:dyDescent="0.2">
      <c r="A92" t="str">
        <f>Heildar!A83</f>
        <v>Blað- og runnfléttur</v>
      </c>
      <c r="B92">
        <v>2</v>
      </c>
      <c r="D92">
        <f>Heildar!B83</f>
        <v>2</v>
      </c>
      <c r="E92">
        <f>Heildar!C83</f>
        <v>0.5</v>
      </c>
      <c r="F92">
        <f>Heildar!D83</f>
        <v>0.5</v>
      </c>
      <c r="G92">
        <f>Heildar!E83</f>
        <v>1</v>
      </c>
      <c r="H92">
        <f>Heildar!F83</f>
        <v>0.5</v>
      </c>
      <c r="I92">
        <f>Heildar!G83</f>
        <v>-1.5</v>
      </c>
      <c r="J92">
        <f>Heildar!H83</f>
        <v>0</v>
      </c>
      <c r="K92">
        <f>Heildar!I83</f>
        <v>0.5</v>
      </c>
      <c r="L92">
        <f>Heildar!J83</f>
        <v>-0.5</v>
      </c>
      <c r="M92" t="s">
        <v>49</v>
      </c>
      <c r="N92" s="8">
        <f>AVERAGE(D74,D80,D86,D92)</f>
        <v>10.125</v>
      </c>
      <c r="O92" s="8">
        <f t="shared" si="2"/>
        <v>2.5</v>
      </c>
      <c r="P92" s="8">
        <f t="shared" si="2"/>
        <v>3.2625000000000002</v>
      </c>
      <c r="Q92" s="8">
        <f t="shared" si="2"/>
        <v>4.25</v>
      </c>
      <c r="R92" s="8">
        <f t="shared" si="2"/>
        <v>2.75</v>
      </c>
    </row>
    <row r="93" spans="1:18" x14ac:dyDescent="0.2">
      <c r="A93" t="str">
        <f>Heildar!A84</f>
        <v>Hrúðurfléttur</v>
      </c>
      <c r="B93">
        <v>2</v>
      </c>
      <c r="D93">
        <f>Heildar!B84</f>
        <v>19</v>
      </c>
      <c r="E93">
        <f>Heildar!C84</f>
        <v>4</v>
      </c>
      <c r="F93">
        <f>Heildar!D84</f>
        <v>1</v>
      </c>
      <c r="G93">
        <f>Heildar!E84</f>
        <v>4</v>
      </c>
      <c r="H93">
        <f>Heildar!F84</f>
        <v>1</v>
      </c>
      <c r="I93">
        <f>Heildar!G84</f>
        <v>-15</v>
      </c>
      <c r="J93">
        <f>Heildar!H84</f>
        <v>-3</v>
      </c>
      <c r="K93">
        <f>Heildar!I84</f>
        <v>3</v>
      </c>
      <c r="L93">
        <f>Heildar!J84</f>
        <v>-3</v>
      </c>
      <c r="M93" t="s">
        <v>56</v>
      </c>
      <c r="N93" s="8">
        <f>AVERAGE(D75,D81,D87,D93)</f>
        <v>27.125</v>
      </c>
      <c r="O93" s="8">
        <f t="shared" si="2"/>
        <v>26.5</v>
      </c>
      <c r="P93" s="8">
        <f t="shared" si="2"/>
        <v>19.625</v>
      </c>
      <c r="Q93" s="8">
        <f t="shared" si="2"/>
        <v>22.5</v>
      </c>
      <c r="R93" s="8">
        <f t="shared" si="2"/>
        <v>32.25</v>
      </c>
    </row>
    <row r="94" spans="1:18" x14ac:dyDescent="0.2">
      <c r="A94" t="str">
        <f>Heildar!A85</f>
        <v>Heildarþekja</v>
      </c>
      <c r="B94">
        <v>2</v>
      </c>
      <c r="D94">
        <f>Heildar!B85</f>
        <v>34</v>
      </c>
      <c r="E94">
        <f>Heildar!C85</f>
        <v>96.5</v>
      </c>
      <c r="F94">
        <f>Heildar!D85</f>
        <v>55</v>
      </c>
      <c r="G94">
        <f>Heildar!E85</f>
        <v>33.5</v>
      </c>
      <c r="H94">
        <f>Heildar!F85</f>
        <v>21.5</v>
      </c>
      <c r="I94">
        <f>Heildar!G85</f>
        <v>62.5</v>
      </c>
      <c r="J94">
        <f>Heildar!H85</f>
        <v>-41.5</v>
      </c>
      <c r="K94">
        <f>Heildar!I85</f>
        <v>-21.5</v>
      </c>
      <c r="L94">
        <f>Heildar!J85</f>
        <v>-12</v>
      </c>
      <c r="M94" t="s">
        <v>57</v>
      </c>
      <c r="N94" s="8">
        <f>AVERAGE(D76,D82,D88,D94)</f>
        <v>50.75</v>
      </c>
      <c r="O94" s="8">
        <f t="shared" si="2"/>
        <v>58.75</v>
      </c>
      <c r="P94" s="8">
        <f t="shared" si="2"/>
        <v>46.387500000000003</v>
      </c>
      <c r="Q94" s="8">
        <f t="shared" si="2"/>
        <v>45.625</v>
      </c>
      <c r="R94" s="8">
        <f t="shared" si="2"/>
        <v>55.75</v>
      </c>
    </row>
    <row r="95" spans="1:18" x14ac:dyDescent="0.2">
      <c r="A95" t="str">
        <f>Heildar!A86</f>
        <v>Fjölbreytni</v>
      </c>
      <c r="B95">
        <v>2</v>
      </c>
      <c r="D95">
        <f>Heildar!B86</f>
        <v>18</v>
      </c>
      <c r="E95">
        <f>Heildar!C86</f>
        <v>12</v>
      </c>
      <c r="F95">
        <f>Heildar!D86</f>
        <v>6</v>
      </c>
      <c r="G95">
        <f>Heildar!E86</f>
        <v>5</v>
      </c>
      <c r="H95">
        <f>Heildar!F86</f>
        <v>4</v>
      </c>
      <c r="I95">
        <f>Heildar!G86</f>
        <v>-6</v>
      </c>
      <c r="J95">
        <f>Heildar!H86</f>
        <v>-6</v>
      </c>
      <c r="K95">
        <f>Heildar!I86</f>
        <v>-1</v>
      </c>
      <c r="L95">
        <f>Heildar!J86</f>
        <v>-1</v>
      </c>
      <c r="M95" t="s">
        <v>134</v>
      </c>
      <c r="N95" s="8">
        <f>AVERAGE(D77,D83,D89,D95)</f>
        <v>18.25</v>
      </c>
      <c r="O95" s="8">
        <f t="shared" si="2"/>
        <v>14.5</v>
      </c>
      <c r="P95" s="8">
        <f t="shared" si="2"/>
        <v>15</v>
      </c>
      <c r="Q95" s="8">
        <f t="shared" si="2"/>
        <v>14.25</v>
      </c>
      <c r="R95" s="8">
        <f t="shared" si="2"/>
        <v>11.5</v>
      </c>
    </row>
    <row r="97" spans="1:12" x14ac:dyDescent="0.2">
      <c r="A97" s="2" t="s">
        <v>137</v>
      </c>
      <c r="B97" s="2"/>
      <c r="C97" s="2"/>
    </row>
    <row r="98" spans="1:12" x14ac:dyDescent="0.2">
      <c r="A98" s="2" t="str">
        <f>Heildar!A87</f>
        <v>R16</v>
      </c>
      <c r="B98">
        <v>8.6999999999999993</v>
      </c>
      <c r="C98">
        <v>195</v>
      </c>
      <c r="D98">
        <f>Heildar!B87</f>
        <v>0</v>
      </c>
      <c r="E98">
        <f>Heildar!C87</f>
        <v>0</v>
      </c>
      <c r="F98">
        <f>Heildar!D87</f>
        <v>0</v>
      </c>
      <c r="G98">
        <f>Heildar!E87</f>
        <v>0</v>
      </c>
      <c r="H98">
        <f>Heildar!F87</f>
        <v>0</v>
      </c>
      <c r="I98">
        <f>Heildar!G87</f>
        <v>0</v>
      </c>
      <c r="J98">
        <f>Heildar!H87</f>
        <v>0</v>
      </c>
      <c r="K98">
        <f>Heildar!I87</f>
        <v>0</v>
      </c>
      <c r="L98">
        <f>Heildar!J87</f>
        <v>0</v>
      </c>
    </row>
    <row r="99" spans="1:12" x14ac:dyDescent="0.2">
      <c r="A99" t="str">
        <f>Heildar!A88</f>
        <v>Háplöntur</v>
      </c>
      <c r="B99">
        <v>8.6999999999999993</v>
      </c>
      <c r="D99">
        <f>Heildar!B88</f>
        <v>0.5</v>
      </c>
      <c r="E99">
        <f>Heildar!C88</f>
        <v>1</v>
      </c>
      <c r="F99">
        <f>Heildar!D88</f>
        <v>0.5</v>
      </c>
      <c r="G99">
        <f>Heildar!E88</f>
        <v>0.5</v>
      </c>
      <c r="H99">
        <f>Heildar!F88</f>
        <v>0</v>
      </c>
      <c r="I99">
        <f>Heildar!G88</f>
        <v>0.5</v>
      </c>
      <c r="J99">
        <f>Heildar!H88</f>
        <v>-0.5</v>
      </c>
      <c r="K99">
        <f>Heildar!I88</f>
        <v>0</v>
      </c>
      <c r="L99">
        <f>Heildar!J88</f>
        <v>-0.5</v>
      </c>
    </row>
    <row r="100" spans="1:12" x14ac:dyDescent="0.2">
      <c r="A100" t="str">
        <f>Heildar!A89</f>
        <v>Mosar</v>
      </c>
      <c r="B100">
        <v>8.6999999999999993</v>
      </c>
      <c r="D100">
        <f>Heildar!B89</f>
        <v>14</v>
      </c>
      <c r="E100">
        <f>Heildar!C89</f>
        <v>10.5</v>
      </c>
      <c r="F100">
        <f>Heildar!D89</f>
        <v>12</v>
      </c>
      <c r="G100">
        <f>Heildar!E89</f>
        <v>6.5</v>
      </c>
      <c r="H100">
        <f>Heildar!F89</f>
        <v>9</v>
      </c>
      <c r="I100">
        <f>Heildar!G89</f>
        <v>-3.5</v>
      </c>
      <c r="J100">
        <f>Heildar!H89</f>
        <v>1.5</v>
      </c>
      <c r="K100">
        <f>Heildar!I89</f>
        <v>-5.5</v>
      </c>
      <c r="L100">
        <f>Heildar!J89</f>
        <v>2.5</v>
      </c>
    </row>
    <row r="101" spans="1:12" x14ac:dyDescent="0.2">
      <c r="A101" t="str">
        <f>Heildar!A90</f>
        <v>Blað- og runnfléttur</v>
      </c>
      <c r="B101">
        <v>8.6999999999999993</v>
      </c>
      <c r="D101">
        <f>Heildar!B90</f>
        <v>1.5</v>
      </c>
      <c r="E101">
        <f>Heildar!C90</f>
        <v>8</v>
      </c>
      <c r="F101">
        <f>Heildar!D90</f>
        <v>12</v>
      </c>
      <c r="G101">
        <f>Heildar!E90</f>
        <v>9.5</v>
      </c>
      <c r="H101">
        <f>Heildar!F90</f>
        <v>8.5</v>
      </c>
      <c r="I101">
        <f>Heildar!G90</f>
        <v>6.5</v>
      </c>
      <c r="J101">
        <f>Heildar!H90</f>
        <v>4</v>
      </c>
      <c r="K101">
        <f>Heildar!I90</f>
        <v>-2.5</v>
      </c>
      <c r="L101">
        <f>Heildar!J90</f>
        <v>-1</v>
      </c>
    </row>
    <row r="102" spans="1:12" x14ac:dyDescent="0.2">
      <c r="A102" t="str">
        <f>Heildar!A91</f>
        <v>Hrúðurfléttur</v>
      </c>
      <c r="B102">
        <v>8.6999999999999993</v>
      </c>
      <c r="D102">
        <f>Heildar!B91</f>
        <v>18</v>
      </c>
      <c r="E102">
        <f>Heildar!C91</f>
        <v>34</v>
      </c>
      <c r="F102">
        <f>Heildar!D91</f>
        <v>43.5</v>
      </c>
      <c r="G102">
        <f>Heildar!E91</f>
        <v>41.5</v>
      </c>
      <c r="H102">
        <f>Heildar!F91</f>
        <v>62.5</v>
      </c>
      <c r="I102">
        <f>Heildar!G91</f>
        <v>16</v>
      </c>
      <c r="J102">
        <f>Heildar!H91</f>
        <v>9.5</v>
      </c>
      <c r="K102">
        <f>Heildar!I91</f>
        <v>-2</v>
      </c>
      <c r="L102">
        <f>Heildar!J91</f>
        <v>21</v>
      </c>
    </row>
    <row r="103" spans="1:12" x14ac:dyDescent="0.2">
      <c r="A103" t="str">
        <f>Heildar!A92</f>
        <v>Heildarþekja</v>
      </c>
      <c r="B103">
        <v>8.6999999999999993</v>
      </c>
      <c r="D103">
        <f>Heildar!B92</f>
        <v>34</v>
      </c>
      <c r="E103">
        <f>Heildar!C92</f>
        <v>53.5</v>
      </c>
      <c r="F103">
        <f>Heildar!D92</f>
        <v>68</v>
      </c>
      <c r="G103">
        <f>Heildar!E92</f>
        <v>58</v>
      </c>
      <c r="H103">
        <f>Heildar!F92</f>
        <v>80</v>
      </c>
      <c r="I103">
        <f>Heildar!G92</f>
        <v>19.5</v>
      </c>
      <c r="J103">
        <f>Heildar!H92</f>
        <v>14.5</v>
      </c>
      <c r="K103">
        <f>Heildar!I92</f>
        <v>-10</v>
      </c>
      <c r="L103">
        <f>Heildar!J92</f>
        <v>22</v>
      </c>
    </row>
    <row r="104" spans="1:12" x14ac:dyDescent="0.2">
      <c r="A104" t="str">
        <f>Heildar!A93</f>
        <v>Fjölbreytni</v>
      </c>
      <c r="B104">
        <v>8.6999999999999993</v>
      </c>
      <c r="D104">
        <f>Heildar!B93</f>
        <v>21</v>
      </c>
      <c r="E104">
        <f>Heildar!C93</f>
        <v>22</v>
      </c>
      <c r="F104">
        <f>Heildar!D93</f>
        <v>21</v>
      </c>
      <c r="G104">
        <f>Heildar!E93</f>
        <v>20</v>
      </c>
      <c r="H104">
        <f>Heildar!F93</f>
        <v>16</v>
      </c>
      <c r="I104">
        <f>Heildar!G93</f>
        <v>1</v>
      </c>
      <c r="J104">
        <f>Heildar!H93</f>
        <v>-1</v>
      </c>
      <c r="K104">
        <f>Heildar!I93</f>
        <v>-1</v>
      </c>
      <c r="L104">
        <f>Heildar!J93</f>
        <v>-4</v>
      </c>
    </row>
    <row r="105" spans="1:12" x14ac:dyDescent="0.2">
      <c r="A105" s="2" t="str">
        <f>Heildar!A94</f>
        <v>R17</v>
      </c>
      <c r="B105">
        <v>8.6999999999999993</v>
      </c>
      <c r="C105">
        <v>195</v>
      </c>
      <c r="D105">
        <f>Heildar!B94</f>
        <v>0</v>
      </c>
      <c r="E105">
        <f>Heildar!C94</f>
        <v>0</v>
      </c>
      <c r="F105">
        <f>Heildar!D94</f>
        <v>0</v>
      </c>
      <c r="G105">
        <f>Heildar!E94</f>
        <v>0</v>
      </c>
      <c r="H105">
        <f>Heildar!F94</f>
        <v>0</v>
      </c>
      <c r="I105">
        <f>Heildar!G94</f>
        <v>0</v>
      </c>
      <c r="J105">
        <f>Heildar!H94</f>
        <v>0</v>
      </c>
      <c r="K105">
        <f>Heildar!I94</f>
        <v>0</v>
      </c>
      <c r="L105">
        <f>Heildar!J94</f>
        <v>0</v>
      </c>
    </row>
    <row r="106" spans="1:12" x14ac:dyDescent="0.2">
      <c r="A106" t="str">
        <f>Heildar!A95</f>
        <v>Háplöntur</v>
      </c>
      <c r="B106">
        <v>8.6999999999999993</v>
      </c>
      <c r="D106">
        <f>Heildar!B95</f>
        <v>1</v>
      </c>
      <c r="E106">
        <f>Heildar!C95</f>
        <v>1</v>
      </c>
      <c r="F106">
        <f>Heildar!D95</f>
        <v>0.5</v>
      </c>
      <c r="G106">
        <f>Heildar!E95</f>
        <v>1</v>
      </c>
      <c r="H106">
        <f>Heildar!F95</f>
        <v>0.5</v>
      </c>
      <c r="I106">
        <f>Heildar!G95</f>
        <v>0</v>
      </c>
      <c r="J106">
        <f>Heildar!H95</f>
        <v>-0.5</v>
      </c>
      <c r="K106">
        <f>Heildar!I95</f>
        <v>0.5</v>
      </c>
      <c r="L106">
        <f>Heildar!J95</f>
        <v>-0.5</v>
      </c>
    </row>
    <row r="107" spans="1:12" x14ac:dyDescent="0.2">
      <c r="A107" t="str">
        <f>Heildar!A96</f>
        <v>Mosar</v>
      </c>
      <c r="B107">
        <v>8.6999999999999993</v>
      </c>
      <c r="D107">
        <f>Heildar!B96</f>
        <v>11</v>
      </c>
      <c r="E107">
        <f>Heildar!C96</f>
        <v>19</v>
      </c>
      <c r="F107">
        <f>Heildar!D96</f>
        <v>6.5</v>
      </c>
      <c r="G107">
        <f>Heildar!E96</f>
        <v>5</v>
      </c>
      <c r="H107">
        <f>Heildar!F96</f>
        <v>5.5</v>
      </c>
      <c r="I107">
        <f>Heildar!G96</f>
        <v>8</v>
      </c>
      <c r="J107">
        <f>Heildar!H96</f>
        <v>-12.5</v>
      </c>
      <c r="K107">
        <f>Heildar!I96</f>
        <v>-1.5</v>
      </c>
      <c r="L107">
        <f>Heildar!J96</f>
        <v>0.5</v>
      </c>
    </row>
    <row r="108" spans="1:12" x14ac:dyDescent="0.2">
      <c r="A108" t="str">
        <f>Heildar!A97</f>
        <v>Blað- og runnfléttur</v>
      </c>
      <c r="B108">
        <v>8.6999999999999993</v>
      </c>
      <c r="D108">
        <f>Heildar!B97</f>
        <v>37.5</v>
      </c>
      <c r="E108">
        <f>Heildar!C97</f>
        <v>38</v>
      </c>
      <c r="F108">
        <f>Heildar!D97</f>
        <v>43.05</v>
      </c>
      <c r="G108">
        <f>Heildar!E97</f>
        <v>63</v>
      </c>
      <c r="H108">
        <f>Heildar!F97</f>
        <v>54</v>
      </c>
      <c r="I108">
        <f>Heildar!G97</f>
        <v>0.5</v>
      </c>
      <c r="J108">
        <f>Heildar!H97</f>
        <v>5.0499999999999972</v>
      </c>
      <c r="K108">
        <f>Heildar!I97</f>
        <v>19.950000000000003</v>
      </c>
      <c r="L108">
        <f>Heildar!J97</f>
        <v>-9</v>
      </c>
    </row>
    <row r="109" spans="1:12" x14ac:dyDescent="0.2">
      <c r="A109" t="str">
        <f>Heildar!A98</f>
        <v>Hrúðurfléttur</v>
      </c>
      <c r="B109">
        <v>8.6999999999999993</v>
      </c>
      <c r="D109">
        <f>Heildar!B98</f>
        <v>18</v>
      </c>
      <c r="E109">
        <f>Heildar!C98</f>
        <v>31.5</v>
      </c>
      <c r="F109">
        <f>Heildar!D98</f>
        <v>29.05</v>
      </c>
      <c r="G109">
        <f>Heildar!E98</f>
        <v>10</v>
      </c>
      <c r="H109">
        <f>Heildar!F98</f>
        <v>14.5</v>
      </c>
      <c r="I109">
        <f>Heildar!G98</f>
        <v>13.5</v>
      </c>
      <c r="J109">
        <f>Heildar!H98</f>
        <v>-2.4499999999999993</v>
      </c>
      <c r="K109">
        <f>Heildar!I98</f>
        <v>-19.05</v>
      </c>
      <c r="L109">
        <f>Heildar!J98</f>
        <v>4.5</v>
      </c>
    </row>
    <row r="110" spans="1:12" x14ac:dyDescent="0.2">
      <c r="A110" t="str">
        <f>Heildar!A99</f>
        <v>Heildarþekja</v>
      </c>
      <c r="B110">
        <v>8.6999999999999993</v>
      </c>
      <c r="D110">
        <f>Heildar!B99</f>
        <v>67.5</v>
      </c>
      <c r="E110">
        <f>Heildar!C99</f>
        <v>89.5</v>
      </c>
      <c r="F110">
        <f>Heildar!D99</f>
        <v>79.099999999999994</v>
      </c>
      <c r="G110">
        <f>Heildar!E99</f>
        <v>79</v>
      </c>
      <c r="H110">
        <f>Heildar!F99</f>
        <v>74.5</v>
      </c>
      <c r="I110">
        <f>Heildar!G99</f>
        <v>22</v>
      </c>
      <c r="J110">
        <f>Heildar!H99</f>
        <v>-10.400000000000006</v>
      </c>
      <c r="K110">
        <f>Heildar!I99</f>
        <v>-9.9999999999994316E-2</v>
      </c>
      <c r="L110">
        <f>Heildar!J99</f>
        <v>-4.5</v>
      </c>
    </row>
    <row r="111" spans="1:12" x14ac:dyDescent="0.2">
      <c r="A111" t="str">
        <f>Heildar!A100</f>
        <v>Fjölbreytni</v>
      </c>
      <c r="B111">
        <v>8.6999999999999993</v>
      </c>
      <c r="D111">
        <f>Heildar!B100</f>
        <v>15</v>
      </c>
      <c r="E111">
        <f>Heildar!C100</f>
        <v>21</v>
      </c>
      <c r="F111">
        <f>Heildar!D100</f>
        <v>21</v>
      </c>
      <c r="G111">
        <f>Heildar!E100</f>
        <v>15</v>
      </c>
      <c r="H111">
        <f>Heildar!F100</f>
        <v>19</v>
      </c>
      <c r="I111">
        <f>Heildar!G100</f>
        <v>6</v>
      </c>
      <c r="J111">
        <f>Heildar!H100</f>
        <v>0</v>
      </c>
      <c r="K111">
        <f>Heildar!I100</f>
        <v>-6</v>
      </c>
      <c r="L111">
        <f>Heildar!J100</f>
        <v>4</v>
      </c>
    </row>
    <row r="112" spans="1:12" x14ac:dyDescent="0.2">
      <c r="A112" s="2" t="str">
        <f>Heildar!A101</f>
        <v>R18</v>
      </c>
      <c r="B112">
        <v>8.6999999999999993</v>
      </c>
      <c r="C112">
        <v>195</v>
      </c>
      <c r="D112">
        <f>Heildar!B101</f>
        <v>0</v>
      </c>
      <c r="E112">
        <f>Heildar!C101</f>
        <v>0</v>
      </c>
      <c r="F112">
        <f>Heildar!D101</f>
        <v>0</v>
      </c>
      <c r="G112">
        <f>Heildar!E101</f>
        <v>0</v>
      </c>
      <c r="H112">
        <f>Heildar!F101</f>
        <v>0</v>
      </c>
      <c r="I112">
        <f>Heildar!G101</f>
        <v>0</v>
      </c>
      <c r="J112">
        <f>Heildar!H101</f>
        <v>0</v>
      </c>
      <c r="K112">
        <f>Heildar!I101</f>
        <v>0</v>
      </c>
      <c r="L112">
        <f>Heildar!J101</f>
        <v>0</v>
      </c>
    </row>
    <row r="113" spans="1:18" x14ac:dyDescent="0.2">
      <c r="A113" t="str">
        <f>Heildar!A102</f>
        <v>Háplöntur</v>
      </c>
      <c r="B113">
        <v>8.6999999999999993</v>
      </c>
      <c r="D113">
        <f>Heildar!B102</f>
        <v>6</v>
      </c>
      <c r="E113">
        <f>Heildar!C102</f>
        <v>5</v>
      </c>
      <c r="F113">
        <f>Heildar!D102</f>
        <v>4.5</v>
      </c>
      <c r="G113">
        <f>Heildar!E102</f>
        <v>5</v>
      </c>
      <c r="H113">
        <f>Heildar!F102</f>
        <v>5.5</v>
      </c>
      <c r="I113">
        <f>Heildar!G102</f>
        <v>-1</v>
      </c>
      <c r="J113">
        <f>Heildar!H102</f>
        <v>-0.5</v>
      </c>
      <c r="K113">
        <f>Heildar!I102</f>
        <v>0.5</v>
      </c>
      <c r="L113">
        <f>Heildar!J102</f>
        <v>0.5</v>
      </c>
      <c r="N113">
        <v>1976</v>
      </c>
      <c r="O113">
        <v>1997</v>
      </c>
      <c r="P113">
        <v>2006</v>
      </c>
      <c r="Q113">
        <v>2011</v>
      </c>
      <c r="R113">
        <v>2014</v>
      </c>
    </row>
    <row r="114" spans="1:18" x14ac:dyDescent="0.2">
      <c r="A114" t="str">
        <f>Heildar!A103</f>
        <v>Mosar</v>
      </c>
      <c r="B114">
        <v>8.6999999999999993</v>
      </c>
      <c r="D114">
        <f>Heildar!B103</f>
        <v>15</v>
      </c>
      <c r="E114">
        <f>Heildar!C103</f>
        <v>19</v>
      </c>
      <c r="F114">
        <f>Heildar!D103</f>
        <v>25</v>
      </c>
      <c r="G114">
        <f>Heildar!E103</f>
        <v>23</v>
      </c>
      <c r="H114">
        <f>Heildar!F103</f>
        <v>20.5</v>
      </c>
      <c r="I114">
        <f>Heildar!G103</f>
        <v>4</v>
      </c>
      <c r="J114">
        <f>Heildar!H103</f>
        <v>6</v>
      </c>
      <c r="K114">
        <f>Heildar!I103</f>
        <v>-2</v>
      </c>
      <c r="L114">
        <f>Heildar!J103</f>
        <v>-2.5</v>
      </c>
      <c r="M114" t="s">
        <v>48</v>
      </c>
      <c r="N114" s="8">
        <f>AVERAGE(D100,D107,D114)</f>
        <v>13.333333333333334</v>
      </c>
      <c r="O114" s="8">
        <f t="shared" ref="O114:R118" si="3">AVERAGE(E100,E107,E114)</f>
        <v>16.166666666666668</v>
      </c>
      <c r="P114" s="8">
        <f t="shared" si="3"/>
        <v>14.5</v>
      </c>
      <c r="Q114" s="8">
        <f t="shared" si="3"/>
        <v>11.5</v>
      </c>
      <c r="R114" s="8">
        <f t="shared" si="3"/>
        <v>11.666666666666666</v>
      </c>
    </row>
    <row r="115" spans="1:18" x14ac:dyDescent="0.2">
      <c r="A115" t="str">
        <f>Heildar!A104</f>
        <v>Blað- og runnfléttur</v>
      </c>
      <c r="B115">
        <v>8.6999999999999993</v>
      </c>
      <c r="D115">
        <f>Heildar!B104</f>
        <v>3.5</v>
      </c>
      <c r="E115">
        <f>Heildar!C104</f>
        <v>10.5</v>
      </c>
      <c r="F115">
        <f>Heildar!D104</f>
        <v>9</v>
      </c>
      <c r="G115">
        <f>Heildar!E104</f>
        <v>12</v>
      </c>
      <c r="H115">
        <f>Heildar!F104</f>
        <v>12</v>
      </c>
      <c r="I115">
        <f>Heildar!G104</f>
        <v>7</v>
      </c>
      <c r="J115">
        <f>Heildar!H104</f>
        <v>-1.5</v>
      </c>
      <c r="K115">
        <f>Heildar!I104</f>
        <v>3</v>
      </c>
      <c r="L115">
        <f>Heildar!J104</f>
        <v>0</v>
      </c>
      <c r="M115" t="s">
        <v>49</v>
      </c>
      <c r="N115" s="8">
        <f>AVERAGE(D101,D108,D115)</f>
        <v>14.166666666666666</v>
      </c>
      <c r="O115" s="8">
        <f t="shared" si="3"/>
        <v>18.833333333333332</v>
      </c>
      <c r="P115" s="8">
        <f t="shared" si="3"/>
        <v>21.349999999999998</v>
      </c>
      <c r="Q115" s="8">
        <f t="shared" si="3"/>
        <v>28.166666666666668</v>
      </c>
      <c r="R115" s="8">
        <f t="shared" si="3"/>
        <v>24.833333333333332</v>
      </c>
    </row>
    <row r="116" spans="1:18" x14ac:dyDescent="0.2">
      <c r="A116" t="str">
        <f>Heildar!A105</f>
        <v>Hrúðurfléttur</v>
      </c>
      <c r="B116">
        <v>8.6999999999999993</v>
      </c>
      <c r="D116">
        <f>Heildar!B105</f>
        <v>25.5</v>
      </c>
      <c r="E116">
        <f>Heildar!C105</f>
        <v>37</v>
      </c>
      <c r="F116">
        <f>Heildar!D105</f>
        <v>25</v>
      </c>
      <c r="G116">
        <f>Heildar!E105</f>
        <v>26.5</v>
      </c>
      <c r="H116">
        <f>Heildar!F105</f>
        <v>27</v>
      </c>
      <c r="I116">
        <f>Heildar!G105</f>
        <v>11.5</v>
      </c>
      <c r="J116">
        <f>Heildar!H105</f>
        <v>-12</v>
      </c>
      <c r="K116">
        <f>Heildar!I105</f>
        <v>1.5</v>
      </c>
      <c r="L116">
        <f>Heildar!J105</f>
        <v>0.5</v>
      </c>
      <c r="M116" t="s">
        <v>56</v>
      </c>
      <c r="N116" s="8">
        <f>AVERAGE(D102,D109,D116)</f>
        <v>20.5</v>
      </c>
      <c r="O116" s="8">
        <f t="shared" si="3"/>
        <v>34.166666666666664</v>
      </c>
      <c r="P116" s="8">
        <f t="shared" si="3"/>
        <v>32.516666666666666</v>
      </c>
      <c r="Q116" s="8">
        <f t="shared" si="3"/>
        <v>26</v>
      </c>
      <c r="R116" s="8">
        <f t="shared" si="3"/>
        <v>34.666666666666664</v>
      </c>
    </row>
    <row r="117" spans="1:18" x14ac:dyDescent="0.2">
      <c r="A117" t="str">
        <f>Heildar!A106</f>
        <v>Heildarþekja</v>
      </c>
      <c r="B117">
        <v>8.6999999999999993</v>
      </c>
      <c r="D117">
        <f>Heildar!B106</f>
        <v>50</v>
      </c>
      <c r="E117">
        <f>Heildar!C106</f>
        <v>71.5</v>
      </c>
      <c r="F117">
        <f>Heildar!D106</f>
        <v>63.5</v>
      </c>
      <c r="G117">
        <f>Heildar!E106</f>
        <v>66.5</v>
      </c>
      <c r="H117">
        <f>Heildar!F106</f>
        <v>65</v>
      </c>
      <c r="I117">
        <f>Heildar!G106</f>
        <v>21.5</v>
      </c>
      <c r="J117">
        <f>Heildar!H106</f>
        <v>-8</v>
      </c>
      <c r="K117">
        <f>Heildar!I106</f>
        <v>3</v>
      </c>
      <c r="L117">
        <f>Heildar!J106</f>
        <v>-1.5</v>
      </c>
      <c r="M117" t="s">
        <v>57</v>
      </c>
      <c r="N117" s="8">
        <f>AVERAGE(D103,D110,D117)</f>
        <v>50.5</v>
      </c>
      <c r="O117" s="8">
        <f t="shared" si="3"/>
        <v>71.5</v>
      </c>
      <c r="P117" s="8">
        <f t="shared" si="3"/>
        <v>70.2</v>
      </c>
      <c r="Q117" s="8">
        <f t="shared" si="3"/>
        <v>67.833333333333329</v>
      </c>
      <c r="R117" s="8">
        <f t="shared" si="3"/>
        <v>73.166666666666671</v>
      </c>
    </row>
    <row r="118" spans="1:18" x14ac:dyDescent="0.2">
      <c r="A118" t="str">
        <f>Heildar!A107</f>
        <v>Fjölbreytni</v>
      </c>
      <c r="B118">
        <v>8.6999999999999993</v>
      </c>
      <c r="D118">
        <f>Heildar!B107</f>
        <v>27</v>
      </c>
      <c r="E118">
        <f>Heildar!C107</f>
        <v>31</v>
      </c>
      <c r="F118">
        <f>Heildar!D107</f>
        <v>31</v>
      </c>
      <c r="G118">
        <f>Heildar!E107</f>
        <v>27</v>
      </c>
      <c r="H118">
        <f>Heildar!F107</f>
        <v>25</v>
      </c>
      <c r="I118">
        <f>Heildar!G107</f>
        <v>4</v>
      </c>
      <c r="J118">
        <f>Heildar!H107</f>
        <v>0</v>
      </c>
      <c r="K118">
        <f>Heildar!I107</f>
        <v>-4</v>
      </c>
      <c r="L118">
        <f>Heildar!J107</f>
        <v>-2</v>
      </c>
      <c r="M118" t="s">
        <v>134</v>
      </c>
      <c r="N118" s="8">
        <f>AVERAGE(D104,D111,D118)</f>
        <v>21</v>
      </c>
      <c r="O118" s="8">
        <f t="shared" si="3"/>
        <v>24.666666666666668</v>
      </c>
      <c r="P118" s="8">
        <f t="shared" si="3"/>
        <v>24.333333333333332</v>
      </c>
      <c r="Q118" s="8">
        <f t="shared" si="3"/>
        <v>20.666666666666668</v>
      </c>
      <c r="R118" s="8">
        <f t="shared" si="3"/>
        <v>20</v>
      </c>
    </row>
    <row r="120" spans="1:18" x14ac:dyDescent="0.2">
      <c r="A120" s="2" t="s">
        <v>138</v>
      </c>
      <c r="B120" s="2"/>
      <c r="C120" s="2"/>
    </row>
    <row r="121" spans="1:18" x14ac:dyDescent="0.2">
      <c r="A121" s="2" t="str">
        <f>Heildar!A108</f>
        <v>R19</v>
      </c>
      <c r="B121">
        <v>3.9</v>
      </c>
      <c r="C121">
        <v>142</v>
      </c>
      <c r="D121">
        <f>Heildar!B108</f>
        <v>0</v>
      </c>
      <c r="E121">
        <f>Heildar!C108</f>
        <v>0</v>
      </c>
      <c r="F121">
        <f>Heildar!D108</f>
        <v>0</v>
      </c>
      <c r="G121">
        <f>Heildar!E108</f>
        <v>0</v>
      </c>
      <c r="H121">
        <f>Heildar!F108</f>
        <v>0</v>
      </c>
      <c r="I121">
        <f>Heildar!G108</f>
        <v>0</v>
      </c>
      <c r="J121">
        <f>Heildar!H108</f>
        <v>0</v>
      </c>
      <c r="K121">
        <f>Heildar!I108</f>
        <v>0</v>
      </c>
      <c r="L121">
        <f>Heildar!J108</f>
        <v>0</v>
      </c>
    </row>
    <row r="122" spans="1:18" x14ac:dyDescent="0.2">
      <c r="A122" t="str">
        <f>Heildar!A111</f>
        <v>Hrúðurfléttur</v>
      </c>
      <c r="B122">
        <v>3.9</v>
      </c>
      <c r="D122">
        <f>Heildar!B111</f>
        <v>39.5</v>
      </c>
      <c r="E122">
        <f>Heildar!C111</f>
        <v>53.5</v>
      </c>
      <c r="F122">
        <f>Heildar!D111</f>
        <v>43.5</v>
      </c>
      <c r="G122">
        <f>Heildar!E111</f>
        <v>47</v>
      </c>
      <c r="H122">
        <f>Heildar!F111</f>
        <v>48.5</v>
      </c>
      <c r="I122">
        <f>Heildar!G111</f>
        <v>14</v>
      </c>
      <c r="J122">
        <f>Heildar!H111</f>
        <v>-10</v>
      </c>
      <c r="K122">
        <f>Heildar!I111</f>
        <v>3.5</v>
      </c>
      <c r="L122">
        <f>Heildar!J111</f>
        <v>1.5</v>
      </c>
    </row>
    <row r="123" spans="1:18" x14ac:dyDescent="0.2">
      <c r="A123" t="str">
        <f>Heildar!A112</f>
        <v>Heildarþekja</v>
      </c>
      <c r="B123">
        <v>3.9</v>
      </c>
      <c r="D123">
        <f>Heildar!B112</f>
        <v>39.5</v>
      </c>
      <c r="E123">
        <f>Heildar!C112</f>
        <v>53.5</v>
      </c>
      <c r="F123">
        <f>Heildar!D112</f>
        <v>43.5</v>
      </c>
      <c r="G123">
        <f>Heildar!E112</f>
        <v>47</v>
      </c>
      <c r="H123">
        <f>Heildar!F112</f>
        <v>48.5</v>
      </c>
      <c r="I123">
        <f>Heildar!G112</f>
        <v>14</v>
      </c>
      <c r="J123">
        <f>Heildar!H112</f>
        <v>-10</v>
      </c>
      <c r="K123">
        <f>Heildar!I112</f>
        <v>3.5</v>
      </c>
      <c r="L123">
        <f>Heildar!J112</f>
        <v>1.5</v>
      </c>
    </row>
    <row r="124" spans="1:18" x14ac:dyDescent="0.2">
      <c r="A124" t="str">
        <f>Heildar!A113</f>
        <v>Fjölbreytni</v>
      </c>
      <c r="B124">
        <v>3.9</v>
      </c>
      <c r="D124">
        <f>Heildar!B113</f>
        <v>8</v>
      </c>
      <c r="E124">
        <f>Heildar!C113</f>
        <v>8</v>
      </c>
      <c r="F124">
        <f>Heildar!D113</f>
        <v>10</v>
      </c>
      <c r="G124">
        <f>Heildar!E113</f>
        <v>11</v>
      </c>
      <c r="H124">
        <f>Heildar!F113</f>
        <v>11</v>
      </c>
      <c r="I124">
        <f>Heildar!G113</f>
        <v>0</v>
      </c>
      <c r="J124">
        <f>Heildar!H113</f>
        <v>2</v>
      </c>
      <c r="K124">
        <f>Heildar!I113</f>
        <v>1</v>
      </c>
      <c r="L124">
        <f>Heildar!J113</f>
        <v>0</v>
      </c>
    </row>
    <row r="125" spans="1:18" x14ac:dyDescent="0.2">
      <c r="A125" s="2" t="str">
        <f>Heildar!A114</f>
        <v>R20</v>
      </c>
      <c r="B125">
        <v>3.9</v>
      </c>
      <c r="C125">
        <v>142</v>
      </c>
      <c r="D125">
        <f>Heildar!B114</f>
        <v>0</v>
      </c>
      <c r="E125">
        <f>Heildar!C114</f>
        <v>0</v>
      </c>
      <c r="F125">
        <f>Heildar!D114</f>
        <v>0</v>
      </c>
      <c r="G125">
        <f>Heildar!E114</f>
        <v>0</v>
      </c>
      <c r="H125">
        <f>Heildar!F114</f>
        <v>0</v>
      </c>
      <c r="I125">
        <f>Heildar!G114</f>
        <v>0</v>
      </c>
      <c r="J125">
        <f>Heildar!H114</f>
        <v>0</v>
      </c>
      <c r="K125">
        <f>Heildar!I114</f>
        <v>0</v>
      </c>
      <c r="L125">
        <f>Heildar!J114</f>
        <v>0</v>
      </c>
    </row>
    <row r="126" spans="1:18" x14ac:dyDescent="0.2">
      <c r="A126" t="str">
        <f>Heildar!A115</f>
        <v>Mosar</v>
      </c>
      <c r="B126">
        <v>3.9</v>
      </c>
      <c r="D126">
        <f>Heildar!B115</f>
        <v>2</v>
      </c>
      <c r="E126">
        <f>Heildar!C115</f>
        <v>9.5</v>
      </c>
      <c r="F126">
        <f>Heildar!D115</f>
        <v>3</v>
      </c>
      <c r="G126">
        <f>Heildar!E115</f>
        <v>5</v>
      </c>
      <c r="H126">
        <f>Heildar!F115</f>
        <v>4.5</v>
      </c>
      <c r="I126">
        <f>Heildar!G115</f>
        <v>7.5</v>
      </c>
      <c r="J126">
        <f>Heildar!H115</f>
        <v>-6.5</v>
      </c>
      <c r="K126">
        <f>Heildar!I115</f>
        <v>2</v>
      </c>
      <c r="L126">
        <f>Heildar!J115</f>
        <v>-0.5</v>
      </c>
    </row>
    <row r="127" spans="1:18" x14ac:dyDescent="0.2">
      <c r="A127" t="str">
        <f>Heildar!A116</f>
        <v>Blað- og runnfléttur</v>
      </c>
      <c r="B127">
        <v>3.9</v>
      </c>
      <c r="D127">
        <f>Heildar!B116</f>
        <v>1.5</v>
      </c>
      <c r="E127">
        <f>Heildar!C116</f>
        <v>2</v>
      </c>
      <c r="F127">
        <f>Heildar!D116</f>
        <v>1.5</v>
      </c>
      <c r="G127">
        <f>Heildar!E116</f>
        <v>1</v>
      </c>
      <c r="H127">
        <f>Heildar!F116</f>
        <v>0.5</v>
      </c>
      <c r="I127">
        <f>Heildar!G116</f>
        <v>0.5</v>
      </c>
      <c r="J127">
        <f>Heildar!H116</f>
        <v>-0.5</v>
      </c>
      <c r="K127">
        <f>Heildar!I116</f>
        <v>-0.5</v>
      </c>
      <c r="L127">
        <f>Heildar!J116</f>
        <v>-0.5</v>
      </c>
    </row>
    <row r="128" spans="1:18" x14ac:dyDescent="0.2">
      <c r="A128" t="str">
        <f>Heildar!A117</f>
        <v>Hrúðurfléttur</v>
      </c>
      <c r="B128">
        <v>3.9</v>
      </c>
      <c r="D128">
        <f>Heildar!B117</f>
        <v>52</v>
      </c>
      <c r="E128">
        <f>Heildar!C117</f>
        <v>60.5</v>
      </c>
      <c r="F128">
        <f>Heildar!D117</f>
        <v>38</v>
      </c>
      <c r="G128">
        <f>Heildar!E117</f>
        <v>51.5</v>
      </c>
      <c r="H128">
        <f>Heildar!F117</f>
        <v>50.5</v>
      </c>
      <c r="I128">
        <f>Heildar!G117</f>
        <v>8.5</v>
      </c>
      <c r="J128">
        <f>Heildar!H117</f>
        <v>-22.5</v>
      </c>
      <c r="K128">
        <f>Heildar!I117</f>
        <v>13.5</v>
      </c>
      <c r="L128">
        <f>Heildar!J117</f>
        <v>-1</v>
      </c>
    </row>
    <row r="129" spans="1:18" x14ac:dyDescent="0.2">
      <c r="A129" t="str">
        <f>Heildar!A118</f>
        <v>Heildarþekja</v>
      </c>
      <c r="B129">
        <v>3.9</v>
      </c>
      <c r="D129">
        <f>Heildar!B118</f>
        <v>55.5</v>
      </c>
      <c r="E129">
        <f>Heildar!C118</f>
        <v>72</v>
      </c>
      <c r="F129">
        <f>Heildar!D118</f>
        <v>42.5</v>
      </c>
      <c r="G129">
        <f>Heildar!E118</f>
        <v>57.5</v>
      </c>
      <c r="H129">
        <f>Heildar!F118</f>
        <v>55.5</v>
      </c>
      <c r="I129">
        <f>Heildar!G118</f>
        <v>16.5</v>
      </c>
      <c r="J129">
        <f>Heildar!H118</f>
        <v>-29.5</v>
      </c>
      <c r="K129">
        <f>Heildar!I118</f>
        <v>15</v>
      </c>
      <c r="L129">
        <f>Heildar!J118</f>
        <v>-2</v>
      </c>
    </row>
    <row r="130" spans="1:18" x14ac:dyDescent="0.2">
      <c r="A130" t="str">
        <f>Heildar!A119</f>
        <v>Fjölbreytni</v>
      </c>
      <c r="B130">
        <v>3.9</v>
      </c>
      <c r="D130">
        <f>Heildar!B119</f>
        <v>13</v>
      </c>
      <c r="E130">
        <f>Heildar!C119</f>
        <v>19</v>
      </c>
      <c r="F130">
        <f>Heildar!D119</f>
        <v>15</v>
      </c>
      <c r="G130">
        <f>Heildar!E119</f>
        <v>11</v>
      </c>
      <c r="H130">
        <f>Heildar!F119</f>
        <v>13</v>
      </c>
      <c r="I130">
        <f>Heildar!G119</f>
        <v>6</v>
      </c>
      <c r="J130">
        <f>Heildar!H119</f>
        <v>-4</v>
      </c>
      <c r="K130">
        <f>Heildar!I119</f>
        <v>-4</v>
      </c>
      <c r="L130">
        <f>Heildar!J119</f>
        <v>2</v>
      </c>
    </row>
    <row r="131" spans="1:18" x14ac:dyDescent="0.2">
      <c r="A131" s="2" t="str">
        <f>Heildar!A310</f>
        <v>R51</v>
      </c>
      <c r="B131">
        <v>3.9</v>
      </c>
      <c r="C131">
        <v>142</v>
      </c>
      <c r="D131">
        <f>Heildar!B310</f>
        <v>0</v>
      </c>
      <c r="E131">
        <f>Heildar!C310</f>
        <v>0</v>
      </c>
      <c r="F131">
        <f>Heildar!D310</f>
        <v>0</v>
      </c>
      <c r="G131">
        <f>Heildar!E310</f>
        <v>0</v>
      </c>
      <c r="H131">
        <f>Heildar!F310</f>
        <v>0</v>
      </c>
      <c r="I131">
        <f>Heildar!G310</f>
        <v>0</v>
      </c>
      <c r="J131">
        <f>Heildar!H310</f>
        <v>0</v>
      </c>
      <c r="K131">
        <f>Heildar!I310</f>
        <v>0</v>
      </c>
      <c r="L131">
        <f>Heildar!J310</f>
        <v>0</v>
      </c>
    </row>
    <row r="132" spans="1:18" x14ac:dyDescent="0.2">
      <c r="A132" t="str">
        <f>Heildar!A311</f>
        <v>Háplöntur</v>
      </c>
      <c r="B132">
        <v>3.9</v>
      </c>
      <c r="D132">
        <f>Heildar!B311</f>
        <v>1</v>
      </c>
      <c r="E132">
        <f>Heildar!C311</f>
        <v>10</v>
      </c>
      <c r="F132">
        <f>Heildar!D311</f>
        <v>5.5</v>
      </c>
      <c r="G132">
        <f>Heildar!E311</f>
        <v>4.5</v>
      </c>
      <c r="H132">
        <f>Heildar!F311</f>
        <v>3.5</v>
      </c>
      <c r="I132">
        <f>Heildar!G311</f>
        <v>9</v>
      </c>
      <c r="J132">
        <f>Heildar!H311</f>
        <v>-4.5</v>
      </c>
      <c r="K132">
        <f>Heildar!I311</f>
        <v>-1</v>
      </c>
      <c r="L132">
        <f>Heildar!J311</f>
        <v>-1</v>
      </c>
    </row>
    <row r="133" spans="1:18" x14ac:dyDescent="0.2">
      <c r="A133" t="str">
        <f>Heildar!A312</f>
        <v>Mosar</v>
      </c>
      <c r="B133">
        <v>3.9</v>
      </c>
      <c r="D133">
        <f>Heildar!B312</f>
        <v>32.5</v>
      </c>
      <c r="E133">
        <f>Heildar!C312</f>
        <v>49.5</v>
      </c>
      <c r="F133">
        <f>Heildar!D312</f>
        <v>50</v>
      </c>
      <c r="G133">
        <f>Heildar!E312</f>
        <v>51</v>
      </c>
      <c r="H133">
        <f>Heildar!F312</f>
        <v>44.5</v>
      </c>
      <c r="I133">
        <f>Heildar!G312</f>
        <v>17</v>
      </c>
      <c r="J133">
        <f>Heildar!H312</f>
        <v>0.5</v>
      </c>
      <c r="K133">
        <f>Heildar!I312</f>
        <v>1</v>
      </c>
      <c r="L133">
        <f>Heildar!J312</f>
        <v>-6.5</v>
      </c>
    </row>
    <row r="134" spans="1:18" x14ac:dyDescent="0.2">
      <c r="A134" t="str">
        <f>Heildar!A313</f>
        <v>Blað- og runnfléttur</v>
      </c>
      <c r="B134">
        <v>3.9</v>
      </c>
      <c r="D134">
        <f>Heildar!B313</f>
        <v>14</v>
      </c>
      <c r="E134">
        <f>Heildar!C313</f>
        <v>17</v>
      </c>
      <c r="F134">
        <f>Heildar!D313</f>
        <v>20.5</v>
      </c>
      <c r="G134">
        <f>Heildar!E313</f>
        <v>18</v>
      </c>
      <c r="H134">
        <f>Heildar!F313</f>
        <v>10</v>
      </c>
      <c r="I134">
        <f>Heildar!G313</f>
        <v>3</v>
      </c>
      <c r="J134">
        <f>Heildar!H313</f>
        <v>3.5</v>
      </c>
      <c r="K134">
        <f>Heildar!I313</f>
        <v>-2.5</v>
      </c>
      <c r="L134">
        <f>Heildar!J313</f>
        <v>-8</v>
      </c>
    </row>
    <row r="135" spans="1:18" x14ac:dyDescent="0.2">
      <c r="A135" t="str">
        <f>Heildar!A314</f>
        <v>Hrúðurfléttur</v>
      </c>
      <c r="B135">
        <v>3.9</v>
      </c>
      <c r="D135">
        <f>Heildar!B314</f>
        <v>16</v>
      </c>
      <c r="E135">
        <f>Heildar!C314</f>
        <v>13</v>
      </c>
      <c r="F135">
        <f>Heildar!D314</f>
        <v>7.5</v>
      </c>
      <c r="G135">
        <f>Heildar!E314</f>
        <v>9.5</v>
      </c>
      <c r="H135">
        <f>Heildar!F314</f>
        <v>9</v>
      </c>
      <c r="I135">
        <f>Heildar!G314</f>
        <v>-3</v>
      </c>
      <c r="J135">
        <f>Heildar!H314</f>
        <v>-5.5</v>
      </c>
      <c r="K135">
        <f>Heildar!I314</f>
        <v>2</v>
      </c>
      <c r="L135">
        <f>Heildar!J314</f>
        <v>-0.5</v>
      </c>
    </row>
    <row r="136" spans="1:18" x14ac:dyDescent="0.2">
      <c r="A136" t="str">
        <f>Heildar!A315</f>
        <v>Heildarþekja</v>
      </c>
      <c r="B136">
        <v>3.9</v>
      </c>
      <c r="D136">
        <f>Heildar!B315</f>
        <v>63.5</v>
      </c>
      <c r="E136">
        <f>Heildar!C315</f>
        <v>89.5</v>
      </c>
      <c r="F136">
        <f>Heildar!D315</f>
        <v>83.5</v>
      </c>
      <c r="G136">
        <f>Heildar!E315</f>
        <v>83</v>
      </c>
      <c r="H136">
        <f>Heildar!F315</f>
        <v>67</v>
      </c>
      <c r="I136">
        <f>Heildar!G315</f>
        <v>26</v>
      </c>
      <c r="J136">
        <f>Heildar!H315</f>
        <v>-6</v>
      </c>
      <c r="K136">
        <f>Heildar!I315</f>
        <v>-0.5</v>
      </c>
      <c r="L136">
        <f>Heildar!J315</f>
        <v>-16</v>
      </c>
    </row>
    <row r="137" spans="1:18" x14ac:dyDescent="0.2">
      <c r="A137" t="str">
        <f>Heildar!A316</f>
        <v>Fjölbreytni</v>
      </c>
      <c r="B137">
        <v>3.9</v>
      </c>
      <c r="D137">
        <f>Heildar!B316</f>
        <v>27</v>
      </c>
      <c r="E137">
        <f>Heildar!C316</f>
        <v>27</v>
      </c>
      <c r="F137">
        <f>Heildar!D316</f>
        <v>21</v>
      </c>
      <c r="G137">
        <f>Heildar!E316</f>
        <v>21</v>
      </c>
      <c r="H137">
        <f>Heildar!F316</f>
        <v>23</v>
      </c>
      <c r="I137">
        <f>Heildar!G316</f>
        <v>0</v>
      </c>
      <c r="J137">
        <f>Heildar!H316</f>
        <v>-6</v>
      </c>
      <c r="K137">
        <f>Heildar!I316</f>
        <v>0</v>
      </c>
      <c r="L137">
        <f>Heildar!J316</f>
        <v>2</v>
      </c>
    </row>
    <row r="138" spans="1:18" x14ac:dyDescent="0.2">
      <c r="A138" s="2" t="str">
        <f>Heildar!A317</f>
        <v>R52</v>
      </c>
      <c r="B138">
        <v>3.9</v>
      </c>
      <c r="C138">
        <v>142</v>
      </c>
      <c r="D138">
        <f>Heildar!B317</f>
        <v>0</v>
      </c>
      <c r="E138">
        <f>Heildar!C317</f>
        <v>0</v>
      </c>
      <c r="F138">
        <f>Heildar!D317</f>
        <v>0</v>
      </c>
      <c r="G138">
        <f>Heildar!E317</f>
        <v>0</v>
      </c>
      <c r="H138">
        <f>Heildar!F317</f>
        <v>0</v>
      </c>
      <c r="I138">
        <f>Heildar!G317</f>
        <v>0</v>
      </c>
      <c r="J138">
        <f>Heildar!H317</f>
        <v>0</v>
      </c>
      <c r="K138">
        <f>Heildar!I317</f>
        <v>0</v>
      </c>
      <c r="L138">
        <f>Heildar!J317</f>
        <v>0</v>
      </c>
    </row>
    <row r="139" spans="1:18" x14ac:dyDescent="0.2">
      <c r="A139" t="str">
        <f>Heildar!A318</f>
        <v>Háplöntur</v>
      </c>
      <c r="B139">
        <v>3.9</v>
      </c>
      <c r="D139">
        <f>Heildar!B318</f>
        <v>0</v>
      </c>
      <c r="E139">
        <f>Heildar!C318</f>
        <v>0</v>
      </c>
      <c r="F139">
        <f>Heildar!D318</f>
        <v>0.55000000000000004</v>
      </c>
      <c r="G139">
        <f>Heildar!E318</f>
        <v>2.5</v>
      </c>
      <c r="H139">
        <f>Heildar!F318</f>
        <v>5</v>
      </c>
      <c r="I139">
        <f>Heildar!G318</f>
        <v>0</v>
      </c>
      <c r="J139">
        <f>Heildar!H318</f>
        <v>0.55000000000000004</v>
      </c>
      <c r="K139">
        <f>Heildar!I318</f>
        <v>1.95</v>
      </c>
      <c r="L139">
        <f>Heildar!J318</f>
        <v>2.5</v>
      </c>
      <c r="N139">
        <v>1976</v>
      </c>
      <c r="O139">
        <v>1997</v>
      </c>
      <c r="P139">
        <v>2006</v>
      </c>
      <c r="Q139">
        <v>2011</v>
      </c>
      <c r="R139">
        <v>2014</v>
      </c>
    </row>
    <row r="140" spans="1:18" x14ac:dyDescent="0.2">
      <c r="A140" t="str">
        <f>Heildar!A319</f>
        <v>Mosar</v>
      </c>
      <c r="B140">
        <v>3.9</v>
      </c>
      <c r="D140">
        <f>Heildar!B319</f>
        <v>22</v>
      </c>
      <c r="E140">
        <f>Heildar!C319</f>
        <v>48.5</v>
      </c>
      <c r="F140">
        <f>Heildar!D319</f>
        <v>35.5</v>
      </c>
      <c r="G140">
        <f>Heildar!E319</f>
        <v>36</v>
      </c>
      <c r="H140">
        <f>Heildar!F319</f>
        <v>32</v>
      </c>
      <c r="I140">
        <f>Heildar!G319</f>
        <v>26.5</v>
      </c>
      <c r="J140">
        <f>Heildar!H319</f>
        <v>-13</v>
      </c>
      <c r="K140">
        <f>Heildar!I319</f>
        <v>0.5</v>
      </c>
      <c r="L140">
        <f>Heildar!J319</f>
        <v>-4</v>
      </c>
      <c r="M140" t="s">
        <v>48</v>
      </c>
      <c r="N140" s="8">
        <f t="shared" ref="N140:R141" si="4">AVERAGE(D126,D133,D140)</f>
        <v>18.833333333333332</v>
      </c>
      <c r="O140" s="8">
        <f t="shared" si="4"/>
        <v>35.833333333333336</v>
      </c>
      <c r="P140" s="8">
        <f t="shared" si="4"/>
        <v>29.5</v>
      </c>
      <c r="Q140" s="8">
        <f t="shared" si="4"/>
        <v>30.666666666666668</v>
      </c>
      <c r="R140" s="8">
        <f t="shared" si="4"/>
        <v>27</v>
      </c>
    </row>
    <row r="141" spans="1:18" x14ac:dyDescent="0.2">
      <c r="A141" t="str">
        <f>Heildar!A320</f>
        <v>Blað- og runnfléttur</v>
      </c>
      <c r="B141">
        <v>3.9</v>
      </c>
      <c r="D141">
        <f>Heildar!B320</f>
        <v>12.5</v>
      </c>
      <c r="E141">
        <f>Heildar!C320</f>
        <v>9.5</v>
      </c>
      <c r="F141">
        <f>Heildar!D320</f>
        <v>8.5</v>
      </c>
      <c r="G141">
        <f>Heildar!E320</f>
        <v>12.5</v>
      </c>
      <c r="H141">
        <f>Heildar!F320</f>
        <v>6</v>
      </c>
      <c r="I141">
        <f>Heildar!G320</f>
        <v>-3</v>
      </c>
      <c r="J141">
        <f>Heildar!H320</f>
        <v>-1</v>
      </c>
      <c r="K141">
        <f>Heildar!I320</f>
        <v>4</v>
      </c>
      <c r="L141">
        <f>Heildar!J320</f>
        <v>-6.5</v>
      </c>
      <c r="M141" t="s">
        <v>49</v>
      </c>
      <c r="N141" s="8">
        <f t="shared" si="4"/>
        <v>9.3333333333333339</v>
      </c>
      <c r="O141" s="8">
        <f t="shared" si="4"/>
        <v>9.5</v>
      </c>
      <c r="P141" s="8">
        <f t="shared" si="4"/>
        <v>10.166666666666666</v>
      </c>
      <c r="Q141" s="8">
        <f t="shared" si="4"/>
        <v>10.5</v>
      </c>
      <c r="R141" s="8">
        <f t="shared" si="4"/>
        <v>5.5</v>
      </c>
    </row>
    <row r="142" spans="1:18" x14ac:dyDescent="0.2">
      <c r="A142" t="str">
        <f>Heildar!A321</f>
        <v>Hrúðurfléttur</v>
      </c>
      <c r="B142">
        <v>3.9</v>
      </c>
      <c r="D142">
        <f>Heildar!B321</f>
        <v>33</v>
      </c>
      <c r="E142">
        <f>Heildar!C321</f>
        <v>23</v>
      </c>
      <c r="F142">
        <f>Heildar!D321</f>
        <v>17</v>
      </c>
      <c r="G142">
        <f>Heildar!E321</f>
        <v>21.5</v>
      </c>
      <c r="H142">
        <f>Heildar!F321</f>
        <v>16</v>
      </c>
      <c r="I142">
        <f>Heildar!G321</f>
        <v>-10</v>
      </c>
      <c r="J142">
        <f>Heildar!H321</f>
        <v>-6</v>
      </c>
      <c r="K142">
        <f>Heildar!I321</f>
        <v>4.5</v>
      </c>
      <c r="L142">
        <f>Heildar!J321</f>
        <v>-5.5</v>
      </c>
      <c r="M142" t="s">
        <v>56</v>
      </c>
      <c r="N142" s="8">
        <f t="shared" ref="N142:R144" si="5">AVERAGE(D122,D128,D135,D142)</f>
        <v>35.125</v>
      </c>
      <c r="O142" s="8">
        <f t="shared" si="5"/>
        <v>37.5</v>
      </c>
      <c r="P142" s="8">
        <f t="shared" si="5"/>
        <v>26.5</v>
      </c>
      <c r="Q142" s="8">
        <f t="shared" si="5"/>
        <v>32.375</v>
      </c>
      <c r="R142" s="8">
        <f t="shared" si="5"/>
        <v>31</v>
      </c>
    </row>
    <row r="143" spans="1:18" x14ac:dyDescent="0.2">
      <c r="A143" t="str">
        <f>Heildar!A322</f>
        <v>Heildarþekja</v>
      </c>
      <c r="B143">
        <v>3.9</v>
      </c>
      <c r="D143">
        <f>Heildar!B322</f>
        <v>67.5</v>
      </c>
      <c r="E143">
        <f>Heildar!C322</f>
        <v>81</v>
      </c>
      <c r="F143">
        <f>Heildar!D322</f>
        <v>61.55</v>
      </c>
      <c r="G143">
        <f>Heildar!E322</f>
        <v>72.5</v>
      </c>
      <c r="H143">
        <f>Heildar!F322</f>
        <v>59</v>
      </c>
      <c r="I143">
        <f>Heildar!G322</f>
        <v>13.5</v>
      </c>
      <c r="J143">
        <f>Heildar!H322</f>
        <v>-19.450000000000003</v>
      </c>
      <c r="K143">
        <f>Heildar!I322</f>
        <v>10.950000000000003</v>
      </c>
      <c r="L143">
        <f>Heildar!J322</f>
        <v>-13.5</v>
      </c>
      <c r="M143" t="s">
        <v>57</v>
      </c>
      <c r="N143" s="8">
        <f t="shared" si="5"/>
        <v>56.5</v>
      </c>
      <c r="O143" s="8">
        <f t="shared" si="5"/>
        <v>74</v>
      </c>
      <c r="P143" s="8">
        <f t="shared" si="5"/>
        <v>57.762500000000003</v>
      </c>
      <c r="Q143" s="8">
        <f t="shared" si="5"/>
        <v>65</v>
      </c>
      <c r="R143" s="8">
        <f t="shared" si="5"/>
        <v>57.5</v>
      </c>
    </row>
    <row r="144" spans="1:18" x14ac:dyDescent="0.2">
      <c r="A144" t="str">
        <f>Heildar!A323</f>
        <v>Fjölbreytni</v>
      </c>
      <c r="B144">
        <v>3.9</v>
      </c>
      <c r="D144">
        <f>Heildar!B323</f>
        <v>14</v>
      </c>
      <c r="E144">
        <f>Heildar!C323</f>
        <v>17</v>
      </c>
      <c r="F144">
        <f>Heildar!D323</f>
        <v>26</v>
      </c>
      <c r="G144">
        <f>Heildar!E323</f>
        <v>22</v>
      </c>
      <c r="H144">
        <f>Heildar!F323</f>
        <v>18</v>
      </c>
      <c r="I144">
        <f>Heildar!G323</f>
        <v>3</v>
      </c>
      <c r="J144">
        <f>Heildar!H323</f>
        <v>9</v>
      </c>
      <c r="K144">
        <f>Heildar!I323</f>
        <v>-4</v>
      </c>
      <c r="L144">
        <f>Heildar!J323</f>
        <v>-4</v>
      </c>
      <c r="M144" t="s">
        <v>134</v>
      </c>
      <c r="N144" s="8">
        <f t="shared" si="5"/>
        <v>15.5</v>
      </c>
      <c r="O144" s="8">
        <f t="shared" si="5"/>
        <v>17.75</v>
      </c>
      <c r="P144" s="8">
        <f t="shared" si="5"/>
        <v>18</v>
      </c>
      <c r="Q144" s="8">
        <f t="shared" si="5"/>
        <v>16.25</v>
      </c>
      <c r="R144" s="8">
        <f t="shared" si="5"/>
        <v>16.25</v>
      </c>
    </row>
    <row r="145" spans="1:18" x14ac:dyDescent="0.2">
      <c r="A145" s="2" t="s">
        <v>139</v>
      </c>
      <c r="B145" s="2"/>
      <c r="C145" s="2"/>
    </row>
    <row r="146" spans="1:18" x14ac:dyDescent="0.2">
      <c r="A146" s="2" t="str">
        <f>Heildar!A120</f>
        <v>R21</v>
      </c>
      <c r="B146">
        <v>20.9</v>
      </c>
      <c r="C146">
        <v>82</v>
      </c>
      <c r="D146">
        <f>Heildar!B120</f>
        <v>0</v>
      </c>
      <c r="E146">
        <f>Heildar!C120</f>
        <v>0</v>
      </c>
      <c r="F146">
        <f>Heildar!D120</f>
        <v>0</v>
      </c>
      <c r="G146">
        <f>Heildar!E120</f>
        <v>0</v>
      </c>
      <c r="H146">
        <f>Heildar!F120</f>
        <v>0</v>
      </c>
      <c r="I146">
        <f>Heildar!G120</f>
        <v>0</v>
      </c>
      <c r="J146">
        <f>Heildar!H120</f>
        <v>0</v>
      </c>
      <c r="K146">
        <f>Heildar!I120</f>
        <v>0</v>
      </c>
      <c r="L146">
        <f>Heildar!J120</f>
        <v>0</v>
      </c>
    </row>
    <row r="147" spans="1:18" x14ac:dyDescent="0.2">
      <c r="A147" t="str">
        <f>Heildar!A121</f>
        <v>Mosar</v>
      </c>
      <c r="B147">
        <v>20.9</v>
      </c>
      <c r="D147">
        <f>Heildar!B121</f>
        <v>12.5</v>
      </c>
      <c r="E147">
        <f>Heildar!C121</f>
        <v>11.5</v>
      </c>
      <c r="F147">
        <f>Heildar!D121</f>
        <v>15.55</v>
      </c>
      <c r="G147">
        <f>Heildar!E121</f>
        <v>13.5</v>
      </c>
      <c r="H147">
        <f>Heildar!F121</f>
        <v>13</v>
      </c>
      <c r="I147">
        <f>Heildar!G121</f>
        <v>-1</v>
      </c>
      <c r="J147">
        <f>Heildar!H121</f>
        <v>4.0500000000000007</v>
      </c>
      <c r="K147">
        <f>Heildar!I121</f>
        <v>-2.0500000000000007</v>
      </c>
      <c r="L147">
        <f>Heildar!J121</f>
        <v>-0.5</v>
      </c>
    </row>
    <row r="148" spans="1:18" x14ac:dyDescent="0.2">
      <c r="A148" t="str">
        <f>Heildar!A122</f>
        <v>Blað- og runnfléttur</v>
      </c>
      <c r="B148">
        <v>20.9</v>
      </c>
      <c r="D148">
        <f>Heildar!B122</f>
        <v>1.5</v>
      </c>
      <c r="E148">
        <f>Heildar!C122</f>
        <v>6</v>
      </c>
      <c r="F148">
        <f>Heildar!D122</f>
        <v>8.5</v>
      </c>
      <c r="G148">
        <f>Heildar!E122</f>
        <v>8</v>
      </c>
      <c r="H148">
        <f>Heildar!F122</f>
        <v>11</v>
      </c>
      <c r="I148">
        <f>Heildar!G122</f>
        <v>4.5</v>
      </c>
      <c r="J148">
        <f>Heildar!H122</f>
        <v>2.5</v>
      </c>
      <c r="K148">
        <f>Heildar!I122</f>
        <v>-0.5</v>
      </c>
      <c r="L148">
        <f>Heildar!J122</f>
        <v>3</v>
      </c>
    </row>
    <row r="149" spans="1:18" x14ac:dyDescent="0.2">
      <c r="A149" t="str">
        <f>Heildar!A123</f>
        <v>Hrúðurfléttur</v>
      </c>
      <c r="B149">
        <v>20.9</v>
      </c>
      <c r="D149">
        <f>Heildar!B123</f>
        <v>50</v>
      </c>
      <c r="E149">
        <f>Heildar!C123</f>
        <v>62.5</v>
      </c>
      <c r="F149">
        <f>Heildar!D123</f>
        <v>16</v>
      </c>
      <c r="G149">
        <f>Heildar!E123</f>
        <v>15</v>
      </c>
      <c r="H149">
        <f>Heildar!F123</f>
        <v>18</v>
      </c>
      <c r="I149">
        <f>Heildar!G123</f>
        <v>12.5</v>
      </c>
      <c r="J149">
        <f>Heildar!H123</f>
        <v>-46.5</v>
      </c>
      <c r="K149">
        <f>Heildar!I123</f>
        <v>-1</v>
      </c>
      <c r="L149">
        <f>Heildar!J123</f>
        <v>3</v>
      </c>
    </row>
    <row r="150" spans="1:18" x14ac:dyDescent="0.2">
      <c r="A150" t="str">
        <f>Heildar!A124</f>
        <v>Heildarþekja</v>
      </c>
      <c r="B150">
        <v>20.9</v>
      </c>
      <c r="D150">
        <f>Heildar!B124</f>
        <v>64</v>
      </c>
      <c r="E150">
        <f>Heildar!C124</f>
        <v>80</v>
      </c>
      <c r="F150">
        <f>Heildar!D124</f>
        <v>40.049999999999997</v>
      </c>
      <c r="G150">
        <f>Heildar!E124</f>
        <v>36.5</v>
      </c>
      <c r="H150">
        <f>Heildar!F124</f>
        <v>42</v>
      </c>
      <c r="I150">
        <f>Heildar!G124</f>
        <v>16</v>
      </c>
      <c r="J150">
        <f>Heildar!H124</f>
        <v>-39.950000000000003</v>
      </c>
      <c r="K150">
        <f>Heildar!I124</f>
        <v>-3.5499999999999972</v>
      </c>
      <c r="L150">
        <f>Heildar!J124</f>
        <v>5.5</v>
      </c>
    </row>
    <row r="151" spans="1:18" x14ac:dyDescent="0.2">
      <c r="A151" t="str">
        <f>Heildar!A125</f>
        <v>Fjölbreytni</v>
      </c>
      <c r="B151">
        <v>20.9</v>
      </c>
      <c r="D151">
        <f>Heildar!B125</f>
        <v>11</v>
      </c>
      <c r="E151">
        <f>Heildar!C125</f>
        <v>11</v>
      </c>
      <c r="F151">
        <f>Heildar!D125</f>
        <v>14</v>
      </c>
      <c r="G151">
        <f>Heildar!E125</f>
        <v>12</v>
      </c>
      <c r="H151">
        <f>Heildar!F125</f>
        <v>14</v>
      </c>
      <c r="I151">
        <f>Heildar!G125</f>
        <v>0</v>
      </c>
      <c r="J151">
        <f>Heildar!H125</f>
        <v>3</v>
      </c>
      <c r="K151">
        <f>Heildar!I125</f>
        <v>-2</v>
      </c>
      <c r="L151">
        <f>Heildar!J125</f>
        <v>2</v>
      </c>
    </row>
    <row r="152" spans="1:18" x14ac:dyDescent="0.2">
      <c r="A152" s="2" t="str">
        <f>Heildar!A126</f>
        <v>R22</v>
      </c>
      <c r="B152">
        <v>20.9</v>
      </c>
      <c r="C152">
        <v>82</v>
      </c>
      <c r="D152">
        <f>Heildar!B126</f>
        <v>0</v>
      </c>
      <c r="E152">
        <f>Heildar!C126</f>
        <v>0</v>
      </c>
      <c r="F152">
        <f>Heildar!D126</f>
        <v>0</v>
      </c>
      <c r="G152">
        <f>Heildar!E126</f>
        <v>0</v>
      </c>
      <c r="H152">
        <f>Heildar!F126</f>
        <v>0</v>
      </c>
      <c r="I152">
        <f>Heildar!G126</f>
        <v>0</v>
      </c>
      <c r="J152">
        <f>Heildar!H126</f>
        <v>0</v>
      </c>
      <c r="K152">
        <f>Heildar!I126</f>
        <v>0</v>
      </c>
      <c r="L152">
        <f>Heildar!J126</f>
        <v>0</v>
      </c>
    </row>
    <row r="153" spans="1:18" x14ac:dyDescent="0.2">
      <c r="A153" t="str">
        <f>Heildar!A127</f>
        <v>Háplöntur</v>
      </c>
      <c r="B153">
        <v>20.9</v>
      </c>
      <c r="D153">
        <f>Heildar!B127</f>
        <v>0.5</v>
      </c>
      <c r="E153">
        <f>Heildar!C127</f>
        <v>0.5</v>
      </c>
      <c r="F153">
        <f>Heildar!D127</f>
        <v>2</v>
      </c>
      <c r="G153">
        <f>Heildar!E127</f>
        <v>2</v>
      </c>
      <c r="H153">
        <f>Heildar!F127</f>
        <v>2</v>
      </c>
      <c r="I153">
        <f>Heildar!G127</f>
        <v>0</v>
      </c>
      <c r="J153">
        <f>Heildar!H127</f>
        <v>1.5</v>
      </c>
      <c r="K153">
        <f>Heildar!I127</f>
        <v>0</v>
      </c>
      <c r="L153">
        <f>Heildar!J127</f>
        <v>0</v>
      </c>
    </row>
    <row r="154" spans="1:18" x14ac:dyDescent="0.2">
      <c r="A154" t="str">
        <f>Heildar!A128</f>
        <v>Mosar</v>
      </c>
      <c r="B154">
        <v>20.9</v>
      </c>
      <c r="D154">
        <f>Heildar!B128</f>
        <v>10</v>
      </c>
      <c r="E154">
        <f>Heildar!C128</f>
        <v>27.5</v>
      </c>
      <c r="F154">
        <f>Heildar!D128</f>
        <v>44.5</v>
      </c>
      <c r="G154">
        <f>Heildar!E128</f>
        <v>16.5</v>
      </c>
      <c r="H154">
        <f>Heildar!F128</f>
        <v>13.5</v>
      </c>
      <c r="I154">
        <f>Heildar!G128</f>
        <v>17.5</v>
      </c>
      <c r="J154">
        <f>Heildar!H128</f>
        <v>17</v>
      </c>
      <c r="K154">
        <f>Heildar!I128</f>
        <v>-28</v>
      </c>
      <c r="L154">
        <f>Heildar!J128</f>
        <v>-3</v>
      </c>
    </row>
    <row r="155" spans="1:18" x14ac:dyDescent="0.2">
      <c r="A155" t="str">
        <f>Heildar!A129</f>
        <v>Blað- og runnfléttur</v>
      </c>
      <c r="B155">
        <v>20.9</v>
      </c>
      <c r="D155">
        <f>Heildar!B129</f>
        <v>0.5</v>
      </c>
      <c r="E155">
        <f>Heildar!C129</f>
        <v>0.01</v>
      </c>
      <c r="F155">
        <f>Heildar!D129</f>
        <v>0.01</v>
      </c>
      <c r="G155">
        <f>Heildar!E129</f>
        <v>0.01</v>
      </c>
      <c r="H155">
        <f>Heildar!F129</f>
        <v>0.01</v>
      </c>
      <c r="I155">
        <f>Heildar!G129</f>
        <v>-0.49</v>
      </c>
      <c r="J155">
        <f>Heildar!H129</f>
        <v>0</v>
      </c>
      <c r="K155">
        <f>Heildar!I129</f>
        <v>0</v>
      </c>
      <c r="L155">
        <f>Heildar!J129</f>
        <v>0</v>
      </c>
    </row>
    <row r="156" spans="1:18" x14ac:dyDescent="0.2">
      <c r="A156" t="str">
        <f>Heildar!A130</f>
        <v>Hrúðurfléttur</v>
      </c>
      <c r="B156">
        <v>20.9</v>
      </c>
      <c r="D156">
        <f>Heildar!B130</f>
        <v>17.5</v>
      </c>
      <c r="E156">
        <f>Heildar!C130</f>
        <v>33</v>
      </c>
      <c r="F156">
        <f>Heildar!D130</f>
        <v>15.5</v>
      </c>
      <c r="G156">
        <f>Heildar!E130</f>
        <v>18.5</v>
      </c>
      <c r="H156">
        <f>Heildar!F130</f>
        <v>34.5</v>
      </c>
      <c r="I156">
        <f>Heildar!G130</f>
        <v>15.5</v>
      </c>
      <c r="J156">
        <f>Heildar!H130</f>
        <v>-17.5</v>
      </c>
      <c r="K156">
        <f>Heildar!I130</f>
        <v>3</v>
      </c>
      <c r="L156">
        <f>Heildar!J130</f>
        <v>16</v>
      </c>
    </row>
    <row r="157" spans="1:18" x14ac:dyDescent="0.2">
      <c r="A157" t="str">
        <f>Heildar!A131</f>
        <v>Heildarþekja</v>
      </c>
      <c r="B157">
        <v>20.9</v>
      </c>
      <c r="D157">
        <f>Heildar!B131</f>
        <v>28.5</v>
      </c>
      <c r="E157">
        <f>Heildar!C131</f>
        <v>61</v>
      </c>
      <c r="F157">
        <f>Heildar!D131</f>
        <v>62</v>
      </c>
      <c r="G157">
        <f>Heildar!E131</f>
        <v>37.5</v>
      </c>
      <c r="H157">
        <f>Heildar!F131</f>
        <v>50</v>
      </c>
      <c r="I157">
        <f>Heildar!G131</f>
        <v>32.5</v>
      </c>
      <c r="J157">
        <f>Heildar!H131</f>
        <v>1</v>
      </c>
      <c r="K157">
        <f>Heildar!I131</f>
        <v>-24.5</v>
      </c>
      <c r="L157">
        <f>Heildar!J131</f>
        <v>12.5</v>
      </c>
    </row>
    <row r="158" spans="1:18" x14ac:dyDescent="0.2">
      <c r="A158" t="str">
        <f>Heildar!A132</f>
        <v>Fjölbreytni</v>
      </c>
      <c r="B158">
        <v>20.9</v>
      </c>
      <c r="D158">
        <f>Heildar!B132</f>
        <v>12</v>
      </c>
      <c r="E158">
        <f>Heildar!C132</f>
        <v>15</v>
      </c>
      <c r="F158">
        <f>Heildar!D132</f>
        <v>16</v>
      </c>
      <c r="G158">
        <f>Heildar!E132</f>
        <v>16</v>
      </c>
      <c r="H158">
        <f>Heildar!F132</f>
        <v>15</v>
      </c>
      <c r="I158">
        <f>Heildar!G132</f>
        <v>3</v>
      </c>
      <c r="J158">
        <f>Heildar!H132</f>
        <v>1</v>
      </c>
      <c r="K158">
        <f>Heildar!I132</f>
        <v>0</v>
      </c>
      <c r="L158">
        <f>Heildar!J132</f>
        <v>-1</v>
      </c>
    </row>
    <row r="159" spans="1:18" x14ac:dyDescent="0.2">
      <c r="A159" s="2" t="str">
        <f>Heildar!A133</f>
        <v>R23</v>
      </c>
      <c r="B159">
        <v>20.9</v>
      </c>
      <c r="C159">
        <v>82</v>
      </c>
      <c r="D159">
        <f>Heildar!B133</f>
        <v>0</v>
      </c>
      <c r="E159">
        <f>Heildar!C133</f>
        <v>0</v>
      </c>
      <c r="F159">
        <f>Heildar!D133</f>
        <v>0</v>
      </c>
      <c r="G159">
        <f>Heildar!E133</f>
        <v>0</v>
      </c>
      <c r="H159">
        <f>Heildar!F133</f>
        <v>0</v>
      </c>
      <c r="I159">
        <f>Heildar!G133</f>
        <v>0</v>
      </c>
      <c r="J159">
        <f>Heildar!H133</f>
        <v>0</v>
      </c>
      <c r="K159">
        <f>Heildar!I133</f>
        <v>0</v>
      </c>
      <c r="L159">
        <f>Heildar!J133</f>
        <v>0</v>
      </c>
    </row>
    <row r="160" spans="1:18" x14ac:dyDescent="0.2">
      <c r="A160" t="str">
        <f>Heildar!A134</f>
        <v>Háplöntur</v>
      </c>
      <c r="B160">
        <v>20.9</v>
      </c>
      <c r="D160">
        <f>Heildar!B134</f>
        <v>0.5</v>
      </c>
      <c r="E160">
        <f>Heildar!C134</f>
        <v>1.5</v>
      </c>
      <c r="F160">
        <f>Heildar!D134</f>
        <v>4</v>
      </c>
      <c r="G160">
        <f>Heildar!E134</f>
        <v>2.5</v>
      </c>
      <c r="H160">
        <f>Heildar!F134</f>
        <v>2.5</v>
      </c>
      <c r="I160">
        <f>Heildar!G134</f>
        <v>1</v>
      </c>
      <c r="J160">
        <f>Heildar!H134</f>
        <v>2.5</v>
      </c>
      <c r="K160">
        <f>Heildar!I134</f>
        <v>-1.5</v>
      </c>
      <c r="L160">
        <f>Heildar!J134</f>
        <v>0</v>
      </c>
      <c r="N160">
        <v>1976</v>
      </c>
      <c r="O160">
        <v>1997</v>
      </c>
      <c r="P160">
        <v>2006</v>
      </c>
      <c r="Q160">
        <v>2011</v>
      </c>
      <c r="R160">
        <v>2014</v>
      </c>
    </row>
    <row r="161" spans="1:18" x14ac:dyDescent="0.2">
      <c r="A161" t="str">
        <f>Heildar!A135</f>
        <v>Mosar</v>
      </c>
      <c r="B161">
        <v>20.9</v>
      </c>
      <c r="D161">
        <f>Heildar!B135</f>
        <v>14.5</v>
      </c>
      <c r="E161">
        <f>Heildar!C135</f>
        <v>19.5</v>
      </c>
      <c r="F161">
        <f>Heildar!D135</f>
        <v>26</v>
      </c>
      <c r="G161">
        <f>Heildar!E135</f>
        <v>24</v>
      </c>
      <c r="H161">
        <f>Heildar!F135</f>
        <v>26.5</v>
      </c>
      <c r="I161">
        <f>Heildar!G135</f>
        <v>5</v>
      </c>
      <c r="J161">
        <f>Heildar!H135</f>
        <v>6.5</v>
      </c>
      <c r="K161">
        <f>Heildar!I135</f>
        <v>-2</v>
      </c>
      <c r="L161">
        <f>Heildar!J135</f>
        <v>2.5</v>
      </c>
      <c r="M161" t="s">
        <v>48</v>
      </c>
      <c r="N161" s="8">
        <f t="shared" ref="N161:R165" si="6">AVERAGE(D147,D154,D161)</f>
        <v>12.333333333333334</v>
      </c>
      <c r="O161" s="8">
        <f t="shared" si="6"/>
        <v>19.5</v>
      </c>
      <c r="P161" s="8">
        <f t="shared" si="6"/>
        <v>28.683333333333334</v>
      </c>
      <c r="Q161" s="8">
        <f t="shared" si="6"/>
        <v>18</v>
      </c>
      <c r="R161" s="8">
        <f t="shared" si="6"/>
        <v>17.666666666666668</v>
      </c>
    </row>
    <row r="162" spans="1:18" x14ac:dyDescent="0.2">
      <c r="A162" t="str">
        <f>Heildar!A136</f>
        <v>Blað- og runnfléttur</v>
      </c>
      <c r="B162">
        <v>20.9</v>
      </c>
      <c r="D162">
        <f>Heildar!B136</f>
        <v>12.5</v>
      </c>
      <c r="E162">
        <f>Heildar!C136</f>
        <v>13</v>
      </c>
      <c r="F162">
        <f>Heildar!D136</f>
        <v>13</v>
      </c>
      <c r="G162">
        <f>Heildar!E136</f>
        <v>10.5</v>
      </c>
      <c r="H162">
        <f>Heildar!F136</f>
        <v>8.5</v>
      </c>
      <c r="I162">
        <f>Heildar!G136</f>
        <v>0.5</v>
      </c>
      <c r="J162">
        <f>Heildar!H136</f>
        <v>0</v>
      </c>
      <c r="K162">
        <f>Heildar!I136</f>
        <v>-2.5</v>
      </c>
      <c r="L162">
        <f>Heildar!J136</f>
        <v>-2</v>
      </c>
      <c r="M162" t="s">
        <v>49</v>
      </c>
      <c r="N162" s="8">
        <f t="shared" si="6"/>
        <v>4.833333333333333</v>
      </c>
      <c r="O162" s="8">
        <f t="shared" si="6"/>
        <v>6.336666666666666</v>
      </c>
      <c r="P162" s="8">
        <f t="shared" si="6"/>
        <v>7.169999999999999</v>
      </c>
      <c r="Q162" s="8">
        <f t="shared" si="6"/>
        <v>6.169999999999999</v>
      </c>
      <c r="R162" s="8">
        <f t="shared" si="6"/>
        <v>6.503333333333333</v>
      </c>
    </row>
    <row r="163" spans="1:18" x14ac:dyDescent="0.2">
      <c r="A163" t="str">
        <f>Heildar!A137</f>
        <v>Hrúðurfléttur</v>
      </c>
      <c r="B163">
        <v>20.9</v>
      </c>
      <c r="D163">
        <f>Heildar!B137</f>
        <v>29.5</v>
      </c>
      <c r="E163">
        <f>Heildar!C137</f>
        <v>34.5</v>
      </c>
      <c r="F163">
        <f>Heildar!D137</f>
        <v>19</v>
      </c>
      <c r="G163">
        <f>Heildar!E137</f>
        <v>9</v>
      </c>
      <c r="H163">
        <f>Heildar!F137</f>
        <v>32.5</v>
      </c>
      <c r="I163">
        <f>Heildar!G137</f>
        <v>5</v>
      </c>
      <c r="J163">
        <f>Heildar!H137</f>
        <v>-15.5</v>
      </c>
      <c r="K163">
        <f>Heildar!I137</f>
        <v>-10</v>
      </c>
      <c r="L163">
        <f>Heildar!J137</f>
        <v>23.5</v>
      </c>
      <c r="M163" t="s">
        <v>56</v>
      </c>
      <c r="N163" s="8">
        <f t="shared" si="6"/>
        <v>32.333333333333336</v>
      </c>
      <c r="O163" s="8">
        <f t="shared" si="6"/>
        <v>43.333333333333336</v>
      </c>
      <c r="P163" s="8">
        <f t="shared" si="6"/>
        <v>16.833333333333332</v>
      </c>
      <c r="Q163" s="8">
        <f t="shared" si="6"/>
        <v>14.166666666666666</v>
      </c>
      <c r="R163" s="8">
        <f t="shared" si="6"/>
        <v>28.333333333333332</v>
      </c>
    </row>
    <row r="164" spans="1:18" x14ac:dyDescent="0.2">
      <c r="A164" t="str">
        <f>Heildar!A138</f>
        <v>Heildarþekja</v>
      </c>
      <c r="B164">
        <v>20.9</v>
      </c>
      <c r="D164">
        <f>Heildar!B138</f>
        <v>57</v>
      </c>
      <c r="E164">
        <f>Heildar!C138</f>
        <v>68.5</v>
      </c>
      <c r="F164">
        <f>Heildar!D138</f>
        <v>62</v>
      </c>
      <c r="G164">
        <f>Heildar!E138</f>
        <v>46</v>
      </c>
      <c r="H164">
        <f>Heildar!F138</f>
        <v>70</v>
      </c>
      <c r="I164">
        <f>Heildar!G138</f>
        <v>11.5</v>
      </c>
      <c r="J164">
        <f>Heildar!H138</f>
        <v>-6.5</v>
      </c>
      <c r="K164">
        <f>Heildar!I138</f>
        <v>-16</v>
      </c>
      <c r="L164">
        <f>Heildar!J138</f>
        <v>24</v>
      </c>
      <c r="M164" t="s">
        <v>57</v>
      </c>
      <c r="N164" s="8">
        <f t="shared" si="6"/>
        <v>49.833333333333336</v>
      </c>
      <c r="O164" s="8">
        <f t="shared" si="6"/>
        <v>69.833333333333329</v>
      </c>
      <c r="P164" s="8">
        <f t="shared" si="6"/>
        <v>54.683333333333337</v>
      </c>
      <c r="Q164" s="8">
        <f t="shared" si="6"/>
        <v>40</v>
      </c>
      <c r="R164" s="8">
        <f t="shared" si="6"/>
        <v>54</v>
      </c>
    </row>
    <row r="165" spans="1:18" x14ac:dyDescent="0.2">
      <c r="A165" t="str">
        <f>Heildar!A139</f>
        <v>Fjölbreytni</v>
      </c>
      <c r="B165">
        <v>20.9</v>
      </c>
      <c r="D165">
        <f>Heildar!B139</f>
        <v>18</v>
      </c>
      <c r="E165">
        <f>Heildar!C139</f>
        <v>22</v>
      </c>
      <c r="F165">
        <f>Heildar!D139</f>
        <v>22</v>
      </c>
      <c r="G165">
        <f>Heildar!E139</f>
        <v>21</v>
      </c>
      <c r="H165">
        <f>Heildar!F139</f>
        <v>21</v>
      </c>
      <c r="I165">
        <f>Heildar!G139</f>
        <v>4</v>
      </c>
      <c r="J165">
        <f>Heildar!H139</f>
        <v>0</v>
      </c>
      <c r="K165">
        <f>Heildar!I139</f>
        <v>-1</v>
      </c>
      <c r="L165">
        <f>Heildar!J139</f>
        <v>0</v>
      </c>
      <c r="M165" t="s">
        <v>134</v>
      </c>
      <c r="N165" s="8">
        <f t="shared" si="6"/>
        <v>13.666666666666666</v>
      </c>
      <c r="O165" s="8">
        <f t="shared" si="6"/>
        <v>16</v>
      </c>
      <c r="P165" s="8">
        <f t="shared" si="6"/>
        <v>17.333333333333332</v>
      </c>
      <c r="Q165" s="8">
        <f t="shared" si="6"/>
        <v>16.333333333333332</v>
      </c>
      <c r="R165" s="8">
        <f t="shared" si="6"/>
        <v>16.666666666666668</v>
      </c>
    </row>
    <row r="166" spans="1:18" x14ac:dyDescent="0.2">
      <c r="A166" s="2" t="s">
        <v>140</v>
      </c>
      <c r="B166" s="2"/>
      <c r="C166" s="2"/>
    </row>
    <row r="167" spans="1:18" x14ac:dyDescent="0.2">
      <c r="A167" s="2" t="str">
        <f>Heildar!A147</f>
        <v>R25</v>
      </c>
      <c r="B167">
        <v>6.9</v>
      </c>
      <c r="C167">
        <v>225</v>
      </c>
      <c r="D167">
        <f>Heildar!B147</f>
        <v>0</v>
      </c>
      <c r="E167">
        <f>Heildar!C147</f>
        <v>0</v>
      </c>
      <c r="F167">
        <f>Heildar!D147</f>
        <v>0</v>
      </c>
      <c r="G167">
        <f>Heildar!E147</f>
        <v>0</v>
      </c>
      <c r="H167">
        <f>Heildar!F147</f>
        <v>0</v>
      </c>
      <c r="I167">
        <f>Heildar!G147</f>
        <v>0</v>
      </c>
      <c r="J167">
        <f>Heildar!H147</f>
        <v>0</v>
      </c>
      <c r="K167">
        <f>Heildar!I147</f>
        <v>0</v>
      </c>
      <c r="L167">
        <f>Heildar!J147</f>
        <v>0</v>
      </c>
    </row>
    <row r="168" spans="1:18" x14ac:dyDescent="0.2">
      <c r="A168" t="str">
        <f>Heildar!A148</f>
        <v>Mosar</v>
      </c>
      <c r="B168">
        <v>6.9</v>
      </c>
      <c r="D168">
        <f>Heildar!B148</f>
        <v>2</v>
      </c>
      <c r="E168">
        <f>Heildar!C148</f>
        <v>1</v>
      </c>
      <c r="F168">
        <f>Heildar!D148</f>
        <v>2</v>
      </c>
      <c r="G168">
        <f>Heildar!E148</f>
        <v>2</v>
      </c>
      <c r="H168">
        <f>Heildar!F148</f>
        <v>2.5</v>
      </c>
      <c r="I168">
        <f>Heildar!G148</f>
        <v>-1</v>
      </c>
      <c r="J168">
        <f>Heildar!H148</f>
        <v>1</v>
      </c>
      <c r="K168">
        <f>Heildar!I148</f>
        <v>0</v>
      </c>
      <c r="L168">
        <f>Heildar!J148</f>
        <v>0.5</v>
      </c>
    </row>
    <row r="169" spans="1:18" x14ac:dyDescent="0.2">
      <c r="A169" t="str">
        <f>Heildar!A150</f>
        <v>Hrúðurfléttur</v>
      </c>
      <c r="B169">
        <v>6.9</v>
      </c>
      <c r="D169">
        <f>Heildar!B150</f>
        <v>55.5</v>
      </c>
      <c r="E169">
        <f>Heildar!C150</f>
        <v>41.5</v>
      </c>
      <c r="F169">
        <f>Heildar!D150</f>
        <v>61.5</v>
      </c>
      <c r="G169">
        <f>Heildar!E150</f>
        <v>63.6</v>
      </c>
      <c r="H169">
        <f>Heildar!F150</f>
        <v>66</v>
      </c>
      <c r="I169">
        <f>Heildar!G150</f>
        <v>-14</v>
      </c>
      <c r="J169">
        <f>Heildar!H150</f>
        <v>20</v>
      </c>
      <c r="K169">
        <f>Heildar!I150</f>
        <v>2.1000000000000014</v>
      </c>
      <c r="L169">
        <f>Heildar!J150</f>
        <v>2.3999999999999986</v>
      </c>
    </row>
    <row r="170" spans="1:18" x14ac:dyDescent="0.2">
      <c r="A170" t="str">
        <f>Heildar!A151</f>
        <v>Heildarþekja</v>
      </c>
      <c r="B170">
        <v>6.9</v>
      </c>
      <c r="D170">
        <f>Heildar!B151</f>
        <v>57.5</v>
      </c>
      <c r="E170">
        <f>Heildar!C151</f>
        <v>42.5</v>
      </c>
      <c r="F170">
        <f>Heildar!D151</f>
        <v>63.5</v>
      </c>
      <c r="G170">
        <f>Heildar!E151</f>
        <v>65.599999999999994</v>
      </c>
      <c r="H170">
        <f>Heildar!F151</f>
        <v>68.5</v>
      </c>
      <c r="I170">
        <f>Heildar!G151</f>
        <v>-15</v>
      </c>
      <c r="J170">
        <f>Heildar!H151</f>
        <v>21</v>
      </c>
      <c r="K170">
        <f>Heildar!I151</f>
        <v>2.0999999999999943</v>
      </c>
      <c r="L170">
        <f>Heildar!J151</f>
        <v>2.9000000000000057</v>
      </c>
      <c r="N170">
        <v>1976</v>
      </c>
      <c r="O170">
        <v>1997</v>
      </c>
      <c r="P170">
        <v>2006</v>
      </c>
      <c r="Q170">
        <v>2011</v>
      </c>
      <c r="R170">
        <v>2014</v>
      </c>
    </row>
    <row r="171" spans="1:18" x14ac:dyDescent="0.2">
      <c r="A171" t="str">
        <f>Heildar!A152</f>
        <v>Fjölbreytni</v>
      </c>
      <c r="B171">
        <v>6.9</v>
      </c>
      <c r="D171">
        <f>Heildar!B152</f>
        <v>10</v>
      </c>
      <c r="E171">
        <f>Heildar!C152</f>
        <v>9</v>
      </c>
      <c r="F171">
        <f>Heildar!D152</f>
        <v>14</v>
      </c>
      <c r="G171">
        <f>Heildar!E152</f>
        <v>14</v>
      </c>
      <c r="H171">
        <f>Heildar!F152</f>
        <v>11</v>
      </c>
      <c r="I171">
        <f>Heildar!G152</f>
        <v>-1</v>
      </c>
      <c r="J171">
        <f>Heildar!H152</f>
        <v>5</v>
      </c>
      <c r="K171">
        <f>Heildar!I152</f>
        <v>0</v>
      </c>
      <c r="L171">
        <f>Heildar!J152</f>
        <v>-3</v>
      </c>
      <c r="M171" t="s">
        <v>48</v>
      </c>
      <c r="N171" s="8">
        <f>AVERAGE(D168,D173,D179)</f>
        <v>9</v>
      </c>
      <c r="O171" s="8">
        <f>AVERAGE(E168,E173,E179)</f>
        <v>16.5</v>
      </c>
      <c r="P171" s="8">
        <f>AVERAGE(F168,F173)</f>
        <v>17.5</v>
      </c>
      <c r="Q171" s="8">
        <f>AVERAGE(G168,G173,G179)</f>
        <v>20.666666666666668</v>
      </c>
      <c r="R171" s="8">
        <f>AVERAGE(H168,H173,H179)</f>
        <v>21</v>
      </c>
    </row>
    <row r="172" spans="1:18" x14ac:dyDescent="0.2">
      <c r="A172" s="2" t="str">
        <f>Heildar!A153</f>
        <v>R26</v>
      </c>
      <c r="B172">
        <v>6.9</v>
      </c>
      <c r="C172">
        <v>225</v>
      </c>
      <c r="D172">
        <f>Heildar!B153</f>
        <v>0</v>
      </c>
      <c r="E172">
        <f>Heildar!C153</f>
        <v>0</v>
      </c>
      <c r="F172">
        <f>Heildar!D153</f>
        <v>0</v>
      </c>
      <c r="G172">
        <f>Heildar!E153</f>
        <v>0</v>
      </c>
      <c r="H172">
        <f>Heildar!F153</f>
        <v>0</v>
      </c>
      <c r="I172">
        <f>Heildar!G153</f>
        <v>0</v>
      </c>
      <c r="J172">
        <f>Heildar!H153</f>
        <v>0</v>
      </c>
      <c r="K172">
        <f>Heildar!I153</f>
        <v>0</v>
      </c>
      <c r="L172">
        <f>Heildar!J153</f>
        <v>0</v>
      </c>
      <c r="M172" t="s">
        <v>56</v>
      </c>
      <c r="N172" s="8">
        <f t="shared" ref="N172:O174" si="7">AVERAGE(D169,D174,D181)</f>
        <v>54.666666666666664</v>
      </c>
      <c r="O172" s="8">
        <f t="shared" si="7"/>
        <v>38.666666666666664</v>
      </c>
      <c r="P172" s="8">
        <f>AVERAGE(F169,F174)</f>
        <v>48.25</v>
      </c>
      <c r="Q172" s="8">
        <f t="shared" ref="Q172:R174" si="8">AVERAGE(G169,G174,G181)</f>
        <v>37.366666666666667</v>
      </c>
      <c r="R172" s="8">
        <f t="shared" si="8"/>
        <v>34.833333333333336</v>
      </c>
    </row>
    <row r="173" spans="1:18" x14ac:dyDescent="0.2">
      <c r="A173" t="str">
        <f>Heildar!A155</f>
        <v>Mosar</v>
      </c>
      <c r="B173">
        <v>6.9</v>
      </c>
      <c r="D173">
        <f>Heildar!B155</f>
        <v>15</v>
      </c>
      <c r="E173">
        <f>Heildar!C155</f>
        <v>23</v>
      </c>
      <c r="F173">
        <f>Heildar!D155</f>
        <v>33</v>
      </c>
      <c r="G173">
        <f>Heildar!E155</f>
        <v>30</v>
      </c>
      <c r="H173">
        <f>Heildar!F155</f>
        <v>33.5</v>
      </c>
      <c r="I173">
        <f>Heildar!G155</f>
        <v>8</v>
      </c>
      <c r="J173">
        <f>Heildar!H155</f>
        <v>10</v>
      </c>
      <c r="K173">
        <f>Heildar!I155</f>
        <v>-3</v>
      </c>
      <c r="L173">
        <f>Heildar!J155</f>
        <v>3.5</v>
      </c>
      <c r="M173" t="s">
        <v>57</v>
      </c>
      <c r="N173" s="8">
        <f t="shared" si="7"/>
        <v>63.666666666666664</v>
      </c>
      <c r="O173" s="8">
        <f t="shared" si="7"/>
        <v>56.166666666666664</v>
      </c>
      <c r="P173" s="8">
        <f>AVERAGE(F170,F175)</f>
        <v>65.75</v>
      </c>
      <c r="Q173" s="8">
        <f t="shared" si="8"/>
        <v>58.366666666666667</v>
      </c>
      <c r="R173" s="8">
        <f t="shared" si="8"/>
        <v>57.5</v>
      </c>
    </row>
    <row r="174" spans="1:18" x14ac:dyDescent="0.2">
      <c r="A174" t="str">
        <f>Heildar!A158</f>
        <v>Hrúðurfléttur</v>
      </c>
      <c r="B174">
        <v>6.9</v>
      </c>
      <c r="D174">
        <f>Heildar!B158</f>
        <v>48.5</v>
      </c>
      <c r="E174">
        <f>Heildar!C158</f>
        <v>35</v>
      </c>
      <c r="F174">
        <f>Heildar!D158</f>
        <v>35</v>
      </c>
      <c r="G174">
        <f>Heildar!E158</f>
        <v>20.5</v>
      </c>
      <c r="H174">
        <f>Heildar!F158</f>
        <v>8</v>
      </c>
      <c r="I174">
        <f>Heildar!G158</f>
        <v>-13.5</v>
      </c>
      <c r="J174">
        <f>Heildar!H158</f>
        <v>0</v>
      </c>
      <c r="K174">
        <f>Heildar!I158</f>
        <v>-14.5</v>
      </c>
      <c r="L174">
        <f>Heildar!J158</f>
        <v>-12.5</v>
      </c>
      <c r="M174" t="s">
        <v>134</v>
      </c>
      <c r="N174" s="8">
        <f t="shared" si="7"/>
        <v>12.333333333333334</v>
      </c>
      <c r="O174" s="8">
        <f t="shared" si="7"/>
        <v>14.333333333333334</v>
      </c>
      <c r="P174" s="8">
        <f>AVERAGE(F171,F176,F183)</f>
        <v>14.5</v>
      </c>
      <c r="Q174" s="8">
        <f t="shared" si="8"/>
        <v>14</v>
      </c>
      <c r="R174" s="8">
        <f t="shared" si="8"/>
        <v>12</v>
      </c>
    </row>
    <row r="175" spans="1:18" x14ac:dyDescent="0.2">
      <c r="A175" t="str">
        <f>Heildar!A159</f>
        <v>Heildarþekja</v>
      </c>
      <c r="B175">
        <v>6.9</v>
      </c>
      <c r="D175">
        <f>Heildar!B159</f>
        <v>63.5</v>
      </c>
      <c r="E175">
        <f>Heildar!C159</f>
        <v>58</v>
      </c>
      <c r="F175">
        <f>Heildar!D159</f>
        <v>68</v>
      </c>
      <c r="G175">
        <f>Heildar!E159</f>
        <v>51.5</v>
      </c>
      <c r="H175">
        <f>Heildar!F159</f>
        <v>46.5</v>
      </c>
      <c r="I175">
        <f>Heildar!G159</f>
        <v>-5.5</v>
      </c>
      <c r="J175">
        <f>Heildar!H159</f>
        <v>10</v>
      </c>
      <c r="K175">
        <f>Heildar!I159</f>
        <v>-16.5</v>
      </c>
      <c r="L175">
        <f>Heildar!J159</f>
        <v>-5</v>
      </c>
    </row>
    <row r="176" spans="1:18" x14ac:dyDescent="0.2">
      <c r="A176" t="str">
        <f>Heildar!A160</f>
        <v>Fjölbreytni</v>
      </c>
      <c r="B176">
        <v>6.9</v>
      </c>
      <c r="D176">
        <f>Heildar!B160</f>
        <v>13</v>
      </c>
      <c r="E176">
        <f>Heildar!C160</f>
        <v>13</v>
      </c>
      <c r="F176">
        <f>Heildar!D160</f>
        <v>15</v>
      </c>
      <c r="G176">
        <f>Heildar!E160</f>
        <v>16</v>
      </c>
      <c r="H176">
        <f>Heildar!F160</f>
        <v>14</v>
      </c>
      <c r="I176">
        <f>Heildar!G160</f>
        <v>0</v>
      </c>
      <c r="J176">
        <f>Heildar!H160</f>
        <v>2</v>
      </c>
      <c r="K176">
        <f>Heildar!I160</f>
        <v>1</v>
      </c>
      <c r="L176">
        <f>Heildar!J160</f>
        <v>-2</v>
      </c>
    </row>
    <row r="177" spans="1:12" x14ac:dyDescent="0.2">
      <c r="A177" s="2" t="s">
        <v>54</v>
      </c>
    </row>
    <row r="178" spans="1:12" x14ac:dyDescent="0.2">
      <c r="A178" t="str">
        <f>Heildar!A141</f>
        <v>Háplöntur</v>
      </c>
      <c r="D178">
        <f>Heildar!B141</f>
        <v>0</v>
      </c>
      <c r="E178">
        <f>Heildar!C141</f>
        <v>2</v>
      </c>
      <c r="F178" s="34"/>
      <c r="G178" s="34">
        <f>Heildar!E141</f>
        <v>0</v>
      </c>
      <c r="H178" s="34">
        <f>Heildar!F141</f>
        <v>0</v>
      </c>
    </row>
    <row r="179" spans="1:12" x14ac:dyDescent="0.2">
      <c r="A179" t="str">
        <f>Heildar!A142</f>
        <v>Mosar</v>
      </c>
      <c r="D179">
        <f>Heildar!B142</f>
        <v>10</v>
      </c>
      <c r="E179">
        <f>Heildar!C142</f>
        <v>25.5</v>
      </c>
      <c r="F179" s="34"/>
      <c r="G179" s="34">
        <f>Heildar!E142</f>
        <v>30</v>
      </c>
      <c r="H179" s="34">
        <f>Heildar!F142</f>
        <v>27</v>
      </c>
    </row>
    <row r="180" spans="1:12" x14ac:dyDescent="0.2">
      <c r="A180" t="str">
        <f>Heildar!A143</f>
        <v>Blað- og runnfléttur</v>
      </c>
      <c r="D180">
        <f>Heildar!B143</f>
        <v>0.01</v>
      </c>
      <c r="E180">
        <f>Heildar!C143</f>
        <v>1</v>
      </c>
      <c r="F180" s="34"/>
      <c r="G180" s="34">
        <f>Heildar!E143</f>
        <v>0.01</v>
      </c>
      <c r="H180" s="34">
        <f>Heildar!F143</f>
        <v>0.01</v>
      </c>
    </row>
    <row r="181" spans="1:12" x14ac:dyDescent="0.2">
      <c r="A181" t="str">
        <f>Heildar!A144</f>
        <v>Hrúðurfléttur</v>
      </c>
      <c r="D181">
        <f>Heildar!B144</f>
        <v>60</v>
      </c>
      <c r="E181">
        <f>Heildar!C144</f>
        <v>39.5</v>
      </c>
      <c r="F181" s="34"/>
      <c r="G181" s="34">
        <f>Heildar!E144</f>
        <v>28</v>
      </c>
      <c r="H181" s="34">
        <f>Heildar!F144</f>
        <v>30.5</v>
      </c>
    </row>
    <row r="182" spans="1:12" x14ac:dyDescent="0.2">
      <c r="A182" t="str">
        <f>Heildar!A145</f>
        <v>Heildarþekja</v>
      </c>
      <c r="D182">
        <f>Heildar!B145</f>
        <v>70</v>
      </c>
      <c r="E182">
        <f>Heildar!C145</f>
        <v>68</v>
      </c>
      <c r="F182" s="34"/>
      <c r="G182" s="34">
        <f>Heildar!E145</f>
        <v>58</v>
      </c>
      <c r="H182" s="34">
        <f>Heildar!F145</f>
        <v>57.5</v>
      </c>
    </row>
    <row r="183" spans="1:12" x14ac:dyDescent="0.2">
      <c r="A183" t="str">
        <f>Heildar!A146</f>
        <v>Fjölbreytni</v>
      </c>
      <c r="D183">
        <f>Heildar!B146</f>
        <v>14</v>
      </c>
      <c r="E183">
        <f>Heildar!C146</f>
        <v>21</v>
      </c>
      <c r="F183" s="34"/>
      <c r="G183" s="34">
        <f>Heildar!E146</f>
        <v>12</v>
      </c>
      <c r="H183" s="34">
        <f>Heildar!F146</f>
        <v>11</v>
      </c>
    </row>
    <row r="184" spans="1:12" x14ac:dyDescent="0.2">
      <c r="A184" s="2" t="s">
        <v>141</v>
      </c>
      <c r="B184" s="2"/>
      <c r="C184" s="2"/>
      <c r="D184">
        <f>Heildar!B147</f>
        <v>0</v>
      </c>
      <c r="E184">
        <f>Heildar!C147</f>
        <v>0</v>
      </c>
      <c r="F184" s="34"/>
      <c r="G184" s="34">
        <f>Heildar!E147</f>
        <v>0</v>
      </c>
      <c r="H184" s="34">
        <f>Heildar!F147</f>
        <v>0</v>
      </c>
    </row>
    <row r="185" spans="1:12" x14ac:dyDescent="0.2">
      <c r="A185" s="2" t="str">
        <f>Heildar!A161</f>
        <v>R27</v>
      </c>
      <c r="B185">
        <v>2.7</v>
      </c>
      <c r="C185">
        <v>220</v>
      </c>
      <c r="D185">
        <f>Heildar!B161</f>
        <v>0</v>
      </c>
      <c r="E185">
        <f>Heildar!C161</f>
        <v>0</v>
      </c>
      <c r="F185">
        <f>Heildar!D161</f>
        <v>0</v>
      </c>
      <c r="G185">
        <f>Heildar!E161</f>
        <v>0</v>
      </c>
      <c r="H185">
        <f>Heildar!F161</f>
        <v>0</v>
      </c>
      <c r="I185">
        <f>Heildar!G161</f>
        <v>0</v>
      </c>
      <c r="J185">
        <f>Heildar!H161</f>
        <v>0</v>
      </c>
      <c r="K185">
        <f>Heildar!I161</f>
        <v>0</v>
      </c>
      <c r="L185">
        <f>Heildar!J161</f>
        <v>0</v>
      </c>
    </row>
    <row r="186" spans="1:12" x14ac:dyDescent="0.2">
      <c r="A186" t="str">
        <f>Heildar!A162</f>
        <v>Mosar</v>
      </c>
      <c r="B186">
        <v>2.7</v>
      </c>
      <c r="D186">
        <f>Heildar!B162</f>
        <v>1</v>
      </c>
      <c r="E186">
        <f>Heildar!C162</f>
        <v>1</v>
      </c>
      <c r="F186">
        <f>Heildar!D162</f>
        <v>1.05</v>
      </c>
      <c r="G186">
        <f>Heildar!E162</f>
        <v>0.5</v>
      </c>
      <c r="H186">
        <f>Heildar!F162</f>
        <v>0.5</v>
      </c>
      <c r="I186">
        <f>Heildar!G162</f>
        <v>0</v>
      </c>
      <c r="J186">
        <f>Heildar!H162</f>
        <v>5.0000000000000044E-2</v>
      </c>
      <c r="K186">
        <f>Heildar!I162</f>
        <v>-0.55000000000000004</v>
      </c>
      <c r="L186">
        <f>Heildar!J162</f>
        <v>0</v>
      </c>
    </row>
    <row r="187" spans="1:12" x14ac:dyDescent="0.2">
      <c r="A187" t="str">
        <f>Heildar!A163</f>
        <v>Blað- og runnfléttur</v>
      </c>
      <c r="B187">
        <v>2.7</v>
      </c>
      <c r="D187">
        <f>Heildar!B163</f>
        <v>8.5</v>
      </c>
      <c r="E187">
        <f>Heildar!C163</f>
        <v>8.5</v>
      </c>
      <c r="F187">
        <f>Heildar!D163</f>
        <v>7.5</v>
      </c>
      <c r="G187">
        <f>Heildar!E163</f>
        <v>4</v>
      </c>
      <c r="H187">
        <f>Heildar!F163</f>
        <v>2.5</v>
      </c>
      <c r="I187">
        <f>Heildar!G163</f>
        <v>0</v>
      </c>
      <c r="J187">
        <f>Heildar!H163</f>
        <v>-1</v>
      </c>
      <c r="K187">
        <f>Heildar!I163</f>
        <v>-3.5</v>
      </c>
      <c r="L187">
        <f>Heildar!J163</f>
        <v>-1.5</v>
      </c>
    </row>
    <row r="188" spans="1:12" x14ac:dyDescent="0.2">
      <c r="A188" t="str">
        <f>Heildar!A164</f>
        <v>Hrúðurfléttur</v>
      </c>
      <c r="B188">
        <v>2.7</v>
      </c>
      <c r="D188">
        <f>Heildar!B164</f>
        <v>45.5</v>
      </c>
      <c r="E188">
        <f>Heildar!C164</f>
        <v>30.5</v>
      </c>
      <c r="F188">
        <f>Heildar!D164</f>
        <v>23</v>
      </c>
      <c r="G188">
        <f>Heildar!E164</f>
        <v>39</v>
      </c>
      <c r="H188">
        <f>Heildar!F164</f>
        <v>65.5</v>
      </c>
      <c r="I188">
        <f>Heildar!G164</f>
        <v>-15</v>
      </c>
      <c r="J188">
        <f>Heildar!H164</f>
        <v>-7.5</v>
      </c>
      <c r="K188">
        <f>Heildar!I164</f>
        <v>16</v>
      </c>
      <c r="L188">
        <f>Heildar!J164</f>
        <v>26.5</v>
      </c>
    </row>
    <row r="189" spans="1:12" x14ac:dyDescent="0.2">
      <c r="A189" t="str">
        <f>Heildar!A165</f>
        <v>Heildarþekja</v>
      </c>
      <c r="B189">
        <v>2.7</v>
      </c>
      <c r="D189">
        <f>Heildar!B165</f>
        <v>55</v>
      </c>
      <c r="E189">
        <f>Heildar!C165</f>
        <v>40</v>
      </c>
      <c r="F189">
        <f>Heildar!D165</f>
        <v>31.55</v>
      </c>
      <c r="G189">
        <f>Heildar!E165</f>
        <v>43.5</v>
      </c>
      <c r="H189">
        <f>Heildar!F165</f>
        <v>68.5</v>
      </c>
      <c r="I189">
        <f>Heildar!G165</f>
        <v>-15</v>
      </c>
      <c r="J189">
        <f>Heildar!H165</f>
        <v>-8.4499999999999993</v>
      </c>
      <c r="K189">
        <f>Heildar!I165</f>
        <v>11.95</v>
      </c>
      <c r="L189">
        <f>Heildar!J165</f>
        <v>25</v>
      </c>
    </row>
    <row r="190" spans="1:12" x14ac:dyDescent="0.2">
      <c r="A190" t="str">
        <f>Heildar!A166</f>
        <v>Fjölbreytni</v>
      </c>
      <c r="B190">
        <v>2.7</v>
      </c>
      <c r="D190">
        <f>Heildar!B166</f>
        <v>14</v>
      </c>
      <c r="E190">
        <f>Heildar!C166</f>
        <v>14</v>
      </c>
      <c r="F190">
        <f>Heildar!D166</f>
        <v>19</v>
      </c>
      <c r="G190">
        <f>Heildar!E166</f>
        <v>14</v>
      </c>
      <c r="H190">
        <f>Heildar!F166</f>
        <v>15</v>
      </c>
      <c r="I190">
        <f>Heildar!G166</f>
        <v>0</v>
      </c>
      <c r="J190">
        <f>Heildar!H166</f>
        <v>5</v>
      </c>
      <c r="K190">
        <f>Heildar!I166</f>
        <v>-5</v>
      </c>
      <c r="L190">
        <f>Heildar!J166</f>
        <v>1</v>
      </c>
    </row>
    <row r="191" spans="1:12" x14ac:dyDescent="0.2">
      <c r="A191" s="76" t="str">
        <f>Heildar!A167</f>
        <v>R28</v>
      </c>
      <c r="B191">
        <v>2.7</v>
      </c>
      <c r="C191">
        <v>220</v>
      </c>
      <c r="D191">
        <f>Heildar!B167</f>
        <v>0</v>
      </c>
      <c r="E191">
        <f>Heildar!C167</f>
        <v>0</v>
      </c>
      <c r="F191">
        <f>Heildar!D167</f>
        <v>0</v>
      </c>
      <c r="G191">
        <f>Heildar!E167</f>
        <v>0</v>
      </c>
      <c r="H191">
        <f>Heildar!F167</f>
        <v>0</v>
      </c>
      <c r="I191">
        <f>Heildar!G167</f>
        <v>0</v>
      </c>
      <c r="J191">
        <f>Heildar!H167</f>
        <v>0</v>
      </c>
      <c r="K191">
        <f>Heildar!I167</f>
        <v>0</v>
      </c>
      <c r="L191">
        <f>Heildar!J167</f>
        <v>0</v>
      </c>
    </row>
    <row r="192" spans="1:12" x14ac:dyDescent="0.2">
      <c r="A192" t="str">
        <f>Heildar!A168</f>
        <v>Háplöntur</v>
      </c>
      <c r="B192">
        <v>2.7</v>
      </c>
      <c r="D192">
        <f>Heildar!B168</f>
        <v>0</v>
      </c>
      <c r="E192">
        <f>Heildar!C168</f>
        <v>3</v>
      </c>
      <c r="F192">
        <f>Heildar!D168</f>
        <v>12</v>
      </c>
      <c r="G192">
        <f>Heildar!E168</f>
        <v>1.5</v>
      </c>
      <c r="H192">
        <f>Heildar!F168</f>
        <v>0</v>
      </c>
      <c r="I192">
        <f>Heildar!G168</f>
        <v>3</v>
      </c>
      <c r="J192">
        <f>Heildar!H168</f>
        <v>9</v>
      </c>
      <c r="K192">
        <f>Heildar!I168</f>
        <v>-10.5</v>
      </c>
      <c r="L192">
        <f>Heildar!J168</f>
        <v>0</v>
      </c>
    </row>
    <row r="193" spans="1:18" x14ac:dyDescent="0.2">
      <c r="A193" t="str">
        <f>Heildar!A169</f>
        <v>Mosar</v>
      </c>
      <c r="B193">
        <v>2.7</v>
      </c>
      <c r="D193">
        <f>Heildar!B169</f>
        <v>20</v>
      </c>
      <c r="E193">
        <f>Heildar!C169</f>
        <v>29.5</v>
      </c>
      <c r="F193">
        <f>Heildar!D169</f>
        <v>40.5</v>
      </c>
      <c r="G193">
        <f>Heildar!E169</f>
        <v>41</v>
      </c>
      <c r="H193">
        <f>Heildar!F169</f>
        <v>0</v>
      </c>
      <c r="I193">
        <f>Heildar!G169</f>
        <v>9.5</v>
      </c>
      <c r="J193">
        <f>Heildar!H169</f>
        <v>11</v>
      </c>
      <c r="K193">
        <f>Heildar!I169</f>
        <v>0.5</v>
      </c>
      <c r="L193">
        <f>Heildar!J169</f>
        <v>0</v>
      </c>
    </row>
    <row r="194" spans="1:18" x14ac:dyDescent="0.2">
      <c r="A194" t="str">
        <f>Heildar!A170</f>
        <v>Blað- og runnfléttur</v>
      </c>
      <c r="B194">
        <v>2.7</v>
      </c>
      <c r="D194">
        <f>Heildar!B170</f>
        <v>8</v>
      </c>
      <c r="E194">
        <f>Heildar!C170</f>
        <v>9</v>
      </c>
      <c r="F194">
        <f>Heildar!D170</f>
        <v>6.55</v>
      </c>
      <c r="G194">
        <f>Heildar!E170</f>
        <v>4.5</v>
      </c>
      <c r="H194">
        <f>Heildar!F170</f>
        <v>0</v>
      </c>
      <c r="I194">
        <f>Heildar!G170</f>
        <v>1</v>
      </c>
      <c r="J194">
        <f>Heildar!H170</f>
        <v>-2.4500000000000002</v>
      </c>
      <c r="K194">
        <f>Heildar!I170</f>
        <v>-2.0499999999999998</v>
      </c>
      <c r="L194">
        <f>Heildar!J170</f>
        <v>0</v>
      </c>
    </row>
    <row r="195" spans="1:18" x14ac:dyDescent="0.2">
      <c r="A195" t="str">
        <f>Heildar!A171</f>
        <v>Hrúðurfléttur</v>
      </c>
      <c r="B195">
        <v>2.7</v>
      </c>
      <c r="D195">
        <f>Heildar!B171</f>
        <v>39</v>
      </c>
      <c r="E195">
        <f>Heildar!C171</f>
        <v>46</v>
      </c>
      <c r="F195">
        <f>Heildar!D171</f>
        <v>18.5</v>
      </c>
      <c r="G195">
        <f>Heildar!E171</f>
        <v>24.5</v>
      </c>
      <c r="H195">
        <f>Heildar!F171</f>
        <v>0</v>
      </c>
      <c r="I195">
        <f>Heildar!G171</f>
        <v>7</v>
      </c>
      <c r="J195">
        <f>Heildar!H171</f>
        <v>-27.5</v>
      </c>
      <c r="K195">
        <f>Heildar!I171</f>
        <v>6</v>
      </c>
      <c r="L195">
        <f>Heildar!J171</f>
        <v>0</v>
      </c>
    </row>
    <row r="196" spans="1:18" x14ac:dyDescent="0.2">
      <c r="A196" t="str">
        <f>Heildar!A172</f>
        <v>Heildarþekja</v>
      </c>
      <c r="B196">
        <v>2.7</v>
      </c>
      <c r="D196">
        <f>Heildar!B172</f>
        <v>67</v>
      </c>
      <c r="E196">
        <f>Heildar!C172</f>
        <v>87.5</v>
      </c>
      <c r="F196">
        <f>Heildar!D172</f>
        <v>77.55</v>
      </c>
      <c r="G196">
        <f>Heildar!E172</f>
        <v>71.5</v>
      </c>
      <c r="H196">
        <f>Heildar!F172</f>
        <v>0</v>
      </c>
      <c r="I196">
        <f>Heildar!G172</f>
        <v>20.5</v>
      </c>
      <c r="J196">
        <f>Heildar!H172</f>
        <v>-9.9500000000000028</v>
      </c>
      <c r="K196">
        <f>Heildar!I172</f>
        <v>-6.0499999999999972</v>
      </c>
      <c r="L196">
        <f>Heildar!J172</f>
        <v>0</v>
      </c>
    </row>
    <row r="197" spans="1:18" x14ac:dyDescent="0.2">
      <c r="A197" t="str">
        <f>Heildar!A173</f>
        <v>Fjölbreytni</v>
      </c>
      <c r="B197">
        <v>2.7</v>
      </c>
      <c r="D197">
        <f>Heildar!B173</f>
        <v>15</v>
      </c>
      <c r="E197">
        <f>Heildar!C173</f>
        <v>21</v>
      </c>
      <c r="F197">
        <f>Heildar!D173</f>
        <v>20</v>
      </c>
      <c r="G197">
        <f>Heildar!E173</f>
        <v>18</v>
      </c>
      <c r="H197">
        <f>Heildar!F173</f>
        <v>0</v>
      </c>
      <c r="I197">
        <f>Heildar!G173</f>
        <v>6</v>
      </c>
      <c r="J197">
        <f>Heildar!H173</f>
        <v>-1</v>
      </c>
      <c r="K197">
        <f>Heildar!I173</f>
        <v>-2</v>
      </c>
      <c r="L197">
        <f>Heildar!J173</f>
        <v>0</v>
      </c>
    </row>
    <row r="198" spans="1:18" x14ac:dyDescent="0.2">
      <c r="A198" s="76" t="str">
        <f>Heildar!A174</f>
        <v>R29</v>
      </c>
      <c r="B198">
        <v>2.7</v>
      </c>
      <c r="C198">
        <v>220</v>
      </c>
      <c r="D198">
        <f>Heildar!B174</f>
        <v>0</v>
      </c>
      <c r="E198">
        <f>Heildar!C174</f>
        <v>0</v>
      </c>
      <c r="F198">
        <f>Heildar!D174</f>
        <v>0</v>
      </c>
      <c r="G198">
        <f>Heildar!E174</f>
        <v>0</v>
      </c>
      <c r="H198">
        <f>Heildar!F174</f>
        <v>0</v>
      </c>
      <c r="I198">
        <f>Heildar!G174</f>
        <v>0</v>
      </c>
      <c r="J198">
        <f>Heildar!H174</f>
        <v>0</v>
      </c>
      <c r="K198">
        <f>Heildar!I174</f>
        <v>0</v>
      </c>
      <c r="L198">
        <f>Heildar!J174</f>
        <v>0</v>
      </c>
      <c r="N198">
        <v>1976</v>
      </c>
      <c r="O198">
        <v>1997</v>
      </c>
      <c r="P198">
        <v>2006</v>
      </c>
      <c r="Q198">
        <v>2011</v>
      </c>
      <c r="R198">
        <v>2014</v>
      </c>
    </row>
    <row r="199" spans="1:18" x14ac:dyDescent="0.2">
      <c r="A199" t="str">
        <f>Heildar!A175</f>
        <v>Mosar</v>
      </c>
      <c r="B199">
        <v>2.7</v>
      </c>
      <c r="D199">
        <f>Heildar!B175</f>
        <v>16.5</v>
      </c>
      <c r="E199">
        <f>Heildar!C175</f>
        <v>16</v>
      </c>
      <c r="F199">
        <f>Heildar!D175</f>
        <v>21</v>
      </c>
      <c r="G199">
        <f>Heildar!E175</f>
        <v>22.5</v>
      </c>
      <c r="H199">
        <f>Heildar!F175</f>
        <v>0</v>
      </c>
      <c r="I199">
        <f>Heildar!G175</f>
        <v>-0.5</v>
      </c>
      <c r="J199">
        <f>Heildar!H175</f>
        <v>5</v>
      </c>
      <c r="K199">
        <f>Heildar!I175</f>
        <v>1.5</v>
      </c>
      <c r="L199">
        <f>Heildar!J175</f>
        <v>0</v>
      </c>
      <c r="M199" t="s">
        <v>48</v>
      </c>
      <c r="N199" s="8">
        <f>AVERAGE(D186)</f>
        <v>1</v>
      </c>
      <c r="O199" s="8">
        <f t="shared" ref="O199:R203" si="9">AVERAGE(E186)</f>
        <v>1</v>
      </c>
      <c r="P199" s="8">
        <f t="shared" si="9"/>
        <v>1.05</v>
      </c>
      <c r="Q199" s="8">
        <f t="shared" si="9"/>
        <v>0.5</v>
      </c>
      <c r="R199" s="8">
        <f t="shared" si="9"/>
        <v>0.5</v>
      </c>
    </row>
    <row r="200" spans="1:18" x14ac:dyDescent="0.2">
      <c r="A200" t="str">
        <f>Heildar!A176</f>
        <v>Blað- og runnfléttur</v>
      </c>
      <c r="B200">
        <v>2.7</v>
      </c>
      <c r="D200">
        <f>Heildar!B176</f>
        <v>20</v>
      </c>
      <c r="E200">
        <f>Heildar!C176</f>
        <v>22</v>
      </c>
      <c r="F200">
        <f>Heildar!D176</f>
        <v>23</v>
      </c>
      <c r="G200">
        <f>Heildar!E176</f>
        <v>13</v>
      </c>
      <c r="H200">
        <f>Heildar!F176</f>
        <v>0</v>
      </c>
      <c r="I200">
        <f>Heildar!G176</f>
        <v>2</v>
      </c>
      <c r="J200">
        <f>Heildar!H176</f>
        <v>1</v>
      </c>
      <c r="K200">
        <f>Heildar!I176</f>
        <v>-10</v>
      </c>
      <c r="L200">
        <f>Heildar!J176</f>
        <v>0</v>
      </c>
      <c r="M200" t="s">
        <v>49</v>
      </c>
      <c r="N200" s="8">
        <f>AVERAGE(D187)</f>
        <v>8.5</v>
      </c>
      <c r="O200" s="8">
        <f t="shared" si="9"/>
        <v>8.5</v>
      </c>
      <c r="P200" s="8">
        <f t="shared" si="9"/>
        <v>7.5</v>
      </c>
      <c r="Q200" s="8">
        <f t="shared" si="9"/>
        <v>4</v>
      </c>
      <c r="R200" s="8">
        <f t="shared" si="9"/>
        <v>2.5</v>
      </c>
    </row>
    <row r="201" spans="1:18" x14ac:dyDescent="0.2">
      <c r="A201" t="str">
        <f>Heildar!A177</f>
        <v>Hrúðurfléttur</v>
      </c>
      <c r="B201">
        <v>2.7</v>
      </c>
      <c r="D201">
        <f>Heildar!B177</f>
        <v>27</v>
      </c>
      <c r="E201">
        <f>Heildar!C177</f>
        <v>28.5</v>
      </c>
      <c r="F201">
        <f>Heildar!D177</f>
        <v>21</v>
      </c>
      <c r="G201">
        <f>Heildar!E177</f>
        <v>19</v>
      </c>
      <c r="H201">
        <f>Heildar!F177</f>
        <v>0</v>
      </c>
      <c r="I201">
        <f>Heildar!G177</f>
        <v>1.5</v>
      </c>
      <c r="J201">
        <f>Heildar!H177</f>
        <v>-7.5</v>
      </c>
      <c r="K201">
        <f>Heildar!I177</f>
        <v>-2</v>
      </c>
      <c r="L201">
        <f>Heildar!J177</f>
        <v>0</v>
      </c>
      <c r="M201" t="s">
        <v>56</v>
      </c>
      <c r="N201" s="8">
        <f>AVERAGE(D188)</f>
        <v>45.5</v>
      </c>
      <c r="O201" s="8">
        <f t="shared" si="9"/>
        <v>30.5</v>
      </c>
      <c r="P201" s="8">
        <f t="shared" si="9"/>
        <v>23</v>
      </c>
      <c r="Q201" s="8">
        <f t="shared" si="9"/>
        <v>39</v>
      </c>
      <c r="R201" s="8">
        <f t="shared" si="9"/>
        <v>65.5</v>
      </c>
    </row>
    <row r="202" spans="1:18" x14ac:dyDescent="0.2">
      <c r="A202" t="str">
        <f>Heildar!A178</f>
        <v>Heildarþekja</v>
      </c>
      <c r="B202">
        <v>2.7</v>
      </c>
      <c r="D202">
        <f>Heildar!B178</f>
        <v>63.5</v>
      </c>
      <c r="E202">
        <f>Heildar!C178</f>
        <v>66.5</v>
      </c>
      <c r="F202">
        <f>Heildar!D178</f>
        <v>65</v>
      </c>
      <c r="G202">
        <f>Heildar!E178</f>
        <v>54.5</v>
      </c>
      <c r="H202">
        <f>Heildar!F178</f>
        <v>0</v>
      </c>
      <c r="I202">
        <f>Heildar!G178</f>
        <v>3</v>
      </c>
      <c r="J202">
        <f>Heildar!H178</f>
        <v>-1.5</v>
      </c>
      <c r="K202">
        <f>Heildar!I178</f>
        <v>-10.5</v>
      </c>
      <c r="L202">
        <f>Heildar!J178</f>
        <v>0</v>
      </c>
      <c r="M202" t="s">
        <v>57</v>
      </c>
      <c r="N202" s="8">
        <f>AVERAGE(D189)</f>
        <v>55</v>
      </c>
      <c r="O202" s="8">
        <f t="shared" si="9"/>
        <v>40</v>
      </c>
      <c r="P202" s="8">
        <f t="shared" si="9"/>
        <v>31.55</v>
      </c>
      <c r="Q202" s="8">
        <f t="shared" si="9"/>
        <v>43.5</v>
      </c>
      <c r="R202" s="8">
        <f t="shared" si="9"/>
        <v>68.5</v>
      </c>
    </row>
    <row r="203" spans="1:18" x14ac:dyDescent="0.2">
      <c r="A203" t="str">
        <f>Heildar!A179</f>
        <v>Fjölbreytni</v>
      </c>
      <c r="B203">
        <v>2.7</v>
      </c>
      <c r="D203">
        <f>Heildar!B179</f>
        <v>16</v>
      </c>
      <c r="E203">
        <f>Heildar!C179</f>
        <v>14</v>
      </c>
      <c r="F203">
        <f>Heildar!D179</f>
        <v>16</v>
      </c>
      <c r="G203">
        <f>Heildar!E179</f>
        <v>15</v>
      </c>
      <c r="H203">
        <f>Heildar!F179</f>
        <v>0</v>
      </c>
      <c r="I203">
        <f>Heildar!G179</f>
        <v>-2</v>
      </c>
      <c r="J203">
        <f>Heildar!H179</f>
        <v>2</v>
      </c>
      <c r="K203">
        <f>Heildar!I179</f>
        <v>-1</v>
      </c>
      <c r="L203">
        <f>Heildar!J179</f>
        <v>0</v>
      </c>
      <c r="M203" t="s">
        <v>134</v>
      </c>
      <c r="N203" s="8">
        <f>AVERAGE(D190)</f>
        <v>14</v>
      </c>
      <c r="O203" s="8">
        <f t="shared" si="9"/>
        <v>14</v>
      </c>
      <c r="P203" s="8">
        <f t="shared" si="9"/>
        <v>19</v>
      </c>
      <c r="Q203" s="8">
        <f t="shared" si="9"/>
        <v>14</v>
      </c>
      <c r="R203" s="8">
        <f t="shared" si="9"/>
        <v>15</v>
      </c>
    </row>
    <row r="204" spans="1:18" x14ac:dyDescent="0.2">
      <c r="A204" s="2" t="s">
        <v>142</v>
      </c>
      <c r="B204" s="2"/>
      <c r="C204" s="2"/>
    </row>
    <row r="205" spans="1:18" x14ac:dyDescent="0.2">
      <c r="A205" s="2" t="str">
        <f>Heildar!A180</f>
        <v>R30</v>
      </c>
      <c r="B205">
        <v>3.2</v>
      </c>
      <c r="C205">
        <v>297</v>
      </c>
      <c r="D205">
        <f>Heildar!B180</f>
        <v>0</v>
      </c>
      <c r="E205">
        <f>Heildar!C180</f>
        <v>0</v>
      </c>
      <c r="F205">
        <f>Heildar!D180</f>
        <v>0</v>
      </c>
      <c r="G205">
        <f>Heildar!E180</f>
        <v>0</v>
      </c>
      <c r="H205">
        <f>Heildar!F180</f>
        <v>0</v>
      </c>
      <c r="I205">
        <f>Heildar!G180</f>
        <v>0</v>
      </c>
      <c r="J205">
        <f>Heildar!H180</f>
        <v>0</v>
      </c>
      <c r="K205">
        <f>Heildar!I180</f>
        <v>0</v>
      </c>
      <c r="L205">
        <f>Heildar!J180</f>
        <v>0</v>
      </c>
    </row>
    <row r="206" spans="1:18" x14ac:dyDescent="0.2">
      <c r="A206" t="str">
        <f>Heildar!A181</f>
        <v>Mosar</v>
      </c>
      <c r="B206">
        <v>3.2</v>
      </c>
      <c r="D206">
        <f>Heildar!B181</f>
        <v>2</v>
      </c>
      <c r="E206">
        <f>Heildar!C181</f>
        <v>2.5</v>
      </c>
      <c r="F206">
        <f>Heildar!D181</f>
        <v>3.5</v>
      </c>
      <c r="G206">
        <f>Heildar!E181</f>
        <v>3.5</v>
      </c>
      <c r="H206">
        <f>Heildar!F181</f>
        <v>3.5</v>
      </c>
      <c r="I206">
        <f>Heildar!G181</f>
        <v>0.5</v>
      </c>
      <c r="J206">
        <f>Heildar!H181</f>
        <v>1</v>
      </c>
      <c r="K206">
        <f>Heildar!I181</f>
        <v>0</v>
      </c>
      <c r="L206">
        <f>Heildar!J181</f>
        <v>0</v>
      </c>
    </row>
    <row r="207" spans="1:18" x14ac:dyDescent="0.2">
      <c r="A207" t="str">
        <f>Heildar!A182</f>
        <v>Blað- og runnfléttur</v>
      </c>
      <c r="B207">
        <v>3.2</v>
      </c>
      <c r="D207">
        <f>Heildar!B182</f>
        <v>7</v>
      </c>
      <c r="E207">
        <f>Heildar!C182</f>
        <v>10</v>
      </c>
      <c r="F207">
        <f>Heildar!D182</f>
        <v>15.5</v>
      </c>
      <c r="G207">
        <f>Heildar!E182</f>
        <v>11.5</v>
      </c>
      <c r="H207">
        <f>Heildar!F182</f>
        <v>4.5</v>
      </c>
      <c r="I207">
        <f>Heildar!G182</f>
        <v>3</v>
      </c>
      <c r="J207">
        <f>Heildar!H182</f>
        <v>5.5</v>
      </c>
      <c r="K207">
        <f>Heildar!I182</f>
        <v>-4</v>
      </c>
      <c r="L207">
        <f>Heildar!J182</f>
        <v>-7</v>
      </c>
    </row>
    <row r="208" spans="1:18" x14ac:dyDescent="0.2">
      <c r="A208" t="str">
        <f>Heildar!A183</f>
        <v>Hrúðurfléttur</v>
      </c>
      <c r="B208">
        <v>3.2</v>
      </c>
      <c r="D208">
        <f>Heildar!B183</f>
        <v>79.5</v>
      </c>
      <c r="E208">
        <f>Heildar!C183</f>
        <v>77.5</v>
      </c>
      <c r="F208">
        <f>Heildar!D183</f>
        <v>67</v>
      </c>
      <c r="G208">
        <f>Heildar!E183</f>
        <v>62.5</v>
      </c>
      <c r="H208">
        <f>Heildar!F183</f>
        <v>57.5</v>
      </c>
      <c r="I208">
        <f>Heildar!G183</f>
        <v>-2</v>
      </c>
      <c r="J208">
        <f>Heildar!H183</f>
        <v>-10.5</v>
      </c>
      <c r="K208">
        <f>Heildar!I183</f>
        <v>-4.5</v>
      </c>
      <c r="L208">
        <f>Heildar!J183</f>
        <v>-5</v>
      </c>
    </row>
    <row r="209" spans="1:18" x14ac:dyDescent="0.2">
      <c r="A209" t="str">
        <f>Heildar!A184</f>
        <v>Heildarþekja</v>
      </c>
      <c r="B209">
        <v>3.2</v>
      </c>
      <c r="D209">
        <f>Heildar!B184</f>
        <v>88.5</v>
      </c>
      <c r="E209">
        <f>Heildar!C184</f>
        <v>90</v>
      </c>
      <c r="F209">
        <f>Heildar!D184</f>
        <v>86</v>
      </c>
      <c r="G209">
        <f>Heildar!E184</f>
        <v>77.5</v>
      </c>
      <c r="H209">
        <f>Heildar!F184</f>
        <v>65.5</v>
      </c>
      <c r="I209">
        <f>Heildar!G184</f>
        <v>1.5</v>
      </c>
      <c r="J209">
        <f>Heildar!H184</f>
        <v>-4</v>
      </c>
      <c r="K209">
        <f>Heildar!I184</f>
        <v>-8.5</v>
      </c>
      <c r="L209">
        <f>Heildar!J184</f>
        <v>-12</v>
      </c>
    </row>
    <row r="210" spans="1:18" x14ac:dyDescent="0.2">
      <c r="A210" t="str">
        <f>Heildar!A185</f>
        <v>Fjölbreytni</v>
      </c>
      <c r="B210">
        <v>3.2</v>
      </c>
      <c r="D210">
        <f>Heildar!B185</f>
        <v>14</v>
      </c>
      <c r="E210">
        <f>Heildar!C185</f>
        <v>14</v>
      </c>
      <c r="F210">
        <f>Heildar!D185</f>
        <v>21</v>
      </c>
      <c r="G210">
        <f>Heildar!E185</f>
        <v>17</v>
      </c>
      <c r="H210">
        <f>Heildar!F185</f>
        <v>13</v>
      </c>
      <c r="I210">
        <f>Heildar!G185</f>
        <v>0</v>
      </c>
      <c r="J210">
        <f>Heildar!H185</f>
        <v>7</v>
      </c>
      <c r="K210">
        <f>Heildar!I185</f>
        <v>-4</v>
      </c>
      <c r="L210">
        <f>Heildar!J185</f>
        <v>-4</v>
      </c>
    </row>
    <row r="211" spans="1:18" x14ac:dyDescent="0.2">
      <c r="A211" s="2" t="str">
        <f>Heildar!A186</f>
        <v>R31</v>
      </c>
      <c r="B211">
        <v>3.2</v>
      </c>
      <c r="C211">
        <v>297</v>
      </c>
      <c r="D211">
        <f>Heildar!B186</f>
        <v>0</v>
      </c>
      <c r="E211">
        <f>Heildar!C186</f>
        <v>0</v>
      </c>
      <c r="F211">
        <f>Heildar!D186</f>
        <v>0</v>
      </c>
      <c r="G211">
        <f>Heildar!E186</f>
        <v>0</v>
      </c>
      <c r="H211">
        <f>Heildar!F186</f>
        <v>0</v>
      </c>
      <c r="I211">
        <f>Heildar!G186</f>
        <v>0</v>
      </c>
      <c r="J211">
        <f>Heildar!H186</f>
        <v>0</v>
      </c>
      <c r="K211">
        <f>Heildar!I186</f>
        <v>0</v>
      </c>
      <c r="L211">
        <f>Heildar!J186</f>
        <v>0</v>
      </c>
    </row>
    <row r="212" spans="1:18" x14ac:dyDescent="0.2">
      <c r="A212" t="str">
        <f>Heildar!A187</f>
        <v>Háplöntur</v>
      </c>
      <c r="B212">
        <v>3.2</v>
      </c>
      <c r="D212">
        <f>Heildar!B187</f>
        <v>0</v>
      </c>
      <c r="E212">
        <f>Heildar!C187</f>
        <v>0</v>
      </c>
      <c r="F212">
        <f>Heildar!D187</f>
        <v>1</v>
      </c>
      <c r="G212">
        <f>Heildar!E187</f>
        <v>1</v>
      </c>
      <c r="H212">
        <f>Heildar!F187</f>
        <v>1</v>
      </c>
      <c r="I212">
        <f>Heildar!G187</f>
        <v>0</v>
      </c>
      <c r="J212">
        <f>Heildar!H187</f>
        <v>1</v>
      </c>
      <c r="K212">
        <f>Heildar!I187</f>
        <v>0</v>
      </c>
      <c r="L212">
        <f>Heildar!J187</f>
        <v>0</v>
      </c>
    </row>
    <row r="213" spans="1:18" x14ac:dyDescent="0.2">
      <c r="A213" t="str">
        <f>Heildar!A188</f>
        <v>Mosar</v>
      </c>
      <c r="B213">
        <v>3.2</v>
      </c>
      <c r="D213">
        <f>Heildar!B188</f>
        <v>9</v>
      </c>
      <c r="E213">
        <f>Heildar!C188</f>
        <v>11.5</v>
      </c>
      <c r="F213">
        <f>Heildar!D188</f>
        <v>11</v>
      </c>
      <c r="G213">
        <f>Heildar!E188</f>
        <v>18</v>
      </c>
      <c r="H213">
        <f>Heildar!F188</f>
        <v>23</v>
      </c>
      <c r="I213">
        <f>Heildar!G188</f>
        <v>2.5</v>
      </c>
      <c r="J213">
        <f>Heildar!H188</f>
        <v>-0.5</v>
      </c>
      <c r="K213">
        <f>Heildar!I188</f>
        <v>7</v>
      </c>
      <c r="L213">
        <f>Heildar!J188</f>
        <v>5</v>
      </c>
    </row>
    <row r="214" spans="1:18" x14ac:dyDescent="0.2">
      <c r="A214" t="str">
        <f>Heildar!A189</f>
        <v>Blað- og runnfléttur</v>
      </c>
      <c r="B214">
        <v>3.2</v>
      </c>
      <c r="D214">
        <f>Heildar!B189</f>
        <v>1.5</v>
      </c>
      <c r="E214">
        <f>Heildar!C189</f>
        <v>0.5</v>
      </c>
      <c r="F214">
        <f>Heildar!D189</f>
        <v>1.5</v>
      </c>
      <c r="G214">
        <f>Heildar!E189</f>
        <v>2</v>
      </c>
      <c r="H214">
        <f>Heildar!F189</f>
        <v>1.5</v>
      </c>
      <c r="I214">
        <f>Heildar!G189</f>
        <v>-1</v>
      </c>
      <c r="J214">
        <f>Heildar!H189</f>
        <v>1</v>
      </c>
      <c r="K214">
        <f>Heildar!I189</f>
        <v>0.5</v>
      </c>
      <c r="L214">
        <f>Heildar!J189</f>
        <v>-0.5</v>
      </c>
    </row>
    <row r="215" spans="1:18" x14ac:dyDescent="0.2">
      <c r="A215" t="str">
        <f>Heildar!A190</f>
        <v>Hrúðurfléttur</v>
      </c>
      <c r="B215">
        <v>3.2</v>
      </c>
      <c r="D215">
        <f>Heildar!B190</f>
        <v>41.5</v>
      </c>
      <c r="E215">
        <f>Heildar!C190</f>
        <v>32</v>
      </c>
      <c r="F215">
        <f>Heildar!D190</f>
        <v>41</v>
      </c>
      <c r="G215">
        <f>Heildar!E190</f>
        <v>45.5</v>
      </c>
      <c r="H215">
        <f>Heildar!F190</f>
        <v>40.9</v>
      </c>
      <c r="I215">
        <f>Heildar!G190</f>
        <v>-9.5</v>
      </c>
      <c r="J215">
        <f>Heildar!H190</f>
        <v>9</v>
      </c>
      <c r="K215">
        <f>Heildar!I190</f>
        <v>4.5</v>
      </c>
      <c r="L215">
        <f>Heildar!J190</f>
        <v>-4.6000000000000014</v>
      </c>
    </row>
    <row r="216" spans="1:18" x14ac:dyDescent="0.2">
      <c r="A216" t="str">
        <f>Heildar!A191</f>
        <v>Heildarþekja</v>
      </c>
      <c r="B216">
        <v>3.2</v>
      </c>
      <c r="D216">
        <f>Heildar!B191</f>
        <v>52</v>
      </c>
      <c r="E216">
        <f>Heildar!C191</f>
        <v>44</v>
      </c>
      <c r="F216">
        <f>Heildar!D191</f>
        <v>54.5</v>
      </c>
      <c r="G216">
        <f>Heildar!E191</f>
        <v>66.5</v>
      </c>
      <c r="H216">
        <f>Heildar!F191</f>
        <v>67.400000000000006</v>
      </c>
      <c r="I216">
        <f>Heildar!G191</f>
        <v>-8</v>
      </c>
      <c r="J216">
        <f>Heildar!H191</f>
        <v>10.5</v>
      </c>
      <c r="K216">
        <f>Heildar!I191</f>
        <v>12</v>
      </c>
      <c r="L216">
        <f>Heildar!J191</f>
        <v>0.90000000000000568</v>
      </c>
    </row>
    <row r="217" spans="1:18" x14ac:dyDescent="0.2">
      <c r="A217" t="str">
        <f>Heildar!A192</f>
        <v>Fjölbreytni</v>
      </c>
      <c r="B217">
        <v>3.2</v>
      </c>
      <c r="D217">
        <f>Heildar!B192</f>
        <v>22</v>
      </c>
      <c r="E217">
        <f>Heildar!C192</f>
        <v>17</v>
      </c>
      <c r="F217">
        <f>Heildar!D192</f>
        <v>26</v>
      </c>
      <c r="G217">
        <f>Heildar!E192</f>
        <v>23</v>
      </c>
      <c r="H217">
        <f>Heildar!F192</f>
        <v>22</v>
      </c>
      <c r="I217">
        <f>Heildar!G192</f>
        <v>-5</v>
      </c>
      <c r="J217">
        <f>Heildar!H192</f>
        <v>9</v>
      </c>
      <c r="K217">
        <f>Heildar!I192</f>
        <v>-3</v>
      </c>
      <c r="L217">
        <f>Heildar!J192</f>
        <v>-1</v>
      </c>
    </row>
    <row r="218" spans="1:18" x14ac:dyDescent="0.2">
      <c r="A218" s="2" t="str">
        <f>Heildar!A193</f>
        <v>R32</v>
      </c>
      <c r="B218" s="9">
        <v>3.2</v>
      </c>
      <c r="C218">
        <v>297</v>
      </c>
      <c r="D218">
        <f>Heildar!B193</f>
        <v>0</v>
      </c>
      <c r="E218">
        <f>Heildar!C193</f>
        <v>0</v>
      </c>
      <c r="F218">
        <f>Heildar!D193</f>
        <v>0</v>
      </c>
      <c r="G218">
        <f>Heildar!E193</f>
        <v>0</v>
      </c>
      <c r="H218">
        <f>Heildar!F193</f>
        <v>0</v>
      </c>
      <c r="I218">
        <f>Heildar!G193</f>
        <v>0</v>
      </c>
      <c r="J218">
        <f>Heildar!H193</f>
        <v>0</v>
      </c>
      <c r="K218">
        <f>Heildar!I193</f>
        <v>0</v>
      </c>
      <c r="L218">
        <f>Heildar!J193</f>
        <v>0</v>
      </c>
      <c r="N218">
        <v>1976</v>
      </c>
      <c r="O218">
        <v>1997</v>
      </c>
      <c r="P218">
        <v>2006</v>
      </c>
      <c r="Q218">
        <v>2011</v>
      </c>
      <c r="R218" s="30">
        <v>2014</v>
      </c>
    </row>
    <row r="219" spans="1:18" x14ac:dyDescent="0.2">
      <c r="A219" t="str">
        <f>Heildar!A194</f>
        <v>Mosar</v>
      </c>
      <c r="B219" s="9">
        <v>3.2</v>
      </c>
      <c r="D219">
        <f>Heildar!B194</f>
        <v>8.5</v>
      </c>
      <c r="E219">
        <f>Heildar!C194</f>
        <v>7</v>
      </c>
      <c r="F219">
        <f>Heildar!D194</f>
        <v>18.5</v>
      </c>
      <c r="G219">
        <f>Heildar!E194</f>
        <v>25.5</v>
      </c>
      <c r="H219">
        <f>Heildar!F194</f>
        <v>32</v>
      </c>
      <c r="I219">
        <f>Heildar!G194</f>
        <v>-1.5</v>
      </c>
      <c r="J219">
        <f>Heildar!H194</f>
        <v>11.5</v>
      </c>
      <c r="K219">
        <f>Heildar!I194</f>
        <v>7</v>
      </c>
      <c r="L219">
        <f>Heildar!J194</f>
        <v>6.5</v>
      </c>
      <c r="M219" t="s">
        <v>48</v>
      </c>
      <c r="N219" s="8">
        <f>AVERAGE(D206,D213,D219)</f>
        <v>6.5</v>
      </c>
      <c r="O219" s="8">
        <f t="shared" ref="O219:R223" si="10">AVERAGE(E206,E213,E219)</f>
        <v>7</v>
      </c>
      <c r="P219" s="8">
        <f t="shared" si="10"/>
        <v>11</v>
      </c>
      <c r="Q219" s="8">
        <f t="shared" si="10"/>
        <v>15.666666666666666</v>
      </c>
      <c r="R219" s="8">
        <f t="shared" si="10"/>
        <v>19.5</v>
      </c>
    </row>
    <row r="220" spans="1:18" x14ac:dyDescent="0.2">
      <c r="A220" t="str">
        <f>Heildar!A195</f>
        <v>Blað- og runnfléttur</v>
      </c>
      <c r="B220" s="9">
        <v>3.2</v>
      </c>
      <c r="D220">
        <f>Heildar!B195</f>
        <v>35.5</v>
      </c>
      <c r="E220">
        <f>Heildar!C195</f>
        <v>2</v>
      </c>
      <c r="F220">
        <f>Heildar!D195</f>
        <v>0.01</v>
      </c>
      <c r="G220">
        <f>Heildar!E195</f>
        <v>0.01</v>
      </c>
      <c r="H220">
        <f>Heildar!F195</f>
        <v>0.01</v>
      </c>
      <c r="I220">
        <f>Heildar!G195</f>
        <v>-33.5</v>
      </c>
      <c r="J220">
        <f>Heildar!H195</f>
        <v>-1.99</v>
      </c>
      <c r="K220">
        <f>Heildar!I195</f>
        <v>0</v>
      </c>
      <c r="L220">
        <f>Heildar!J195</f>
        <v>0</v>
      </c>
      <c r="M220" t="s">
        <v>49</v>
      </c>
      <c r="N220" s="8">
        <f>AVERAGE(D207,D214,D220)</f>
        <v>14.666666666666666</v>
      </c>
      <c r="O220" s="8">
        <f t="shared" si="10"/>
        <v>4.166666666666667</v>
      </c>
      <c r="P220" s="8">
        <f t="shared" si="10"/>
        <v>5.6700000000000008</v>
      </c>
      <c r="Q220" s="8">
        <f t="shared" si="10"/>
        <v>4.503333333333333</v>
      </c>
      <c r="R220" s="8">
        <f t="shared" si="10"/>
        <v>2.0033333333333334</v>
      </c>
    </row>
    <row r="221" spans="1:18" x14ac:dyDescent="0.2">
      <c r="A221" t="str">
        <f>Heildar!A196</f>
        <v>Hrúðurfléttur</v>
      </c>
      <c r="B221" s="9">
        <v>3.2</v>
      </c>
      <c r="D221">
        <f>Heildar!B196</f>
        <v>21.5</v>
      </c>
      <c r="E221">
        <f>Heildar!C196</f>
        <v>9</v>
      </c>
      <c r="F221">
        <f>Heildar!D196</f>
        <v>13.5</v>
      </c>
      <c r="G221">
        <f>Heildar!E196</f>
        <v>9</v>
      </c>
      <c r="H221">
        <f>Heildar!F196</f>
        <v>5.5</v>
      </c>
      <c r="I221">
        <f>Heildar!G196</f>
        <v>-12.5</v>
      </c>
      <c r="J221">
        <f>Heildar!H196</f>
        <v>4.5</v>
      </c>
      <c r="K221">
        <f>Heildar!I196</f>
        <v>-4.5</v>
      </c>
      <c r="L221">
        <f>Heildar!J196</f>
        <v>-3.5</v>
      </c>
      <c r="M221" t="s">
        <v>56</v>
      </c>
      <c r="N221" s="8">
        <f>AVERAGE(D208,D215,D221)</f>
        <v>47.5</v>
      </c>
      <c r="O221" s="8">
        <f t="shared" si="10"/>
        <v>39.5</v>
      </c>
      <c r="P221" s="8">
        <f t="shared" si="10"/>
        <v>40.5</v>
      </c>
      <c r="Q221" s="8">
        <f t="shared" si="10"/>
        <v>39</v>
      </c>
      <c r="R221" s="8">
        <f t="shared" si="10"/>
        <v>34.633333333333333</v>
      </c>
    </row>
    <row r="222" spans="1:18" x14ac:dyDescent="0.2">
      <c r="A222" t="str">
        <f>Heildar!A197</f>
        <v>Heildarþekja</v>
      </c>
      <c r="B222" s="9">
        <v>3.2</v>
      </c>
      <c r="D222">
        <f>Heildar!B197</f>
        <v>65.5</v>
      </c>
      <c r="E222">
        <f>Heildar!C197</f>
        <v>18</v>
      </c>
      <c r="F222">
        <f>Heildar!D197</f>
        <v>32</v>
      </c>
      <c r="G222">
        <f>Heildar!E197</f>
        <v>34.5</v>
      </c>
      <c r="H222">
        <f>Heildar!F197</f>
        <v>37.5</v>
      </c>
      <c r="I222">
        <f>Heildar!G197</f>
        <v>-47.5</v>
      </c>
      <c r="J222">
        <f>Heildar!H197</f>
        <v>14</v>
      </c>
      <c r="K222">
        <f>Heildar!I197</f>
        <v>2.5</v>
      </c>
      <c r="L222">
        <f>Heildar!J197</f>
        <v>3</v>
      </c>
      <c r="M222" t="s">
        <v>57</v>
      </c>
      <c r="N222" s="8">
        <f>AVERAGE(D209,D216,D222)</f>
        <v>68.666666666666671</v>
      </c>
      <c r="O222" s="8">
        <f t="shared" si="10"/>
        <v>50.666666666666664</v>
      </c>
      <c r="P222" s="8">
        <f t="shared" si="10"/>
        <v>57.5</v>
      </c>
      <c r="Q222" s="8">
        <f t="shared" si="10"/>
        <v>59.5</v>
      </c>
      <c r="R222" s="8">
        <f t="shared" si="10"/>
        <v>56.800000000000004</v>
      </c>
    </row>
    <row r="223" spans="1:18" x14ac:dyDescent="0.2">
      <c r="A223" t="str">
        <f>Heildar!A198</f>
        <v>Fjölbreytni</v>
      </c>
      <c r="B223" s="9">
        <v>3.2</v>
      </c>
      <c r="D223">
        <f>Heildar!B198</f>
        <v>11</v>
      </c>
      <c r="E223">
        <f>Heildar!C198</f>
        <v>7</v>
      </c>
      <c r="F223">
        <f>Heildar!D198</f>
        <v>8</v>
      </c>
      <c r="G223">
        <f>Heildar!E198</f>
        <v>8</v>
      </c>
      <c r="H223">
        <f>Heildar!F198</f>
        <v>7</v>
      </c>
      <c r="I223">
        <f>Heildar!G198</f>
        <v>-4</v>
      </c>
      <c r="J223">
        <f>Heildar!H198</f>
        <v>1</v>
      </c>
      <c r="K223">
        <f>Heildar!I198</f>
        <v>0</v>
      </c>
      <c r="L223">
        <f>Heildar!J198</f>
        <v>-1</v>
      </c>
      <c r="M223" t="s">
        <v>134</v>
      </c>
      <c r="N223" s="8">
        <f>AVERAGE(D210,D217,D223)</f>
        <v>15.666666666666666</v>
      </c>
      <c r="O223" s="8">
        <f t="shared" si="10"/>
        <v>12.666666666666666</v>
      </c>
      <c r="P223" s="8">
        <f t="shared" si="10"/>
        <v>18.333333333333332</v>
      </c>
      <c r="Q223" s="8">
        <f t="shared" si="10"/>
        <v>16</v>
      </c>
      <c r="R223" s="8">
        <f t="shared" si="10"/>
        <v>14</v>
      </c>
    </row>
    <row r="224" spans="1:18" x14ac:dyDescent="0.2">
      <c r="A224" s="2" t="s">
        <v>143</v>
      </c>
      <c r="B224" s="2"/>
      <c r="C224" s="2"/>
    </row>
    <row r="225" spans="1:18" x14ac:dyDescent="0.2">
      <c r="A225" s="2" t="str">
        <f>Heildar!A218</f>
        <v>R36</v>
      </c>
      <c r="B225">
        <v>3</v>
      </c>
      <c r="C225">
        <v>44</v>
      </c>
      <c r="D225">
        <f>Heildar!B218</f>
        <v>0</v>
      </c>
      <c r="E225">
        <f>Heildar!C218</f>
        <v>0</v>
      </c>
      <c r="F225">
        <f>Heildar!D218</f>
        <v>0</v>
      </c>
      <c r="G225">
        <f>Heildar!E218</f>
        <v>0</v>
      </c>
      <c r="H225">
        <f>Heildar!F218</f>
        <v>0</v>
      </c>
      <c r="I225">
        <f>Heildar!G218</f>
        <v>0</v>
      </c>
      <c r="J225">
        <f>Heildar!H218</f>
        <v>0</v>
      </c>
      <c r="K225">
        <f>Heildar!I218</f>
        <v>0</v>
      </c>
      <c r="L225">
        <f>Heildar!J218</f>
        <v>0</v>
      </c>
    </row>
    <row r="226" spans="1:18" x14ac:dyDescent="0.2">
      <c r="A226" t="str">
        <f>Heildar!A219</f>
        <v>Mosar</v>
      </c>
      <c r="B226">
        <v>3</v>
      </c>
      <c r="D226">
        <f>Heildar!B219</f>
        <v>17</v>
      </c>
      <c r="E226">
        <f>Heildar!C219</f>
        <v>17.5</v>
      </c>
      <c r="F226">
        <f>Heildar!D219</f>
        <v>27</v>
      </c>
      <c r="G226">
        <f>Heildar!E219</f>
        <v>25</v>
      </c>
      <c r="H226">
        <f>Heildar!F219</f>
        <v>20</v>
      </c>
      <c r="I226">
        <f>Heildar!G219</f>
        <v>0.5</v>
      </c>
      <c r="J226">
        <f>Heildar!H219</f>
        <v>9.5</v>
      </c>
      <c r="K226">
        <f>Heildar!I219</f>
        <v>-2</v>
      </c>
      <c r="L226">
        <f>Heildar!J219</f>
        <v>-5</v>
      </c>
    </row>
    <row r="227" spans="1:18" x14ac:dyDescent="0.2">
      <c r="A227" t="str">
        <f>Heildar!A221</f>
        <v>Blað- og runnfléttur</v>
      </c>
      <c r="B227">
        <v>3</v>
      </c>
      <c r="D227">
        <f>Heildar!B221</f>
        <v>0.01</v>
      </c>
      <c r="E227">
        <f>Heildar!C221</f>
        <v>0.01</v>
      </c>
      <c r="F227">
        <f>Heildar!D221</f>
        <v>1</v>
      </c>
      <c r="G227">
        <f>Heildar!E221</f>
        <v>0.5</v>
      </c>
      <c r="H227">
        <f>Heildar!F221</f>
        <v>0.01</v>
      </c>
      <c r="I227">
        <f>Heildar!G221</f>
        <v>0</v>
      </c>
      <c r="J227">
        <f>Heildar!H221</f>
        <v>0.99</v>
      </c>
      <c r="K227">
        <f>Heildar!I221</f>
        <v>-0.5</v>
      </c>
      <c r="L227">
        <f>Heildar!J221</f>
        <v>-0.49</v>
      </c>
    </row>
    <row r="228" spans="1:18" x14ac:dyDescent="0.2">
      <c r="A228" t="str">
        <f>Heildar!A222</f>
        <v>Hrúðurfléttur</v>
      </c>
      <c r="B228">
        <v>3</v>
      </c>
      <c r="D228">
        <f>Heildar!B222</f>
        <v>40.5</v>
      </c>
      <c r="E228">
        <f>Heildar!C222</f>
        <v>29.5</v>
      </c>
      <c r="F228">
        <f>Heildar!D222</f>
        <v>28.5</v>
      </c>
      <c r="G228">
        <f>Heildar!E222</f>
        <v>23</v>
      </c>
      <c r="H228">
        <f>Heildar!F222</f>
        <v>23.5</v>
      </c>
      <c r="I228">
        <f>Heildar!G222</f>
        <v>-11</v>
      </c>
      <c r="J228">
        <f>Heildar!H222</f>
        <v>-1</v>
      </c>
      <c r="K228">
        <f>Heildar!I222</f>
        <v>-5.5</v>
      </c>
      <c r="L228">
        <f>Heildar!J222</f>
        <v>0.5</v>
      </c>
    </row>
    <row r="229" spans="1:18" x14ac:dyDescent="0.2">
      <c r="A229" t="str">
        <f>Heildar!A223</f>
        <v>Heildarþekja</v>
      </c>
      <c r="B229">
        <v>3</v>
      </c>
      <c r="D229">
        <f>Heildar!B223</f>
        <v>57.5</v>
      </c>
      <c r="E229">
        <f>Heildar!C223</f>
        <v>47</v>
      </c>
      <c r="F229">
        <f>Heildar!D223</f>
        <v>56.5</v>
      </c>
      <c r="G229">
        <f>Heildar!E223</f>
        <v>52.5</v>
      </c>
      <c r="H229">
        <f>Heildar!F223</f>
        <v>47.5</v>
      </c>
      <c r="I229">
        <f>Heildar!G223</f>
        <v>-10.5</v>
      </c>
      <c r="J229">
        <f>Heildar!H223</f>
        <v>9.5</v>
      </c>
      <c r="K229">
        <f>Heildar!I223</f>
        <v>-4</v>
      </c>
      <c r="L229">
        <f>Heildar!J223</f>
        <v>-5</v>
      </c>
    </row>
    <row r="230" spans="1:18" x14ac:dyDescent="0.2">
      <c r="A230" t="str">
        <f>Heildar!A224</f>
        <v>Fjölbreytni</v>
      </c>
      <c r="B230">
        <v>3</v>
      </c>
      <c r="D230">
        <f>Heildar!B224</f>
        <v>16</v>
      </c>
      <c r="E230">
        <f>Heildar!C224</f>
        <v>19</v>
      </c>
      <c r="F230">
        <f>Heildar!D224</f>
        <v>18</v>
      </c>
      <c r="G230">
        <f>Heildar!E224</f>
        <v>13</v>
      </c>
      <c r="H230">
        <f>Heildar!F224</f>
        <v>11</v>
      </c>
      <c r="I230">
        <f>Heildar!G224</f>
        <v>3</v>
      </c>
      <c r="J230">
        <f>Heildar!H224</f>
        <v>-1</v>
      </c>
      <c r="K230">
        <f>Heildar!I224</f>
        <v>-5</v>
      </c>
      <c r="L230">
        <f>Heildar!J224</f>
        <v>-2</v>
      </c>
    </row>
    <row r="231" spans="1:18" x14ac:dyDescent="0.2">
      <c r="A231" s="2" t="str">
        <f>Heildar!A225</f>
        <v>R37</v>
      </c>
      <c r="B231">
        <v>3</v>
      </c>
      <c r="C231">
        <v>44</v>
      </c>
      <c r="D231">
        <f>Heildar!B225</f>
        <v>0</v>
      </c>
      <c r="E231">
        <f>Heildar!C225</f>
        <v>0</v>
      </c>
      <c r="F231">
        <f>Heildar!D225</f>
        <v>0</v>
      </c>
      <c r="G231">
        <f>Heildar!E225</f>
        <v>0</v>
      </c>
      <c r="H231">
        <f>Heildar!F225</f>
        <v>0</v>
      </c>
      <c r="I231">
        <f>Heildar!G225</f>
        <v>0</v>
      </c>
      <c r="J231">
        <f>Heildar!H225</f>
        <v>0</v>
      </c>
      <c r="K231">
        <f>Heildar!I225</f>
        <v>0</v>
      </c>
      <c r="L231">
        <f>Heildar!J225</f>
        <v>0</v>
      </c>
    </row>
    <row r="232" spans="1:18" x14ac:dyDescent="0.2">
      <c r="A232" t="str">
        <f>Heildar!A226</f>
        <v>Háplöntur</v>
      </c>
      <c r="B232">
        <v>3</v>
      </c>
      <c r="D232">
        <f>Heildar!B226</f>
        <v>0</v>
      </c>
      <c r="E232">
        <f>Heildar!C226</f>
        <v>0</v>
      </c>
      <c r="F232">
        <f>Heildar!D226</f>
        <v>1.5</v>
      </c>
      <c r="G232">
        <f>Heildar!E226</f>
        <v>0</v>
      </c>
      <c r="H232">
        <f>Heildar!F226</f>
        <v>0.5</v>
      </c>
      <c r="I232">
        <f>Heildar!G226</f>
        <v>0</v>
      </c>
      <c r="J232">
        <f>Heildar!H226</f>
        <v>1.5</v>
      </c>
      <c r="K232">
        <f>Heildar!I226</f>
        <v>-1.5</v>
      </c>
      <c r="L232">
        <f>Heildar!J226</f>
        <v>0.5</v>
      </c>
    </row>
    <row r="233" spans="1:18" x14ac:dyDescent="0.2">
      <c r="A233" t="str">
        <f>Heildar!A227</f>
        <v>Mosar</v>
      </c>
      <c r="B233">
        <v>3</v>
      </c>
      <c r="D233">
        <f>Heildar!B227</f>
        <v>5</v>
      </c>
      <c r="E233">
        <f>Heildar!C227</f>
        <v>7</v>
      </c>
      <c r="F233">
        <f>Heildar!D227</f>
        <v>19</v>
      </c>
      <c r="G233">
        <f>Heildar!E227</f>
        <v>27.5</v>
      </c>
      <c r="H233">
        <f>Heildar!F227</f>
        <v>10.5</v>
      </c>
      <c r="I233">
        <f>Heildar!G227</f>
        <v>2</v>
      </c>
      <c r="J233">
        <f>Heildar!H227</f>
        <v>12</v>
      </c>
      <c r="K233">
        <f>Heildar!I227</f>
        <v>8.5</v>
      </c>
      <c r="L233">
        <f>Heildar!J227</f>
        <v>-17</v>
      </c>
    </row>
    <row r="234" spans="1:18" x14ac:dyDescent="0.2">
      <c r="A234" t="str">
        <f>Heildar!A228</f>
        <v>Blað- og runnfléttur</v>
      </c>
      <c r="B234">
        <v>3</v>
      </c>
      <c r="D234">
        <f>Heildar!B228</f>
        <v>51</v>
      </c>
      <c r="E234">
        <f>Heildar!C228</f>
        <v>25.5</v>
      </c>
      <c r="F234">
        <f>Heildar!D228</f>
        <v>25</v>
      </c>
      <c r="G234">
        <f>Heildar!E228</f>
        <v>0.5</v>
      </c>
      <c r="H234">
        <f>Heildar!F228</f>
        <v>0.01</v>
      </c>
      <c r="I234">
        <f>Heildar!G228</f>
        <v>-25.5</v>
      </c>
      <c r="J234">
        <f>Heildar!H228</f>
        <v>-0.5</v>
      </c>
      <c r="K234">
        <f>Heildar!I228</f>
        <v>-24.5</v>
      </c>
      <c r="L234">
        <f>Heildar!J228</f>
        <v>-0.49</v>
      </c>
    </row>
    <row r="235" spans="1:18" x14ac:dyDescent="0.2">
      <c r="A235" t="str">
        <f>Heildar!A229</f>
        <v>Hrúðurfléttur</v>
      </c>
      <c r="B235">
        <v>3</v>
      </c>
      <c r="D235">
        <f>Heildar!B229</f>
        <v>30.5</v>
      </c>
      <c r="E235">
        <f>Heildar!C229</f>
        <v>40</v>
      </c>
      <c r="F235">
        <f>Heildar!D229</f>
        <v>47.55</v>
      </c>
      <c r="G235">
        <f>Heildar!E229</f>
        <v>41</v>
      </c>
      <c r="H235">
        <f>Heildar!F229</f>
        <v>42</v>
      </c>
      <c r="I235">
        <f>Heildar!G229</f>
        <v>9.5</v>
      </c>
      <c r="J235">
        <f>Heildar!H229</f>
        <v>7.5499999999999972</v>
      </c>
      <c r="K235">
        <f>Heildar!I229</f>
        <v>-6.5499999999999972</v>
      </c>
      <c r="L235">
        <f>Heildar!J229</f>
        <v>1</v>
      </c>
    </row>
    <row r="236" spans="1:18" x14ac:dyDescent="0.2">
      <c r="A236" t="str">
        <f>Heildar!A230</f>
        <v>Heildarþekja</v>
      </c>
      <c r="B236">
        <v>3</v>
      </c>
      <c r="D236">
        <f>Heildar!B230</f>
        <v>86.5</v>
      </c>
      <c r="E236">
        <f>Heildar!C230</f>
        <v>72.5</v>
      </c>
      <c r="F236">
        <f>Heildar!D230</f>
        <v>93.05</v>
      </c>
      <c r="G236">
        <f>Heildar!E230</f>
        <v>69</v>
      </c>
      <c r="H236">
        <f>Heildar!F230</f>
        <v>53</v>
      </c>
      <c r="I236">
        <f>Heildar!G230</f>
        <v>-14</v>
      </c>
      <c r="J236">
        <f>Heildar!H230</f>
        <v>20.549999999999997</v>
      </c>
      <c r="K236">
        <f>Heildar!I230</f>
        <v>-24.049999999999997</v>
      </c>
      <c r="L236">
        <f>Heildar!J230</f>
        <v>-16</v>
      </c>
    </row>
    <row r="237" spans="1:18" x14ac:dyDescent="0.2">
      <c r="A237" t="str">
        <f>Heildar!A231</f>
        <v>Fjölbreytni</v>
      </c>
      <c r="B237">
        <v>3</v>
      </c>
      <c r="D237">
        <f>Heildar!B231</f>
        <v>20</v>
      </c>
      <c r="E237">
        <f>Heildar!C231</f>
        <v>17</v>
      </c>
      <c r="F237">
        <f>Heildar!D231</f>
        <v>18</v>
      </c>
      <c r="G237">
        <f>Heildar!E231</f>
        <v>13</v>
      </c>
      <c r="H237">
        <f>Heildar!F231</f>
        <v>12</v>
      </c>
      <c r="I237">
        <f>Heildar!G231</f>
        <v>-3</v>
      </c>
      <c r="J237">
        <f>Heildar!H231</f>
        <v>1</v>
      </c>
      <c r="K237">
        <f>Heildar!I231</f>
        <v>-5</v>
      </c>
      <c r="L237">
        <f>Heildar!J231</f>
        <v>-1</v>
      </c>
    </row>
    <row r="238" spans="1:18" x14ac:dyDescent="0.2">
      <c r="A238" s="2" t="str">
        <f>Heildar!A232</f>
        <v>R38</v>
      </c>
      <c r="B238">
        <v>3</v>
      </c>
      <c r="C238">
        <v>44</v>
      </c>
      <c r="D238">
        <f>Heildar!B232</f>
        <v>0</v>
      </c>
      <c r="E238">
        <f>Heildar!C232</f>
        <v>0</v>
      </c>
      <c r="F238">
        <f>Heildar!D232</f>
        <v>0</v>
      </c>
      <c r="G238">
        <f>Heildar!E232</f>
        <v>0</v>
      </c>
      <c r="H238">
        <f>Heildar!F232</f>
        <v>0</v>
      </c>
      <c r="I238">
        <f>Heildar!G232</f>
        <v>0</v>
      </c>
      <c r="J238">
        <f>Heildar!H232</f>
        <v>0</v>
      </c>
      <c r="K238">
        <f>Heildar!I232</f>
        <v>0</v>
      </c>
      <c r="L238">
        <f>Heildar!J232</f>
        <v>0</v>
      </c>
      <c r="N238">
        <v>1976</v>
      </c>
      <c r="O238">
        <v>1997</v>
      </c>
      <c r="P238">
        <v>2006</v>
      </c>
      <c r="Q238">
        <v>2011</v>
      </c>
      <c r="R238">
        <v>2014</v>
      </c>
    </row>
    <row r="239" spans="1:18" x14ac:dyDescent="0.2">
      <c r="A239" t="str">
        <f>Heildar!A233</f>
        <v>Mosar</v>
      </c>
      <c r="B239">
        <v>3</v>
      </c>
      <c r="D239">
        <f>Heildar!B233</f>
        <v>18.5</v>
      </c>
      <c r="E239">
        <f>Heildar!C233</f>
        <v>20.5</v>
      </c>
      <c r="F239">
        <f>Heildar!D233</f>
        <v>37</v>
      </c>
      <c r="G239">
        <f>Heildar!E233</f>
        <v>33</v>
      </c>
      <c r="H239">
        <f>Heildar!F233</f>
        <v>32</v>
      </c>
      <c r="I239">
        <f>Heildar!G233</f>
        <v>2</v>
      </c>
      <c r="J239">
        <f>Heildar!H233</f>
        <v>16.5</v>
      </c>
      <c r="K239">
        <f>Heildar!I233</f>
        <v>-4</v>
      </c>
      <c r="L239">
        <f>Heildar!J233</f>
        <v>-1</v>
      </c>
      <c r="M239" t="s">
        <v>48</v>
      </c>
      <c r="N239" s="8">
        <f t="shared" ref="N239:R243" si="11">AVERAGE(D226,D233,D239)</f>
        <v>13.5</v>
      </c>
      <c r="O239" s="8">
        <f t="shared" si="11"/>
        <v>15</v>
      </c>
      <c r="P239" s="8">
        <f t="shared" si="11"/>
        <v>27.666666666666668</v>
      </c>
      <c r="Q239" s="8">
        <f t="shared" si="11"/>
        <v>28.5</v>
      </c>
      <c r="R239" s="8">
        <f t="shared" si="11"/>
        <v>20.833333333333332</v>
      </c>
    </row>
    <row r="240" spans="1:18" x14ac:dyDescent="0.2">
      <c r="A240" t="str">
        <f>Heildar!A234</f>
        <v>Blað- og runnfléttur</v>
      </c>
      <c r="B240">
        <v>3</v>
      </c>
      <c r="D240">
        <f>Heildar!B234</f>
        <v>3</v>
      </c>
      <c r="E240">
        <f>Heildar!C234</f>
        <v>1</v>
      </c>
      <c r="F240">
        <f>Heildar!D234</f>
        <v>2.5</v>
      </c>
      <c r="G240">
        <f>Heildar!E234</f>
        <v>1.5</v>
      </c>
      <c r="H240">
        <f>Heildar!F234</f>
        <v>0.5</v>
      </c>
      <c r="I240">
        <f>Heildar!G234</f>
        <v>-2</v>
      </c>
      <c r="J240">
        <f>Heildar!H234</f>
        <v>1.5</v>
      </c>
      <c r="K240">
        <f>Heildar!I234</f>
        <v>-1</v>
      </c>
      <c r="L240">
        <f>Heildar!J234</f>
        <v>-1</v>
      </c>
      <c r="M240" t="s">
        <v>49</v>
      </c>
      <c r="N240" s="8">
        <f t="shared" si="11"/>
        <v>18.003333333333334</v>
      </c>
      <c r="O240" s="8">
        <f t="shared" si="11"/>
        <v>8.8366666666666678</v>
      </c>
      <c r="P240" s="8">
        <f t="shared" si="11"/>
        <v>9.5</v>
      </c>
      <c r="Q240" s="8">
        <f t="shared" si="11"/>
        <v>0.83333333333333337</v>
      </c>
      <c r="R240" s="8">
        <f t="shared" si="11"/>
        <v>0.17333333333333334</v>
      </c>
    </row>
    <row r="241" spans="1:18" x14ac:dyDescent="0.2">
      <c r="A241" t="str">
        <f>Heildar!A235</f>
        <v>Hrúðurfléttur</v>
      </c>
      <c r="B241">
        <v>3</v>
      </c>
      <c r="D241">
        <f>Heildar!B235</f>
        <v>30</v>
      </c>
      <c r="E241">
        <f>Heildar!C235</f>
        <v>28.5</v>
      </c>
      <c r="F241">
        <f>Heildar!D235</f>
        <v>35.5</v>
      </c>
      <c r="G241">
        <f>Heildar!E235</f>
        <v>34</v>
      </c>
      <c r="H241">
        <f>Heildar!F235</f>
        <v>7.5</v>
      </c>
      <c r="I241">
        <f>Heildar!G235</f>
        <v>-1.5</v>
      </c>
      <c r="J241">
        <f>Heildar!H235</f>
        <v>7</v>
      </c>
      <c r="K241">
        <f>Heildar!I235</f>
        <v>-1.5</v>
      </c>
      <c r="L241">
        <f>Heildar!J235</f>
        <v>-26.5</v>
      </c>
      <c r="M241" t="s">
        <v>56</v>
      </c>
      <c r="N241" s="8">
        <f t="shared" si="11"/>
        <v>33.666666666666664</v>
      </c>
      <c r="O241" s="8">
        <f t="shared" si="11"/>
        <v>32.666666666666664</v>
      </c>
      <c r="P241" s="8">
        <f t="shared" si="11"/>
        <v>37.18333333333333</v>
      </c>
      <c r="Q241" s="8">
        <f t="shared" si="11"/>
        <v>32.666666666666664</v>
      </c>
      <c r="R241" s="8">
        <f t="shared" si="11"/>
        <v>24.333333333333332</v>
      </c>
    </row>
    <row r="242" spans="1:18" x14ac:dyDescent="0.2">
      <c r="A242" t="str">
        <f>Heildar!A236</f>
        <v>Heildarþekja</v>
      </c>
      <c r="B242">
        <v>3</v>
      </c>
      <c r="D242">
        <f>Heildar!B236</f>
        <v>51.5</v>
      </c>
      <c r="E242">
        <f>Heildar!C236</f>
        <v>50</v>
      </c>
      <c r="F242">
        <f>Heildar!D236</f>
        <v>75</v>
      </c>
      <c r="G242">
        <f>Heildar!E236</f>
        <v>68.5</v>
      </c>
      <c r="H242">
        <f>Heildar!F236</f>
        <v>40</v>
      </c>
      <c r="I242">
        <f>Heildar!G236</f>
        <v>-1.5</v>
      </c>
      <c r="J242">
        <f>Heildar!H236</f>
        <v>25</v>
      </c>
      <c r="K242">
        <f>Heildar!I236</f>
        <v>-6.5</v>
      </c>
      <c r="L242">
        <f>Heildar!J236</f>
        <v>-28.5</v>
      </c>
      <c r="M242" t="s">
        <v>57</v>
      </c>
      <c r="N242" s="8">
        <f t="shared" si="11"/>
        <v>65.166666666666671</v>
      </c>
      <c r="O242" s="8">
        <f t="shared" si="11"/>
        <v>56.5</v>
      </c>
      <c r="P242" s="8">
        <f t="shared" si="11"/>
        <v>74.850000000000009</v>
      </c>
      <c r="Q242" s="8">
        <f t="shared" si="11"/>
        <v>63.333333333333336</v>
      </c>
      <c r="R242" s="8">
        <f t="shared" si="11"/>
        <v>46.833333333333336</v>
      </c>
    </row>
    <row r="243" spans="1:18" x14ac:dyDescent="0.2">
      <c r="A243" t="str">
        <f>Heildar!A237</f>
        <v>Fjölbreytni</v>
      </c>
      <c r="B243">
        <v>3</v>
      </c>
      <c r="D243">
        <f>Heildar!B237</f>
        <v>17</v>
      </c>
      <c r="E243">
        <f>Heildar!C237</f>
        <v>20</v>
      </c>
      <c r="F243">
        <f>Heildar!D237</f>
        <v>24</v>
      </c>
      <c r="G243">
        <f>Heildar!E237</f>
        <v>18</v>
      </c>
      <c r="H243">
        <f>Heildar!F237</f>
        <v>12</v>
      </c>
      <c r="I243">
        <f>Heildar!G237</f>
        <v>3</v>
      </c>
      <c r="J243">
        <f>Heildar!H237</f>
        <v>4</v>
      </c>
      <c r="K243">
        <f>Heildar!I237</f>
        <v>-6</v>
      </c>
      <c r="L243">
        <f>Heildar!J237</f>
        <v>-6</v>
      </c>
      <c r="M243" t="s">
        <v>134</v>
      </c>
      <c r="N243" s="8">
        <f t="shared" si="11"/>
        <v>17.666666666666668</v>
      </c>
      <c r="O243" s="8">
        <f t="shared" si="11"/>
        <v>18.666666666666668</v>
      </c>
      <c r="P243" s="8">
        <f t="shared" si="11"/>
        <v>20</v>
      </c>
      <c r="Q243" s="8">
        <f t="shared" si="11"/>
        <v>14.666666666666666</v>
      </c>
      <c r="R243" s="8">
        <f t="shared" si="11"/>
        <v>11.666666666666666</v>
      </c>
    </row>
    <row r="244" spans="1:18" x14ac:dyDescent="0.2">
      <c r="A244" s="2" t="s">
        <v>144</v>
      </c>
      <c r="B244" s="2"/>
      <c r="C244" s="2"/>
    </row>
    <row r="245" spans="1:18" x14ac:dyDescent="0.2">
      <c r="A245" s="2" t="str">
        <f>Heildar!A238</f>
        <v>R39</v>
      </c>
      <c r="B245">
        <v>5.7</v>
      </c>
      <c r="C245">
        <v>322</v>
      </c>
      <c r="D245">
        <f>Heildar!B238</f>
        <v>0</v>
      </c>
      <c r="E245">
        <f>Heildar!C238</f>
        <v>0</v>
      </c>
      <c r="F245">
        <f>Heildar!D238</f>
        <v>0</v>
      </c>
      <c r="G245">
        <f>Heildar!E238</f>
        <v>0</v>
      </c>
      <c r="H245">
        <f>Heildar!F238</f>
        <v>0</v>
      </c>
      <c r="I245">
        <f>Heildar!G238</f>
        <v>0</v>
      </c>
      <c r="J245">
        <f>Heildar!H238</f>
        <v>0</v>
      </c>
      <c r="K245">
        <f>Heildar!I238</f>
        <v>0</v>
      </c>
      <c r="L245">
        <f>Heildar!J238</f>
        <v>0</v>
      </c>
    </row>
    <row r="246" spans="1:18" x14ac:dyDescent="0.2">
      <c r="A246" t="str">
        <f>Heildar!A239</f>
        <v>Mosar</v>
      </c>
      <c r="B246">
        <v>5.7</v>
      </c>
      <c r="D246">
        <f>Heildar!B239</f>
        <v>2</v>
      </c>
      <c r="E246">
        <f>Heildar!C239</f>
        <v>0.01</v>
      </c>
      <c r="F246">
        <f>Heildar!D239</f>
        <v>1</v>
      </c>
      <c r="G246">
        <f>Heildar!E239</f>
        <v>3</v>
      </c>
      <c r="H246">
        <f>Heildar!F239</f>
        <v>1</v>
      </c>
      <c r="I246">
        <f>Heildar!G239</f>
        <v>-1.99</v>
      </c>
      <c r="J246">
        <f>Heildar!H239</f>
        <v>0.99</v>
      </c>
      <c r="K246">
        <f>Heildar!I239</f>
        <v>2</v>
      </c>
      <c r="L246">
        <f>Heildar!J239</f>
        <v>-2</v>
      </c>
    </row>
    <row r="247" spans="1:18" x14ac:dyDescent="0.2">
      <c r="A247" t="str">
        <f>Heildar!A240</f>
        <v>Blað- og runnfléttur</v>
      </c>
      <c r="B247">
        <v>5.7</v>
      </c>
      <c r="D247">
        <f>Heildar!B240</f>
        <v>45.5</v>
      </c>
      <c r="E247">
        <f>Heildar!C240</f>
        <v>62</v>
      </c>
      <c r="F247">
        <f>Heildar!D240</f>
        <v>80</v>
      </c>
      <c r="G247">
        <f>Heildar!E240</f>
        <v>75</v>
      </c>
      <c r="H247">
        <f>Heildar!F240</f>
        <v>75</v>
      </c>
      <c r="I247">
        <f>Heildar!G240</f>
        <v>16.5</v>
      </c>
      <c r="J247">
        <f>Heildar!H240</f>
        <v>18</v>
      </c>
      <c r="K247">
        <f>Heildar!I240</f>
        <v>-5</v>
      </c>
      <c r="L247">
        <f>Heildar!J240</f>
        <v>0</v>
      </c>
    </row>
    <row r="248" spans="1:18" x14ac:dyDescent="0.2">
      <c r="A248" t="str">
        <f>Heildar!A241</f>
        <v>Hrúðurfléttur</v>
      </c>
      <c r="B248">
        <v>5.7</v>
      </c>
      <c r="D248">
        <f>Heildar!B241</f>
        <v>12</v>
      </c>
      <c r="E248">
        <f>Heildar!C241</f>
        <v>11.5</v>
      </c>
      <c r="F248">
        <f>Heildar!D241</f>
        <v>8</v>
      </c>
      <c r="G248">
        <f>Heildar!E241</f>
        <v>6.5</v>
      </c>
      <c r="H248">
        <f>Heildar!F241</f>
        <v>5.5</v>
      </c>
      <c r="I248">
        <f>Heildar!G241</f>
        <v>-0.5</v>
      </c>
      <c r="J248">
        <f>Heildar!H241</f>
        <v>-3.5</v>
      </c>
      <c r="K248">
        <f>Heildar!I241</f>
        <v>-1.5</v>
      </c>
      <c r="L248">
        <f>Heildar!J241</f>
        <v>-1</v>
      </c>
    </row>
    <row r="249" spans="1:18" x14ac:dyDescent="0.2">
      <c r="A249" t="str">
        <f>Heildar!A242</f>
        <v>Heildarþekja</v>
      </c>
      <c r="B249">
        <v>5.7</v>
      </c>
      <c r="D249">
        <f>Heildar!B242</f>
        <v>59.5</v>
      </c>
      <c r="E249">
        <f>Heildar!C242</f>
        <v>73.5</v>
      </c>
      <c r="F249">
        <f>Heildar!D242</f>
        <v>89</v>
      </c>
      <c r="G249">
        <f>Heildar!E242</f>
        <v>84.5</v>
      </c>
      <c r="H249">
        <f>Heildar!F242</f>
        <v>81.5</v>
      </c>
      <c r="I249">
        <f>Heildar!G242</f>
        <v>14</v>
      </c>
      <c r="J249">
        <f>Heildar!H242</f>
        <v>15.5</v>
      </c>
      <c r="K249">
        <f>Heildar!I242</f>
        <v>-4.5</v>
      </c>
      <c r="L249">
        <f>Heildar!J242</f>
        <v>-3</v>
      </c>
    </row>
    <row r="250" spans="1:18" x14ac:dyDescent="0.2">
      <c r="A250" t="str">
        <f>Heildar!A243</f>
        <v>Fjölbreytni</v>
      </c>
      <c r="B250">
        <v>5.7</v>
      </c>
      <c r="D250">
        <f>Heildar!B243</f>
        <v>15</v>
      </c>
      <c r="E250">
        <f>Heildar!C243</f>
        <v>9</v>
      </c>
      <c r="F250">
        <f>Heildar!D243</f>
        <v>12</v>
      </c>
      <c r="G250">
        <f>Heildar!E243</f>
        <v>13</v>
      </c>
      <c r="H250">
        <f>Heildar!F243</f>
        <v>10</v>
      </c>
      <c r="I250">
        <f>Heildar!G243</f>
        <v>-6</v>
      </c>
      <c r="J250">
        <f>Heildar!H243</f>
        <v>3</v>
      </c>
      <c r="K250">
        <f>Heildar!I243</f>
        <v>1</v>
      </c>
      <c r="L250">
        <f>Heildar!J243</f>
        <v>-3</v>
      </c>
    </row>
    <row r="251" spans="1:18" x14ac:dyDescent="0.2">
      <c r="A251" s="2" t="str">
        <f>Heildar!A244</f>
        <v>R40</v>
      </c>
      <c r="B251">
        <v>5.7</v>
      </c>
      <c r="C251">
        <v>322</v>
      </c>
      <c r="D251">
        <f>Heildar!B244</f>
        <v>0</v>
      </c>
      <c r="E251">
        <f>Heildar!C244</f>
        <v>0</v>
      </c>
      <c r="F251">
        <f>Heildar!D244</f>
        <v>0</v>
      </c>
      <c r="G251">
        <f>Heildar!E244</f>
        <v>0</v>
      </c>
      <c r="H251">
        <f>Heildar!F244</f>
        <v>0</v>
      </c>
      <c r="I251">
        <f>Heildar!G244</f>
        <v>0</v>
      </c>
      <c r="J251">
        <f>Heildar!H244</f>
        <v>0</v>
      </c>
      <c r="K251">
        <f>Heildar!I244</f>
        <v>0</v>
      </c>
      <c r="L251">
        <f>Heildar!J244</f>
        <v>0</v>
      </c>
    </row>
    <row r="252" spans="1:18" x14ac:dyDescent="0.2">
      <c r="A252" t="str">
        <f>Heildar!A245</f>
        <v>Mosar</v>
      </c>
      <c r="B252">
        <v>5.7</v>
      </c>
      <c r="D252">
        <f>Heildar!B245</f>
        <v>23</v>
      </c>
      <c r="E252">
        <f>Heildar!C245</f>
        <v>25</v>
      </c>
      <c r="F252">
        <f>Heildar!D245</f>
        <v>22.5</v>
      </c>
      <c r="G252">
        <f>Heildar!E245</f>
        <v>23</v>
      </c>
      <c r="H252">
        <f>Heildar!F245</f>
        <v>18</v>
      </c>
      <c r="I252">
        <f>Heildar!G245</f>
        <v>2</v>
      </c>
      <c r="J252">
        <f>Heildar!H245</f>
        <v>-2.5</v>
      </c>
      <c r="K252">
        <f>Heildar!I245</f>
        <v>0.5</v>
      </c>
      <c r="L252">
        <f>Heildar!J245</f>
        <v>-5</v>
      </c>
    </row>
    <row r="253" spans="1:18" x14ac:dyDescent="0.2">
      <c r="A253" t="str">
        <f>Heildar!A246</f>
        <v>Blað- og runnfléttur</v>
      </c>
      <c r="B253">
        <v>5.7</v>
      </c>
      <c r="D253">
        <f>Heildar!B246</f>
        <v>15.5</v>
      </c>
      <c r="E253">
        <f>Heildar!C246</f>
        <v>4</v>
      </c>
      <c r="F253">
        <f>Heildar!D246</f>
        <v>7.5</v>
      </c>
      <c r="G253">
        <f>Heildar!E246</f>
        <v>14.5</v>
      </c>
      <c r="H253">
        <f>Heildar!F246</f>
        <v>12.5</v>
      </c>
      <c r="I253">
        <f>Heildar!G246</f>
        <v>-11.5</v>
      </c>
      <c r="J253">
        <f>Heildar!H246</f>
        <v>3.5</v>
      </c>
      <c r="K253">
        <f>Heildar!I246</f>
        <v>7</v>
      </c>
      <c r="L253">
        <f>Heildar!J246</f>
        <v>-2</v>
      </c>
    </row>
    <row r="254" spans="1:18" x14ac:dyDescent="0.2">
      <c r="A254" t="str">
        <f>Heildar!A247</f>
        <v>Hrúðurfléttur</v>
      </c>
      <c r="B254">
        <v>5.7</v>
      </c>
      <c r="D254">
        <f>Heildar!B247</f>
        <v>15.5</v>
      </c>
      <c r="E254">
        <f>Heildar!C247</f>
        <v>26</v>
      </c>
      <c r="F254">
        <f>Heildar!D247</f>
        <v>24.5</v>
      </c>
      <c r="G254">
        <f>Heildar!E247</f>
        <v>31</v>
      </c>
      <c r="H254">
        <f>Heildar!F247</f>
        <v>27</v>
      </c>
      <c r="I254">
        <f>Heildar!G247</f>
        <v>10.5</v>
      </c>
      <c r="J254">
        <f>Heildar!H247</f>
        <v>-1.5</v>
      </c>
      <c r="K254">
        <f>Heildar!I247</f>
        <v>6.5</v>
      </c>
      <c r="L254">
        <f>Heildar!J247</f>
        <v>-4</v>
      </c>
    </row>
    <row r="255" spans="1:18" x14ac:dyDescent="0.2">
      <c r="A255" t="str">
        <f>Heildar!A248</f>
        <v>Heildarþekja</v>
      </c>
      <c r="B255">
        <v>5.7</v>
      </c>
      <c r="D255">
        <f>Heildar!B248</f>
        <v>54</v>
      </c>
      <c r="E255">
        <f>Heildar!C248</f>
        <v>55</v>
      </c>
      <c r="F255">
        <f>Heildar!D248</f>
        <v>54.5</v>
      </c>
      <c r="G255">
        <f>Heildar!E248</f>
        <v>68.5</v>
      </c>
      <c r="H255">
        <f>Heildar!F248</f>
        <v>59</v>
      </c>
      <c r="I255">
        <f>Heildar!G248</f>
        <v>1</v>
      </c>
      <c r="J255">
        <f>Heildar!H248</f>
        <v>-0.5</v>
      </c>
      <c r="K255">
        <f>Heildar!I248</f>
        <v>14</v>
      </c>
      <c r="L255">
        <f>Heildar!J248</f>
        <v>-9.5</v>
      </c>
    </row>
    <row r="256" spans="1:18" x14ac:dyDescent="0.2">
      <c r="A256" t="str">
        <f>Heildar!A249</f>
        <v>Fjölbreytni</v>
      </c>
      <c r="B256">
        <v>5.7</v>
      </c>
      <c r="D256">
        <f>Heildar!B249</f>
        <v>16</v>
      </c>
      <c r="E256">
        <f>Heildar!C249</f>
        <v>17</v>
      </c>
      <c r="F256">
        <f>Heildar!D249</f>
        <v>21</v>
      </c>
      <c r="G256">
        <f>Heildar!E249</f>
        <v>16</v>
      </c>
      <c r="H256">
        <f>Heildar!F249</f>
        <v>16</v>
      </c>
      <c r="I256">
        <f>Heildar!G249</f>
        <v>1</v>
      </c>
      <c r="J256">
        <f>Heildar!H249</f>
        <v>4</v>
      </c>
      <c r="K256">
        <f>Heildar!I249</f>
        <v>-5</v>
      </c>
      <c r="L256">
        <f>Heildar!J249</f>
        <v>0</v>
      </c>
    </row>
    <row r="257" spans="1:18" x14ac:dyDescent="0.2">
      <c r="A257" s="2" t="str">
        <f>Heildar!A250</f>
        <v>R41</v>
      </c>
      <c r="B257">
        <v>5.7</v>
      </c>
      <c r="C257">
        <v>322</v>
      </c>
      <c r="D257">
        <f>Heildar!B250</f>
        <v>0</v>
      </c>
      <c r="E257">
        <f>Heildar!C250</f>
        <v>0</v>
      </c>
      <c r="F257">
        <f>Heildar!D250</f>
        <v>0</v>
      </c>
      <c r="G257">
        <f>Heildar!E250</f>
        <v>0</v>
      </c>
      <c r="H257">
        <f>Heildar!F250</f>
        <v>0</v>
      </c>
      <c r="I257">
        <f>Heildar!G250</f>
        <v>0</v>
      </c>
      <c r="J257">
        <f>Heildar!H250</f>
        <v>0</v>
      </c>
      <c r="K257">
        <f>Heildar!I250</f>
        <v>0</v>
      </c>
      <c r="L257">
        <f>Heildar!J250</f>
        <v>0</v>
      </c>
      <c r="N257">
        <v>1976</v>
      </c>
      <c r="O257">
        <v>1997</v>
      </c>
      <c r="P257">
        <v>2006</v>
      </c>
      <c r="Q257">
        <v>2011</v>
      </c>
      <c r="R257">
        <v>2014</v>
      </c>
    </row>
    <row r="258" spans="1:18" x14ac:dyDescent="0.2">
      <c r="A258" t="str">
        <f>Heildar!A251</f>
        <v>Mosar</v>
      </c>
      <c r="B258">
        <v>5.7</v>
      </c>
      <c r="D258">
        <f>Heildar!B251</f>
        <v>39.5</v>
      </c>
      <c r="E258">
        <f>Heildar!C251</f>
        <v>28</v>
      </c>
      <c r="F258">
        <f>Heildar!D251</f>
        <v>44.5</v>
      </c>
      <c r="G258">
        <f>Heildar!E251</f>
        <v>40.5</v>
      </c>
      <c r="H258">
        <f>Heildar!F251</f>
        <v>33</v>
      </c>
      <c r="I258">
        <f>Heildar!G251</f>
        <v>-11.5</v>
      </c>
      <c r="J258">
        <f>Heildar!H251</f>
        <v>16.5</v>
      </c>
      <c r="K258">
        <f>Heildar!I251</f>
        <v>-4</v>
      </c>
      <c r="L258">
        <f>Heildar!J251</f>
        <v>-7.5</v>
      </c>
      <c r="M258" t="s">
        <v>48</v>
      </c>
      <c r="N258" s="8">
        <f t="shared" ref="N258:R262" si="12">AVERAGE(D246,D252,D258)</f>
        <v>21.5</v>
      </c>
      <c r="O258" s="8">
        <f t="shared" si="12"/>
        <v>17.670000000000002</v>
      </c>
      <c r="P258" s="8">
        <f t="shared" si="12"/>
        <v>22.666666666666668</v>
      </c>
      <c r="Q258" s="8">
        <f t="shared" si="12"/>
        <v>22.166666666666668</v>
      </c>
      <c r="R258" s="8">
        <f t="shared" si="12"/>
        <v>17.333333333333332</v>
      </c>
    </row>
    <row r="259" spans="1:18" x14ac:dyDescent="0.2">
      <c r="A259" t="str">
        <f>Heildar!A252</f>
        <v>Blað- og runnfléttur</v>
      </c>
      <c r="B259">
        <v>5.7</v>
      </c>
      <c r="D259">
        <f>Heildar!B252</f>
        <v>9</v>
      </c>
      <c r="E259">
        <f>Heildar!C252</f>
        <v>13</v>
      </c>
      <c r="F259">
        <f>Heildar!D252</f>
        <v>9</v>
      </c>
      <c r="G259">
        <f>Heildar!E252</f>
        <v>10.5</v>
      </c>
      <c r="H259">
        <f>Heildar!F252</f>
        <v>6.5</v>
      </c>
      <c r="I259">
        <f>Heildar!G252</f>
        <v>4</v>
      </c>
      <c r="J259">
        <f>Heildar!H252</f>
        <v>-4</v>
      </c>
      <c r="K259">
        <f>Heildar!I252</f>
        <v>1.5</v>
      </c>
      <c r="L259">
        <f>Heildar!J252</f>
        <v>-4</v>
      </c>
      <c r="M259" t="s">
        <v>49</v>
      </c>
      <c r="N259" s="8">
        <f t="shared" si="12"/>
        <v>23.333333333333332</v>
      </c>
      <c r="O259" s="8">
        <f t="shared" si="12"/>
        <v>26.333333333333332</v>
      </c>
      <c r="P259" s="8">
        <f t="shared" si="12"/>
        <v>32.166666666666664</v>
      </c>
      <c r="Q259" s="8">
        <f t="shared" si="12"/>
        <v>33.333333333333336</v>
      </c>
      <c r="R259" s="8">
        <f t="shared" si="12"/>
        <v>31.333333333333332</v>
      </c>
    </row>
    <row r="260" spans="1:18" x14ac:dyDescent="0.2">
      <c r="A260" t="str">
        <f>Heildar!A253</f>
        <v>Hrúðurfléttur</v>
      </c>
      <c r="B260">
        <v>5.7</v>
      </c>
      <c r="D260">
        <f>Heildar!B253</f>
        <v>25.5</v>
      </c>
      <c r="E260">
        <f>Heildar!C253</f>
        <v>26.5</v>
      </c>
      <c r="F260">
        <f>Heildar!D253</f>
        <v>19.5</v>
      </c>
      <c r="G260">
        <f>Heildar!E253</f>
        <v>21</v>
      </c>
      <c r="H260">
        <f>Heildar!F253</f>
        <v>37.5</v>
      </c>
      <c r="I260">
        <f>Heildar!G253</f>
        <v>1</v>
      </c>
      <c r="J260">
        <f>Heildar!H253</f>
        <v>-7</v>
      </c>
      <c r="K260">
        <f>Heildar!I253</f>
        <v>1.5</v>
      </c>
      <c r="L260">
        <f>Heildar!J253</f>
        <v>16.5</v>
      </c>
      <c r="M260" t="s">
        <v>56</v>
      </c>
      <c r="N260" s="8">
        <f t="shared" si="12"/>
        <v>17.666666666666668</v>
      </c>
      <c r="O260" s="8">
        <f t="shared" si="12"/>
        <v>21.333333333333332</v>
      </c>
      <c r="P260" s="8">
        <f t="shared" si="12"/>
        <v>17.333333333333332</v>
      </c>
      <c r="Q260" s="8">
        <f t="shared" si="12"/>
        <v>19.5</v>
      </c>
      <c r="R260" s="8">
        <f t="shared" si="12"/>
        <v>23.333333333333332</v>
      </c>
    </row>
    <row r="261" spans="1:18" x14ac:dyDescent="0.2">
      <c r="A261" t="str">
        <f>Heildar!A254</f>
        <v>Heildarþekja</v>
      </c>
      <c r="B261">
        <v>5.7</v>
      </c>
      <c r="D261">
        <f>Heildar!B254</f>
        <v>74</v>
      </c>
      <c r="E261">
        <f>Heildar!C254</f>
        <v>67.5</v>
      </c>
      <c r="F261">
        <f>Heildar!D254</f>
        <v>73</v>
      </c>
      <c r="G261">
        <f>Heildar!E254</f>
        <v>72</v>
      </c>
      <c r="H261">
        <f>Heildar!F254</f>
        <v>77</v>
      </c>
      <c r="I261">
        <f>Heildar!G254</f>
        <v>-6.5</v>
      </c>
      <c r="J261">
        <f>Heildar!H254</f>
        <v>5.5</v>
      </c>
      <c r="K261">
        <f>Heildar!I254</f>
        <v>-1</v>
      </c>
      <c r="L261">
        <f>Heildar!J254</f>
        <v>5</v>
      </c>
      <c r="M261" t="s">
        <v>57</v>
      </c>
      <c r="N261" s="8">
        <f t="shared" si="12"/>
        <v>62.5</v>
      </c>
      <c r="O261" s="8">
        <f t="shared" si="12"/>
        <v>65.333333333333329</v>
      </c>
      <c r="P261" s="8">
        <f t="shared" si="12"/>
        <v>72.166666666666671</v>
      </c>
      <c r="Q261" s="8">
        <f t="shared" si="12"/>
        <v>75</v>
      </c>
      <c r="R261" s="8">
        <f t="shared" si="12"/>
        <v>72.5</v>
      </c>
    </row>
    <row r="262" spans="1:18" x14ac:dyDescent="0.2">
      <c r="A262" t="str">
        <f>Heildar!A255</f>
        <v>Fjölbreytni</v>
      </c>
      <c r="B262">
        <v>5.7</v>
      </c>
      <c r="D262">
        <f>Heildar!B255</f>
        <v>18</v>
      </c>
      <c r="E262">
        <f>Heildar!C255</f>
        <v>18</v>
      </c>
      <c r="F262">
        <f>Heildar!D255</f>
        <v>16</v>
      </c>
      <c r="G262">
        <f>Heildar!E255</f>
        <v>18</v>
      </c>
      <c r="H262">
        <f>Heildar!F255</f>
        <v>16</v>
      </c>
      <c r="I262">
        <f>Heildar!G255</f>
        <v>0</v>
      </c>
      <c r="J262">
        <f>Heildar!H255</f>
        <v>-2</v>
      </c>
      <c r="K262">
        <f>Heildar!I255</f>
        <v>2</v>
      </c>
      <c r="L262">
        <f>Heildar!J255</f>
        <v>-2</v>
      </c>
      <c r="M262" t="s">
        <v>134</v>
      </c>
      <c r="N262" s="8">
        <f t="shared" si="12"/>
        <v>16.333333333333332</v>
      </c>
      <c r="O262" s="8">
        <f t="shared" si="12"/>
        <v>14.666666666666666</v>
      </c>
      <c r="P262" s="8">
        <f t="shared" si="12"/>
        <v>16.333333333333332</v>
      </c>
      <c r="Q262" s="8">
        <f t="shared" si="12"/>
        <v>15.666666666666666</v>
      </c>
      <c r="R262" s="8">
        <f t="shared" si="12"/>
        <v>14</v>
      </c>
    </row>
    <row r="263" spans="1:18" x14ac:dyDescent="0.2">
      <c r="A263" s="2" t="s">
        <v>145</v>
      </c>
      <c r="B263" s="2"/>
      <c r="C263" s="2"/>
    </row>
    <row r="264" spans="1:18" x14ac:dyDescent="0.2">
      <c r="A264" s="2" t="str">
        <f>Heildar!A256</f>
        <v>R42</v>
      </c>
      <c r="B264">
        <v>16.100000000000001</v>
      </c>
      <c r="C264">
        <v>326</v>
      </c>
      <c r="D264">
        <f>Heildar!B256</f>
        <v>0</v>
      </c>
      <c r="E264">
        <f>Heildar!C256</f>
        <v>0</v>
      </c>
      <c r="F264">
        <f>Heildar!D256</f>
        <v>0</v>
      </c>
      <c r="G264">
        <f>Heildar!E256</f>
        <v>0</v>
      </c>
      <c r="H264">
        <f>Heildar!F256</f>
        <v>0</v>
      </c>
      <c r="I264">
        <f>Heildar!G256</f>
        <v>0</v>
      </c>
      <c r="J264">
        <f>Heildar!H256</f>
        <v>0</v>
      </c>
      <c r="K264">
        <f>Heildar!I256</f>
        <v>0</v>
      </c>
      <c r="L264">
        <f>Heildar!J256</f>
        <v>0</v>
      </c>
    </row>
    <row r="265" spans="1:18" x14ac:dyDescent="0.2">
      <c r="A265" t="str">
        <f>Heildar!A257</f>
        <v>Mosar</v>
      </c>
      <c r="B265">
        <v>16.100000000000001</v>
      </c>
      <c r="D265">
        <f>Heildar!B257</f>
        <v>8</v>
      </c>
      <c r="E265">
        <f>Heildar!C257</f>
        <v>3</v>
      </c>
      <c r="F265">
        <f>Heildar!D257</f>
        <v>8</v>
      </c>
      <c r="G265">
        <f>Heildar!E257</f>
        <v>9</v>
      </c>
      <c r="H265">
        <f>Heildar!F257</f>
        <v>10</v>
      </c>
      <c r="I265">
        <f>Heildar!G257</f>
        <v>-5</v>
      </c>
      <c r="J265">
        <f>Heildar!H257</f>
        <v>5</v>
      </c>
      <c r="K265">
        <f>Heildar!I257</f>
        <v>1</v>
      </c>
      <c r="L265">
        <f>Heildar!J257</f>
        <v>1</v>
      </c>
    </row>
    <row r="266" spans="1:18" x14ac:dyDescent="0.2">
      <c r="A266" t="str">
        <f>Heildar!A258</f>
        <v>Blað- og runnfléttur</v>
      </c>
      <c r="B266">
        <v>16.100000000000001</v>
      </c>
      <c r="D266">
        <f>Heildar!B258</f>
        <v>23.5</v>
      </c>
      <c r="E266">
        <f>Heildar!C258</f>
        <v>34.5</v>
      </c>
      <c r="F266">
        <f>Heildar!D258</f>
        <v>53</v>
      </c>
      <c r="G266">
        <f>Heildar!E258</f>
        <v>38.5</v>
      </c>
      <c r="H266">
        <f>Heildar!F258</f>
        <v>47</v>
      </c>
      <c r="I266">
        <f>Heildar!G258</f>
        <v>11</v>
      </c>
      <c r="J266">
        <f>Heildar!H258</f>
        <v>18.5</v>
      </c>
      <c r="K266">
        <f>Heildar!I258</f>
        <v>-14.5</v>
      </c>
      <c r="L266">
        <f>Heildar!J258</f>
        <v>8.5</v>
      </c>
    </row>
    <row r="267" spans="1:18" x14ac:dyDescent="0.2">
      <c r="A267" t="str">
        <f>Heildar!A259</f>
        <v>Hrúðurfléttur</v>
      </c>
      <c r="B267">
        <v>16.100000000000001</v>
      </c>
      <c r="D267">
        <f>Heildar!B259</f>
        <v>25.5</v>
      </c>
      <c r="E267">
        <f>Heildar!C259</f>
        <v>20</v>
      </c>
      <c r="F267">
        <f>Heildar!D259</f>
        <v>21.5</v>
      </c>
      <c r="G267">
        <f>Heildar!E259</f>
        <v>25.5</v>
      </c>
      <c r="H267">
        <f>Heildar!F259</f>
        <v>26</v>
      </c>
      <c r="I267">
        <f>Heildar!G259</f>
        <v>-5.5</v>
      </c>
      <c r="J267">
        <f>Heildar!H259</f>
        <v>1.5</v>
      </c>
      <c r="K267">
        <f>Heildar!I259</f>
        <v>4</v>
      </c>
      <c r="L267">
        <f>Heildar!J259</f>
        <v>0.5</v>
      </c>
    </row>
    <row r="268" spans="1:18" x14ac:dyDescent="0.2">
      <c r="A268" t="str">
        <f>Heildar!A260</f>
        <v>Heildarþekja</v>
      </c>
      <c r="B268">
        <v>16.100000000000001</v>
      </c>
      <c r="D268">
        <f>Heildar!B260</f>
        <v>57</v>
      </c>
      <c r="E268">
        <f>Heildar!C260</f>
        <v>57.5</v>
      </c>
      <c r="F268">
        <f>Heildar!D260</f>
        <v>82.5</v>
      </c>
      <c r="G268">
        <f>Heildar!E260</f>
        <v>73</v>
      </c>
      <c r="H268">
        <f>Heildar!F260</f>
        <v>83</v>
      </c>
      <c r="I268">
        <f>Heildar!G260</f>
        <v>0.5</v>
      </c>
      <c r="J268">
        <f>Heildar!H260</f>
        <v>25</v>
      </c>
      <c r="K268">
        <f>Heildar!I260</f>
        <v>-9.5</v>
      </c>
      <c r="L268">
        <f>Heildar!J260</f>
        <v>10</v>
      </c>
    </row>
    <row r="269" spans="1:18" x14ac:dyDescent="0.2">
      <c r="A269" t="str">
        <f>Heildar!A261</f>
        <v>Fjölbreytni</v>
      </c>
      <c r="B269">
        <v>16.100000000000001</v>
      </c>
      <c r="D269">
        <f>Heildar!B261</f>
        <v>17</v>
      </c>
      <c r="E269">
        <f>Heildar!C261</f>
        <v>17</v>
      </c>
      <c r="F269">
        <f>Heildar!D261</f>
        <v>18</v>
      </c>
      <c r="G269">
        <f>Heildar!E261</f>
        <v>16</v>
      </c>
      <c r="H269">
        <f>Heildar!F261</f>
        <v>18</v>
      </c>
      <c r="I269">
        <f>Heildar!G261</f>
        <v>0</v>
      </c>
      <c r="J269">
        <f>Heildar!H261</f>
        <v>1</v>
      </c>
      <c r="K269">
        <f>Heildar!I261</f>
        <v>-2</v>
      </c>
      <c r="L269">
        <f>Heildar!J261</f>
        <v>2</v>
      </c>
    </row>
    <row r="270" spans="1:18" x14ac:dyDescent="0.2">
      <c r="A270" s="2" t="str">
        <f>Heildar!A262</f>
        <v>R43</v>
      </c>
      <c r="B270">
        <v>16.100000000000001</v>
      </c>
      <c r="C270">
        <v>326</v>
      </c>
      <c r="D270">
        <f>Heildar!B262</f>
        <v>0</v>
      </c>
      <c r="E270">
        <f>Heildar!C262</f>
        <v>0</v>
      </c>
      <c r="F270">
        <f>Heildar!D262</f>
        <v>0</v>
      </c>
      <c r="G270">
        <f>Heildar!E262</f>
        <v>0</v>
      </c>
      <c r="H270">
        <f>Heildar!F262</f>
        <v>0</v>
      </c>
      <c r="I270">
        <f>Heildar!G262</f>
        <v>0</v>
      </c>
      <c r="J270">
        <f>Heildar!H262</f>
        <v>0</v>
      </c>
      <c r="K270">
        <f>Heildar!I262</f>
        <v>0</v>
      </c>
      <c r="L270">
        <f>Heildar!J262</f>
        <v>0</v>
      </c>
    </row>
    <row r="271" spans="1:18" x14ac:dyDescent="0.2">
      <c r="A271" t="str">
        <f>Heildar!A263</f>
        <v>Mosar</v>
      </c>
      <c r="B271">
        <v>16.100000000000001</v>
      </c>
      <c r="D271">
        <f>Heildar!B263</f>
        <v>17.5</v>
      </c>
      <c r="E271">
        <f>Heildar!C263</f>
        <v>13</v>
      </c>
      <c r="F271">
        <f>Heildar!D263</f>
        <v>10</v>
      </c>
      <c r="G271">
        <f>Heildar!E263</f>
        <v>10</v>
      </c>
      <c r="H271">
        <f>Heildar!F263</f>
        <v>15</v>
      </c>
      <c r="I271">
        <f>Heildar!G263</f>
        <v>-4.5</v>
      </c>
      <c r="J271">
        <f>Heildar!H263</f>
        <v>-3</v>
      </c>
      <c r="K271">
        <f>Heildar!I263</f>
        <v>0</v>
      </c>
      <c r="L271">
        <f>Heildar!J263</f>
        <v>5</v>
      </c>
    </row>
    <row r="272" spans="1:18" x14ac:dyDescent="0.2">
      <c r="A272" t="str">
        <f>Heildar!A264</f>
        <v>Blað- og runnfléttur</v>
      </c>
      <c r="B272">
        <v>16.100000000000001</v>
      </c>
      <c r="D272">
        <f>Heildar!B264</f>
        <v>6</v>
      </c>
      <c r="E272">
        <f>Heildar!C264</f>
        <v>6</v>
      </c>
      <c r="F272">
        <f>Heildar!D264</f>
        <v>6</v>
      </c>
      <c r="G272">
        <f>Heildar!E264</f>
        <v>6</v>
      </c>
      <c r="H272">
        <f>Heildar!F264</f>
        <v>6</v>
      </c>
      <c r="I272">
        <f>Heildar!G264</f>
        <v>0</v>
      </c>
      <c r="J272">
        <f>Heildar!H264</f>
        <v>0</v>
      </c>
      <c r="K272">
        <f>Heildar!I264</f>
        <v>0</v>
      </c>
      <c r="L272">
        <f>Heildar!J264</f>
        <v>0</v>
      </c>
    </row>
    <row r="273" spans="1:18" x14ac:dyDescent="0.2">
      <c r="A273" t="str">
        <f>Heildar!A265</f>
        <v>Hrúðurfléttur</v>
      </c>
      <c r="B273">
        <v>16.100000000000001</v>
      </c>
      <c r="D273">
        <f>Heildar!B265</f>
        <v>27</v>
      </c>
      <c r="E273">
        <f>Heildar!C265</f>
        <v>25.5</v>
      </c>
      <c r="F273">
        <f>Heildar!D265</f>
        <v>31.5</v>
      </c>
      <c r="G273">
        <f>Heildar!E265</f>
        <v>42.5</v>
      </c>
      <c r="H273">
        <f>Heildar!F265</f>
        <v>61</v>
      </c>
      <c r="I273">
        <f>Heildar!G265</f>
        <v>-1.5</v>
      </c>
      <c r="J273">
        <f>Heildar!H265</f>
        <v>6</v>
      </c>
      <c r="K273">
        <f>Heildar!I265</f>
        <v>11</v>
      </c>
      <c r="L273">
        <f>Heildar!J265</f>
        <v>18.5</v>
      </c>
    </row>
    <row r="274" spans="1:18" x14ac:dyDescent="0.2">
      <c r="A274" t="str">
        <f>Heildar!A266</f>
        <v>Heildarþekja</v>
      </c>
      <c r="B274">
        <v>16.100000000000001</v>
      </c>
      <c r="D274">
        <f>Heildar!B266</f>
        <v>50.5</v>
      </c>
      <c r="E274">
        <f>Heildar!C266</f>
        <v>44.5</v>
      </c>
      <c r="F274">
        <f>Heildar!D266</f>
        <v>47.5</v>
      </c>
      <c r="G274">
        <f>Heildar!E266</f>
        <v>58.5</v>
      </c>
      <c r="H274">
        <f>Heildar!F266</f>
        <v>82</v>
      </c>
      <c r="I274">
        <f>Heildar!G266</f>
        <v>-6</v>
      </c>
      <c r="J274">
        <f>Heildar!H266</f>
        <v>3</v>
      </c>
      <c r="K274">
        <f>Heildar!I266</f>
        <v>11</v>
      </c>
      <c r="L274">
        <f>Heildar!J266</f>
        <v>23.5</v>
      </c>
    </row>
    <row r="275" spans="1:18" x14ac:dyDescent="0.2">
      <c r="A275" t="str">
        <f>Heildar!A267</f>
        <v>Fjölbreytni</v>
      </c>
      <c r="B275">
        <v>16.100000000000001</v>
      </c>
      <c r="D275">
        <f>Heildar!B267</f>
        <v>10</v>
      </c>
      <c r="E275">
        <f>Heildar!C267</f>
        <v>13</v>
      </c>
      <c r="F275">
        <f>Heildar!D267</f>
        <v>12</v>
      </c>
      <c r="G275">
        <f>Heildar!E267</f>
        <v>11</v>
      </c>
      <c r="H275">
        <f>Heildar!F267</f>
        <v>11</v>
      </c>
      <c r="I275">
        <f>Heildar!G267</f>
        <v>3</v>
      </c>
      <c r="J275">
        <f>Heildar!H267</f>
        <v>-1</v>
      </c>
      <c r="K275">
        <f>Heildar!I267</f>
        <v>-1</v>
      </c>
      <c r="L275">
        <f>Heildar!J267</f>
        <v>0</v>
      </c>
    </row>
    <row r="276" spans="1:18" x14ac:dyDescent="0.2">
      <c r="A276" s="2" t="str">
        <f>Heildar!A268</f>
        <v>R44</v>
      </c>
      <c r="B276">
        <v>16.100000000000001</v>
      </c>
      <c r="C276">
        <v>326</v>
      </c>
      <c r="D276">
        <f>Heildar!B268</f>
        <v>0</v>
      </c>
      <c r="E276">
        <f>Heildar!C268</f>
        <v>0</v>
      </c>
      <c r="F276">
        <f>Heildar!D268</f>
        <v>0</v>
      </c>
      <c r="G276">
        <f>Heildar!E268</f>
        <v>0</v>
      </c>
      <c r="H276">
        <f>Heildar!F268</f>
        <v>0</v>
      </c>
      <c r="I276">
        <f>Heildar!G268</f>
        <v>0</v>
      </c>
      <c r="J276">
        <f>Heildar!H268</f>
        <v>0</v>
      </c>
      <c r="K276">
        <f>Heildar!I268</f>
        <v>0</v>
      </c>
      <c r="L276">
        <f>Heildar!J268</f>
        <v>0</v>
      </c>
    </row>
    <row r="277" spans="1:18" x14ac:dyDescent="0.2">
      <c r="A277" t="str">
        <f>Heildar!A269</f>
        <v>Háplöntur</v>
      </c>
      <c r="B277">
        <v>16.100000000000001</v>
      </c>
      <c r="D277">
        <f>Heildar!B269</f>
        <v>0</v>
      </c>
      <c r="E277">
        <f>Heildar!C269</f>
        <v>3</v>
      </c>
      <c r="F277">
        <f>Heildar!D269</f>
        <v>3</v>
      </c>
      <c r="G277">
        <f>Heildar!E269</f>
        <v>3</v>
      </c>
      <c r="H277">
        <f>Heildar!F269</f>
        <v>5</v>
      </c>
      <c r="I277">
        <f>Heildar!G269</f>
        <v>3</v>
      </c>
      <c r="J277">
        <f>Heildar!H269</f>
        <v>0</v>
      </c>
      <c r="K277">
        <f>Heildar!I269</f>
        <v>0</v>
      </c>
      <c r="L277">
        <f>Heildar!J269</f>
        <v>2</v>
      </c>
      <c r="N277">
        <v>1976</v>
      </c>
      <c r="O277">
        <v>1997</v>
      </c>
      <c r="P277">
        <v>2006</v>
      </c>
      <c r="Q277">
        <v>2011</v>
      </c>
      <c r="R277">
        <v>2014</v>
      </c>
    </row>
    <row r="278" spans="1:18" x14ac:dyDescent="0.2">
      <c r="A278" t="str">
        <f>Heildar!A270</f>
        <v>Mosar</v>
      </c>
      <c r="B278">
        <v>16.100000000000001</v>
      </c>
      <c r="D278">
        <f>Heildar!B270</f>
        <v>6.5</v>
      </c>
      <c r="E278">
        <f>Heildar!C270</f>
        <v>6</v>
      </c>
      <c r="F278">
        <f>Heildar!D270</f>
        <v>6</v>
      </c>
      <c r="G278">
        <f>Heildar!E270</f>
        <v>7.5</v>
      </c>
      <c r="H278">
        <f>Heildar!F270</f>
        <v>9</v>
      </c>
      <c r="I278">
        <f>Heildar!G270</f>
        <v>-0.5</v>
      </c>
      <c r="J278">
        <f>Heildar!H270</f>
        <v>0</v>
      </c>
      <c r="K278">
        <f>Heildar!I270</f>
        <v>1.5</v>
      </c>
      <c r="L278">
        <f>Heildar!J270</f>
        <v>1.5</v>
      </c>
      <c r="M278" t="s">
        <v>48</v>
      </c>
      <c r="N278" s="8">
        <f>AVERAGE(D265,D271,D278)</f>
        <v>10.666666666666666</v>
      </c>
      <c r="O278" s="8">
        <f t="shared" ref="O278:R282" si="13">AVERAGE(E265,E271,E278)</f>
        <v>7.333333333333333</v>
      </c>
      <c r="P278" s="8">
        <f t="shared" si="13"/>
        <v>8</v>
      </c>
      <c r="Q278" s="8">
        <f t="shared" si="13"/>
        <v>8.8333333333333339</v>
      </c>
      <c r="R278" s="8">
        <f t="shared" si="13"/>
        <v>11.333333333333334</v>
      </c>
    </row>
    <row r="279" spans="1:18" x14ac:dyDescent="0.2">
      <c r="A279" t="str">
        <f>Heildar!A271</f>
        <v>Blað- og runnfléttur</v>
      </c>
      <c r="B279">
        <v>16.100000000000001</v>
      </c>
      <c r="D279">
        <f>Heildar!B271</f>
        <v>30.5</v>
      </c>
      <c r="E279">
        <f>Heildar!C271</f>
        <v>24</v>
      </c>
      <c r="F279">
        <f>Heildar!D271</f>
        <v>27</v>
      </c>
      <c r="G279">
        <f>Heildar!E271</f>
        <v>17</v>
      </c>
      <c r="H279">
        <f>Heildar!F271</f>
        <v>25.5</v>
      </c>
      <c r="I279">
        <f>Heildar!G271</f>
        <v>-6.5</v>
      </c>
      <c r="J279">
        <f>Heildar!H271</f>
        <v>3</v>
      </c>
      <c r="K279">
        <f>Heildar!I271</f>
        <v>-10</v>
      </c>
      <c r="L279">
        <f>Heildar!J271</f>
        <v>8.5</v>
      </c>
      <c r="M279" t="s">
        <v>49</v>
      </c>
      <c r="N279" s="8">
        <f>AVERAGE(D266,D272,D279)</f>
        <v>20</v>
      </c>
      <c r="O279" s="8">
        <f t="shared" si="13"/>
        <v>21.5</v>
      </c>
      <c r="P279" s="8">
        <f t="shared" si="13"/>
        <v>28.666666666666668</v>
      </c>
      <c r="Q279" s="8">
        <f t="shared" si="13"/>
        <v>20.5</v>
      </c>
      <c r="R279" s="8">
        <f t="shared" si="13"/>
        <v>26.166666666666668</v>
      </c>
    </row>
    <row r="280" spans="1:18" x14ac:dyDescent="0.2">
      <c r="A280" t="str">
        <f>Heildar!A272</f>
        <v>Hrúðurfléttur</v>
      </c>
      <c r="B280">
        <v>16.100000000000001</v>
      </c>
      <c r="D280">
        <f>Heildar!B272</f>
        <v>30</v>
      </c>
      <c r="E280">
        <f>Heildar!C272</f>
        <v>24</v>
      </c>
      <c r="F280">
        <f>Heildar!D272</f>
        <v>30</v>
      </c>
      <c r="G280">
        <f>Heildar!E272</f>
        <v>25</v>
      </c>
      <c r="H280">
        <f>Heildar!F272</f>
        <v>29</v>
      </c>
      <c r="I280">
        <f>Heildar!G272</f>
        <v>-6</v>
      </c>
      <c r="J280">
        <f>Heildar!H272</f>
        <v>6</v>
      </c>
      <c r="K280">
        <f>Heildar!I272</f>
        <v>-5</v>
      </c>
      <c r="L280">
        <f>Heildar!J272</f>
        <v>4</v>
      </c>
      <c r="M280" t="s">
        <v>56</v>
      </c>
      <c r="N280" s="8">
        <f>AVERAGE(D267,D273,D280)</f>
        <v>27.5</v>
      </c>
      <c r="O280" s="8">
        <f t="shared" si="13"/>
        <v>23.166666666666668</v>
      </c>
      <c r="P280" s="8">
        <f t="shared" si="13"/>
        <v>27.666666666666668</v>
      </c>
      <c r="Q280" s="8">
        <f t="shared" si="13"/>
        <v>31</v>
      </c>
      <c r="R280" s="8">
        <f t="shared" si="13"/>
        <v>38.666666666666664</v>
      </c>
    </row>
    <row r="281" spans="1:18" x14ac:dyDescent="0.2">
      <c r="A281" t="str">
        <f>Heildar!A273</f>
        <v>Heildarþekja</v>
      </c>
      <c r="B281">
        <v>16.100000000000001</v>
      </c>
      <c r="D281">
        <f>Heildar!B273</f>
        <v>67</v>
      </c>
      <c r="E281">
        <f>Heildar!C273</f>
        <v>57</v>
      </c>
      <c r="F281">
        <f>Heildar!D273</f>
        <v>66</v>
      </c>
      <c r="G281">
        <f>Heildar!E273</f>
        <v>52.5</v>
      </c>
      <c r="H281">
        <f>Heildar!F273</f>
        <v>68.5</v>
      </c>
      <c r="I281">
        <f>Heildar!G273</f>
        <v>-10</v>
      </c>
      <c r="J281">
        <f>Heildar!H273</f>
        <v>9</v>
      </c>
      <c r="K281">
        <f>Heildar!I273</f>
        <v>-13.5</v>
      </c>
      <c r="L281">
        <f>Heildar!J273</f>
        <v>16</v>
      </c>
      <c r="M281" t="s">
        <v>57</v>
      </c>
      <c r="N281" s="8">
        <f>AVERAGE(D268,D274,D281)</f>
        <v>58.166666666666664</v>
      </c>
      <c r="O281" s="8">
        <f t="shared" si="13"/>
        <v>53</v>
      </c>
      <c r="P281" s="8">
        <f t="shared" si="13"/>
        <v>65.333333333333329</v>
      </c>
      <c r="Q281" s="8">
        <f t="shared" si="13"/>
        <v>61.333333333333336</v>
      </c>
      <c r="R281" s="8">
        <f t="shared" si="13"/>
        <v>77.833333333333329</v>
      </c>
    </row>
    <row r="282" spans="1:18" x14ac:dyDescent="0.2">
      <c r="A282" t="str">
        <f>Heildar!A274</f>
        <v>Fjölbreytni</v>
      </c>
      <c r="B282">
        <v>16.100000000000001</v>
      </c>
      <c r="D282">
        <f>Heildar!B274</f>
        <v>17</v>
      </c>
      <c r="E282">
        <f>Heildar!C274</f>
        <v>23</v>
      </c>
      <c r="F282">
        <f>Heildar!D274</f>
        <v>26</v>
      </c>
      <c r="G282">
        <f>Heildar!E274</f>
        <v>19</v>
      </c>
      <c r="H282">
        <f>Heildar!F274</f>
        <v>22</v>
      </c>
      <c r="I282">
        <f>Heildar!G274</f>
        <v>6</v>
      </c>
      <c r="J282">
        <f>Heildar!H274</f>
        <v>3</v>
      </c>
      <c r="K282">
        <f>Heildar!I274</f>
        <v>-7</v>
      </c>
      <c r="L282">
        <f>Heildar!J274</f>
        <v>3</v>
      </c>
      <c r="M282" t="s">
        <v>134</v>
      </c>
      <c r="N282" s="8">
        <f>AVERAGE(D269,D275,D282)</f>
        <v>14.666666666666666</v>
      </c>
      <c r="O282" s="8">
        <f t="shared" si="13"/>
        <v>17.666666666666668</v>
      </c>
      <c r="P282" s="8">
        <f t="shared" si="13"/>
        <v>18.666666666666668</v>
      </c>
      <c r="Q282" s="8">
        <f t="shared" si="13"/>
        <v>15.333333333333334</v>
      </c>
      <c r="R282" s="8">
        <f t="shared" si="13"/>
        <v>17</v>
      </c>
    </row>
    <row r="283" spans="1:18" x14ac:dyDescent="0.2">
      <c r="A283" s="2" t="s">
        <v>146</v>
      </c>
      <c r="B283" s="2"/>
      <c r="C283" s="2"/>
    </row>
    <row r="284" spans="1:18" x14ac:dyDescent="0.2">
      <c r="A284" s="2" t="str">
        <f>Heildar!A275</f>
        <v>R45</v>
      </c>
      <c r="B284">
        <v>17.3</v>
      </c>
      <c r="C284">
        <v>82</v>
      </c>
      <c r="D284">
        <f>Heildar!B275</f>
        <v>0</v>
      </c>
      <c r="E284">
        <f>Heildar!C275</f>
        <v>0</v>
      </c>
      <c r="F284">
        <f>Heildar!D275</f>
        <v>0</v>
      </c>
      <c r="G284">
        <f>Heildar!E275</f>
        <v>0</v>
      </c>
      <c r="H284">
        <f>Heildar!F275</f>
        <v>0</v>
      </c>
      <c r="I284">
        <f>Heildar!G275</f>
        <v>0</v>
      </c>
      <c r="J284">
        <f>Heildar!H275</f>
        <v>0</v>
      </c>
      <c r="K284">
        <f>Heildar!I275</f>
        <v>0</v>
      </c>
      <c r="L284">
        <f>Heildar!J275</f>
        <v>0</v>
      </c>
    </row>
    <row r="285" spans="1:18" x14ac:dyDescent="0.2">
      <c r="A285" t="str">
        <f>Heildar!A276</f>
        <v>Hrúðurfléttur</v>
      </c>
      <c r="B285">
        <v>17.3</v>
      </c>
      <c r="D285">
        <f>Heildar!B276</f>
        <v>70</v>
      </c>
      <c r="E285">
        <f>Heildar!C276</f>
        <v>69</v>
      </c>
      <c r="F285">
        <f>Heildar!D276</f>
        <v>68</v>
      </c>
      <c r="G285">
        <f>Heildar!E276</f>
        <v>62.5</v>
      </c>
      <c r="H285">
        <f>Heildar!F276</f>
        <v>70.5</v>
      </c>
      <c r="I285">
        <f>Heildar!G276</f>
        <v>-1</v>
      </c>
      <c r="J285">
        <f>Heildar!H276</f>
        <v>-1</v>
      </c>
      <c r="K285">
        <f>Heildar!I276</f>
        <v>-5.5</v>
      </c>
      <c r="L285">
        <f>Heildar!J276</f>
        <v>8</v>
      </c>
    </row>
    <row r="286" spans="1:18" x14ac:dyDescent="0.2">
      <c r="A286" t="str">
        <f>Heildar!A277</f>
        <v>Heildarþekja</v>
      </c>
      <c r="B286">
        <v>17.3</v>
      </c>
      <c r="D286">
        <f>Heildar!B277</f>
        <v>70</v>
      </c>
      <c r="E286">
        <f>Heildar!C277</f>
        <v>69</v>
      </c>
      <c r="F286">
        <f>Heildar!D277</f>
        <v>68</v>
      </c>
      <c r="G286">
        <f>Heildar!E277</f>
        <v>62.5</v>
      </c>
      <c r="H286">
        <f>Heildar!F277</f>
        <v>70.5</v>
      </c>
      <c r="I286">
        <f>Heildar!G277</f>
        <v>-1</v>
      </c>
      <c r="J286">
        <f>Heildar!H277</f>
        <v>-1</v>
      </c>
      <c r="K286">
        <f>Heildar!I277</f>
        <v>-5.5</v>
      </c>
      <c r="L286">
        <f>Heildar!J277</f>
        <v>8</v>
      </c>
    </row>
    <row r="287" spans="1:18" x14ac:dyDescent="0.2">
      <c r="A287" t="str">
        <f>Heildar!A278</f>
        <v>Fjölbreytni</v>
      </c>
      <c r="B287">
        <v>17.3</v>
      </c>
      <c r="D287">
        <f>Heildar!B278</f>
        <v>4</v>
      </c>
      <c r="E287">
        <f>Heildar!C278</f>
        <v>4</v>
      </c>
      <c r="F287">
        <f>Heildar!D278</f>
        <v>6</v>
      </c>
      <c r="G287">
        <f>Heildar!E278</f>
        <v>7</v>
      </c>
      <c r="H287">
        <f>Heildar!F278</f>
        <v>6</v>
      </c>
      <c r="I287">
        <f>Heildar!G278</f>
        <v>0</v>
      </c>
      <c r="J287">
        <f>Heildar!H278</f>
        <v>2</v>
      </c>
      <c r="K287">
        <f>Heildar!I278</f>
        <v>1</v>
      </c>
      <c r="L287">
        <f>Heildar!J278</f>
        <v>-1</v>
      </c>
    </row>
    <row r="288" spans="1:18" x14ac:dyDescent="0.2">
      <c r="A288" s="2" t="str">
        <f>Heildar!A279</f>
        <v>R46</v>
      </c>
      <c r="B288">
        <v>17.3</v>
      </c>
      <c r="C288">
        <v>82</v>
      </c>
      <c r="D288">
        <f>Heildar!B279</f>
        <v>0</v>
      </c>
      <c r="E288">
        <f>Heildar!C279</f>
        <v>0</v>
      </c>
      <c r="F288">
        <f>Heildar!D279</f>
        <v>0</v>
      </c>
      <c r="G288">
        <f>Heildar!E279</f>
        <v>0</v>
      </c>
      <c r="H288">
        <f>Heildar!F279</f>
        <v>0</v>
      </c>
      <c r="I288">
        <f>Heildar!G279</f>
        <v>0</v>
      </c>
      <c r="J288">
        <f>Heildar!H279</f>
        <v>0</v>
      </c>
      <c r="K288">
        <f>Heildar!I279</f>
        <v>0</v>
      </c>
      <c r="L288">
        <f>Heildar!J279</f>
        <v>0</v>
      </c>
    </row>
    <row r="289" spans="1:18" x14ac:dyDescent="0.2">
      <c r="A289" t="str">
        <f>Heildar!A280</f>
        <v>Mosar</v>
      </c>
      <c r="B289">
        <v>17.3</v>
      </c>
      <c r="D289">
        <f>Heildar!B280</f>
        <v>0.5</v>
      </c>
      <c r="E289">
        <f>Heildar!C280</f>
        <v>2</v>
      </c>
      <c r="F289">
        <f>Heildar!D280</f>
        <v>1.5</v>
      </c>
      <c r="G289">
        <f>Heildar!E280</f>
        <v>1</v>
      </c>
      <c r="H289">
        <f>Heildar!F280</f>
        <v>1</v>
      </c>
      <c r="I289">
        <f>Heildar!G280</f>
        <v>1.5</v>
      </c>
      <c r="J289">
        <f>Heildar!H280</f>
        <v>-0.5</v>
      </c>
      <c r="K289">
        <f>Heildar!I280</f>
        <v>-0.5</v>
      </c>
      <c r="L289">
        <f>Heildar!J280</f>
        <v>0</v>
      </c>
    </row>
    <row r="290" spans="1:18" x14ac:dyDescent="0.2">
      <c r="A290" t="str">
        <f>Heildar!A281</f>
        <v>Blað- og runnfléttur</v>
      </c>
      <c r="B290">
        <v>17.3</v>
      </c>
      <c r="D290">
        <f>Heildar!B281</f>
        <v>16</v>
      </c>
      <c r="E290">
        <f>Heildar!C281</f>
        <v>21</v>
      </c>
      <c r="F290">
        <f>Heildar!D281</f>
        <v>17</v>
      </c>
      <c r="G290">
        <f>Heildar!E281</f>
        <v>16</v>
      </c>
      <c r="H290">
        <f>Heildar!F281</f>
        <v>19</v>
      </c>
      <c r="I290">
        <f>Heildar!G281</f>
        <v>5</v>
      </c>
      <c r="J290">
        <f>Heildar!H281</f>
        <v>-4</v>
      </c>
      <c r="K290">
        <f>Heildar!I281</f>
        <v>-1</v>
      </c>
      <c r="L290">
        <f>Heildar!J281</f>
        <v>3</v>
      </c>
    </row>
    <row r="291" spans="1:18" x14ac:dyDescent="0.2">
      <c r="A291" t="str">
        <f>Heildar!A282</f>
        <v>Hrúðurfléttur</v>
      </c>
      <c r="B291">
        <v>17.3</v>
      </c>
      <c r="D291">
        <f>Heildar!B282</f>
        <v>36.5</v>
      </c>
      <c r="E291">
        <f>Heildar!C282</f>
        <v>45.5</v>
      </c>
      <c r="F291">
        <f>Heildar!D282</f>
        <v>27.5</v>
      </c>
      <c r="G291">
        <f>Heildar!E282</f>
        <v>23.5</v>
      </c>
      <c r="H291">
        <f>Heildar!F282</f>
        <v>42</v>
      </c>
      <c r="I291">
        <f>Heildar!G282</f>
        <v>9</v>
      </c>
      <c r="J291">
        <f>Heildar!H282</f>
        <v>-18</v>
      </c>
      <c r="K291">
        <f>Heildar!I282</f>
        <v>-4</v>
      </c>
      <c r="L291">
        <f>Heildar!J282</f>
        <v>18.5</v>
      </c>
    </row>
    <row r="292" spans="1:18" x14ac:dyDescent="0.2">
      <c r="A292" t="str">
        <f>Heildar!A283</f>
        <v>Heildarþekja</v>
      </c>
      <c r="B292">
        <v>17.3</v>
      </c>
      <c r="D292">
        <f>Heildar!B283</f>
        <v>53</v>
      </c>
      <c r="E292">
        <f>Heildar!C283</f>
        <v>68.5</v>
      </c>
      <c r="F292">
        <f>Heildar!D283</f>
        <v>46</v>
      </c>
      <c r="G292">
        <f>Heildar!E283</f>
        <v>40.5</v>
      </c>
      <c r="H292">
        <f>Heildar!F283</f>
        <v>62</v>
      </c>
      <c r="I292">
        <f>Heildar!G283</f>
        <v>15.5</v>
      </c>
      <c r="J292">
        <f>Heildar!H283</f>
        <v>-22.5</v>
      </c>
      <c r="K292">
        <f>Heildar!I283</f>
        <v>-5.5</v>
      </c>
      <c r="L292">
        <f>Heildar!J283</f>
        <v>21.5</v>
      </c>
    </row>
    <row r="293" spans="1:18" x14ac:dyDescent="0.2">
      <c r="A293" t="str">
        <f>Heildar!A284</f>
        <v>Fjölbreytni</v>
      </c>
      <c r="B293">
        <v>17.3</v>
      </c>
      <c r="D293">
        <f>Heildar!B284</f>
        <v>10</v>
      </c>
      <c r="E293">
        <f>Heildar!C284</f>
        <v>12</v>
      </c>
      <c r="F293">
        <f>Heildar!D284</f>
        <v>13</v>
      </c>
      <c r="G293">
        <f>Heildar!E284</f>
        <v>13</v>
      </c>
      <c r="H293">
        <f>Heildar!F284</f>
        <v>11</v>
      </c>
      <c r="I293">
        <f>Heildar!G284</f>
        <v>2</v>
      </c>
      <c r="J293">
        <f>Heildar!H284</f>
        <v>1</v>
      </c>
      <c r="K293">
        <f>Heildar!I284</f>
        <v>0</v>
      </c>
      <c r="L293">
        <f>Heildar!J284</f>
        <v>-2</v>
      </c>
    </row>
    <row r="294" spans="1:18" x14ac:dyDescent="0.2">
      <c r="A294" s="2" t="str">
        <f>Heildar!A285</f>
        <v>R47</v>
      </c>
      <c r="B294">
        <v>17.3</v>
      </c>
      <c r="C294">
        <v>82</v>
      </c>
      <c r="D294">
        <f>Heildar!B285</f>
        <v>0</v>
      </c>
      <c r="E294">
        <f>Heildar!C285</f>
        <v>0</v>
      </c>
      <c r="F294">
        <f>Heildar!D285</f>
        <v>0</v>
      </c>
      <c r="G294">
        <f>Heildar!E285</f>
        <v>0</v>
      </c>
      <c r="H294">
        <f>Heildar!F285</f>
        <v>0</v>
      </c>
      <c r="I294">
        <f>Heildar!G285</f>
        <v>0</v>
      </c>
      <c r="J294">
        <f>Heildar!H285</f>
        <v>0</v>
      </c>
      <c r="K294">
        <f>Heildar!I285</f>
        <v>0</v>
      </c>
      <c r="L294">
        <f>Heildar!J285</f>
        <v>0</v>
      </c>
      <c r="N294">
        <v>1976</v>
      </c>
      <c r="O294">
        <v>1997</v>
      </c>
      <c r="P294">
        <v>2006</v>
      </c>
      <c r="Q294">
        <v>2011</v>
      </c>
      <c r="R294">
        <v>2014</v>
      </c>
    </row>
    <row r="295" spans="1:18" x14ac:dyDescent="0.2">
      <c r="A295" t="str">
        <f>Heildar!A286</f>
        <v>Mosar</v>
      </c>
      <c r="B295">
        <v>17.3</v>
      </c>
      <c r="D295">
        <f>Heildar!B286</f>
        <v>1.5</v>
      </c>
      <c r="E295">
        <f>Heildar!C286</f>
        <v>2</v>
      </c>
      <c r="F295">
        <f>Heildar!D286</f>
        <v>2</v>
      </c>
      <c r="G295">
        <f>Heildar!E286</f>
        <v>1.5</v>
      </c>
      <c r="H295">
        <f>Heildar!F286</f>
        <v>1</v>
      </c>
      <c r="I295">
        <f>Heildar!G286</f>
        <v>0.5</v>
      </c>
      <c r="J295">
        <f>Heildar!H286</f>
        <v>0</v>
      </c>
      <c r="K295">
        <f>Heildar!I286</f>
        <v>-0.5</v>
      </c>
      <c r="L295">
        <f>Heildar!J286</f>
        <v>-0.5</v>
      </c>
      <c r="M295" t="s">
        <v>48</v>
      </c>
      <c r="N295" s="8">
        <f t="shared" ref="N295:R296" si="14">AVERAGE(D289,D295)</f>
        <v>1</v>
      </c>
      <c r="O295" s="8">
        <f t="shared" si="14"/>
        <v>2</v>
      </c>
      <c r="P295" s="8">
        <f t="shared" si="14"/>
        <v>1.75</v>
      </c>
      <c r="Q295" s="8">
        <f t="shared" si="14"/>
        <v>1.25</v>
      </c>
      <c r="R295" s="8">
        <f t="shared" si="14"/>
        <v>1</v>
      </c>
    </row>
    <row r="296" spans="1:18" x14ac:dyDescent="0.2">
      <c r="A296" t="str">
        <f>Heildar!A287</f>
        <v>Blað- og runnfléttur</v>
      </c>
      <c r="B296">
        <v>17.3</v>
      </c>
      <c r="D296">
        <f>Heildar!B287</f>
        <v>17</v>
      </c>
      <c r="E296">
        <f>Heildar!C287</f>
        <v>14</v>
      </c>
      <c r="F296">
        <f>Heildar!D287</f>
        <v>18</v>
      </c>
      <c r="G296">
        <f>Heildar!E287</f>
        <v>16</v>
      </c>
      <c r="H296">
        <f>Heildar!F287</f>
        <v>18</v>
      </c>
      <c r="I296">
        <f>Heildar!G287</f>
        <v>-3</v>
      </c>
      <c r="J296">
        <f>Heildar!H287</f>
        <v>4</v>
      </c>
      <c r="K296">
        <f>Heildar!I287</f>
        <v>-2</v>
      </c>
      <c r="L296">
        <f>Heildar!J287</f>
        <v>2</v>
      </c>
      <c r="M296" t="s">
        <v>49</v>
      </c>
      <c r="N296" s="8">
        <f t="shared" si="14"/>
        <v>16.5</v>
      </c>
      <c r="O296" s="8">
        <f t="shared" si="14"/>
        <v>17.5</v>
      </c>
      <c r="P296" s="8">
        <f t="shared" si="14"/>
        <v>17.5</v>
      </c>
      <c r="Q296" s="8">
        <f t="shared" si="14"/>
        <v>16</v>
      </c>
      <c r="R296" s="8">
        <f t="shared" si="14"/>
        <v>18.5</v>
      </c>
    </row>
    <row r="297" spans="1:18" x14ac:dyDescent="0.2">
      <c r="A297" t="str">
        <f>Heildar!A288</f>
        <v>Hrúðurfléttur</v>
      </c>
      <c r="B297">
        <v>17.3</v>
      </c>
      <c r="D297">
        <f>Heildar!B288</f>
        <v>68.5</v>
      </c>
      <c r="E297">
        <f>Heildar!C288</f>
        <v>73</v>
      </c>
      <c r="F297">
        <f>Heildar!D288</f>
        <v>38.5</v>
      </c>
      <c r="G297">
        <f>Heildar!E288</f>
        <v>27.5</v>
      </c>
      <c r="H297">
        <f>Heildar!F288</f>
        <v>66</v>
      </c>
      <c r="I297">
        <f>Heildar!G288</f>
        <v>4.5</v>
      </c>
      <c r="J297">
        <f>Heildar!H288</f>
        <v>-34.5</v>
      </c>
      <c r="K297">
        <f>Heildar!I288</f>
        <v>-11</v>
      </c>
      <c r="L297">
        <f>Heildar!J288</f>
        <v>38.5</v>
      </c>
      <c r="M297" t="s">
        <v>56</v>
      </c>
      <c r="N297" s="8">
        <f t="shared" ref="N297:R299" si="15">AVERAGE(D285,D291,D297)</f>
        <v>58.333333333333336</v>
      </c>
      <c r="O297" s="8">
        <f t="shared" si="15"/>
        <v>62.5</v>
      </c>
      <c r="P297" s="8">
        <f t="shared" si="15"/>
        <v>44.666666666666664</v>
      </c>
      <c r="Q297" s="8">
        <f t="shared" si="15"/>
        <v>37.833333333333336</v>
      </c>
      <c r="R297" s="8">
        <f t="shared" si="15"/>
        <v>59.5</v>
      </c>
    </row>
    <row r="298" spans="1:18" x14ac:dyDescent="0.2">
      <c r="A298" t="str">
        <f>Heildar!A289</f>
        <v>Heildarþekja</v>
      </c>
      <c r="B298">
        <v>17.3</v>
      </c>
      <c r="D298">
        <f>Heildar!B289</f>
        <v>87</v>
      </c>
      <c r="E298">
        <f>Heildar!C289</f>
        <v>89</v>
      </c>
      <c r="F298">
        <f>Heildar!D289</f>
        <v>58.5</v>
      </c>
      <c r="G298">
        <f>Heildar!E289</f>
        <v>45</v>
      </c>
      <c r="H298">
        <f>Heildar!F289</f>
        <v>85</v>
      </c>
      <c r="I298">
        <f>Heildar!G289</f>
        <v>2</v>
      </c>
      <c r="J298">
        <f>Heildar!H289</f>
        <v>-30.5</v>
      </c>
      <c r="K298">
        <f>Heildar!I289</f>
        <v>-13.5</v>
      </c>
      <c r="L298">
        <f>Heildar!J289</f>
        <v>40</v>
      </c>
      <c r="M298" t="s">
        <v>57</v>
      </c>
      <c r="N298" s="8">
        <f t="shared" si="15"/>
        <v>70</v>
      </c>
      <c r="O298" s="8">
        <f t="shared" si="15"/>
        <v>75.5</v>
      </c>
      <c r="P298" s="8">
        <f t="shared" si="15"/>
        <v>57.5</v>
      </c>
      <c r="Q298" s="8">
        <f t="shared" si="15"/>
        <v>49.333333333333336</v>
      </c>
      <c r="R298" s="8">
        <f t="shared" si="15"/>
        <v>72.5</v>
      </c>
    </row>
    <row r="299" spans="1:18" x14ac:dyDescent="0.2">
      <c r="A299" t="str">
        <f>Heildar!A290</f>
        <v>Fjölbreytni</v>
      </c>
      <c r="B299">
        <v>17.3</v>
      </c>
      <c r="D299">
        <f>Heildar!B290</f>
        <v>17</v>
      </c>
      <c r="E299">
        <f>Heildar!C290</f>
        <v>16</v>
      </c>
      <c r="F299">
        <f>Heildar!D290</f>
        <v>20</v>
      </c>
      <c r="G299">
        <f>Heildar!E290</f>
        <v>17</v>
      </c>
      <c r="H299">
        <f>Heildar!F290</f>
        <v>14</v>
      </c>
      <c r="I299">
        <f>Heildar!G290</f>
        <v>-1</v>
      </c>
      <c r="J299">
        <f>Heildar!H290</f>
        <v>4</v>
      </c>
      <c r="K299">
        <f>Heildar!I290</f>
        <v>-3</v>
      </c>
      <c r="L299">
        <f>Heildar!J290</f>
        <v>-3</v>
      </c>
      <c r="M299" t="s">
        <v>134</v>
      </c>
      <c r="N299" s="8">
        <f t="shared" si="15"/>
        <v>10.333333333333334</v>
      </c>
      <c r="O299" s="8">
        <f t="shared" si="15"/>
        <v>10.666666666666666</v>
      </c>
      <c r="P299" s="8">
        <f t="shared" si="15"/>
        <v>13</v>
      </c>
      <c r="Q299" s="8">
        <f t="shared" si="15"/>
        <v>12.333333333333334</v>
      </c>
      <c r="R299" s="8">
        <f t="shared" si="15"/>
        <v>10.333333333333334</v>
      </c>
    </row>
    <row r="300" spans="1:18" x14ac:dyDescent="0.2">
      <c r="A300" s="2" t="s">
        <v>147</v>
      </c>
      <c r="B300" s="2"/>
      <c r="C300" s="2"/>
    </row>
    <row r="301" spans="1:18" x14ac:dyDescent="0.2">
      <c r="A301" s="2" t="str">
        <f>Heildar!A291</f>
        <v>R48</v>
      </c>
      <c r="B301">
        <v>8.1</v>
      </c>
      <c r="C301">
        <v>84</v>
      </c>
      <c r="D301">
        <f>Heildar!B291</f>
        <v>0</v>
      </c>
      <c r="E301">
        <f>Heildar!C291</f>
        <v>0</v>
      </c>
      <c r="F301">
        <f>Heildar!D291</f>
        <v>0</v>
      </c>
      <c r="G301">
        <f>Heildar!E291</f>
        <v>0</v>
      </c>
      <c r="H301">
        <f>Heildar!F291</f>
        <v>0</v>
      </c>
      <c r="I301">
        <f>Heildar!G291</f>
        <v>0</v>
      </c>
      <c r="J301">
        <f>Heildar!H291</f>
        <v>0</v>
      </c>
      <c r="K301">
        <f>Heildar!I291</f>
        <v>0</v>
      </c>
      <c r="L301">
        <f>Heildar!J291</f>
        <v>0</v>
      </c>
    </row>
    <row r="302" spans="1:18" x14ac:dyDescent="0.2">
      <c r="A302" t="str">
        <f>Heildar!A292</f>
        <v>Mosar</v>
      </c>
      <c r="B302">
        <v>8.1</v>
      </c>
      <c r="D302">
        <f>Heildar!B292</f>
        <v>10.5</v>
      </c>
      <c r="E302">
        <f>Heildar!C292</f>
        <v>9</v>
      </c>
      <c r="F302">
        <f>Heildar!D292</f>
        <v>8</v>
      </c>
      <c r="G302">
        <f>Heildar!E292</f>
        <v>12</v>
      </c>
      <c r="H302">
        <f>Heildar!F292</f>
        <v>12</v>
      </c>
      <c r="I302">
        <f>Heildar!G292</f>
        <v>-1.5</v>
      </c>
      <c r="J302">
        <f>Heildar!H292</f>
        <v>-1</v>
      </c>
      <c r="K302">
        <f>Heildar!I292</f>
        <v>4</v>
      </c>
      <c r="L302">
        <f>Heildar!J292</f>
        <v>0</v>
      </c>
    </row>
    <row r="303" spans="1:18" x14ac:dyDescent="0.2">
      <c r="A303" t="str">
        <f>Heildar!A293</f>
        <v>Blað- og runnfléttur</v>
      </c>
      <c r="B303">
        <v>8.1</v>
      </c>
      <c r="D303">
        <f>Heildar!B293</f>
        <v>22.5</v>
      </c>
      <c r="E303">
        <f>Heildar!C293</f>
        <v>28.5</v>
      </c>
      <c r="F303">
        <f>Heildar!D293</f>
        <v>30.5</v>
      </c>
      <c r="G303">
        <f>Heildar!E293</f>
        <v>27.5</v>
      </c>
      <c r="H303">
        <f>Heildar!F293</f>
        <v>30.5</v>
      </c>
      <c r="I303">
        <f>Heildar!G293</f>
        <v>6</v>
      </c>
      <c r="J303">
        <f>Heildar!H293</f>
        <v>2</v>
      </c>
      <c r="K303">
        <f>Heildar!I293</f>
        <v>-3</v>
      </c>
      <c r="L303">
        <f>Heildar!J293</f>
        <v>3</v>
      </c>
    </row>
    <row r="304" spans="1:18" x14ac:dyDescent="0.2">
      <c r="A304" t="str">
        <f>Heildar!A294</f>
        <v>Hrúðurfléttur</v>
      </c>
      <c r="B304">
        <v>8.1</v>
      </c>
      <c r="D304">
        <f>Heildar!B294</f>
        <v>47</v>
      </c>
      <c r="E304">
        <f>Heildar!C294</f>
        <v>30.5</v>
      </c>
      <c r="F304">
        <f>Heildar!D294</f>
        <v>35</v>
      </c>
      <c r="G304">
        <f>Heildar!E294</f>
        <v>25</v>
      </c>
      <c r="H304">
        <f>Heildar!F294</f>
        <v>19.5</v>
      </c>
      <c r="I304">
        <f>Heildar!G294</f>
        <v>-16.5</v>
      </c>
      <c r="J304">
        <f>Heildar!H294</f>
        <v>4.5</v>
      </c>
      <c r="K304">
        <f>Heildar!I294</f>
        <v>-10</v>
      </c>
      <c r="L304">
        <f>Heildar!J294</f>
        <v>-5.5</v>
      </c>
    </row>
    <row r="305" spans="1:18" x14ac:dyDescent="0.2">
      <c r="A305" t="str">
        <f>Heildar!A295</f>
        <v>Heildarþekja</v>
      </c>
      <c r="B305">
        <v>8.1</v>
      </c>
      <c r="D305">
        <f>Heildar!B295</f>
        <v>80</v>
      </c>
      <c r="E305">
        <f>Heildar!C295</f>
        <v>68</v>
      </c>
      <c r="F305">
        <f>Heildar!D295</f>
        <v>73.5</v>
      </c>
      <c r="G305">
        <f>Heildar!E295</f>
        <v>64.5</v>
      </c>
      <c r="H305">
        <f>Heildar!F295</f>
        <v>62</v>
      </c>
      <c r="I305">
        <f>Heildar!G295</f>
        <v>-12</v>
      </c>
      <c r="J305">
        <f>Heildar!H295</f>
        <v>5.5</v>
      </c>
      <c r="K305">
        <f>Heildar!I295</f>
        <v>-9</v>
      </c>
      <c r="L305">
        <f>Heildar!J295</f>
        <v>-2.5</v>
      </c>
    </row>
    <row r="306" spans="1:18" x14ac:dyDescent="0.2">
      <c r="A306" t="str">
        <f>Heildar!A296</f>
        <v>Fjölbreytni</v>
      </c>
      <c r="B306">
        <v>8.1</v>
      </c>
      <c r="D306">
        <f>Heildar!B296</f>
        <v>15</v>
      </c>
      <c r="E306">
        <f>Heildar!C296</f>
        <v>16</v>
      </c>
      <c r="F306">
        <f>Heildar!D296</f>
        <v>16</v>
      </c>
      <c r="G306">
        <f>Heildar!E296</f>
        <v>18</v>
      </c>
      <c r="H306">
        <f>Heildar!F296</f>
        <v>12</v>
      </c>
      <c r="I306">
        <f>Heildar!G296</f>
        <v>1</v>
      </c>
      <c r="J306">
        <f>Heildar!H296</f>
        <v>0</v>
      </c>
      <c r="K306">
        <f>Heildar!I296</f>
        <v>2</v>
      </c>
      <c r="L306">
        <f>Heildar!J296</f>
        <v>-6</v>
      </c>
    </row>
    <row r="307" spans="1:18" x14ac:dyDescent="0.2">
      <c r="A307" s="2" t="str">
        <f>Heildar!A297</f>
        <v>R49</v>
      </c>
      <c r="B307">
        <v>8.1</v>
      </c>
      <c r="C307">
        <v>84</v>
      </c>
      <c r="D307">
        <f>Heildar!B297</f>
        <v>0</v>
      </c>
      <c r="E307">
        <f>Heildar!C297</f>
        <v>0</v>
      </c>
      <c r="F307">
        <f>Heildar!D297</f>
        <v>0</v>
      </c>
      <c r="G307">
        <f>Heildar!E297</f>
        <v>0</v>
      </c>
      <c r="H307">
        <f>Heildar!F297</f>
        <v>0</v>
      </c>
      <c r="I307">
        <f>Heildar!G297</f>
        <v>0</v>
      </c>
      <c r="J307">
        <f>Heildar!H297</f>
        <v>0</v>
      </c>
      <c r="K307">
        <f>Heildar!I297</f>
        <v>0</v>
      </c>
      <c r="L307">
        <f>Heildar!J297</f>
        <v>0</v>
      </c>
    </row>
    <row r="308" spans="1:18" x14ac:dyDescent="0.2">
      <c r="A308" t="str">
        <f>Heildar!A298</f>
        <v>Háplöntur</v>
      </c>
      <c r="B308">
        <v>8.1</v>
      </c>
      <c r="D308">
        <f>Heildar!B298</f>
        <v>1.5</v>
      </c>
      <c r="E308">
        <f>Heildar!C298</f>
        <v>0.5</v>
      </c>
      <c r="F308">
        <f>Heildar!D298</f>
        <v>0.5</v>
      </c>
      <c r="G308">
        <f>Heildar!E298</f>
        <v>0.5</v>
      </c>
      <c r="H308">
        <f>Heildar!F298</f>
        <v>1.5</v>
      </c>
      <c r="I308">
        <f>Heildar!G298</f>
        <v>-1</v>
      </c>
      <c r="J308">
        <f>Heildar!H298</f>
        <v>0</v>
      </c>
      <c r="K308">
        <f>Heildar!I298</f>
        <v>0</v>
      </c>
      <c r="L308">
        <f>Heildar!J298</f>
        <v>1</v>
      </c>
    </row>
    <row r="309" spans="1:18" x14ac:dyDescent="0.2">
      <c r="A309" t="str">
        <f>Heildar!A299</f>
        <v>Mosar</v>
      </c>
      <c r="B309">
        <v>8.1</v>
      </c>
      <c r="D309">
        <f>Heildar!B299</f>
        <v>10</v>
      </c>
      <c r="E309">
        <f>Heildar!C299</f>
        <v>9.5</v>
      </c>
      <c r="F309">
        <f>Heildar!D299</f>
        <v>6.5</v>
      </c>
      <c r="G309">
        <f>Heildar!E299</f>
        <v>4.5</v>
      </c>
      <c r="H309">
        <f>Heildar!F299</f>
        <v>8.5</v>
      </c>
      <c r="I309">
        <f>Heildar!G299</f>
        <v>-0.5</v>
      </c>
      <c r="J309">
        <f>Heildar!H299</f>
        <v>-3</v>
      </c>
      <c r="K309">
        <f>Heildar!I299</f>
        <v>-2</v>
      </c>
      <c r="L309">
        <f>Heildar!J299</f>
        <v>4</v>
      </c>
    </row>
    <row r="310" spans="1:18" x14ac:dyDescent="0.2">
      <c r="A310" t="str">
        <f>Heildar!A300</f>
        <v>Blað- og runnfléttur</v>
      </c>
      <c r="B310">
        <v>8.1</v>
      </c>
      <c r="D310">
        <f>Heildar!B300</f>
        <v>31</v>
      </c>
      <c r="E310">
        <f>Heildar!C300</f>
        <v>30.5</v>
      </c>
      <c r="F310">
        <f>Heildar!D300</f>
        <v>39</v>
      </c>
      <c r="G310">
        <f>Heildar!E300</f>
        <v>34.5</v>
      </c>
      <c r="H310">
        <f>Heildar!F300</f>
        <v>47</v>
      </c>
      <c r="I310">
        <f>Heildar!G300</f>
        <v>-0.5</v>
      </c>
      <c r="J310">
        <f>Heildar!H300</f>
        <v>8.5</v>
      </c>
      <c r="K310">
        <f>Heildar!I300</f>
        <v>-4.5</v>
      </c>
      <c r="L310">
        <f>Heildar!J300</f>
        <v>12.5</v>
      </c>
    </row>
    <row r="311" spans="1:18" x14ac:dyDescent="0.2">
      <c r="A311" t="str">
        <f>Heildar!A301</f>
        <v>Hrúðurfléttur</v>
      </c>
      <c r="B311">
        <v>8.1</v>
      </c>
      <c r="D311">
        <f>Heildar!B301</f>
        <v>22</v>
      </c>
      <c r="E311">
        <f>Heildar!C301</f>
        <v>29.5</v>
      </c>
      <c r="F311">
        <f>Heildar!D301</f>
        <v>25</v>
      </c>
      <c r="G311">
        <f>Heildar!E301</f>
        <v>17</v>
      </c>
      <c r="H311">
        <f>Heildar!F301</f>
        <v>17</v>
      </c>
      <c r="I311">
        <f>Heildar!G301</f>
        <v>7.5</v>
      </c>
      <c r="J311">
        <f>Heildar!H301</f>
        <v>-4.5</v>
      </c>
      <c r="K311">
        <f>Heildar!I301</f>
        <v>-8</v>
      </c>
      <c r="L311">
        <f>Heildar!J301</f>
        <v>0</v>
      </c>
    </row>
    <row r="312" spans="1:18" x14ac:dyDescent="0.2">
      <c r="A312" t="str">
        <f>Heildar!A302</f>
        <v>Heildarþekja</v>
      </c>
      <c r="B312">
        <v>8.1</v>
      </c>
      <c r="D312">
        <f>Heildar!B302</f>
        <v>64.5</v>
      </c>
      <c r="E312">
        <f>Heildar!C302</f>
        <v>70</v>
      </c>
      <c r="F312">
        <f>Heildar!D302</f>
        <v>71</v>
      </c>
      <c r="G312">
        <f>Heildar!E302</f>
        <v>56.5</v>
      </c>
      <c r="H312">
        <f>Heildar!F302</f>
        <v>74</v>
      </c>
      <c r="I312">
        <f>Heildar!G302</f>
        <v>5.5</v>
      </c>
      <c r="J312">
        <f>Heildar!H302</f>
        <v>1</v>
      </c>
      <c r="K312">
        <f>Heildar!I302</f>
        <v>-14.5</v>
      </c>
      <c r="L312">
        <f>Heildar!J302</f>
        <v>17.5</v>
      </c>
    </row>
    <row r="313" spans="1:18" x14ac:dyDescent="0.2">
      <c r="A313" t="str">
        <f>Heildar!A303</f>
        <v>Fjölbreytni</v>
      </c>
      <c r="B313">
        <v>8.1</v>
      </c>
      <c r="D313">
        <f>Heildar!B303</f>
        <v>21</v>
      </c>
      <c r="E313">
        <f>Heildar!C303</f>
        <v>23</v>
      </c>
      <c r="F313">
        <f>Heildar!D303</f>
        <v>23</v>
      </c>
      <c r="G313">
        <f>Heildar!E303</f>
        <v>26</v>
      </c>
      <c r="H313">
        <f>Heildar!F303</f>
        <v>23</v>
      </c>
      <c r="I313">
        <f>Heildar!G303</f>
        <v>2</v>
      </c>
      <c r="J313">
        <f>Heildar!H303</f>
        <v>0</v>
      </c>
      <c r="K313">
        <f>Heildar!I303</f>
        <v>3</v>
      </c>
      <c r="L313">
        <f>Heildar!J303</f>
        <v>-3</v>
      </c>
    </row>
    <row r="314" spans="1:18" x14ac:dyDescent="0.2">
      <c r="A314" s="2" t="str">
        <f>Heildar!A304</f>
        <v>R50</v>
      </c>
      <c r="B314">
        <v>8.1</v>
      </c>
      <c r="C314">
        <v>84</v>
      </c>
      <c r="D314">
        <f>Heildar!B304</f>
        <v>0</v>
      </c>
      <c r="E314">
        <f>Heildar!C304</f>
        <v>0</v>
      </c>
      <c r="F314">
        <f>Heildar!D304</f>
        <v>0</v>
      </c>
      <c r="G314">
        <f>Heildar!E304</f>
        <v>0</v>
      </c>
      <c r="H314">
        <f>Heildar!F304</f>
        <v>0</v>
      </c>
      <c r="I314">
        <f>Heildar!G304</f>
        <v>0</v>
      </c>
      <c r="J314">
        <f>Heildar!H304</f>
        <v>0</v>
      </c>
      <c r="K314">
        <f>Heildar!I304</f>
        <v>0</v>
      </c>
      <c r="L314">
        <f>Heildar!J304</f>
        <v>0</v>
      </c>
      <c r="N314">
        <v>1976</v>
      </c>
      <c r="O314">
        <v>1997</v>
      </c>
      <c r="P314">
        <v>2006</v>
      </c>
      <c r="Q314">
        <v>2011</v>
      </c>
      <c r="R314">
        <v>2014</v>
      </c>
    </row>
    <row r="315" spans="1:18" x14ac:dyDescent="0.2">
      <c r="A315" t="str">
        <f>Heildar!A305</f>
        <v>Mosar</v>
      </c>
      <c r="B315">
        <v>8.1</v>
      </c>
      <c r="D315">
        <f>Heildar!B305</f>
        <v>0.5</v>
      </c>
      <c r="E315">
        <f>Heildar!C305</f>
        <v>1</v>
      </c>
      <c r="F315">
        <f>Heildar!D305</f>
        <v>1</v>
      </c>
      <c r="G315">
        <f>Heildar!E305</f>
        <v>1</v>
      </c>
      <c r="H315">
        <f>Heildar!F305</f>
        <v>1</v>
      </c>
      <c r="I315">
        <f>Heildar!G305</f>
        <v>0.5</v>
      </c>
      <c r="J315">
        <f>Heildar!H305</f>
        <v>0</v>
      </c>
      <c r="K315">
        <f>Heildar!I305</f>
        <v>0</v>
      </c>
      <c r="L315">
        <f>Heildar!J305</f>
        <v>0</v>
      </c>
      <c r="M315" t="s">
        <v>48</v>
      </c>
      <c r="N315" s="8">
        <f>AVERAGE(D302,D309,D315)</f>
        <v>7</v>
      </c>
      <c r="O315" s="8">
        <f t="shared" ref="O315:R319" si="16">AVERAGE(E302,E309,E315)</f>
        <v>6.5</v>
      </c>
      <c r="P315" s="8">
        <f t="shared" si="16"/>
        <v>5.166666666666667</v>
      </c>
      <c r="Q315" s="8">
        <f t="shared" si="16"/>
        <v>5.833333333333333</v>
      </c>
      <c r="R315" s="8">
        <f t="shared" si="16"/>
        <v>7.166666666666667</v>
      </c>
    </row>
    <row r="316" spans="1:18" x14ac:dyDescent="0.2">
      <c r="A316" t="str">
        <f>Heildar!A306</f>
        <v>Blað- og runnfléttur</v>
      </c>
      <c r="B316">
        <v>8.1</v>
      </c>
      <c r="D316">
        <f>Heildar!B306</f>
        <v>5.5</v>
      </c>
      <c r="E316">
        <f>Heildar!C306</f>
        <v>5</v>
      </c>
      <c r="F316">
        <f>Heildar!D306</f>
        <v>5</v>
      </c>
      <c r="G316">
        <f>Heildar!E306</f>
        <v>6</v>
      </c>
      <c r="H316">
        <f>Heildar!F306</f>
        <v>5</v>
      </c>
      <c r="I316">
        <f>Heildar!G306</f>
        <v>-0.5</v>
      </c>
      <c r="J316">
        <f>Heildar!H306</f>
        <v>0</v>
      </c>
      <c r="K316">
        <f>Heildar!I306</f>
        <v>1</v>
      </c>
      <c r="L316">
        <f>Heildar!J306</f>
        <v>-1</v>
      </c>
      <c r="M316" t="s">
        <v>49</v>
      </c>
      <c r="N316" s="8">
        <f>AVERAGE(D303,D310,D316)</f>
        <v>19.666666666666668</v>
      </c>
      <c r="O316" s="8">
        <f t="shared" si="16"/>
        <v>21.333333333333332</v>
      </c>
      <c r="P316" s="8">
        <f t="shared" si="16"/>
        <v>24.833333333333332</v>
      </c>
      <c r="Q316" s="8">
        <f t="shared" si="16"/>
        <v>22.666666666666668</v>
      </c>
      <c r="R316" s="8">
        <f t="shared" si="16"/>
        <v>27.5</v>
      </c>
    </row>
    <row r="317" spans="1:18" x14ac:dyDescent="0.2">
      <c r="A317" t="str">
        <f>Heildar!A307</f>
        <v>Hrúðurfléttur</v>
      </c>
      <c r="B317">
        <v>8.1</v>
      </c>
      <c r="D317">
        <f>Heildar!B307</f>
        <v>23</v>
      </c>
      <c r="E317">
        <f>Heildar!C307</f>
        <v>48.5</v>
      </c>
      <c r="F317">
        <f>Heildar!D307</f>
        <v>31.5</v>
      </c>
      <c r="G317">
        <f>Heildar!E307</f>
        <v>24.5</v>
      </c>
      <c r="H317">
        <f>Heildar!F307</f>
        <v>24</v>
      </c>
      <c r="I317">
        <f>Heildar!G307</f>
        <v>25.5</v>
      </c>
      <c r="J317">
        <f>Heildar!H307</f>
        <v>-17</v>
      </c>
      <c r="K317">
        <f>Heildar!I307</f>
        <v>-7</v>
      </c>
      <c r="L317">
        <f>Heildar!J307</f>
        <v>-0.5</v>
      </c>
      <c r="M317" t="s">
        <v>56</v>
      </c>
      <c r="N317" s="8">
        <f>AVERAGE(D304,D311,D317)</f>
        <v>30.666666666666668</v>
      </c>
      <c r="O317" s="8">
        <f t="shared" si="16"/>
        <v>36.166666666666664</v>
      </c>
      <c r="P317" s="8">
        <f t="shared" si="16"/>
        <v>30.5</v>
      </c>
      <c r="Q317" s="8">
        <f t="shared" si="16"/>
        <v>22.166666666666668</v>
      </c>
      <c r="R317" s="8">
        <f t="shared" si="16"/>
        <v>20.166666666666668</v>
      </c>
    </row>
    <row r="318" spans="1:18" x14ac:dyDescent="0.2">
      <c r="A318" t="str">
        <f>Heildar!A308</f>
        <v>Heildarþekja</v>
      </c>
      <c r="B318">
        <v>8.1</v>
      </c>
      <c r="D318">
        <f>Heildar!B308</f>
        <v>29</v>
      </c>
      <c r="E318">
        <f>Heildar!C308</f>
        <v>54.5</v>
      </c>
      <c r="F318">
        <f>Heildar!D308</f>
        <v>37.5</v>
      </c>
      <c r="G318">
        <f>Heildar!E308</f>
        <v>31.5</v>
      </c>
      <c r="H318">
        <f>Heildar!F308</f>
        <v>30</v>
      </c>
      <c r="I318">
        <f>Heildar!G308</f>
        <v>25.5</v>
      </c>
      <c r="J318">
        <f>Heildar!H308</f>
        <v>-17</v>
      </c>
      <c r="K318">
        <f>Heildar!I308</f>
        <v>-6</v>
      </c>
      <c r="L318">
        <f>Heildar!J308</f>
        <v>-1.5</v>
      </c>
      <c r="M318" t="s">
        <v>57</v>
      </c>
      <c r="N318" s="8">
        <f>AVERAGE(D305,D312,D318)</f>
        <v>57.833333333333336</v>
      </c>
      <c r="O318" s="8">
        <f t="shared" si="16"/>
        <v>64.166666666666671</v>
      </c>
      <c r="P318" s="8">
        <f t="shared" si="16"/>
        <v>60.666666666666664</v>
      </c>
      <c r="Q318" s="8">
        <f t="shared" si="16"/>
        <v>50.833333333333336</v>
      </c>
      <c r="R318" s="8">
        <f t="shared" si="16"/>
        <v>55.333333333333336</v>
      </c>
    </row>
    <row r="319" spans="1:18" x14ac:dyDescent="0.2">
      <c r="A319" t="str">
        <f>Heildar!A309</f>
        <v>Fjölbreytni</v>
      </c>
      <c r="B319">
        <v>8.1</v>
      </c>
      <c r="D319">
        <f>Heildar!B309</f>
        <v>8</v>
      </c>
      <c r="E319">
        <f>Heildar!C309</f>
        <v>9</v>
      </c>
      <c r="F319">
        <f>Heildar!D309</f>
        <v>10</v>
      </c>
      <c r="G319">
        <f>Heildar!E309</f>
        <v>9</v>
      </c>
      <c r="H319">
        <f>Heildar!F309</f>
        <v>9</v>
      </c>
      <c r="I319">
        <f>Heildar!G309</f>
        <v>1</v>
      </c>
      <c r="J319">
        <f>Heildar!H309</f>
        <v>1</v>
      </c>
      <c r="K319">
        <f>Heildar!I309</f>
        <v>-1</v>
      </c>
      <c r="L319">
        <f>Heildar!J309</f>
        <v>0</v>
      </c>
      <c r="M319" t="s">
        <v>134</v>
      </c>
      <c r="N319" s="8">
        <f>AVERAGE(D306,D313,D319)</f>
        <v>14.666666666666666</v>
      </c>
      <c r="O319" s="8">
        <f t="shared" si="16"/>
        <v>16</v>
      </c>
      <c r="P319" s="8">
        <f t="shared" si="16"/>
        <v>16.333333333333332</v>
      </c>
      <c r="Q319" s="8">
        <f t="shared" si="16"/>
        <v>17.666666666666668</v>
      </c>
      <c r="R319" s="8">
        <f t="shared" si="16"/>
        <v>14.666666666666666</v>
      </c>
    </row>
    <row r="320" spans="1:18" x14ac:dyDescent="0.2">
      <c r="A320" s="2" t="s">
        <v>148</v>
      </c>
      <c r="B320" s="2"/>
      <c r="C320" s="2"/>
    </row>
    <row r="321" spans="1:12" x14ac:dyDescent="0.2">
      <c r="A321" s="76" t="str">
        <f>Heildar!A324</f>
        <v>R53</v>
      </c>
      <c r="B321">
        <v>1.9</v>
      </c>
      <c r="C321">
        <v>248</v>
      </c>
      <c r="D321">
        <f>Heildar!B324</f>
        <v>0</v>
      </c>
      <c r="E321">
        <f>Heildar!C324</f>
        <v>0</v>
      </c>
      <c r="F321">
        <f>Heildar!D324</f>
        <v>0</v>
      </c>
      <c r="G321">
        <f>Heildar!E324</f>
        <v>0</v>
      </c>
      <c r="H321">
        <f>Heildar!F324</f>
        <v>0</v>
      </c>
      <c r="I321">
        <f>Heildar!G324</f>
        <v>0</v>
      </c>
      <c r="J321">
        <f>Heildar!H324</f>
        <v>0</v>
      </c>
      <c r="K321">
        <f>Heildar!I324</f>
        <v>0</v>
      </c>
      <c r="L321">
        <f>Heildar!J324</f>
        <v>0</v>
      </c>
    </row>
    <row r="322" spans="1:12" x14ac:dyDescent="0.2">
      <c r="A322" t="str">
        <f>Heildar!A325</f>
        <v>Háplöntur</v>
      </c>
      <c r="B322">
        <v>1.9</v>
      </c>
      <c r="D322">
        <f>Heildar!B325</f>
        <v>0</v>
      </c>
      <c r="E322">
        <f>Heildar!C325</f>
        <v>0</v>
      </c>
      <c r="F322">
        <f>Heildar!D325</f>
        <v>0.05</v>
      </c>
      <c r="G322">
        <f>Heildar!E325</f>
        <v>0.5</v>
      </c>
      <c r="H322">
        <f>Heildar!F325</f>
        <v>0</v>
      </c>
      <c r="I322">
        <f>Heildar!G325</f>
        <v>0</v>
      </c>
      <c r="J322">
        <f>Heildar!H325</f>
        <v>0.05</v>
      </c>
      <c r="K322">
        <f>Heildar!I325</f>
        <v>0.45</v>
      </c>
      <c r="L322">
        <f>Heildar!J325</f>
        <v>0</v>
      </c>
    </row>
    <row r="323" spans="1:12" x14ac:dyDescent="0.2">
      <c r="A323" t="str">
        <f>Heildar!A326</f>
        <v>Mosar</v>
      </c>
      <c r="B323">
        <v>1.9</v>
      </c>
      <c r="D323">
        <f>Heildar!B326</f>
        <v>0</v>
      </c>
      <c r="E323">
        <f>Heildar!C326</f>
        <v>22</v>
      </c>
      <c r="F323">
        <f>Heildar!D326</f>
        <v>15.5</v>
      </c>
      <c r="G323">
        <f>Heildar!E326</f>
        <v>15</v>
      </c>
      <c r="H323">
        <f>Heildar!F326</f>
        <v>0</v>
      </c>
      <c r="I323">
        <f>Heildar!G326</f>
        <v>22</v>
      </c>
      <c r="J323">
        <f>Heildar!H326</f>
        <v>-6.5</v>
      </c>
      <c r="K323">
        <f>Heildar!I326</f>
        <v>-0.5</v>
      </c>
      <c r="L323">
        <f>Heildar!J326</f>
        <v>0</v>
      </c>
    </row>
    <row r="324" spans="1:12" x14ac:dyDescent="0.2">
      <c r="A324" t="str">
        <f>Heildar!A327</f>
        <v>Blað- og runnfléttur</v>
      </c>
      <c r="B324">
        <v>1.9</v>
      </c>
      <c r="D324">
        <f>Heildar!B327</f>
        <v>0</v>
      </c>
      <c r="E324">
        <f>Heildar!C327</f>
        <v>20</v>
      </c>
      <c r="F324">
        <f>Heildar!D327</f>
        <v>28</v>
      </c>
      <c r="G324">
        <f>Heildar!E327</f>
        <v>30</v>
      </c>
      <c r="H324">
        <f>Heildar!F327</f>
        <v>0</v>
      </c>
      <c r="I324">
        <f>Heildar!G327</f>
        <v>20</v>
      </c>
      <c r="J324">
        <f>Heildar!H327</f>
        <v>8</v>
      </c>
      <c r="K324">
        <f>Heildar!I327</f>
        <v>2</v>
      </c>
      <c r="L324">
        <f>Heildar!J327</f>
        <v>0</v>
      </c>
    </row>
    <row r="325" spans="1:12" x14ac:dyDescent="0.2">
      <c r="A325" t="str">
        <f>Heildar!A328</f>
        <v>Hrúðurfléttur</v>
      </c>
      <c r="B325">
        <v>1.9</v>
      </c>
      <c r="D325">
        <f>Heildar!B328</f>
        <v>0</v>
      </c>
      <c r="E325">
        <f>Heildar!C328</f>
        <v>26.5</v>
      </c>
      <c r="F325">
        <f>Heildar!D328</f>
        <v>21</v>
      </c>
      <c r="G325">
        <f>Heildar!E328</f>
        <v>22</v>
      </c>
      <c r="H325">
        <f>Heildar!F328</f>
        <v>0</v>
      </c>
      <c r="I325">
        <f>Heildar!G328</f>
        <v>26.5</v>
      </c>
      <c r="J325">
        <f>Heildar!H328</f>
        <v>-5.5</v>
      </c>
      <c r="K325">
        <f>Heildar!I328</f>
        <v>1</v>
      </c>
      <c r="L325">
        <f>Heildar!J328</f>
        <v>0</v>
      </c>
    </row>
    <row r="326" spans="1:12" x14ac:dyDescent="0.2">
      <c r="A326" t="str">
        <f>Heildar!A329</f>
        <v>Heildarþekja</v>
      </c>
      <c r="B326">
        <v>1.9</v>
      </c>
      <c r="D326">
        <f>Heildar!B329</f>
        <v>0</v>
      </c>
      <c r="E326">
        <f>Heildar!C329</f>
        <v>68.5</v>
      </c>
      <c r="F326">
        <f>Heildar!D329</f>
        <v>64.55</v>
      </c>
      <c r="G326">
        <f>Heildar!E329</f>
        <v>67.5</v>
      </c>
      <c r="H326">
        <f>Heildar!F329</f>
        <v>0</v>
      </c>
      <c r="I326">
        <f>Heildar!G329</f>
        <v>68.5</v>
      </c>
      <c r="J326">
        <f>Heildar!H329</f>
        <v>-3.9500000000000028</v>
      </c>
      <c r="K326">
        <f>Heildar!I329</f>
        <v>2.9500000000000028</v>
      </c>
      <c r="L326">
        <f>Heildar!J329</f>
        <v>0</v>
      </c>
    </row>
    <row r="327" spans="1:12" x14ac:dyDescent="0.2">
      <c r="A327" t="str">
        <f>Heildar!A330</f>
        <v>Fjölbreytni</v>
      </c>
      <c r="B327">
        <v>1.9</v>
      </c>
      <c r="D327">
        <f>Heildar!B330</f>
        <v>0</v>
      </c>
      <c r="E327">
        <f>Heildar!C330</f>
        <v>21</v>
      </c>
      <c r="F327">
        <f>Heildar!D330</f>
        <v>29</v>
      </c>
      <c r="G327">
        <f>Heildar!E330</f>
        <v>24</v>
      </c>
      <c r="H327">
        <f>Heildar!F330</f>
        <v>0</v>
      </c>
      <c r="I327">
        <f>Heildar!G330</f>
        <v>21</v>
      </c>
      <c r="J327">
        <f>Heildar!H330</f>
        <v>8</v>
      </c>
      <c r="K327">
        <f>Heildar!I330</f>
        <v>-5</v>
      </c>
      <c r="L327">
        <f>Heildar!J330</f>
        <v>0</v>
      </c>
    </row>
    <row r="328" spans="1:12" x14ac:dyDescent="0.2">
      <c r="A328" s="76" t="str">
        <f>Heildar!A331</f>
        <v>R54</v>
      </c>
      <c r="B328">
        <v>1.9</v>
      </c>
      <c r="C328">
        <v>247</v>
      </c>
      <c r="D328">
        <f>Heildar!B331</f>
        <v>0</v>
      </c>
      <c r="E328">
        <f>Heildar!C331</f>
        <v>0</v>
      </c>
      <c r="F328">
        <f>Heildar!D331</f>
        <v>0</v>
      </c>
      <c r="G328">
        <f>Heildar!E331</f>
        <v>0</v>
      </c>
      <c r="H328">
        <f>Heildar!F331</f>
        <v>0</v>
      </c>
      <c r="I328">
        <f>Heildar!G331</f>
        <v>0</v>
      </c>
      <c r="J328">
        <f>Heildar!H331</f>
        <v>0</v>
      </c>
      <c r="K328">
        <f>Heildar!I331</f>
        <v>0</v>
      </c>
      <c r="L328">
        <f>Heildar!J331</f>
        <v>0</v>
      </c>
    </row>
    <row r="329" spans="1:12" x14ac:dyDescent="0.2">
      <c r="A329" t="str">
        <f>Heildar!A332</f>
        <v>Mosar</v>
      </c>
      <c r="B329">
        <v>1.9</v>
      </c>
      <c r="D329">
        <f>Heildar!B332</f>
        <v>0</v>
      </c>
      <c r="E329">
        <f>Heildar!C332</f>
        <v>23.5</v>
      </c>
      <c r="F329">
        <f>Heildar!D332</f>
        <v>17.5</v>
      </c>
      <c r="G329">
        <f>Heildar!E332</f>
        <v>15</v>
      </c>
      <c r="H329">
        <f>Heildar!F332</f>
        <v>0</v>
      </c>
      <c r="I329">
        <f>Heildar!G332</f>
        <v>23.5</v>
      </c>
      <c r="J329">
        <f>Heildar!H332</f>
        <v>-6</v>
      </c>
      <c r="K329">
        <f>Heildar!I332</f>
        <v>-2.5</v>
      </c>
      <c r="L329">
        <f>Heildar!J332</f>
        <v>0</v>
      </c>
    </row>
    <row r="330" spans="1:12" x14ac:dyDescent="0.2">
      <c r="A330" t="str">
        <f>Heildar!A333</f>
        <v>Blað- og runnfléttur</v>
      </c>
      <c r="B330">
        <v>1.9</v>
      </c>
      <c r="D330">
        <f>Heildar!B333</f>
        <v>0</v>
      </c>
      <c r="E330">
        <f>Heildar!C333</f>
        <v>1</v>
      </c>
      <c r="F330">
        <f>Heildar!D333</f>
        <v>1.05</v>
      </c>
      <c r="G330">
        <f>Heildar!E333</f>
        <v>1</v>
      </c>
      <c r="H330">
        <f>Heildar!F333</f>
        <v>0</v>
      </c>
      <c r="I330">
        <f>Heildar!G333</f>
        <v>1</v>
      </c>
      <c r="J330">
        <f>Heildar!H333</f>
        <v>5.0000000000000044E-2</v>
      </c>
      <c r="K330">
        <f>Heildar!I333</f>
        <v>-5.0000000000000044E-2</v>
      </c>
      <c r="L330">
        <f>Heildar!J333</f>
        <v>0</v>
      </c>
    </row>
    <row r="331" spans="1:12" x14ac:dyDescent="0.2">
      <c r="A331" t="str">
        <f>Heildar!A334</f>
        <v>Hrúðurfléttur</v>
      </c>
      <c r="B331">
        <v>1.9</v>
      </c>
      <c r="D331">
        <f>Heildar!B334</f>
        <v>0</v>
      </c>
      <c r="E331">
        <f>Heildar!C334</f>
        <v>40.5</v>
      </c>
      <c r="F331">
        <f>Heildar!D334</f>
        <v>42.65</v>
      </c>
      <c r="G331">
        <f>Heildar!E334</f>
        <v>44.5</v>
      </c>
      <c r="H331">
        <f>Heildar!F334</f>
        <v>0</v>
      </c>
      <c r="I331">
        <f>Heildar!G334</f>
        <v>40.5</v>
      </c>
      <c r="J331">
        <f>Heildar!H334</f>
        <v>2.1499999999999986</v>
      </c>
      <c r="K331">
        <f>Heildar!I334</f>
        <v>1.8500000000000014</v>
      </c>
      <c r="L331">
        <f>Heildar!J334</f>
        <v>0</v>
      </c>
    </row>
    <row r="332" spans="1:12" x14ac:dyDescent="0.2">
      <c r="A332" t="str">
        <f>Heildar!A335</f>
        <v>Heildarþekja</v>
      </c>
      <c r="B332">
        <v>1.9</v>
      </c>
      <c r="D332">
        <f>Heildar!B335</f>
        <v>0</v>
      </c>
      <c r="E332">
        <f>Heildar!C335</f>
        <v>65</v>
      </c>
      <c r="F332">
        <f>Heildar!D335</f>
        <v>61.199999999999996</v>
      </c>
      <c r="G332">
        <f>Heildar!E335</f>
        <v>60.5</v>
      </c>
      <c r="H332">
        <f>Heildar!F335</f>
        <v>0</v>
      </c>
      <c r="I332">
        <f>Heildar!G335</f>
        <v>65</v>
      </c>
      <c r="J332">
        <f>Heildar!H335</f>
        <v>-3.8000000000000043</v>
      </c>
      <c r="K332">
        <f>Heildar!I335</f>
        <v>-0.69999999999999574</v>
      </c>
      <c r="L332">
        <f>Heildar!J335</f>
        <v>0</v>
      </c>
    </row>
    <row r="333" spans="1:12" x14ac:dyDescent="0.2">
      <c r="A333" t="str">
        <f>Heildar!A336</f>
        <v>Fjölbreytni</v>
      </c>
      <c r="B333">
        <v>1.9</v>
      </c>
      <c r="D333">
        <f>Heildar!B336</f>
        <v>0</v>
      </c>
      <c r="E333">
        <f>Heildar!C336</f>
        <v>15</v>
      </c>
      <c r="F333">
        <f>Heildar!D336</f>
        <v>18</v>
      </c>
      <c r="G333">
        <f>Heildar!E336</f>
        <v>18</v>
      </c>
      <c r="H333">
        <f>Heildar!F336</f>
        <v>0</v>
      </c>
      <c r="I333">
        <f>Heildar!G336</f>
        <v>15</v>
      </c>
      <c r="J333">
        <f>Heildar!H336</f>
        <v>3</v>
      </c>
      <c r="K333">
        <f>Heildar!I336</f>
        <v>0</v>
      </c>
      <c r="L333">
        <f>Heildar!J336</f>
        <v>0</v>
      </c>
    </row>
    <row r="334" spans="1:12" x14ac:dyDescent="0.2">
      <c r="A334" s="76" t="str">
        <f>Heildar!A337</f>
        <v>R55</v>
      </c>
      <c r="B334">
        <v>1.9</v>
      </c>
      <c r="C334">
        <v>246</v>
      </c>
      <c r="D334">
        <f>Heildar!B337</f>
        <v>0</v>
      </c>
      <c r="E334">
        <f>Heildar!C337</f>
        <v>0</v>
      </c>
      <c r="F334">
        <f>Heildar!D337</f>
        <v>0</v>
      </c>
      <c r="G334">
        <f>Heildar!E337</f>
        <v>0</v>
      </c>
      <c r="H334">
        <f>Heildar!F337</f>
        <v>0</v>
      </c>
      <c r="I334">
        <f>Heildar!G337</f>
        <v>0</v>
      </c>
      <c r="J334">
        <f>Heildar!H337</f>
        <v>0</v>
      </c>
      <c r="K334">
        <f>Heildar!I337</f>
        <v>0</v>
      </c>
      <c r="L334">
        <f>Heildar!J337</f>
        <v>0</v>
      </c>
    </row>
    <row r="335" spans="1:12" x14ac:dyDescent="0.2">
      <c r="A335" t="str">
        <f>Heildar!A338</f>
        <v>Mosar</v>
      </c>
      <c r="B335">
        <v>1.9</v>
      </c>
      <c r="D335">
        <f>Heildar!B338</f>
        <v>0</v>
      </c>
      <c r="E335">
        <f>Heildar!C338</f>
        <v>9</v>
      </c>
      <c r="F335">
        <f>Heildar!D338</f>
        <v>7.5</v>
      </c>
      <c r="G335">
        <f>Heildar!E338</f>
        <v>7.5</v>
      </c>
      <c r="H335">
        <f>Heildar!F338</f>
        <v>0</v>
      </c>
      <c r="I335">
        <f>Heildar!G338</f>
        <v>9</v>
      </c>
      <c r="J335">
        <f>Heildar!H338</f>
        <v>-1.5</v>
      </c>
      <c r="K335">
        <f>Heildar!I338</f>
        <v>0</v>
      </c>
      <c r="L335">
        <f>Heildar!J338</f>
        <v>0</v>
      </c>
    </row>
    <row r="336" spans="1:12" x14ac:dyDescent="0.2">
      <c r="A336" t="str">
        <f>Heildar!A339</f>
        <v>Blað- og runnfléttur</v>
      </c>
      <c r="B336">
        <v>1.9</v>
      </c>
      <c r="D336">
        <f>Heildar!B339</f>
        <v>0</v>
      </c>
      <c r="E336">
        <f>Heildar!C339</f>
        <v>11</v>
      </c>
      <c r="F336">
        <f>Heildar!D339</f>
        <v>7</v>
      </c>
      <c r="G336">
        <f>Heildar!E339</f>
        <v>7</v>
      </c>
      <c r="H336">
        <f>Heildar!F339</f>
        <v>0</v>
      </c>
      <c r="I336">
        <f>Heildar!G339</f>
        <v>11</v>
      </c>
      <c r="J336">
        <f>Heildar!H339</f>
        <v>-4</v>
      </c>
      <c r="K336">
        <f>Heildar!I339</f>
        <v>0</v>
      </c>
      <c r="L336">
        <f>Heildar!J339</f>
        <v>0</v>
      </c>
    </row>
    <row r="337" spans="1:18" x14ac:dyDescent="0.2">
      <c r="A337" t="str">
        <f>Heildar!A340</f>
        <v>Hrúðurfléttur</v>
      </c>
      <c r="B337">
        <v>1.9</v>
      </c>
      <c r="D337">
        <f>Heildar!B340</f>
        <v>0</v>
      </c>
      <c r="E337">
        <f>Heildar!C340</f>
        <v>21</v>
      </c>
      <c r="F337">
        <f>Heildar!D340</f>
        <v>39</v>
      </c>
      <c r="G337">
        <f>Heildar!E340</f>
        <v>34.5</v>
      </c>
      <c r="H337">
        <f>Heildar!F340</f>
        <v>0</v>
      </c>
      <c r="I337">
        <f>Heildar!G340</f>
        <v>21</v>
      </c>
      <c r="J337">
        <f>Heildar!H340</f>
        <v>18</v>
      </c>
      <c r="K337">
        <f>Heildar!I340</f>
        <v>-4.5</v>
      </c>
      <c r="L337">
        <f>Heildar!J340</f>
        <v>0</v>
      </c>
    </row>
    <row r="338" spans="1:18" x14ac:dyDescent="0.2">
      <c r="A338" t="str">
        <f>Heildar!A341</f>
        <v>Heildarþekja</v>
      </c>
      <c r="B338">
        <v>1.9</v>
      </c>
      <c r="D338">
        <f>Heildar!B341</f>
        <v>0</v>
      </c>
      <c r="E338">
        <f>Heildar!C341</f>
        <v>41</v>
      </c>
      <c r="F338">
        <f>Heildar!D341</f>
        <v>53.5</v>
      </c>
      <c r="G338">
        <f>Heildar!E341</f>
        <v>49</v>
      </c>
      <c r="H338">
        <f>Heildar!F341</f>
        <v>0</v>
      </c>
      <c r="I338">
        <f>Heildar!G341</f>
        <v>41</v>
      </c>
      <c r="J338">
        <f>Heildar!H341</f>
        <v>12.5</v>
      </c>
      <c r="K338">
        <f>Heildar!I341</f>
        <v>-4.5</v>
      </c>
      <c r="L338">
        <f>Heildar!J341</f>
        <v>0</v>
      </c>
    </row>
    <row r="339" spans="1:18" x14ac:dyDescent="0.2">
      <c r="A339" t="str">
        <f>Heildar!A342</f>
        <v>Fjölbreytni</v>
      </c>
      <c r="B339">
        <v>1.9</v>
      </c>
      <c r="D339">
        <f>Heildar!B342</f>
        <v>0</v>
      </c>
      <c r="E339">
        <f>Heildar!C342</f>
        <v>10</v>
      </c>
      <c r="F339">
        <f>Heildar!D342</f>
        <v>15</v>
      </c>
      <c r="G339">
        <f>Heildar!E342</f>
        <v>14</v>
      </c>
      <c r="H339">
        <f>Heildar!F342</f>
        <v>0</v>
      </c>
      <c r="I339">
        <f>Heildar!G342</f>
        <v>10</v>
      </c>
      <c r="J339">
        <f>Heildar!H342</f>
        <v>5</v>
      </c>
      <c r="K339">
        <f>Heildar!I342</f>
        <v>-1</v>
      </c>
      <c r="L339">
        <f>Heildar!J342</f>
        <v>0</v>
      </c>
    </row>
    <row r="340" spans="1:18" x14ac:dyDescent="0.2">
      <c r="A340" s="2" t="str">
        <f>Heildar!A343</f>
        <v>R56</v>
      </c>
      <c r="B340">
        <v>2.2999999999999998</v>
      </c>
      <c r="C340">
        <v>248</v>
      </c>
      <c r="D340">
        <f>Heildar!B343</f>
        <v>0</v>
      </c>
      <c r="E340">
        <f>Heildar!C343</f>
        <v>0</v>
      </c>
      <c r="F340">
        <f>Heildar!D343</f>
        <v>0</v>
      </c>
      <c r="G340">
        <f>Heildar!E343</f>
        <v>0</v>
      </c>
      <c r="H340">
        <f>Heildar!F343</f>
        <v>0</v>
      </c>
      <c r="I340">
        <f>Heildar!G343</f>
        <v>0</v>
      </c>
      <c r="J340">
        <f>Heildar!H343</f>
        <v>0</v>
      </c>
      <c r="K340">
        <f>Heildar!I343</f>
        <v>0</v>
      </c>
      <c r="L340">
        <f>Heildar!J343</f>
        <v>0</v>
      </c>
      <c r="N340" s="8" t="s">
        <v>148</v>
      </c>
    </row>
    <row r="341" spans="1:18" x14ac:dyDescent="0.2">
      <c r="A341" t="str">
        <f>Heildar!A344</f>
        <v>Mosar</v>
      </c>
      <c r="B341">
        <v>2.2999999999999998</v>
      </c>
      <c r="D341">
        <f>Heildar!B344</f>
        <v>0</v>
      </c>
      <c r="E341">
        <f>Heildar!C344</f>
        <v>5</v>
      </c>
      <c r="F341">
        <f>Heildar!D344</f>
        <v>4</v>
      </c>
      <c r="G341">
        <f>Heildar!E344</f>
        <v>1.5</v>
      </c>
      <c r="H341">
        <f>Heildar!F344</f>
        <v>2.5</v>
      </c>
      <c r="I341">
        <f>Heildar!G344</f>
        <v>5</v>
      </c>
      <c r="J341">
        <f>Heildar!H344</f>
        <v>-1</v>
      </c>
      <c r="K341">
        <f>Heildar!I344</f>
        <v>-2.5</v>
      </c>
      <c r="L341">
        <f>Heildar!J344</f>
        <v>1</v>
      </c>
      <c r="O341">
        <v>1999</v>
      </c>
      <c r="P341">
        <v>2006</v>
      </c>
      <c r="Q341">
        <v>2011</v>
      </c>
      <c r="R341">
        <v>2014</v>
      </c>
    </row>
    <row r="342" spans="1:18" x14ac:dyDescent="0.2">
      <c r="A342" t="str">
        <f>Heildar!A345</f>
        <v>Blað- og runnfléttur</v>
      </c>
      <c r="B342">
        <v>2.2999999999999998</v>
      </c>
      <c r="D342">
        <f>Heildar!B345</f>
        <v>0</v>
      </c>
      <c r="E342">
        <f>Heildar!C345</f>
        <v>22.5</v>
      </c>
      <c r="F342">
        <f>Heildar!D345</f>
        <v>14.5</v>
      </c>
      <c r="G342">
        <f>Heildar!E345</f>
        <v>5</v>
      </c>
      <c r="H342">
        <f>Heildar!F345</f>
        <v>5.5</v>
      </c>
      <c r="I342">
        <f>Heildar!G345</f>
        <v>22.5</v>
      </c>
      <c r="J342">
        <f>Heildar!H345</f>
        <v>-8</v>
      </c>
      <c r="K342">
        <f>Heildar!I345</f>
        <v>-9.5</v>
      </c>
      <c r="L342">
        <f>Heildar!J345</f>
        <v>0.5</v>
      </c>
      <c r="N342" t="s">
        <v>48</v>
      </c>
      <c r="O342" s="8">
        <f t="shared" ref="O342:R346" si="17">AVERAGE(E341,E347,E366)</f>
        <v>3.3333333333333335</v>
      </c>
      <c r="P342" s="8">
        <f t="shared" si="17"/>
        <v>6.5</v>
      </c>
      <c r="Q342" s="8">
        <f t="shared" si="17"/>
        <v>0.5</v>
      </c>
      <c r="R342" s="8">
        <f t="shared" si="17"/>
        <v>1.1666666666666667</v>
      </c>
    </row>
    <row r="343" spans="1:18" x14ac:dyDescent="0.2">
      <c r="A343" t="str">
        <f>Heildar!A346</f>
        <v>Hrúðurfléttur</v>
      </c>
      <c r="B343">
        <v>2.2999999999999998</v>
      </c>
      <c r="D343">
        <f>Heildar!B346</f>
        <v>0</v>
      </c>
      <c r="E343">
        <f>Heildar!C346</f>
        <v>38.5</v>
      </c>
      <c r="F343">
        <f>Heildar!D346</f>
        <v>32.15</v>
      </c>
      <c r="G343">
        <f>Heildar!E346</f>
        <v>30</v>
      </c>
      <c r="H343">
        <f>Heildar!F346</f>
        <v>51</v>
      </c>
      <c r="I343">
        <f>Heildar!G346</f>
        <v>38.5</v>
      </c>
      <c r="J343">
        <f>Heildar!H346</f>
        <v>-6.3500000000000014</v>
      </c>
      <c r="K343">
        <f>Heildar!I346</f>
        <v>-2.1499999999999986</v>
      </c>
      <c r="L343">
        <f>Heildar!J346</f>
        <v>21</v>
      </c>
      <c r="N343" t="s">
        <v>49</v>
      </c>
      <c r="O343" s="8">
        <f t="shared" si="17"/>
        <v>38.333333333333336</v>
      </c>
      <c r="P343" s="8">
        <f t="shared" si="17"/>
        <v>20</v>
      </c>
      <c r="Q343" s="8">
        <f t="shared" si="17"/>
        <v>9.8333333333333339</v>
      </c>
      <c r="R343" s="8">
        <f t="shared" si="17"/>
        <v>9</v>
      </c>
    </row>
    <row r="344" spans="1:18" x14ac:dyDescent="0.2">
      <c r="A344" t="str">
        <f>Heildar!A347</f>
        <v>Heildarþekja</v>
      </c>
      <c r="B344">
        <v>2.2999999999999998</v>
      </c>
      <c r="D344">
        <f>Heildar!B347</f>
        <v>0</v>
      </c>
      <c r="E344">
        <f>Heildar!C347</f>
        <v>66</v>
      </c>
      <c r="F344">
        <f>Heildar!D347</f>
        <v>50.65</v>
      </c>
      <c r="G344">
        <f>Heildar!E347</f>
        <v>36.5</v>
      </c>
      <c r="H344">
        <f>Heildar!F347</f>
        <v>59</v>
      </c>
      <c r="I344">
        <f>Heildar!G347</f>
        <v>66</v>
      </c>
      <c r="J344">
        <f>Heildar!H347</f>
        <v>-15.350000000000001</v>
      </c>
      <c r="K344">
        <f>Heildar!I347</f>
        <v>-14.149999999999999</v>
      </c>
      <c r="L344">
        <f>Heildar!J347</f>
        <v>22.5</v>
      </c>
      <c r="N344" t="s">
        <v>56</v>
      </c>
      <c r="O344" s="8">
        <f t="shared" si="17"/>
        <v>28.166666666666668</v>
      </c>
      <c r="P344" s="8">
        <f t="shared" si="17"/>
        <v>27.899999999999995</v>
      </c>
      <c r="Q344" s="8">
        <f t="shared" si="17"/>
        <v>25.666666666666668</v>
      </c>
      <c r="R344" s="8">
        <f t="shared" si="17"/>
        <v>49.833333333333336</v>
      </c>
    </row>
    <row r="345" spans="1:18" x14ac:dyDescent="0.2">
      <c r="A345" t="str">
        <f>Heildar!A348</f>
        <v>Fjölbreytni</v>
      </c>
      <c r="B345">
        <v>2.2999999999999998</v>
      </c>
      <c r="D345">
        <f>Heildar!B348</f>
        <v>0</v>
      </c>
      <c r="E345">
        <f>Heildar!C348</f>
        <v>14</v>
      </c>
      <c r="F345">
        <f>Heildar!D348</f>
        <v>21</v>
      </c>
      <c r="G345">
        <f>Heildar!E348</f>
        <v>14</v>
      </c>
      <c r="H345">
        <f>Heildar!F348</f>
        <v>14</v>
      </c>
      <c r="I345">
        <f>Heildar!G348</f>
        <v>14</v>
      </c>
      <c r="J345">
        <f>Heildar!H348</f>
        <v>7</v>
      </c>
      <c r="K345">
        <f>Heildar!I348</f>
        <v>-7</v>
      </c>
      <c r="L345">
        <f>Heildar!J348</f>
        <v>0</v>
      </c>
      <c r="N345" t="s">
        <v>57</v>
      </c>
      <c r="O345" s="8">
        <f t="shared" si="17"/>
        <v>69.833333333333329</v>
      </c>
      <c r="P345" s="8">
        <f t="shared" si="17"/>
        <v>51.233333333333327</v>
      </c>
      <c r="Q345" s="8">
        <f t="shared" si="17"/>
        <v>37.5</v>
      </c>
      <c r="R345" s="8">
        <f t="shared" si="17"/>
        <v>61</v>
      </c>
    </row>
    <row r="346" spans="1:18" x14ac:dyDescent="0.2">
      <c r="A346" s="2" t="str">
        <f>Heildar!A349</f>
        <v>R57</v>
      </c>
      <c r="B346">
        <v>2.2999999999999998</v>
      </c>
      <c r="C346">
        <v>248</v>
      </c>
      <c r="D346">
        <f>Heildar!B349</f>
        <v>0</v>
      </c>
      <c r="E346">
        <f>Heildar!C349</f>
        <v>0</v>
      </c>
      <c r="F346">
        <f>Heildar!D349</f>
        <v>0</v>
      </c>
      <c r="G346">
        <f>Heildar!E349</f>
        <v>0</v>
      </c>
      <c r="H346">
        <f>Heildar!F349</f>
        <v>0</v>
      </c>
      <c r="I346">
        <f>Heildar!G349</f>
        <v>0</v>
      </c>
      <c r="J346">
        <f>Heildar!H349</f>
        <v>0</v>
      </c>
      <c r="K346">
        <f>Heildar!I349</f>
        <v>0</v>
      </c>
      <c r="L346">
        <f>Heildar!J349</f>
        <v>0</v>
      </c>
      <c r="N346" t="s">
        <v>134</v>
      </c>
      <c r="O346" s="8">
        <f t="shared" si="17"/>
        <v>14.666666666666666</v>
      </c>
      <c r="P346" s="8">
        <f t="shared" si="17"/>
        <v>18</v>
      </c>
      <c r="Q346" s="8">
        <f t="shared" si="17"/>
        <v>13.666666666666666</v>
      </c>
      <c r="R346" s="8">
        <f t="shared" si="17"/>
        <v>14</v>
      </c>
    </row>
    <row r="347" spans="1:18" x14ac:dyDescent="0.2">
      <c r="A347" t="str">
        <f>Heildar!A350</f>
        <v>Mosar</v>
      </c>
      <c r="B347">
        <v>2.2999999999999998</v>
      </c>
      <c r="D347">
        <f>Heildar!B350</f>
        <v>0</v>
      </c>
      <c r="E347">
        <f>Heildar!C350</f>
        <v>1</v>
      </c>
      <c r="F347">
        <f>Heildar!D350</f>
        <v>1.5</v>
      </c>
      <c r="G347">
        <f>Heildar!E350</f>
        <v>1</v>
      </c>
      <c r="H347">
        <f>Heildar!F350</f>
        <v>2</v>
      </c>
      <c r="I347">
        <f>Heildar!G350</f>
        <v>1</v>
      </c>
      <c r="J347">
        <f>Heildar!H350</f>
        <v>0.5</v>
      </c>
      <c r="K347">
        <f>Heildar!I350</f>
        <v>-0.5</v>
      </c>
      <c r="L347">
        <f>Heildar!J350</f>
        <v>1</v>
      </c>
    </row>
    <row r="348" spans="1:18" x14ac:dyDescent="0.2">
      <c r="A348" t="str">
        <f>Heildar!A351</f>
        <v>Blað- og runnfléttur</v>
      </c>
      <c r="B348">
        <v>2.2999999999999998</v>
      </c>
      <c r="D348">
        <f>Heildar!B351</f>
        <v>0</v>
      </c>
      <c r="E348">
        <f>Heildar!C351</f>
        <v>21</v>
      </c>
      <c r="F348">
        <f>Heildar!D351</f>
        <v>18</v>
      </c>
      <c r="G348">
        <f>Heildar!E351</f>
        <v>15</v>
      </c>
      <c r="H348">
        <f>Heildar!F351</f>
        <v>16</v>
      </c>
      <c r="I348">
        <f>Heildar!G351</f>
        <v>21</v>
      </c>
      <c r="J348">
        <f>Heildar!H351</f>
        <v>-3</v>
      </c>
      <c r="K348">
        <f>Heildar!I351</f>
        <v>-3</v>
      </c>
      <c r="L348">
        <f>Heildar!J351</f>
        <v>1</v>
      </c>
    </row>
    <row r="349" spans="1:18" x14ac:dyDescent="0.2">
      <c r="A349" t="str">
        <f>Heildar!A352</f>
        <v>Hrúðurfléttur</v>
      </c>
      <c r="B349">
        <v>2.2999999999999998</v>
      </c>
      <c r="D349">
        <f>Heildar!B352</f>
        <v>0</v>
      </c>
      <c r="E349">
        <f>Heildar!C352</f>
        <v>32.5</v>
      </c>
      <c r="F349">
        <f>Heildar!D352</f>
        <v>37.549999999999997</v>
      </c>
      <c r="G349">
        <f>Heildar!E352</f>
        <v>25</v>
      </c>
      <c r="H349">
        <f>Heildar!F352</f>
        <v>54</v>
      </c>
      <c r="I349">
        <f>Heildar!G352</f>
        <v>32.5</v>
      </c>
      <c r="J349">
        <f>Heildar!H352</f>
        <v>5.0499999999999972</v>
      </c>
      <c r="K349">
        <f>Heildar!I352</f>
        <v>-12.549999999999997</v>
      </c>
      <c r="L349">
        <f>Heildar!J352</f>
        <v>29</v>
      </c>
    </row>
    <row r="350" spans="1:18" x14ac:dyDescent="0.2">
      <c r="A350" t="str">
        <f>Heildar!A353</f>
        <v>Heildarþekja</v>
      </c>
      <c r="B350">
        <v>2.2999999999999998</v>
      </c>
      <c r="D350">
        <f>Heildar!B353</f>
        <v>0</v>
      </c>
      <c r="E350">
        <f>Heildar!C353</f>
        <v>54.5</v>
      </c>
      <c r="F350">
        <f>Heildar!D353</f>
        <v>57.05</v>
      </c>
      <c r="G350">
        <f>Heildar!E353</f>
        <v>41</v>
      </c>
      <c r="H350">
        <f>Heildar!F353</f>
        <v>72</v>
      </c>
      <c r="I350">
        <f>Heildar!G353</f>
        <v>54.5</v>
      </c>
      <c r="J350">
        <f>Heildar!H353</f>
        <v>2.5499999999999972</v>
      </c>
      <c r="K350">
        <f>Heildar!I353</f>
        <v>-16.049999999999997</v>
      </c>
      <c r="L350">
        <f>Heildar!J353</f>
        <v>31</v>
      </c>
      <c r="N350" s="8" t="s">
        <v>149</v>
      </c>
    </row>
    <row r="351" spans="1:18" x14ac:dyDescent="0.2">
      <c r="A351" t="str">
        <f>Heildar!A354</f>
        <v>Fjölbreytni</v>
      </c>
      <c r="B351">
        <v>2.2999999999999998</v>
      </c>
      <c r="D351">
        <f>Heildar!B354</f>
        <v>0</v>
      </c>
      <c r="E351">
        <f>Heildar!C354</f>
        <v>16</v>
      </c>
      <c r="F351">
        <f>Heildar!D354</f>
        <v>20</v>
      </c>
      <c r="G351">
        <f>Heildar!E354</f>
        <v>15</v>
      </c>
      <c r="H351">
        <f>Heildar!F354</f>
        <v>16</v>
      </c>
      <c r="I351">
        <f>Heildar!G354</f>
        <v>16</v>
      </c>
      <c r="J351">
        <f>Heildar!H354</f>
        <v>4</v>
      </c>
      <c r="K351">
        <f>Heildar!I354</f>
        <v>-5</v>
      </c>
      <c r="L351">
        <f>Heildar!J354</f>
        <v>1</v>
      </c>
      <c r="O351">
        <v>1999</v>
      </c>
      <c r="P351">
        <v>2006</v>
      </c>
      <c r="Q351">
        <v>2011</v>
      </c>
    </row>
    <row r="352" spans="1:18" x14ac:dyDescent="0.2">
      <c r="A352" s="76" t="str">
        <f>Heildar!A355</f>
        <v>R58</v>
      </c>
      <c r="B352">
        <v>2.2000000000000002</v>
      </c>
      <c r="C352">
        <v>249</v>
      </c>
      <c r="D352">
        <f>Heildar!B355</f>
        <v>0</v>
      </c>
      <c r="E352">
        <f>Heildar!C355</f>
        <v>0</v>
      </c>
      <c r="F352">
        <f>Heildar!D355</f>
        <v>0</v>
      </c>
      <c r="G352">
        <f>Heildar!E355</f>
        <v>0</v>
      </c>
      <c r="H352">
        <f>Heildar!F355</f>
        <v>0</v>
      </c>
      <c r="I352">
        <f>Heildar!G355</f>
        <v>0</v>
      </c>
      <c r="J352">
        <f>Heildar!H355</f>
        <v>0</v>
      </c>
      <c r="K352">
        <f>Heildar!I355</f>
        <v>0</v>
      </c>
      <c r="L352">
        <f>Heildar!J355</f>
        <v>0</v>
      </c>
      <c r="N352" t="s">
        <v>48</v>
      </c>
      <c r="O352" s="8">
        <f t="shared" ref="O352:Q356" si="18">AVERAGE(E341,E347,E354,E360)</f>
        <v>6</v>
      </c>
      <c r="P352" s="8">
        <f t="shared" si="18"/>
        <v>6.25</v>
      </c>
      <c r="Q352" s="8">
        <f t="shared" si="18"/>
        <v>5.875</v>
      </c>
    </row>
    <row r="353" spans="1:17" x14ac:dyDescent="0.2">
      <c r="A353" t="str">
        <f>Heildar!A356</f>
        <v>Háplöntur</v>
      </c>
      <c r="B353">
        <v>2.2000000000000002</v>
      </c>
      <c r="D353">
        <f>Heildar!B356</f>
        <v>0</v>
      </c>
      <c r="E353">
        <f>Heildar!C356</f>
        <v>0</v>
      </c>
      <c r="F353">
        <f>Heildar!D356</f>
        <v>0.05</v>
      </c>
      <c r="G353">
        <f>Heildar!E356</f>
        <v>0</v>
      </c>
      <c r="H353">
        <f>Heildar!F356</f>
        <v>0</v>
      </c>
      <c r="I353">
        <f>Heildar!G356</f>
        <v>0</v>
      </c>
      <c r="J353">
        <f>Heildar!H356</f>
        <v>0.05</v>
      </c>
      <c r="K353">
        <f>Heildar!I356</f>
        <v>-0.05</v>
      </c>
      <c r="L353">
        <f>Heildar!J356</f>
        <v>0</v>
      </c>
      <c r="N353" t="s">
        <v>49</v>
      </c>
      <c r="O353" s="8">
        <f t="shared" si="18"/>
        <v>21.25</v>
      </c>
      <c r="P353" s="8">
        <f t="shared" si="18"/>
        <v>24</v>
      </c>
      <c r="Q353" s="8">
        <f t="shared" si="18"/>
        <v>21.25</v>
      </c>
    </row>
    <row r="354" spans="1:17" x14ac:dyDescent="0.2">
      <c r="A354" t="str">
        <f>Heildar!A357</f>
        <v>Mosar</v>
      </c>
      <c r="B354">
        <v>2.2000000000000002</v>
      </c>
      <c r="D354">
        <f>Heildar!B357</f>
        <v>0</v>
      </c>
      <c r="E354">
        <f>Heildar!C357</f>
        <v>17.5</v>
      </c>
      <c r="F354">
        <f>Heildar!D357</f>
        <v>19</v>
      </c>
      <c r="G354">
        <f>Heildar!E357</f>
        <v>20.5</v>
      </c>
      <c r="H354">
        <f>Heildar!F357</f>
        <v>0</v>
      </c>
      <c r="I354">
        <f>Heildar!G357</f>
        <v>17.5</v>
      </c>
      <c r="J354">
        <f>Heildar!H357</f>
        <v>1.5</v>
      </c>
      <c r="K354">
        <f>Heildar!I357</f>
        <v>1.5</v>
      </c>
      <c r="L354">
        <f>Heildar!J357</f>
        <v>0</v>
      </c>
      <c r="N354" t="s">
        <v>56</v>
      </c>
      <c r="O354" s="8">
        <f t="shared" si="18"/>
        <v>33.75</v>
      </c>
      <c r="P354" s="8">
        <f t="shared" si="18"/>
        <v>29.587499999999999</v>
      </c>
      <c r="Q354" s="8">
        <f t="shared" si="18"/>
        <v>29.75</v>
      </c>
    </row>
    <row r="355" spans="1:17" x14ac:dyDescent="0.2">
      <c r="A355" t="str">
        <f>Heildar!A359</f>
        <v>Blað- og runnfléttur</v>
      </c>
      <c r="B355">
        <v>2.2000000000000002</v>
      </c>
      <c r="D355">
        <f>Heildar!B359</f>
        <v>0</v>
      </c>
      <c r="E355">
        <f>Heildar!C359</f>
        <v>14</v>
      </c>
      <c r="F355">
        <f>Heildar!D359</f>
        <v>15.5</v>
      </c>
      <c r="G355">
        <f>Heildar!E359</f>
        <v>21.5</v>
      </c>
      <c r="H355">
        <f>Heildar!F359</f>
        <v>0</v>
      </c>
      <c r="I355">
        <f>Heildar!G359</f>
        <v>14</v>
      </c>
      <c r="J355">
        <f>Heildar!H359</f>
        <v>1.5</v>
      </c>
      <c r="K355">
        <f>Heildar!I359</f>
        <v>6</v>
      </c>
      <c r="L355">
        <f>Heildar!J359</f>
        <v>0</v>
      </c>
      <c r="N355" t="s">
        <v>57</v>
      </c>
      <c r="O355" s="8">
        <f t="shared" si="18"/>
        <v>61</v>
      </c>
      <c r="P355" s="8">
        <f t="shared" si="18"/>
        <v>59.849999999999994</v>
      </c>
      <c r="Q355" s="8">
        <f t="shared" si="18"/>
        <v>57.375</v>
      </c>
    </row>
    <row r="356" spans="1:17" x14ac:dyDescent="0.2">
      <c r="A356" t="str">
        <f>Heildar!A360</f>
        <v>Hrúðurfléttur</v>
      </c>
      <c r="B356">
        <v>2.2000000000000002</v>
      </c>
      <c r="D356">
        <f>Heildar!B360</f>
        <v>0</v>
      </c>
      <c r="E356">
        <f>Heildar!C360</f>
        <v>35</v>
      </c>
      <c r="F356">
        <f>Heildar!D360</f>
        <v>29.05</v>
      </c>
      <c r="G356">
        <f>Heildar!E360</f>
        <v>35.5</v>
      </c>
      <c r="H356">
        <f>Heildar!F360</f>
        <v>0</v>
      </c>
      <c r="I356">
        <f>Heildar!G360</f>
        <v>35</v>
      </c>
      <c r="J356">
        <f>Heildar!H360</f>
        <v>-5.9499999999999993</v>
      </c>
      <c r="K356">
        <f>Heildar!I360</f>
        <v>6.4499999999999993</v>
      </c>
      <c r="L356">
        <f>Heildar!J360</f>
        <v>0</v>
      </c>
      <c r="N356" t="s">
        <v>134</v>
      </c>
      <c r="O356" s="8">
        <f t="shared" si="18"/>
        <v>17.5</v>
      </c>
      <c r="P356" s="8">
        <f t="shared" si="18"/>
        <v>21.25</v>
      </c>
      <c r="Q356" s="8">
        <f t="shared" si="18"/>
        <v>16.75</v>
      </c>
    </row>
    <row r="357" spans="1:17" x14ac:dyDescent="0.2">
      <c r="A357" t="str">
        <f>Heildar!A361</f>
        <v>Heildarþekja</v>
      </c>
      <c r="B357">
        <v>2.2000000000000002</v>
      </c>
      <c r="D357">
        <f>Heildar!B361</f>
        <v>0</v>
      </c>
      <c r="E357">
        <f>Heildar!C361</f>
        <v>66.5</v>
      </c>
      <c r="F357">
        <f>Heildar!D361</f>
        <v>63.599999999999994</v>
      </c>
      <c r="G357">
        <f>Heildar!E361</f>
        <v>79.5</v>
      </c>
      <c r="H357">
        <f>Heildar!F361</f>
        <v>0</v>
      </c>
      <c r="I357">
        <f>Heildar!G361</f>
        <v>66.5</v>
      </c>
      <c r="J357">
        <f>Heildar!H361</f>
        <v>-2.9000000000000057</v>
      </c>
      <c r="K357">
        <f>Heildar!I361</f>
        <v>15.900000000000006</v>
      </c>
      <c r="L357">
        <f>Heildar!J361</f>
        <v>0</v>
      </c>
    </row>
    <row r="358" spans="1:17" x14ac:dyDescent="0.2">
      <c r="A358" t="str">
        <f>Heildar!A362</f>
        <v>Fjölbreytni</v>
      </c>
      <c r="B358">
        <v>2.2000000000000002</v>
      </c>
      <c r="D358">
        <f>Heildar!B362</f>
        <v>0</v>
      </c>
      <c r="E358">
        <f>Heildar!C362</f>
        <v>27</v>
      </c>
      <c r="F358">
        <f>Heildar!D362</f>
        <v>31</v>
      </c>
      <c r="G358">
        <f>Heildar!E362</f>
        <v>25</v>
      </c>
      <c r="H358">
        <f>Heildar!F362</f>
        <v>0</v>
      </c>
      <c r="I358">
        <f>Heildar!G362</f>
        <v>27</v>
      </c>
      <c r="J358">
        <f>Heildar!H362</f>
        <v>4</v>
      </c>
      <c r="K358">
        <f>Heildar!I362</f>
        <v>-6</v>
      </c>
      <c r="L358">
        <f>Heildar!J362</f>
        <v>0</v>
      </c>
      <c r="N358" s="8" t="s">
        <v>150</v>
      </c>
    </row>
    <row r="359" spans="1:17" x14ac:dyDescent="0.2">
      <c r="A359" s="76" t="str">
        <f>Heildar!A363</f>
        <v>R59</v>
      </c>
      <c r="B359">
        <v>2.2000000000000002</v>
      </c>
      <c r="C359">
        <v>249</v>
      </c>
      <c r="D359">
        <f>Heildar!B363</f>
        <v>0</v>
      </c>
      <c r="E359">
        <f>Heildar!C363</f>
        <v>0</v>
      </c>
      <c r="F359">
        <f>Heildar!D363</f>
        <v>0</v>
      </c>
      <c r="G359">
        <f>Heildar!E363</f>
        <v>0</v>
      </c>
      <c r="H359">
        <f>Heildar!F363</f>
        <v>0</v>
      </c>
      <c r="I359">
        <f>Heildar!G363</f>
        <v>0</v>
      </c>
      <c r="J359">
        <f>Heildar!H363</f>
        <v>0</v>
      </c>
      <c r="K359">
        <f>Heildar!I363</f>
        <v>0</v>
      </c>
      <c r="L359">
        <f>Heildar!J363</f>
        <v>0</v>
      </c>
      <c r="O359">
        <v>1999</v>
      </c>
      <c r="P359">
        <v>2006</v>
      </c>
      <c r="Q359">
        <v>2011</v>
      </c>
    </row>
    <row r="360" spans="1:17" x14ac:dyDescent="0.2">
      <c r="A360" t="str">
        <f>Heildar!A364</f>
        <v>Mosar</v>
      </c>
      <c r="B360">
        <v>2.2000000000000002</v>
      </c>
      <c r="D360">
        <f>Heildar!B364</f>
        <v>0</v>
      </c>
      <c r="E360">
        <f>Heildar!C364</f>
        <v>0.5</v>
      </c>
      <c r="F360">
        <f>Heildar!D364</f>
        <v>0.5</v>
      </c>
      <c r="G360">
        <f>Heildar!E364</f>
        <v>0.5</v>
      </c>
      <c r="H360">
        <f>Heildar!F364</f>
        <v>0</v>
      </c>
      <c r="I360">
        <f>Heildar!G364</f>
        <v>0.5</v>
      </c>
      <c r="J360">
        <f>Heildar!H364</f>
        <v>0</v>
      </c>
      <c r="K360">
        <f>Heildar!I364</f>
        <v>0</v>
      </c>
      <c r="L360">
        <f>Heildar!J364</f>
        <v>0</v>
      </c>
      <c r="N360" t="s">
        <v>48</v>
      </c>
      <c r="O360" s="8">
        <f t="shared" ref="O360:Q364" si="19">AVERAGE(E323,E329,E335,E341,E347,E354,E360,E366,E372,E378)</f>
        <v>11.6</v>
      </c>
      <c r="P360" s="8">
        <f t="shared" si="19"/>
        <v>12.45</v>
      </c>
      <c r="Q360" s="8">
        <f t="shared" si="19"/>
        <v>9.8000000000000007</v>
      </c>
    </row>
    <row r="361" spans="1:17" x14ac:dyDescent="0.2">
      <c r="A361" t="str">
        <f>Heildar!A365</f>
        <v>Blað- og runnfléttur</v>
      </c>
      <c r="B361">
        <v>2.2000000000000002</v>
      </c>
      <c r="D361">
        <f>Heildar!B365</f>
        <v>0</v>
      </c>
      <c r="E361">
        <f>Heildar!C365</f>
        <v>27.5</v>
      </c>
      <c r="F361">
        <f>Heildar!D365</f>
        <v>48</v>
      </c>
      <c r="G361">
        <f>Heildar!E365</f>
        <v>43.5</v>
      </c>
      <c r="H361">
        <f>Heildar!F365</f>
        <v>0</v>
      </c>
      <c r="I361">
        <f>Heildar!G365</f>
        <v>27.5</v>
      </c>
      <c r="J361">
        <f>Heildar!H365</f>
        <v>20.5</v>
      </c>
      <c r="K361">
        <f>Heildar!I365</f>
        <v>-4.5</v>
      </c>
      <c r="L361">
        <f>Heildar!J365</f>
        <v>0</v>
      </c>
      <c r="N361" t="s">
        <v>49</v>
      </c>
      <c r="O361" s="8">
        <f t="shared" si="19"/>
        <v>24</v>
      </c>
      <c r="P361" s="8">
        <f t="shared" si="19"/>
        <v>22.155000000000001</v>
      </c>
      <c r="Q361" s="8">
        <f t="shared" si="19"/>
        <v>18.100000000000001</v>
      </c>
    </row>
    <row r="362" spans="1:17" x14ac:dyDescent="0.2">
      <c r="A362" t="str">
        <f>Heildar!A366</f>
        <v>Hrúðurfléttur</v>
      </c>
      <c r="B362">
        <v>2.2000000000000002</v>
      </c>
      <c r="D362">
        <f>Heildar!B366</f>
        <v>0</v>
      </c>
      <c r="E362">
        <f>Heildar!C366</f>
        <v>29</v>
      </c>
      <c r="F362">
        <f>Heildar!D366</f>
        <v>19.600000000000001</v>
      </c>
      <c r="G362">
        <f>Heildar!E366</f>
        <v>28.5</v>
      </c>
      <c r="H362">
        <f>Heildar!F366</f>
        <v>0</v>
      </c>
      <c r="I362">
        <f>Heildar!G366</f>
        <v>29</v>
      </c>
      <c r="J362">
        <f>Heildar!H366</f>
        <v>-9.3999999999999986</v>
      </c>
      <c r="K362">
        <f>Heildar!I366</f>
        <v>8.8999999999999986</v>
      </c>
      <c r="L362">
        <f>Heildar!J366</f>
        <v>0</v>
      </c>
      <c r="N362" t="s">
        <v>56</v>
      </c>
      <c r="O362" s="8">
        <f t="shared" si="19"/>
        <v>29.75</v>
      </c>
      <c r="P362" s="8">
        <f t="shared" si="19"/>
        <v>30.8</v>
      </c>
      <c r="Q362" s="8">
        <f t="shared" si="19"/>
        <v>30.7</v>
      </c>
    </row>
    <row r="363" spans="1:17" x14ac:dyDescent="0.2">
      <c r="A363" t="str">
        <f>Heildar!A367</f>
        <v>Heildarþekja</v>
      </c>
      <c r="B363">
        <v>2.2000000000000002</v>
      </c>
      <c r="D363">
        <f>Heildar!B367</f>
        <v>0</v>
      </c>
      <c r="E363">
        <f>Heildar!C367</f>
        <v>57</v>
      </c>
      <c r="F363">
        <f>Heildar!D367</f>
        <v>68.099999999999994</v>
      </c>
      <c r="G363">
        <f>Heildar!E367</f>
        <v>72.5</v>
      </c>
      <c r="H363">
        <f>Heildar!F367</f>
        <v>0</v>
      </c>
      <c r="I363">
        <f>Heildar!G367</f>
        <v>57</v>
      </c>
      <c r="J363">
        <f>Heildar!H367</f>
        <v>11.099999999999994</v>
      </c>
      <c r="K363">
        <f>Heildar!I367</f>
        <v>4.4000000000000057</v>
      </c>
      <c r="L363">
        <f>Heildar!J367</f>
        <v>0</v>
      </c>
      <c r="N363" t="s">
        <v>57</v>
      </c>
      <c r="O363" s="8">
        <f t="shared" si="19"/>
        <v>65.349999999999994</v>
      </c>
      <c r="P363" s="8">
        <f t="shared" si="19"/>
        <v>64.465000000000003</v>
      </c>
      <c r="Q363" s="8">
        <f t="shared" si="19"/>
        <v>60.6</v>
      </c>
    </row>
    <row r="364" spans="1:17" x14ac:dyDescent="0.2">
      <c r="A364" t="str">
        <f>Heildar!A368</f>
        <v>Fjölbreytni</v>
      </c>
      <c r="B364">
        <v>2.2000000000000002</v>
      </c>
      <c r="D364">
        <f>Heildar!B368</f>
        <v>0</v>
      </c>
      <c r="E364">
        <f>Heildar!C368</f>
        <v>13</v>
      </c>
      <c r="F364">
        <f>Heildar!D368</f>
        <v>13</v>
      </c>
      <c r="G364">
        <f>Heildar!E368</f>
        <v>13</v>
      </c>
      <c r="H364">
        <f>Heildar!F368</f>
        <v>0</v>
      </c>
      <c r="I364">
        <f>Heildar!G368</f>
        <v>13</v>
      </c>
      <c r="J364">
        <f>Heildar!H368</f>
        <v>0</v>
      </c>
      <c r="K364">
        <f>Heildar!I368</f>
        <v>0</v>
      </c>
      <c r="L364">
        <f>Heildar!J368</f>
        <v>0</v>
      </c>
      <c r="N364" t="s">
        <v>134</v>
      </c>
      <c r="O364" s="8">
        <f t="shared" si="19"/>
        <v>16.5</v>
      </c>
      <c r="P364" s="8">
        <f t="shared" si="19"/>
        <v>20</v>
      </c>
      <c r="Q364" s="8">
        <f t="shared" si="19"/>
        <v>17</v>
      </c>
    </row>
    <row r="365" spans="1:17" x14ac:dyDescent="0.2">
      <c r="A365" s="2" t="str">
        <f>Heildar!A369</f>
        <v>R60</v>
      </c>
      <c r="B365">
        <v>2.4</v>
      </c>
      <c r="C365">
        <v>260</v>
      </c>
      <c r="D365">
        <f>Heildar!B369</f>
        <v>0</v>
      </c>
      <c r="E365">
        <f>Heildar!C369</f>
        <v>0</v>
      </c>
      <c r="F365">
        <f>Heildar!D369</f>
        <v>0</v>
      </c>
      <c r="G365">
        <f>Heildar!E369</f>
        <v>0</v>
      </c>
      <c r="H365">
        <f>Heildar!F369</f>
        <v>0</v>
      </c>
      <c r="I365">
        <f>Heildar!G369</f>
        <v>0</v>
      </c>
      <c r="J365">
        <f>Heildar!H369</f>
        <v>0</v>
      </c>
      <c r="K365">
        <f>Heildar!I369</f>
        <v>0</v>
      </c>
      <c r="L365">
        <f>Heildar!J369</f>
        <v>0</v>
      </c>
      <c r="N365"/>
      <c r="Q365" s="8"/>
    </row>
    <row r="366" spans="1:17" x14ac:dyDescent="0.2">
      <c r="A366" t="str">
        <f>Heildar!A370</f>
        <v>Mosar</v>
      </c>
      <c r="B366">
        <v>2.4</v>
      </c>
      <c r="D366">
        <f>Heildar!B370</f>
        <v>0</v>
      </c>
      <c r="E366">
        <f>Heildar!C370</f>
        <v>4</v>
      </c>
      <c r="F366">
        <f>I370</f>
        <v>14</v>
      </c>
      <c r="G366">
        <f>J370</f>
        <v>-1</v>
      </c>
      <c r="H366">
        <f>K370</f>
        <v>-1</v>
      </c>
      <c r="I366">
        <f>Heildar!G370</f>
        <v>4</v>
      </c>
      <c r="J366">
        <f>Heildar!H370</f>
        <v>0.5</v>
      </c>
      <c r="K366">
        <f>Heildar!I370</f>
        <v>-1</v>
      </c>
      <c r="L366">
        <f>Heildar!J370</f>
        <v>-1.5</v>
      </c>
    </row>
    <row r="367" spans="1:17" x14ac:dyDescent="0.2">
      <c r="A367" t="str">
        <f>Heildar!A372</f>
        <v>Blað- og runnfléttur</v>
      </c>
      <c r="B367">
        <v>2.4</v>
      </c>
      <c r="D367">
        <f>Heildar!B372</f>
        <v>0</v>
      </c>
      <c r="E367">
        <f>Heildar!C372</f>
        <v>71.5</v>
      </c>
      <c r="F367">
        <f>Heildar!D372</f>
        <v>27.5</v>
      </c>
      <c r="G367">
        <f>Heildar!E372</f>
        <v>9.5</v>
      </c>
      <c r="H367">
        <f>Heildar!F372</f>
        <v>5.5</v>
      </c>
      <c r="I367">
        <f>Heildar!G372</f>
        <v>71.5</v>
      </c>
      <c r="J367">
        <f>Heildar!H372</f>
        <v>-44</v>
      </c>
      <c r="K367">
        <f>Heildar!I372</f>
        <v>-18</v>
      </c>
      <c r="L367">
        <f>Heildar!J372</f>
        <v>-4</v>
      </c>
      <c r="N367" s="8" t="s">
        <v>151</v>
      </c>
    </row>
    <row r="368" spans="1:17" x14ac:dyDescent="0.2">
      <c r="A368" t="str">
        <f>Heildar!A373</f>
        <v>Hrúðurfléttur</v>
      </c>
      <c r="B368">
        <v>2.4</v>
      </c>
      <c r="D368">
        <f>Heildar!B373</f>
        <v>0</v>
      </c>
      <c r="E368">
        <f>Heildar!C373</f>
        <v>13.5</v>
      </c>
      <c r="F368">
        <f>Heildar!D373</f>
        <v>14</v>
      </c>
      <c r="G368">
        <f>Heildar!E373</f>
        <v>22</v>
      </c>
      <c r="H368">
        <f>Heildar!F373</f>
        <v>44.5</v>
      </c>
      <c r="I368">
        <f>Heildar!G373</f>
        <v>13.5</v>
      </c>
      <c r="J368">
        <f>Heildar!H373</f>
        <v>0.5</v>
      </c>
      <c r="K368">
        <f>Heildar!I373</f>
        <v>8</v>
      </c>
      <c r="L368">
        <f>Heildar!J373</f>
        <v>22.5</v>
      </c>
      <c r="O368">
        <v>1999</v>
      </c>
      <c r="P368">
        <v>2006</v>
      </c>
      <c r="Q368">
        <v>2011</v>
      </c>
    </row>
    <row r="369" spans="1:17" x14ac:dyDescent="0.2">
      <c r="A369" t="str">
        <f>Heildar!A374</f>
        <v>Heildarþekja</v>
      </c>
      <c r="B369">
        <v>2.4</v>
      </c>
      <c r="D369">
        <f>Heildar!B374</f>
        <v>0</v>
      </c>
      <c r="E369">
        <f>Heildar!C374</f>
        <v>89</v>
      </c>
      <c r="F369">
        <f>Heildar!D374</f>
        <v>46</v>
      </c>
      <c r="G369">
        <f>Heildar!E374</f>
        <v>35</v>
      </c>
      <c r="H369">
        <f>Heildar!F374</f>
        <v>52</v>
      </c>
      <c r="I369">
        <f>Heildar!G374</f>
        <v>89</v>
      </c>
      <c r="J369">
        <f>Heildar!H374</f>
        <v>-43</v>
      </c>
      <c r="K369">
        <f>Heildar!I374</f>
        <v>-11</v>
      </c>
      <c r="L369">
        <f>Heildar!J374</f>
        <v>17</v>
      </c>
      <c r="N369" t="s">
        <v>48</v>
      </c>
      <c r="O369" s="8">
        <f t="shared" ref="O369:Q373" si="20">AVERAGE(E366,E372,E378)</f>
        <v>12.5</v>
      </c>
      <c r="P369" s="8">
        <f t="shared" si="20"/>
        <v>19.666666666666668</v>
      </c>
      <c r="Q369" s="8">
        <f t="shared" si="20"/>
        <v>12.333333333333334</v>
      </c>
    </row>
    <row r="370" spans="1:17" x14ac:dyDescent="0.2">
      <c r="A370" t="str">
        <f>Heildar!A375</f>
        <v>Fjölbreytni</v>
      </c>
      <c r="B370">
        <v>2.4</v>
      </c>
      <c r="D370">
        <f>Heildar!B375</f>
        <v>0</v>
      </c>
      <c r="E370">
        <f>Heildar!C375</f>
        <v>14</v>
      </c>
      <c r="F370">
        <f>Heildar!D375</f>
        <v>13</v>
      </c>
      <c r="G370">
        <f>Heildar!E375</f>
        <v>12</v>
      </c>
      <c r="H370">
        <f>Heildar!F375</f>
        <v>12</v>
      </c>
      <c r="I370">
        <f>Heildar!G375</f>
        <v>14</v>
      </c>
      <c r="J370">
        <f>Heildar!H375</f>
        <v>-1</v>
      </c>
      <c r="K370">
        <f>Heildar!I375</f>
        <v>-1</v>
      </c>
      <c r="L370">
        <f>Heildar!J375</f>
        <v>0</v>
      </c>
      <c r="N370" t="s">
        <v>49</v>
      </c>
      <c r="O370" s="8">
        <f t="shared" si="20"/>
        <v>41</v>
      </c>
      <c r="P370" s="8">
        <f t="shared" si="20"/>
        <v>29.833333333333332</v>
      </c>
      <c r="Q370" s="8">
        <f t="shared" si="20"/>
        <v>19.333333333333332</v>
      </c>
    </row>
    <row r="371" spans="1:17" x14ac:dyDescent="0.2">
      <c r="A371" s="76" t="str">
        <f>Heildar!A376</f>
        <v>R61</v>
      </c>
      <c r="B371">
        <v>2.4</v>
      </c>
      <c r="C371">
        <v>260</v>
      </c>
      <c r="D371">
        <f>Heildar!B376</f>
        <v>0</v>
      </c>
      <c r="E371">
        <f>Heildar!C376</f>
        <v>0</v>
      </c>
      <c r="F371">
        <f>Heildar!D376</f>
        <v>0</v>
      </c>
      <c r="G371">
        <f>Heildar!E376</f>
        <v>0</v>
      </c>
      <c r="H371">
        <f>Heildar!F376</f>
        <v>0</v>
      </c>
      <c r="I371">
        <f>Heildar!G376</f>
        <v>0</v>
      </c>
      <c r="J371">
        <f>Heildar!H376</f>
        <v>0</v>
      </c>
      <c r="K371">
        <f>Heildar!I376</f>
        <v>0</v>
      </c>
      <c r="L371">
        <f>Heildar!J376</f>
        <v>0</v>
      </c>
      <c r="N371" t="s">
        <v>56</v>
      </c>
      <c r="O371" s="8">
        <f t="shared" si="20"/>
        <v>24.833333333333332</v>
      </c>
      <c r="P371" s="8">
        <f t="shared" si="20"/>
        <v>29</v>
      </c>
      <c r="Q371" s="8">
        <f t="shared" si="20"/>
        <v>29</v>
      </c>
    </row>
    <row r="372" spans="1:17" x14ac:dyDescent="0.2">
      <c r="A372" t="str">
        <f>Heildar!A377</f>
        <v>Mosar</v>
      </c>
      <c r="B372">
        <v>2.4</v>
      </c>
      <c r="D372">
        <f>Heildar!B377</f>
        <v>0</v>
      </c>
      <c r="E372">
        <f>Heildar!C377</f>
        <v>24</v>
      </c>
      <c r="F372">
        <f>Heildar!D377</f>
        <v>33</v>
      </c>
      <c r="G372">
        <f>Heildar!E377</f>
        <v>28</v>
      </c>
      <c r="H372">
        <f>Heildar!F377</f>
        <v>0</v>
      </c>
      <c r="I372">
        <f>Heildar!G377</f>
        <v>24</v>
      </c>
      <c r="J372">
        <f>Heildar!H377</f>
        <v>9</v>
      </c>
      <c r="K372">
        <f>Heildar!I377</f>
        <v>-5</v>
      </c>
      <c r="L372">
        <f>Heildar!J377</f>
        <v>0</v>
      </c>
      <c r="N372" t="s">
        <v>57</v>
      </c>
      <c r="O372" s="8">
        <f t="shared" si="20"/>
        <v>78.333333333333329</v>
      </c>
      <c r="P372" s="8">
        <f t="shared" si="20"/>
        <v>75.333333333333329</v>
      </c>
      <c r="Q372" s="8">
        <f t="shared" si="20"/>
        <v>66.5</v>
      </c>
    </row>
    <row r="373" spans="1:17" x14ac:dyDescent="0.2">
      <c r="A373" t="str">
        <f>Heildar!A379</f>
        <v>Blað- og runnfléttur</v>
      </c>
      <c r="B373">
        <v>2.4</v>
      </c>
      <c r="D373">
        <f>Heildar!B379</f>
        <v>0</v>
      </c>
      <c r="E373">
        <f>Heildar!C379</f>
        <v>6.5</v>
      </c>
      <c r="F373">
        <f>Heildar!D379</f>
        <v>5.5</v>
      </c>
      <c r="G373">
        <f>Heildar!E379</f>
        <v>5.5</v>
      </c>
      <c r="H373">
        <f>Heildar!F379</f>
        <v>0</v>
      </c>
      <c r="I373">
        <f>Heildar!G379</f>
        <v>6.5</v>
      </c>
      <c r="J373">
        <f>Heildar!H379</f>
        <v>-1</v>
      </c>
      <c r="K373">
        <f>Heildar!I379</f>
        <v>0</v>
      </c>
      <c r="L373">
        <f>Heildar!J379</f>
        <v>0</v>
      </c>
      <c r="N373" t="s">
        <v>134</v>
      </c>
      <c r="O373" s="8">
        <f t="shared" si="20"/>
        <v>16.333333333333332</v>
      </c>
      <c r="P373" s="8">
        <f t="shared" si="20"/>
        <v>17.666666666666668</v>
      </c>
      <c r="Q373" s="8">
        <f t="shared" si="20"/>
        <v>15.666666666666666</v>
      </c>
    </row>
    <row r="374" spans="1:17" x14ac:dyDescent="0.2">
      <c r="A374" t="str">
        <f>Heildar!A380</f>
        <v>Hrúðurfléttur</v>
      </c>
      <c r="B374">
        <v>2.4</v>
      </c>
      <c r="D374">
        <f>Heildar!B380</f>
        <v>0</v>
      </c>
      <c r="E374">
        <f>Heildar!C380</f>
        <v>33</v>
      </c>
      <c r="F374">
        <f>Heildar!D380</f>
        <v>39.5</v>
      </c>
      <c r="G374">
        <f>Heildar!E380</f>
        <v>33</v>
      </c>
      <c r="H374">
        <f>Heildar!F380</f>
        <v>0</v>
      </c>
      <c r="I374">
        <f>Heildar!G380</f>
        <v>33</v>
      </c>
      <c r="J374">
        <f>Heildar!H380</f>
        <v>6.5</v>
      </c>
      <c r="K374">
        <f>Heildar!I380</f>
        <v>-6.5</v>
      </c>
      <c r="L374">
        <f>Heildar!J380</f>
        <v>0</v>
      </c>
    </row>
    <row r="375" spans="1:17" x14ac:dyDescent="0.2">
      <c r="A375" t="str">
        <f>Heildar!A381</f>
        <v>Heildarþekja</v>
      </c>
      <c r="B375">
        <v>2.4</v>
      </c>
      <c r="D375">
        <f>Heildar!B381</f>
        <v>0</v>
      </c>
      <c r="E375">
        <f>Heildar!C381</f>
        <v>63.5</v>
      </c>
      <c r="F375">
        <f>Heildar!D381</f>
        <v>78</v>
      </c>
      <c r="G375">
        <f>Heildar!E381</f>
        <v>79.5</v>
      </c>
      <c r="H375">
        <f>Heildar!F381</f>
        <v>0</v>
      </c>
      <c r="I375">
        <f>Heildar!G381</f>
        <v>63.5</v>
      </c>
      <c r="J375">
        <f>Heildar!H381</f>
        <v>14.5</v>
      </c>
      <c r="K375">
        <f>Heildar!I381</f>
        <v>1.5</v>
      </c>
      <c r="L375">
        <f>Heildar!J381</f>
        <v>0</v>
      </c>
    </row>
    <row r="376" spans="1:17" x14ac:dyDescent="0.2">
      <c r="A376" t="str">
        <f>Heildar!A382</f>
        <v>Fjölbreytni</v>
      </c>
      <c r="B376">
        <v>2.4</v>
      </c>
      <c r="D376">
        <f>Heildar!B382</f>
        <v>0</v>
      </c>
      <c r="E376">
        <f>Heildar!C382</f>
        <v>20</v>
      </c>
      <c r="F376">
        <f>Heildar!D382</f>
        <v>21</v>
      </c>
      <c r="G376">
        <f>Heildar!E382</f>
        <v>18</v>
      </c>
      <c r="H376">
        <f>Heildar!F382</f>
        <v>0</v>
      </c>
      <c r="I376">
        <f>Heildar!G382</f>
        <v>20</v>
      </c>
      <c r="J376">
        <f>Heildar!H382</f>
        <v>1</v>
      </c>
      <c r="K376">
        <f>Heildar!I382</f>
        <v>-3</v>
      </c>
      <c r="L376">
        <f>Heildar!J382</f>
        <v>0</v>
      </c>
    </row>
    <row r="377" spans="1:17" x14ac:dyDescent="0.2">
      <c r="A377" s="76" t="str">
        <f>Heildar!A383</f>
        <v>R62</v>
      </c>
      <c r="B377">
        <v>2.4</v>
      </c>
      <c r="C377">
        <v>260</v>
      </c>
      <c r="D377">
        <f>Heildar!B383</f>
        <v>0</v>
      </c>
      <c r="E377">
        <f>Heildar!C383</f>
        <v>0</v>
      </c>
      <c r="F377">
        <f>Heildar!D383</f>
        <v>0</v>
      </c>
      <c r="G377">
        <f>Heildar!E383</f>
        <v>0</v>
      </c>
      <c r="H377">
        <f>Heildar!F383</f>
        <v>0</v>
      </c>
      <c r="I377">
        <f>Heildar!G383</f>
        <v>0</v>
      </c>
      <c r="J377">
        <f>Heildar!H383</f>
        <v>0</v>
      </c>
      <c r="K377">
        <f>Heildar!I383</f>
        <v>0</v>
      </c>
      <c r="L377">
        <f>Heildar!J383</f>
        <v>0</v>
      </c>
    </row>
    <row r="378" spans="1:17" x14ac:dyDescent="0.2">
      <c r="A378" t="str">
        <f>Heildar!A384</f>
        <v>Mosar</v>
      </c>
      <c r="B378">
        <v>2.4</v>
      </c>
      <c r="D378">
        <f>Heildar!B384</f>
        <v>0</v>
      </c>
      <c r="E378">
        <f>Heildar!C384</f>
        <v>9.5</v>
      </c>
      <c r="F378">
        <f>Heildar!D384</f>
        <v>12</v>
      </c>
      <c r="G378">
        <f>Heildar!E384</f>
        <v>10</v>
      </c>
      <c r="H378">
        <f>Heildar!F384</f>
        <v>0</v>
      </c>
      <c r="I378">
        <f>Heildar!G384</f>
        <v>9.5</v>
      </c>
      <c r="J378">
        <f>Heildar!H384</f>
        <v>2.5</v>
      </c>
      <c r="K378">
        <f>Heildar!I384</f>
        <v>-2</v>
      </c>
      <c r="L378">
        <f>Heildar!J384</f>
        <v>0</v>
      </c>
    </row>
    <row r="379" spans="1:17" x14ac:dyDescent="0.2">
      <c r="A379" t="str">
        <f>Heildar!A385</f>
        <v>Blað- og runnfléttur</v>
      </c>
      <c r="B379">
        <v>2.4</v>
      </c>
      <c r="D379">
        <f>Heildar!B385</f>
        <v>0</v>
      </c>
      <c r="E379">
        <f>Heildar!C385</f>
        <v>45</v>
      </c>
      <c r="F379">
        <f>Heildar!D385</f>
        <v>56.5</v>
      </c>
      <c r="G379">
        <f>Heildar!E385</f>
        <v>43</v>
      </c>
      <c r="H379">
        <f>Heildar!F385</f>
        <v>0</v>
      </c>
      <c r="I379">
        <f>Heildar!G385</f>
        <v>45</v>
      </c>
      <c r="J379">
        <f>Heildar!H385</f>
        <v>11.5</v>
      </c>
      <c r="K379">
        <f>Heildar!I385</f>
        <v>-13.5</v>
      </c>
      <c r="L379">
        <f>Heildar!J385</f>
        <v>0</v>
      </c>
    </row>
    <row r="380" spans="1:17" x14ac:dyDescent="0.2">
      <c r="A380" t="str">
        <f>Heildar!A386</f>
        <v>Hrúðurfléttur</v>
      </c>
      <c r="B380">
        <v>2.4</v>
      </c>
      <c r="D380">
        <f>Heildar!B386</f>
        <v>0</v>
      </c>
      <c r="E380">
        <f>Heildar!C386</f>
        <v>28</v>
      </c>
      <c r="F380">
        <f>Heildar!D386</f>
        <v>33.5</v>
      </c>
      <c r="G380">
        <f>Heildar!E386</f>
        <v>32</v>
      </c>
      <c r="H380">
        <f>Heildar!F386</f>
        <v>0</v>
      </c>
      <c r="I380">
        <f>Heildar!G386</f>
        <v>28</v>
      </c>
      <c r="J380">
        <f>Heildar!H386</f>
        <v>5.5</v>
      </c>
      <c r="K380">
        <f>Heildar!I386</f>
        <v>-1.5</v>
      </c>
      <c r="L380">
        <f>Heildar!J386</f>
        <v>0</v>
      </c>
    </row>
    <row r="381" spans="1:17" x14ac:dyDescent="0.2">
      <c r="A381" t="str">
        <f>Heildar!A387</f>
        <v>Heildarþekja</v>
      </c>
      <c r="B381">
        <v>2.4</v>
      </c>
      <c r="D381">
        <f>Heildar!B387</f>
        <v>0</v>
      </c>
      <c r="E381">
        <f>Heildar!C387</f>
        <v>82.5</v>
      </c>
      <c r="F381">
        <f>Heildar!D387</f>
        <v>102</v>
      </c>
      <c r="G381">
        <f>Heildar!E387</f>
        <v>85</v>
      </c>
      <c r="H381">
        <f>Heildar!F387</f>
        <v>0</v>
      </c>
      <c r="I381">
        <f>Heildar!G387</f>
        <v>82.5</v>
      </c>
      <c r="J381">
        <f>Heildar!H387</f>
        <v>19.5</v>
      </c>
      <c r="K381">
        <f>Heildar!I387</f>
        <v>-17</v>
      </c>
      <c r="L381">
        <f>Heildar!J387</f>
        <v>0</v>
      </c>
    </row>
    <row r="382" spans="1:17" x14ac:dyDescent="0.2">
      <c r="A382" t="str">
        <f>Heildar!A388</f>
        <v>Fjölbreytni</v>
      </c>
      <c r="B382">
        <v>2.4</v>
      </c>
      <c r="D382">
        <f>Heildar!B388</f>
        <v>0</v>
      </c>
      <c r="E382">
        <f>Heildar!C388</f>
        <v>15</v>
      </c>
      <c r="F382">
        <f>Heildar!D388</f>
        <v>19</v>
      </c>
      <c r="G382">
        <f>Heildar!E388</f>
        <v>17</v>
      </c>
      <c r="H382">
        <f>Heildar!F388</f>
        <v>0</v>
      </c>
      <c r="I382">
        <f>Heildar!G388</f>
        <v>15</v>
      </c>
      <c r="J382">
        <f>Heildar!H388</f>
        <v>4</v>
      </c>
      <c r="K382">
        <f>Heildar!I388</f>
        <v>-2</v>
      </c>
      <c r="L382">
        <f>Heildar!J388</f>
        <v>0</v>
      </c>
    </row>
    <row r="383" spans="1:17" x14ac:dyDescent="0.2">
      <c r="A383" s="30" t="s">
        <v>152</v>
      </c>
      <c r="H383">
        <f>Heildar!F389</f>
        <v>0</v>
      </c>
    </row>
    <row r="384" spans="1:17" x14ac:dyDescent="0.2">
      <c r="A384" s="2" t="s">
        <v>97</v>
      </c>
    </row>
    <row r="385" spans="1:8" x14ac:dyDescent="0.2">
      <c r="A385" t="str">
        <f>Heildar!A390</f>
        <v>Mosar</v>
      </c>
      <c r="H385">
        <f>Heildar!F390</f>
        <v>3</v>
      </c>
    </row>
    <row r="386" spans="1:8" x14ac:dyDescent="0.2">
      <c r="A386" t="str">
        <f>Heildar!A391</f>
        <v>Blað- og runnfléttur</v>
      </c>
      <c r="H386">
        <f>Heildar!F391</f>
        <v>7.5</v>
      </c>
    </row>
    <row r="387" spans="1:8" x14ac:dyDescent="0.2">
      <c r="A387" t="str">
        <f>Heildar!A392</f>
        <v>Hrúðurfléttur</v>
      </c>
      <c r="H387">
        <f>Heildar!F392</f>
        <v>68.5</v>
      </c>
    </row>
    <row r="388" spans="1:8" x14ac:dyDescent="0.2">
      <c r="A388" t="str">
        <f>Heildar!A393</f>
        <v>Heildarþekja</v>
      </c>
      <c r="H388">
        <f>Heildar!F393</f>
        <v>79</v>
      </c>
    </row>
    <row r="389" spans="1:8" x14ac:dyDescent="0.2">
      <c r="A389" t="str">
        <f>Heildar!A394</f>
        <v>Fjölbreytni</v>
      </c>
      <c r="H389">
        <f>Heildar!F394</f>
        <v>12</v>
      </c>
    </row>
    <row r="390" spans="1:8" x14ac:dyDescent="0.2">
      <c r="A390" s="2" t="str">
        <f>Heildar!A395</f>
        <v>R64</v>
      </c>
    </row>
    <row r="391" spans="1:8" x14ac:dyDescent="0.2">
      <c r="A391" t="str">
        <f>Heildar!A396</f>
        <v>Mosar</v>
      </c>
      <c r="H391">
        <f>Heildar!F396</f>
        <v>1.5</v>
      </c>
    </row>
    <row r="392" spans="1:8" x14ac:dyDescent="0.2">
      <c r="A392" t="str">
        <f>Heildar!A397</f>
        <v>Blað- og runnfléttur</v>
      </c>
      <c r="H392">
        <f>Heildar!F397</f>
        <v>43</v>
      </c>
    </row>
    <row r="393" spans="1:8" x14ac:dyDescent="0.2">
      <c r="A393" t="str">
        <f>Heildar!A398</f>
        <v>Hrúðurfléttur</v>
      </c>
      <c r="H393">
        <f>Heildar!F398</f>
        <v>29.5</v>
      </c>
    </row>
    <row r="394" spans="1:8" x14ac:dyDescent="0.2">
      <c r="A394" t="str">
        <f>Heildar!A399</f>
        <v>Heildarþekja</v>
      </c>
      <c r="H394">
        <f>Heildar!F399</f>
        <v>78</v>
      </c>
    </row>
    <row r="395" spans="1:8" x14ac:dyDescent="0.2">
      <c r="A395" t="str">
        <f>Heildar!A400</f>
        <v>Fjölbreytni</v>
      </c>
      <c r="H395">
        <f>Heildar!F400</f>
        <v>13</v>
      </c>
    </row>
    <row r="396" spans="1:8" x14ac:dyDescent="0.2">
      <c r="A396" s="2" t="str">
        <f>Heildar!A401</f>
        <v>R65</v>
      </c>
    </row>
    <row r="397" spans="1:8" x14ac:dyDescent="0.2">
      <c r="A397" t="str">
        <f>Heildar!A402</f>
        <v>Mosar</v>
      </c>
      <c r="H397">
        <f>Heildar!F402</f>
        <v>2</v>
      </c>
    </row>
    <row r="398" spans="1:8" x14ac:dyDescent="0.2">
      <c r="A398" t="str">
        <f>Heildar!A403</f>
        <v>Blað- og runnfléttur</v>
      </c>
      <c r="H398">
        <f>Heildar!F403</f>
        <v>39</v>
      </c>
    </row>
    <row r="399" spans="1:8" x14ac:dyDescent="0.2">
      <c r="A399" t="str">
        <f>Heildar!A404</f>
        <v>Hrúðurfléttur</v>
      </c>
      <c r="H399">
        <f>Heildar!F404</f>
        <v>16</v>
      </c>
    </row>
    <row r="400" spans="1:8" x14ac:dyDescent="0.2">
      <c r="A400" t="str">
        <f>Heildar!A405</f>
        <v>Heildarþekja</v>
      </c>
      <c r="H400">
        <f>Heildar!F405</f>
        <v>57</v>
      </c>
    </row>
    <row r="401" spans="1:8" x14ac:dyDescent="0.2">
      <c r="A401" t="str">
        <f>Heildar!A406</f>
        <v>Fjölbreytni</v>
      </c>
      <c r="H401">
        <f>Heildar!F406</f>
        <v>7</v>
      </c>
    </row>
    <row r="402" spans="1:8" x14ac:dyDescent="0.2">
      <c r="A402" s="30" t="s">
        <v>153</v>
      </c>
    </row>
    <row r="403" spans="1:8" x14ac:dyDescent="0.2">
      <c r="A403" s="2" t="str">
        <f>Heildar!A407</f>
        <v>R66</v>
      </c>
    </row>
    <row r="404" spans="1:8" x14ac:dyDescent="0.2">
      <c r="A404" t="str">
        <f>Heildar!A408</f>
        <v>Mosar</v>
      </c>
      <c r="H404">
        <f>Heildar!F408</f>
        <v>4.5</v>
      </c>
    </row>
    <row r="405" spans="1:8" x14ac:dyDescent="0.2">
      <c r="A405" t="str">
        <f>Heildar!A409</f>
        <v>Blað- og runnfléttur</v>
      </c>
      <c r="H405">
        <f>Heildar!F409</f>
        <v>8</v>
      </c>
    </row>
    <row r="406" spans="1:8" x14ac:dyDescent="0.2">
      <c r="A406" t="str">
        <f>Heildar!A410</f>
        <v>Hrúðurfléttur</v>
      </c>
      <c r="H406">
        <f>Heildar!F410</f>
        <v>61</v>
      </c>
    </row>
    <row r="407" spans="1:8" x14ac:dyDescent="0.2">
      <c r="A407" t="str">
        <f>Heildar!A411</f>
        <v>Heildarþekja</v>
      </c>
      <c r="H407">
        <f>Heildar!F411</f>
        <v>73.5</v>
      </c>
    </row>
    <row r="408" spans="1:8" x14ac:dyDescent="0.2">
      <c r="A408" t="str">
        <f>Heildar!A412</f>
        <v>Fjölbreytni</v>
      </c>
      <c r="H408">
        <f>Heildar!F412</f>
        <v>13</v>
      </c>
    </row>
    <row r="409" spans="1:8" x14ac:dyDescent="0.2">
      <c r="A409" s="2" t="str">
        <f>Heildar!A413</f>
        <v>R67</v>
      </c>
    </row>
    <row r="410" spans="1:8" x14ac:dyDescent="0.2">
      <c r="A410" t="str">
        <f>Heildar!A414</f>
        <v>Mosar</v>
      </c>
      <c r="H410">
        <f>Heildar!F414</f>
        <v>1.5</v>
      </c>
    </row>
    <row r="411" spans="1:8" x14ac:dyDescent="0.2">
      <c r="A411" t="str">
        <f>Heildar!A415</f>
        <v>Blað- og runnfléttur</v>
      </c>
      <c r="H411">
        <f>Heildar!F415</f>
        <v>20.5</v>
      </c>
    </row>
    <row r="412" spans="1:8" x14ac:dyDescent="0.2">
      <c r="A412" t="str">
        <f>Heildar!A416</f>
        <v>Hrúðurfléttur</v>
      </c>
      <c r="H412">
        <f>Heildar!F416</f>
        <v>42</v>
      </c>
    </row>
    <row r="413" spans="1:8" x14ac:dyDescent="0.2">
      <c r="A413" t="str">
        <f>Heildar!A417</f>
        <v>Heildarþekja</v>
      </c>
      <c r="H413">
        <f>Heildar!F417</f>
        <v>64</v>
      </c>
    </row>
    <row r="414" spans="1:8" x14ac:dyDescent="0.2">
      <c r="A414" t="str">
        <f>Heildar!A418</f>
        <v>Fjölbreytni</v>
      </c>
      <c r="H414">
        <f>Heildar!F418</f>
        <v>13</v>
      </c>
    </row>
    <row r="415" spans="1:8" x14ac:dyDescent="0.2">
      <c r="A415" s="2" t="str">
        <f>Heildar!A419</f>
        <v>R68</v>
      </c>
    </row>
    <row r="416" spans="1:8" x14ac:dyDescent="0.2">
      <c r="A416" t="str">
        <f>Heildar!A420</f>
        <v>Mosar</v>
      </c>
      <c r="H416">
        <f>Heildar!F420</f>
        <v>2.5</v>
      </c>
    </row>
    <row r="417" spans="1:8" x14ac:dyDescent="0.2">
      <c r="A417" t="str">
        <f>Heildar!A421</f>
        <v>Blað- og runnfléttur</v>
      </c>
      <c r="H417">
        <f>Heildar!F421</f>
        <v>18</v>
      </c>
    </row>
    <row r="418" spans="1:8" x14ac:dyDescent="0.2">
      <c r="A418" t="str">
        <f>Heildar!A422</f>
        <v>Hrúðurfléttur</v>
      </c>
      <c r="H418">
        <f>Heildar!F422</f>
        <v>41.5</v>
      </c>
    </row>
    <row r="419" spans="1:8" x14ac:dyDescent="0.2">
      <c r="A419" t="str">
        <f>Heildar!A423</f>
        <v>Heildarþekja</v>
      </c>
      <c r="H419">
        <f>Heildar!F423</f>
        <v>62</v>
      </c>
    </row>
    <row r="420" spans="1:8" x14ac:dyDescent="0.2">
      <c r="A420" t="str">
        <f>Heildar!A424</f>
        <v>Fjölbreytni</v>
      </c>
      <c r="H420">
        <f>Heildar!F424</f>
        <v>11</v>
      </c>
    </row>
    <row r="421" spans="1:8" x14ac:dyDescent="0.2">
      <c r="A421" s="30" t="s">
        <v>154</v>
      </c>
    </row>
    <row r="422" spans="1:8" x14ac:dyDescent="0.2">
      <c r="A422" s="2" t="str">
        <f>Heildar!A425</f>
        <v>R69</v>
      </c>
    </row>
    <row r="423" spans="1:8" x14ac:dyDescent="0.2">
      <c r="A423" t="str">
        <f>Heildar!A426</f>
        <v>Háplöntur</v>
      </c>
      <c r="H423">
        <f>Heildar!F426</f>
        <v>0.5</v>
      </c>
    </row>
    <row r="424" spans="1:8" x14ac:dyDescent="0.2">
      <c r="A424" t="str">
        <f>Heildar!A427</f>
        <v>Mosar</v>
      </c>
      <c r="H424">
        <f>Heildar!F427</f>
        <v>6.5</v>
      </c>
    </row>
    <row r="425" spans="1:8" x14ac:dyDescent="0.2">
      <c r="A425" t="str">
        <f>Heildar!A428</f>
        <v>Blað- og runnfléttur</v>
      </c>
      <c r="H425">
        <f>Heildar!F428</f>
        <v>12.5</v>
      </c>
    </row>
    <row r="426" spans="1:8" x14ac:dyDescent="0.2">
      <c r="A426" t="str">
        <f>Heildar!A429</f>
        <v>Hrúðurfléttur</v>
      </c>
      <c r="H426">
        <f>Heildar!F429</f>
        <v>28</v>
      </c>
    </row>
    <row r="427" spans="1:8" x14ac:dyDescent="0.2">
      <c r="A427" t="str">
        <f>Heildar!A430</f>
        <v>Heildarþekja</v>
      </c>
      <c r="H427">
        <f>Heildar!F430</f>
        <v>47.5</v>
      </c>
    </row>
    <row r="428" spans="1:8" x14ac:dyDescent="0.2">
      <c r="A428" t="str">
        <f>Heildar!A431</f>
        <v>Fjölbreytni</v>
      </c>
      <c r="H428">
        <f>Heildar!F431</f>
        <v>10</v>
      </c>
    </row>
    <row r="429" spans="1:8" x14ac:dyDescent="0.2">
      <c r="A429" s="2" t="str">
        <f>Heildar!A432</f>
        <v>R70</v>
      </c>
    </row>
    <row r="430" spans="1:8" x14ac:dyDescent="0.2">
      <c r="A430" t="str">
        <f>Heildar!A433</f>
        <v>Mosar</v>
      </c>
      <c r="H430">
        <f>Heildar!F433</f>
        <v>10.5</v>
      </c>
    </row>
    <row r="431" spans="1:8" x14ac:dyDescent="0.2">
      <c r="A431" t="str">
        <f>Heildar!A434</f>
        <v>Blað- og runnfléttur</v>
      </c>
      <c r="H431">
        <f>Heildar!F434</f>
        <v>11</v>
      </c>
    </row>
    <row r="432" spans="1:8" x14ac:dyDescent="0.2">
      <c r="A432" t="str">
        <f>Heildar!A435</f>
        <v>Hrúðurfléttur</v>
      </c>
      <c r="H432">
        <f>Heildar!F435</f>
        <v>49.5</v>
      </c>
    </row>
    <row r="433" spans="1:8" x14ac:dyDescent="0.2">
      <c r="A433" t="str">
        <f>Heildar!A436</f>
        <v>Heildarþekja</v>
      </c>
      <c r="H433">
        <f>Heildar!F436</f>
        <v>71</v>
      </c>
    </row>
    <row r="434" spans="1:8" x14ac:dyDescent="0.2">
      <c r="A434" t="str">
        <f>Heildar!A437</f>
        <v>Fjölbreytni</v>
      </c>
      <c r="H434">
        <f>Heildar!F437</f>
        <v>16</v>
      </c>
    </row>
    <row r="435" spans="1:8" x14ac:dyDescent="0.2">
      <c r="A435" s="2" t="str">
        <f>Heildar!A438</f>
        <v>R71</v>
      </c>
    </row>
    <row r="436" spans="1:8" x14ac:dyDescent="0.2">
      <c r="A436" t="str">
        <f>Heildar!A439</f>
        <v>Háplöntur</v>
      </c>
      <c r="H436">
        <f>Heildar!F439</f>
        <v>0.5</v>
      </c>
    </row>
    <row r="437" spans="1:8" x14ac:dyDescent="0.2">
      <c r="A437" t="str">
        <f>Heildar!A440</f>
        <v>Mosar</v>
      </c>
      <c r="H437">
        <f>Heildar!F440</f>
        <v>19.5</v>
      </c>
    </row>
    <row r="438" spans="1:8" x14ac:dyDescent="0.2">
      <c r="A438" t="str">
        <f>Heildar!A441</f>
        <v>Blað- og runnfléttur</v>
      </c>
      <c r="H438">
        <f>Heildar!F441</f>
        <v>25</v>
      </c>
    </row>
    <row r="439" spans="1:8" x14ac:dyDescent="0.2">
      <c r="A439" t="str">
        <f>Heildar!A442</f>
        <v>Hrúðurfléttur</v>
      </c>
      <c r="H439">
        <f>Heildar!F442</f>
        <v>27</v>
      </c>
    </row>
    <row r="440" spans="1:8" x14ac:dyDescent="0.2">
      <c r="A440" t="str">
        <f>Heildar!A443</f>
        <v>Heildarþekja</v>
      </c>
      <c r="H440">
        <f>Heildar!F443</f>
        <v>72</v>
      </c>
    </row>
    <row r="441" spans="1:8" x14ac:dyDescent="0.2">
      <c r="A441" t="str">
        <f>Heildar!A444</f>
        <v>Fjölbreytni</v>
      </c>
      <c r="H441">
        <f>Heildar!F444</f>
        <v>15</v>
      </c>
    </row>
    <row r="442" spans="1:8" x14ac:dyDescent="0.2">
      <c r="A442" s="30" t="s">
        <v>155</v>
      </c>
    </row>
    <row r="443" spans="1:8" x14ac:dyDescent="0.2">
      <c r="A443" s="2" t="str">
        <f>Heildar!A445</f>
        <v>R72</v>
      </c>
    </row>
    <row r="444" spans="1:8" x14ac:dyDescent="0.2">
      <c r="A444" t="str">
        <f>Heildar!A446</f>
        <v>Háplöntur</v>
      </c>
      <c r="H444">
        <f>Heildar!F446</f>
        <v>3</v>
      </c>
    </row>
    <row r="445" spans="1:8" x14ac:dyDescent="0.2">
      <c r="A445" t="str">
        <f>Heildar!A447</f>
        <v>Mosar</v>
      </c>
      <c r="H445">
        <f>Heildar!F447</f>
        <v>12</v>
      </c>
    </row>
    <row r="446" spans="1:8" x14ac:dyDescent="0.2">
      <c r="A446" t="str">
        <f>Heildar!A448</f>
        <v>Blað- og runnfléttur</v>
      </c>
      <c r="H446">
        <f>Heildar!F448</f>
        <v>23</v>
      </c>
    </row>
    <row r="447" spans="1:8" x14ac:dyDescent="0.2">
      <c r="A447" t="str">
        <f>Heildar!A449</f>
        <v>Hrúðurfléttur</v>
      </c>
      <c r="H447">
        <f>Heildar!F449</f>
        <v>21.5</v>
      </c>
    </row>
    <row r="448" spans="1:8" x14ac:dyDescent="0.2">
      <c r="A448" t="str">
        <f>Heildar!A450</f>
        <v>Heildarþekja</v>
      </c>
      <c r="H448">
        <f>Heildar!F450</f>
        <v>59.5</v>
      </c>
    </row>
    <row r="449" spans="1:8" x14ac:dyDescent="0.2">
      <c r="A449" t="str">
        <f>Heildar!A451</f>
        <v>Fjölbreytni</v>
      </c>
      <c r="H449">
        <f>Heildar!F451</f>
        <v>17</v>
      </c>
    </row>
    <row r="450" spans="1:8" x14ac:dyDescent="0.2">
      <c r="A450" s="2" t="str">
        <f>Heildar!A452</f>
        <v>R73</v>
      </c>
    </row>
    <row r="451" spans="1:8" x14ac:dyDescent="0.2">
      <c r="A451" t="str">
        <f>Heildar!A453</f>
        <v>Mosar</v>
      </c>
      <c r="H451">
        <f>Heildar!F453</f>
        <v>10</v>
      </c>
    </row>
    <row r="452" spans="1:8" x14ac:dyDescent="0.2">
      <c r="A452" t="str">
        <f>Heildar!A454</f>
        <v>Blað- og runnfléttur</v>
      </c>
      <c r="H452">
        <f>Heildar!F454</f>
        <v>8.5</v>
      </c>
    </row>
    <row r="453" spans="1:8" x14ac:dyDescent="0.2">
      <c r="A453" t="str">
        <f>Heildar!A455</f>
        <v>Hrúðurfléttur</v>
      </c>
      <c r="H453">
        <f>Heildar!F455</f>
        <v>28</v>
      </c>
    </row>
    <row r="454" spans="1:8" x14ac:dyDescent="0.2">
      <c r="A454" t="str">
        <f>Heildar!A456</f>
        <v>Heildarþekja</v>
      </c>
      <c r="H454">
        <f>Heildar!F456</f>
        <v>46.5</v>
      </c>
    </row>
    <row r="455" spans="1:8" x14ac:dyDescent="0.2">
      <c r="A455" t="str">
        <f>Heildar!A457</f>
        <v>Fjölbreytni</v>
      </c>
      <c r="H455">
        <f>Heildar!F457</f>
        <v>13</v>
      </c>
    </row>
    <row r="456" spans="1:8" x14ac:dyDescent="0.2">
      <c r="A456" s="2" t="str">
        <f>Heildar!A458</f>
        <v>R74</v>
      </c>
    </row>
    <row r="457" spans="1:8" x14ac:dyDescent="0.2">
      <c r="A457" t="str">
        <f>Heildar!A459</f>
        <v>Háplöntur</v>
      </c>
      <c r="H457">
        <f>Heildar!F459</f>
        <v>0.5</v>
      </c>
    </row>
    <row r="458" spans="1:8" x14ac:dyDescent="0.2">
      <c r="A458" t="str">
        <f>Heildar!A460</f>
        <v>Mosar</v>
      </c>
      <c r="H458">
        <f>Heildar!F460</f>
        <v>11</v>
      </c>
    </row>
    <row r="459" spans="1:8" x14ac:dyDescent="0.2">
      <c r="A459" t="str">
        <f>Heildar!A461</f>
        <v>Blað- og runnfléttur</v>
      </c>
      <c r="H459">
        <f>Heildar!F461</f>
        <v>7.5</v>
      </c>
    </row>
    <row r="460" spans="1:8" x14ac:dyDescent="0.2">
      <c r="A460" t="str">
        <f>Heildar!A462</f>
        <v>Hrúðurfléttur</v>
      </c>
      <c r="H460">
        <f>Heildar!F462</f>
        <v>43</v>
      </c>
    </row>
    <row r="461" spans="1:8" x14ac:dyDescent="0.2">
      <c r="A461" t="str">
        <f>Heildar!A463</f>
        <v>Heildarþekja</v>
      </c>
      <c r="H461">
        <f>Heildar!F463</f>
        <v>62</v>
      </c>
    </row>
    <row r="462" spans="1:8" x14ac:dyDescent="0.2">
      <c r="A462" t="str">
        <f>Heildar!A464</f>
        <v>Fjölbreytni</v>
      </c>
      <c r="H462">
        <f>Heildar!F464</f>
        <v>17</v>
      </c>
    </row>
    <row r="463" spans="1:8" x14ac:dyDescent="0.2">
      <c r="A463" s="30" t="s">
        <v>156</v>
      </c>
    </row>
    <row r="464" spans="1:8" x14ac:dyDescent="0.2">
      <c r="A464" s="2" t="str">
        <f>Heildar!A465</f>
        <v>R75</v>
      </c>
    </row>
    <row r="465" spans="1:8" x14ac:dyDescent="0.2">
      <c r="A465" t="str">
        <f>Heildar!A466</f>
        <v>Mosar</v>
      </c>
      <c r="H465">
        <f>Heildar!F466</f>
        <v>1</v>
      </c>
    </row>
    <row r="466" spans="1:8" x14ac:dyDescent="0.2">
      <c r="A466" t="str">
        <f>Heildar!A467</f>
        <v>Blað- og runnfléttur</v>
      </c>
      <c r="H466">
        <f>Heildar!F467</f>
        <v>3.5</v>
      </c>
    </row>
    <row r="467" spans="1:8" x14ac:dyDescent="0.2">
      <c r="A467" t="str">
        <f>Heildar!A468</f>
        <v>Hrúðurfléttur</v>
      </c>
      <c r="H467">
        <f>Heildar!F468</f>
        <v>73.5</v>
      </c>
    </row>
    <row r="468" spans="1:8" x14ac:dyDescent="0.2">
      <c r="A468" t="str">
        <f>Heildar!A469</f>
        <v>Heildarþekja</v>
      </c>
      <c r="H468">
        <f>Heildar!F469</f>
        <v>78</v>
      </c>
    </row>
    <row r="469" spans="1:8" x14ac:dyDescent="0.2">
      <c r="A469" t="str">
        <f>Heildar!A470</f>
        <v>Fjölbreytni</v>
      </c>
      <c r="H469">
        <f>Heildar!F470</f>
        <v>13</v>
      </c>
    </row>
    <row r="470" spans="1:8" x14ac:dyDescent="0.2">
      <c r="A470" s="2" t="str">
        <f>Heildar!A471</f>
        <v>R76</v>
      </c>
    </row>
    <row r="471" spans="1:8" x14ac:dyDescent="0.2">
      <c r="A471" t="str">
        <f>Heildar!A472</f>
        <v>Mosar</v>
      </c>
      <c r="H471">
        <f>Heildar!F472</f>
        <v>4</v>
      </c>
    </row>
    <row r="472" spans="1:8" x14ac:dyDescent="0.2">
      <c r="A472" t="str">
        <f>Heildar!A473</f>
        <v>Blað- og runnfléttur</v>
      </c>
      <c r="H472">
        <f>Heildar!F473</f>
        <v>5</v>
      </c>
    </row>
    <row r="473" spans="1:8" x14ac:dyDescent="0.2">
      <c r="A473" t="str">
        <f>Heildar!A474</f>
        <v>Hrúðurfléttur</v>
      </c>
      <c r="H473">
        <f>Heildar!F474</f>
        <v>51.5</v>
      </c>
    </row>
    <row r="474" spans="1:8" x14ac:dyDescent="0.2">
      <c r="A474" t="str">
        <f>Heildar!A475</f>
        <v>Heildarþekja</v>
      </c>
      <c r="H474">
        <f>Heildar!F475</f>
        <v>60.5</v>
      </c>
    </row>
    <row r="475" spans="1:8" x14ac:dyDescent="0.2">
      <c r="A475" t="str">
        <f>Heildar!A476</f>
        <v>Fjölbreytni</v>
      </c>
      <c r="H475">
        <f>Heildar!F476</f>
        <v>14</v>
      </c>
    </row>
    <row r="476" spans="1:8" x14ac:dyDescent="0.2">
      <c r="A476" s="2" t="str">
        <f>Heildar!A477</f>
        <v>R77</v>
      </c>
    </row>
    <row r="477" spans="1:8" x14ac:dyDescent="0.2">
      <c r="A477" t="str">
        <f>Heildar!A478</f>
        <v>Háplöntur</v>
      </c>
      <c r="H477">
        <f>Heildar!F478</f>
        <v>0.5</v>
      </c>
    </row>
    <row r="478" spans="1:8" x14ac:dyDescent="0.2">
      <c r="A478" t="str">
        <f>Heildar!A479</f>
        <v>Mosar</v>
      </c>
      <c r="H478">
        <f>Heildar!F479</f>
        <v>14</v>
      </c>
    </row>
    <row r="479" spans="1:8" x14ac:dyDescent="0.2">
      <c r="A479" t="str">
        <f>Heildar!A480</f>
        <v>Blað- og runnfléttur</v>
      </c>
      <c r="H479">
        <f>Heildar!F480</f>
        <v>14.5</v>
      </c>
    </row>
    <row r="480" spans="1:8" x14ac:dyDescent="0.2">
      <c r="A480" t="str">
        <f>Heildar!A481</f>
        <v>Hrúðurfléttur</v>
      </c>
      <c r="H480">
        <f>Heildar!F481</f>
        <v>44.5</v>
      </c>
    </row>
    <row r="481" spans="1:8" x14ac:dyDescent="0.2">
      <c r="A481" t="str">
        <f>Heildar!A482</f>
        <v>Heildarþekja</v>
      </c>
      <c r="H481">
        <f>Heildar!F482</f>
        <v>73.5</v>
      </c>
    </row>
    <row r="482" spans="1:8" x14ac:dyDescent="0.2">
      <c r="A482" t="str">
        <f>Heildar!A483</f>
        <v>Fjölbreytni</v>
      </c>
      <c r="H482">
        <f>Heildar!F483</f>
        <v>17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1:G31"/>
  <sheetViews>
    <sheetView workbookViewId="0">
      <selection activeCell="K30" sqref="K30"/>
    </sheetView>
  </sheetViews>
  <sheetFormatPr defaultColWidth="8.85546875" defaultRowHeight="15.75" x14ac:dyDescent="0.25"/>
  <cols>
    <col min="1" max="1" width="31.7109375" style="3" customWidth="1"/>
    <col min="2" max="2" width="10.5703125" style="3" bestFit="1" customWidth="1"/>
    <col min="3" max="6" width="11.28515625" style="3" customWidth="1"/>
    <col min="7" max="16384" width="8.85546875" style="3"/>
  </cols>
  <sheetData>
    <row r="1" spans="1:7" ht="16.5" thickBot="1" x14ac:dyDescent="0.3">
      <c r="A1" s="70" t="s">
        <v>859</v>
      </c>
      <c r="B1" s="114">
        <v>2014</v>
      </c>
      <c r="C1" s="114">
        <v>2017</v>
      </c>
      <c r="D1" s="114">
        <v>2020</v>
      </c>
      <c r="E1" s="114">
        <v>2023</v>
      </c>
      <c r="F1" s="114"/>
      <c r="G1" s="100"/>
    </row>
    <row r="2" spans="1:7" x14ac:dyDescent="0.25">
      <c r="A2" s="157" t="s">
        <v>842</v>
      </c>
      <c r="B2" s="153" t="s">
        <v>955</v>
      </c>
      <c r="C2" s="106"/>
      <c r="D2" s="106"/>
      <c r="E2" s="106" t="s">
        <v>971</v>
      </c>
      <c r="F2" s="106"/>
      <c r="G2" s="100"/>
    </row>
    <row r="3" spans="1:7" ht="16.5" thickBot="1" x14ac:dyDescent="0.3">
      <c r="A3" s="73" t="s">
        <v>860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  <c r="G3" s="100"/>
    </row>
    <row r="4" spans="1:7" ht="16.5" thickBot="1" x14ac:dyDescent="0.3">
      <c r="A4" s="43" t="s">
        <v>48</v>
      </c>
      <c r="B4" s="114">
        <f>SUM(B5:B8)</f>
        <v>10.5</v>
      </c>
      <c r="C4" s="114">
        <f t="shared" ref="C4:E4" si="0">SUM(C5:C8)</f>
        <v>17</v>
      </c>
      <c r="D4" s="114">
        <f t="shared" si="0"/>
        <v>15</v>
      </c>
      <c r="E4" s="114">
        <f t="shared" si="0"/>
        <v>13.5</v>
      </c>
      <c r="F4" s="114">
        <f t="shared" ref="F4" si="1">SUM(F5:F8)</f>
        <v>0</v>
      </c>
      <c r="G4" s="100"/>
    </row>
    <row r="5" spans="1:7" x14ac:dyDescent="0.25">
      <c r="A5" s="178" t="s">
        <v>436</v>
      </c>
      <c r="B5" s="175">
        <v>7</v>
      </c>
      <c r="C5" s="175">
        <v>13</v>
      </c>
      <c r="D5" s="175">
        <v>10</v>
      </c>
      <c r="E5" s="175">
        <v>9</v>
      </c>
      <c r="F5" s="175"/>
      <c r="G5" s="100"/>
    </row>
    <row r="6" spans="1:7" x14ac:dyDescent="0.25">
      <c r="A6" s="19" t="s">
        <v>755</v>
      </c>
      <c r="B6" s="102">
        <v>0.5</v>
      </c>
      <c r="C6" s="102"/>
      <c r="D6" s="102"/>
      <c r="E6" s="102"/>
      <c r="F6" s="102"/>
      <c r="G6" s="100"/>
    </row>
    <row r="7" spans="1:7" x14ac:dyDescent="0.25">
      <c r="A7" s="180" t="s">
        <v>468</v>
      </c>
      <c r="B7" s="176">
        <v>2</v>
      </c>
      <c r="C7" s="176">
        <v>3</v>
      </c>
      <c r="D7" s="176">
        <v>4</v>
      </c>
      <c r="E7" s="176">
        <v>4</v>
      </c>
      <c r="F7" s="176"/>
      <c r="G7" s="100"/>
    </row>
    <row r="8" spans="1:7" x14ac:dyDescent="0.25">
      <c r="A8" s="19" t="s">
        <v>493</v>
      </c>
      <c r="B8" s="102">
        <v>1</v>
      </c>
      <c r="C8" s="102">
        <v>1</v>
      </c>
      <c r="D8" s="102">
        <v>1</v>
      </c>
      <c r="E8" s="102">
        <v>0.5</v>
      </c>
      <c r="F8" s="102"/>
      <c r="G8" s="100"/>
    </row>
    <row r="9" spans="1:7" ht="16.5" thickBot="1" x14ac:dyDescent="0.3">
      <c r="A9" s="69"/>
      <c r="B9" s="104"/>
      <c r="C9" s="104"/>
      <c r="D9" s="104"/>
      <c r="E9" s="104"/>
      <c r="F9" s="104"/>
      <c r="G9" s="100"/>
    </row>
    <row r="10" spans="1:7" ht="16.5" thickBot="1" x14ac:dyDescent="0.3">
      <c r="A10" s="43" t="s">
        <v>49</v>
      </c>
      <c r="B10" s="114">
        <f>SUM(B11:B12)</f>
        <v>11</v>
      </c>
      <c r="C10" s="114">
        <f t="shared" ref="C10:E10" si="2">SUM(C11:C12)</f>
        <v>16</v>
      </c>
      <c r="D10" s="114">
        <f t="shared" si="2"/>
        <v>19</v>
      </c>
      <c r="E10" s="114">
        <f t="shared" si="2"/>
        <v>11</v>
      </c>
      <c r="F10" s="114">
        <f t="shared" ref="F10" si="3">SUM(F11:F12)</f>
        <v>0</v>
      </c>
      <c r="G10" s="100"/>
    </row>
    <row r="11" spans="1:7" x14ac:dyDescent="0.25">
      <c r="A11" s="178" t="s">
        <v>440</v>
      </c>
      <c r="B11" s="175">
        <v>1</v>
      </c>
      <c r="C11" s="175">
        <v>8</v>
      </c>
      <c r="D11" s="175">
        <v>4</v>
      </c>
      <c r="E11" s="175">
        <v>3</v>
      </c>
      <c r="F11" s="175"/>
      <c r="G11" s="100"/>
    </row>
    <row r="12" spans="1:7" x14ac:dyDescent="0.25">
      <c r="A12" s="19" t="s">
        <v>442</v>
      </c>
      <c r="B12" s="102">
        <v>10</v>
      </c>
      <c r="C12" s="102">
        <v>8</v>
      </c>
      <c r="D12" s="102">
        <v>15</v>
      </c>
      <c r="E12" s="102">
        <v>8</v>
      </c>
      <c r="F12" s="102"/>
      <c r="G12" s="100"/>
    </row>
    <row r="13" spans="1:7" ht="16.5" thickBot="1" x14ac:dyDescent="0.3">
      <c r="A13" s="69"/>
      <c r="B13" s="104"/>
      <c r="C13" s="104"/>
      <c r="D13" s="104"/>
      <c r="E13" s="104"/>
      <c r="F13" s="104"/>
      <c r="G13" s="100"/>
    </row>
    <row r="14" spans="1:7" ht="16.5" thickBot="1" x14ac:dyDescent="0.3">
      <c r="A14" s="43" t="s">
        <v>56</v>
      </c>
      <c r="B14" s="114">
        <f>SUM(B15:B26)</f>
        <v>49.5</v>
      </c>
      <c r="C14" s="114">
        <f t="shared" ref="C14:F14" si="4">SUM(C15:C26)</f>
        <v>71</v>
      </c>
      <c r="D14" s="114">
        <f t="shared" si="4"/>
        <v>54</v>
      </c>
      <c r="E14" s="114">
        <f t="shared" si="4"/>
        <v>68.5</v>
      </c>
      <c r="F14" s="114">
        <f t="shared" si="4"/>
        <v>0</v>
      </c>
      <c r="G14" s="100"/>
    </row>
    <row r="15" spans="1:7" x14ac:dyDescent="0.25">
      <c r="A15" s="178" t="s">
        <v>445</v>
      </c>
      <c r="B15" s="175">
        <v>0.5</v>
      </c>
      <c r="C15" s="175">
        <v>0.5</v>
      </c>
      <c r="D15" s="175"/>
      <c r="E15" s="175"/>
      <c r="F15" s="175"/>
      <c r="G15" s="100"/>
    </row>
    <row r="16" spans="1:7" x14ac:dyDescent="0.25">
      <c r="A16" s="19" t="s">
        <v>448</v>
      </c>
      <c r="B16" s="102">
        <v>0.5</v>
      </c>
      <c r="C16" s="102">
        <v>0.5</v>
      </c>
      <c r="D16" s="102">
        <v>2</v>
      </c>
      <c r="E16" s="102">
        <v>2</v>
      </c>
      <c r="F16" s="102"/>
      <c r="G16" s="100"/>
    </row>
    <row r="17" spans="1:7" x14ac:dyDescent="0.25">
      <c r="A17" s="180" t="s">
        <v>474</v>
      </c>
      <c r="B17" s="176">
        <v>7</v>
      </c>
      <c r="C17" s="176">
        <v>16</v>
      </c>
      <c r="D17" s="176">
        <v>15</v>
      </c>
      <c r="E17" s="176">
        <v>10</v>
      </c>
      <c r="F17" s="176"/>
      <c r="G17" s="100"/>
    </row>
    <row r="18" spans="1:7" x14ac:dyDescent="0.25">
      <c r="A18" s="19" t="s">
        <v>861</v>
      </c>
      <c r="B18" s="102">
        <v>2</v>
      </c>
      <c r="C18" s="102">
        <v>17</v>
      </c>
      <c r="D18" s="102">
        <v>2</v>
      </c>
      <c r="E18" s="102">
        <v>8</v>
      </c>
      <c r="F18" s="102"/>
      <c r="G18" s="100"/>
    </row>
    <row r="19" spans="1:7" x14ac:dyDescent="0.25">
      <c r="A19" s="180" t="s">
        <v>494</v>
      </c>
      <c r="B19" s="176">
        <v>2</v>
      </c>
      <c r="C19" s="176"/>
      <c r="D19" s="176">
        <v>0.5</v>
      </c>
      <c r="E19" s="176"/>
      <c r="F19" s="176"/>
      <c r="G19" s="100"/>
    </row>
    <row r="20" spans="1:7" x14ac:dyDescent="0.25">
      <c r="A20" s="19" t="s">
        <v>862</v>
      </c>
      <c r="B20" s="102">
        <v>4</v>
      </c>
      <c r="C20" s="102">
        <v>6</v>
      </c>
      <c r="D20" s="102">
        <v>3</v>
      </c>
      <c r="E20" s="102">
        <v>3</v>
      </c>
      <c r="F20" s="102"/>
      <c r="G20" s="100"/>
    </row>
    <row r="21" spans="1:7" x14ac:dyDescent="0.25">
      <c r="A21" s="180" t="s">
        <v>991</v>
      </c>
      <c r="B21" s="176">
        <v>8</v>
      </c>
      <c r="C21" s="176">
        <v>8</v>
      </c>
      <c r="D21" s="176">
        <v>6</v>
      </c>
      <c r="E21" s="176">
        <v>6</v>
      </c>
      <c r="F21" s="176"/>
      <c r="G21" s="100"/>
    </row>
    <row r="22" spans="1:7" x14ac:dyDescent="0.25">
      <c r="A22" s="19" t="s">
        <v>452</v>
      </c>
      <c r="B22" s="102">
        <v>6</v>
      </c>
      <c r="C22" s="102">
        <v>5</v>
      </c>
      <c r="D22" s="102">
        <v>5</v>
      </c>
      <c r="E22" s="102">
        <v>8</v>
      </c>
      <c r="F22" s="102"/>
      <c r="G22" s="100"/>
    </row>
    <row r="23" spans="1:7" x14ac:dyDescent="0.25">
      <c r="A23" s="180" t="s">
        <v>453</v>
      </c>
      <c r="B23" s="176"/>
      <c r="C23" s="176">
        <v>0.5</v>
      </c>
      <c r="D23" s="176"/>
      <c r="E23" s="176"/>
      <c r="F23" s="176"/>
      <c r="G23" s="100"/>
    </row>
    <row r="24" spans="1:7" x14ac:dyDescent="0.25">
      <c r="A24" s="19" t="s">
        <v>463</v>
      </c>
      <c r="B24" s="102">
        <v>0.5</v>
      </c>
      <c r="C24" s="102">
        <v>0.5</v>
      </c>
      <c r="D24" s="102">
        <v>0.5</v>
      </c>
      <c r="E24" s="102">
        <v>0.5</v>
      </c>
      <c r="F24" s="102"/>
      <c r="G24" s="100"/>
    </row>
    <row r="25" spans="1:7" x14ac:dyDescent="0.25">
      <c r="A25" s="180" t="s">
        <v>880</v>
      </c>
      <c r="B25" s="176">
        <v>11</v>
      </c>
      <c r="C25" s="176">
        <v>7</v>
      </c>
      <c r="D25" s="176">
        <v>10</v>
      </c>
      <c r="E25" s="176">
        <v>8</v>
      </c>
      <c r="F25" s="176"/>
      <c r="G25" s="100"/>
    </row>
    <row r="26" spans="1:7" x14ac:dyDescent="0.25">
      <c r="A26" s="227" t="s">
        <v>568</v>
      </c>
      <c r="B26" s="177">
        <v>8</v>
      </c>
      <c r="C26" s="177">
        <v>10</v>
      </c>
      <c r="D26" s="177">
        <v>10</v>
      </c>
      <c r="E26" s="177">
        <v>23</v>
      </c>
      <c r="F26" s="177"/>
      <c r="G26" s="100"/>
    </row>
    <row r="27" spans="1:7" x14ac:dyDescent="0.25">
      <c r="A27" s="227" t="s">
        <v>456</v>
      </c>
      <c r="B27" s="177">
        <v>1</v>
      </c>
      <c r="C27" s="177">
        <v>1</v>
      </c>
      <c r="D27" s="177">
        <v>2</v>
      </c>
      <c r="E27" s="177">
        <v>3</v>
      </c>
      <c r="F27" s="177"/>
      <c r="G27" s="100"/>
    </row>
    <row r="28" spans="1:7" ht="16.5" thickBot="1" x14ac:dyDescent="0.3">
      <c r="A28" s="18"/>
      <c r="B28" s="102"/>
      <c r="C28" s="102"/>
      <c r="D28" s="102"/>
      <c r="E28" s="102"/>
      <c r="F28" s="102"/>
      <c r="G28" s="100"/>
    </row>
    <row r="29" spans="1:7" ht="16.5" thickBot="1" x14ac:dyDescent="0.3">
      <c r="A29" s="43" t="s">
        <v>57</v>
      </c>
      <c r="B29" s="114">
        <f>B4+B10+B14</f>
        <v>71</v>
      </c>
      <c r="C29" s="114">
        <f>C4+C10+C14</f>
        <v>104</v>
      </c>
      <c r="D29" s="114">
        <f t="shared" ref="D29:E29" si="5">D4+D10+D14</f>
        <v>88</v>
      </c>
      <c r="E29" s="114">
        <f t="shared" si="5"/>
        <v>93</v>
      </c>
      <c r="F29" s="114">
        <f t="shared" ref="F29" si="6">F4+F10+F14</f>
        <v>0</v>
      </c>
      <c r="G29" s="100"/>
    </row>
    <row r="30" spans="1:7" ht="16.5" thickBot="1" x14ac:dyDescent="0.3">
      <c r="A30" s="43" t="s">
        <v>58</v>
      </c>
      <c r="B30" s="105">
        <f>COUNT(B5:B8)+COUNT(B11:B12)+COUNT(B15:B25)</f>
        <v>16</v>
      </c>
      <c r="C30" s="105">
        <f t="shared" ref="C30:E30" si="7">COUNT(C5:C8)+COUNT(C11:C12)+COUNT(C15:C25)</f>
        <v>15</v>
      </c>
      <c r="D30" s="105">
        <f t="shared" si="7"/>
        <v>14</v>
      </c>
      <c r="E30" s="105">
        <f t="shared" si="7"/>
        <v>13</v>
      </c>
      <c r="F30" s="105">
        <f t="shared" ref="F30" si="8">COUNT(F5:F8)+COUNT(F11:F12)+COUNT(F15:F25)</f>
        <v>0</v>
      </c>
      <c r="G30" s="100"/>
    </row>
    <row r="31" spans="1:7" x14ac:dyDescent="0.25">
      <c r="B31" s="100"/>
      <c r="C31" s="100"/>
      <c r="D31" s="100"/>
      <c r="E31" s="100">
        <v>8121</v>
      </c>
      <c r="F31" s="100"/>
      <c r="G31" s="100"/>
    </row>
  </sheetData>
  <sortState xmlns:xlrd2="http://schemas.microsoft.com/office/spreadsheetml/2017/richdata2" ref="A15:E25">
    <sortCondition ref="A15:A25"/>
  </sortState>
  <printOptions gridLines="1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1:F33"/>
  <sheetViews>
    <sheetView workbookViewId="0">
      <selection activeCell="M25" sqref="M25"/>
    </sheetView>
  </sheetViews>
  <sheetFormatPr defaultColWidth="8.85546875" defaultRowHeight="15.75" x14ac:dyDescent="0.25"/>
  <cols>
    <col min="1" max="1" width="33.140625" style="3" customWidth="1"/>
    <col min="2" max="2" width="10.5703125" style="3" bestFit="1" customWidth="1"/>
    <col min="3" max="6" width="11.5703125" style="3" customWidth="1"/>
    <col min="7" max="16384" width="8.85546875" style="3"/>
  </cols>
  <sheetData>
    <row r="1" spans="1:6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x14ac:dyDescent="0.25">
      <c r="A2" s="157"/>
      <c r="B2" s="153" t="s">
        <v>955</v>
      </c>
      <c r="C2" s="106"/>
      <c r="D2" s="106"/>
      <c r="E2" s="106" t="s">
        <v>971</v>
      </c>
      <c r="F2" s="106"/>
    </row>
    <row r="3" spans="1:6" ht="16.5" thickBot="1" x14ac:dyDescent="0.3">
      <c r="A3" s="73" t="s">
        <v>863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55</v>
      </c>
      <c r="B4" s="114">
        <f>SUM(B5:B6)</f>
        <v>0.5</v>
      </c>
      <c r="C4" s="114">
        <f t="shared" ref="C4:E4" si="0">SUM(C5:C6)</f>
        <v>0.5</v>
      </c>
      <c r="D4" s="114">
        <f t="shared" si="0"/>
        <v>0.01</v>
      </c>
      <c r="E4" s="114">
        <f t="shared" si="0"/>
        <v>0</v>
      </c>
      <c r="F4" s="114">
        <f t="shared" ref="F4" si="1">SUM(F5:F6)</f>
        <v>0</v>
      </c>
    </row>
    <row r="5" spans="1:6" x14ac:dyDescent="0.25">
      <c r="A5" s="178" t="s">
        <v>654</v>
      </c>
      <c r="B5" s="175"/>
      <c r="C5" s="175"/>
      <c r="D5" s="175">
        <v>0.01</v>
      </c>
      <c r="E5" s="175"/>
      <c r="F5" s="175"/>
    </row>
    <row r="6" spans="1:6" x14ac:dyDescent="0.25">
      <c r="A6" s="19" t="s">
        <v>582</v>
      </c>
      <c r="B6" s="102">
        <v>0.5</v>
      </c>
      <c r="C6" s="102">
        <v>0.5</v>
      </c>
      <c r="D6" s="102"/>
      <c r="E6" s="102"/>
      <c r="F6" s="102"/>
    </row>
    <row r="7" spans="1:6" ht="16.5" thickBot="1" x14ac:dyDescent="0.3">
      <c r="A7" s="69"/>
      <c r="B7" s="104"/>
      <c r="C7" s="104"/>
      <c r="D7" s="104"/>
      <c r="E7" s="104"/>
      <c r="F7" s="104"/>
    </row>
    <row r="8" spans="1:6" ht="16.5" thickBot="1" x14ac:dyDescent="0.3">
      <c r="A8" s="43" t="s">
        <v>48</v>
      </c>
      <c r="B8" s="114">
        <f>SUM(B9:B12)</f>
        <v>19.5</v>
      </c>
      <c r="C8" s="114">
        <f t="shared" ref="C8:E8" si="2">SUM(C9:C12)</f>
        <v>18</v>
      </c>
      <c r="D8" s="114">
        <f t="shared" si="2"/>
        <v>21.5</v>
      </c>
      <c r="E8" s="114">
        <f t="shared" si="2"/>
        <v>27.5</v>
      </c>
      <c r="F8" s="114">
        <f t="shared" ref="F8" si="3">SUM(F9:F12)</f>
        <v>0</v>
      </c>
    </row>
    <row r="9" spans="1:6" x14ac:dyDescent="0.25">
      <c r="A9" s="178" t="s">
        <v>436</v>
      </c>
      <c r="B9" s="175">
        <v>11</v>
      </c>
      <c r="C9" s="175">
        <v>7</v>
      </c>
      <c r="D9" s="175">
        <v>11</v>
      </c>
      <c r="E9" s="175">
        <v>18</v>
      </c>
      <c r="F9" s="175"/>
    </row>
    <row r="10" spans="1:6" x14ac:dyDescent="0.25">
      <c r="A10" s="19" t="s">
        <v>619</v>
      </c>
      <c r="B10" s="102">
        <v>0.5</v>
      </c>
      <c r="C10" s="102">
        <v>1</v>
      </c>
      <c r="D10" s="102">
        <v>0.5</v>
      </c>
      <c r="E10" s="102">
        <v>0.5</v>
      </c>
      <c r="F10" s="102"/>
    </row>
    <row r="11" spans="1:6" x14ac:dyDescent="0.25">
      <c r="A11" s="180" t="s">
        <v>468</v>
      </c>
      <c r="B11" s="176">
        <v>5</v>
      </c>
      <c r="C11" s="176">
        <v>8</v>
      </c>
      <c r="D11" s="176">
        <v>5</v>
      </c>
      <c r="E11" s="176">
        <v>6</v>
      </c>
      <c r="F11" s="176"/>
    </row>
    <row r="12" spans="1:6" x14ac:dyDescent="0.25">
      <c r="A12" s="19" t="s">
        <v>469</v>
      </c>
      <c r="B12" s="102">
        <v>3</v>
      </c>
      <c r="C12" s="102">
        <v>2</v>
      </c>
      <c r="D12" s="102">
        <v>5</v>
      </c>
      <c r="E12" s="102">
        <v>3</v>
      </c>
      <c r="F12" s="102"/>
    </row>
    <row r="13" spans="1:6" ht="16.5" thickBot="1" x14ac:dyDescent="0.3">
      <c r="A13" s="69"/>
      <c r="B13" s="104"/>
      <c r="C13" s="104"/>
      <c r="D13" s="104"/>
      <c r="E13" s="104"/>
      <c r="F13" s="104"/>
    </row>
    <row r="14" spans="1:6" ht="16.5" thickBot="1" x14ac:dyDescent="0.3">
      <c r="A14" s="43" t="s">
        <v>49</v>
      </c>
      <c r="B14" s="114">
        <f>SUM(B15:B18)</f>
        <v>25</v>
      </c>
      <c r="C14" s="114">
        <f t="shared" ref="C14:E14" si="4">SUM(C15:C18)</f>
        <v>18</v>
      </c>
      <c r="D14" s="114">
        <f t="shared" si="4"/>
        <v>20.61</v>
      </c>
      <c r="E14" s="114">
        <f t="shared" si="4"/>
        <v>29</v>
      </c>
      <c r="F14" s="114">
        <f t="shared" ref="F14" si="5">SUM(F15:F18)</f>
        <v>0</v>
      </c>
    </row>
    <row r="15" spans="1:6" x14ac:dyDescent="0.25">
      <c r="A15" s="178" t="s">
        <v>439</v>
      </c>
      <c r="B15" s="175">
        <v>0.5</v>
      </c>
      <c r="C15" s="175">
        <v>0.5</v>
      </c>
      <c r="D15" s="175">
        <v>0.01</v>
      </c>
      <c r="E15" s="175">
        <v>1</v>
      </c>
      <c r="F15" s="175"/>
    </row>
    <row r="16" spans="1:6" x14ac:dyDescent="0.25">
      <c r="A16" s="19" t="s">
        <v>562</v>
      </c>
      <c r="B16" s="102"/>
      <c r="C16" s="102"/>
      <c r="D16" s="102">
        <v>0.1</v>
      </c>
      <c r="E16" s="102"/>
      <c r="F16" s="102"/>
    </row>
    <row r="17" spans="1:6" x14ac:dyDescent="0.25">
      <c r="A17" s="180" t="s">
        <v>953</v>
      </c>
      <c r="B17" s="176">
        <v>0.5</v>
      </c>
      <c r="C17" s="176">
        <v>0.5</v>
      </c>
      <c r="D17" s="176">
        <v>0.5</v>
      </c>
      <c r="E17" s="176"/>
      <c r="F17" s="176"/>
    </row>
    <row r="18" spans="1:6" x14ac:dyDescent="0.25">
      <c r="A18" s="19" t="s">
        <v>442</v>
      </c>
      <c r="B18" s="102">
        <v>24</v>
      </c>
      <c r="C18" s="102">
        <v>17</v>
      </c>
      <c r="D18" s="102">
        <v>20</v>
      </c>
      <c r="E18" s="102">
        <v>28</v>
      </c>
      <c r="F18" s="102"/>
    </row>
    <row r="19" spans="1:6" ht="16.5" thickBot="1" x14ac:dyDescent="0.3">
      <c r="A19" s="69"/>
      <c r="B19" s="104"/>
      <c r="C19" s="104"/>
      <c r="D19" s="104"/>
      <c r="E19" s="104"/>
      <c r="F19" s="104"/>
    </row>
    <row r="20" spans="1:6" ht="16.5" thickBot="1" x14ac:dyDescent="0.3">
      <c r="A20" s="43" t="s">
        <v>56</v>
      </c>
      <c r="B20" s="114">
        <f>SUM(B21:B28)</f>
        <v>27</v>
      </c>
      <c r="C20" s="114">
        <f t="shared" ref="C20:E20" si="6">SUM(C21:C28)</f>
        <v>33.5</v>
      </c>
      <c r="D20" s="114">
        <f t="shared" si="6"/>
        <v>31.5</v>
      </c>
      <c r="E20" s="114">
        <f t="shared" si="6"/>
        <v>37.5</v>
      </c>
      <c r="F20" s="114">
        <f t="shared" ref="F20" si="7">SUM(F21:F28)</f>
        <v>0</v>
      </c>
    </row>
    <row r="21" spans="1:6" x14ac:dyDescent="0.25">
      <c r="A21" s="178" t="s">
        <v>791</v>
      </c>
      <c r="B21" s="175">
        <v>0.5</v>
      </c>
      <c r="C21" s="175"/>
      <c r="D21" s="175">
        <v>0.5</v>
      </c>
      <c r="E21" s="175">
        <v>5</v>
      </c>
      <c r="F21" s="175"/>
    </row>
    <row r="22" spans="1:6" x14ac:dyDescent="0.25">
      <c r="A22" s="19" t="s">
        <v>615</v>
      </c>
      <c r="B22" s="102">
        <v>0.5</v>
      </c>
      <c r="C22" s="102"/>
      <c r="D22" s="102"/>
      <c r="E22" s="102"/>
      <c r="F22" s="102"/>
    </row>
    <row r="23" spans="1:6" x14ac:dyDescent="0.25">
      <c r="A23" s="180" t="s">
        <v>448</v>
      </c>
      <c r="B23" s="176">
        <v>0.5</v>
      </c>
      <c r="C23" s="176">
        <v>0.5</v>
      </c>
      <c r="D23" s="176">
        <v>5</v>
      </c>
      <c r="E23" s="176">
        <v>3</v>
      </c>
      <c r="F23" s="176"/>
    </row>
    <row r="24" spans="1:6" x14ac:dyDescent="0.25">
      <c r="A24" s="19" t="s">
        <v>861</v>
      </c>
      <c r="B24" s="102">
        <v>0.5</v>
      </c>
      <c r="C24" s="102">
        <v>1</v>
      </c>
      <c r="D24" s="102"/>
      <c r="E24" s="102">
        <v>0.5</v>
      </c>
      <c r="F24" s="102"/>
    </row>
    <row r="25" spans="1:6" x14ac:dyDescent="0.25">
      <c r="A25" s="180" t="s">
        <v>952</v>
      </c>
      <c r="B25" s="176">
        <v>9</v>
      </c>
      <c r="C25" s="176">
        <v>10</v>
      </c>
      <c r="D25" s="176">
        <v>8</v>
      </c>
      <c r="E25" s="176">
        <v>9</v>
      </c>
      <c r="F25" s="176"/>
    </row>
    <row r="26" spans="1:6" x14ac:dyDescent="0.25">
      <c r="A26" s="19" t="s">
        <v>662</v>
      </c>
      <c r="B26" s="102">
        <v>2</v>
      </c>
      <c r="C26" s="102">
        <v>2</v>
      </c>
      <c r="D26" s="102">
        <v>3</v>
      </c>
      <c r="E26" s="102">
        <v>7</v>
      </c>
      <c r="F26" s="102"/>
    </row>
    <row r="27" spans="1:6" x14ac:dyDescent="0.25">
      <c r="A27" s="180" t="s">
        <v>452</v>
      </c>
      <c r="B27" s="176">
        <v>6</v>
      </c>
      <c r="C27" s="176">
        <v>5</v>
      </c>
      <c r="D27" s="176">
        <v>5</v>
      </c>
      <c r="E27" s="176">
        <v>5</v>
      </c>
      <c r="F27" s="176"/>
    </row>
    <row r="28" spans="1:6" x14ac:dyDescent="0.25">
      <c r="A28" s="227" t="s">
        <v>568</v>
      </c>
      <c r="B28" s="177">
        <v>8</v>
      </c>
      <c r="C28" s="177">
        <v>15</v>
      </c>
      <c r="D28" s="177">
        <v>10</v>
      </c>
      <c r="E28" s="177">
        <v>8</v>
      </c>
      <c r="F28" s="177"/>
    </row>
    <row r="29" spans="1:6" x14ac:dyDescent="0.25">
      <c r="A29" s="227" t="s">
        <v>456</v>
      </c>
      <c r="B29" s="177">
        <v>4</v>
      </c>
      <c r="C29" s="177">
        <v>4</v>
      </c>
      <c r="D29" s="177">
        <v>7</v>
      </c>
      <c r="E29" s="177">
        <v>3</v>
      </c>
      <c r="F29" s="177"/>
    </row>
    <row r="30" spans="1:6" ht="16.5" thickBot="1" x14ac:dyDescent="0.3">
      <c r="A30" s="69"/>
      <c r="B30" s="104"/>
      <c r="C30" s="104"/>
      <c r="D30" s="104"/>
      <c r="E30" s="104"/>
      <c r="F30" s="104"/>
    </row>
    <row r="31" spans="1:6" ht="16.5" thickBot="1" x14ac:dyDescent="0.3">
      <c r="A31" s="43" t="s">
        <v>57</v>
      </c>
      <c r="B31" s="114">
        <f>B4+B8+B14+B20</f>
        <v>72</v>
      </c>
      <c r="C31" s="114">
        <f t="shared" ref="C31:E31" si="8">C4+C8+C14+C20</f>
        <v>70</v>
      </c>
      <c r="D31" s="114">
        <f t="shared" si="8"/>
        <v>73.62</v>
      </c>
      <c r="E31" s="114">
        <f t="shared" si="8"/>
        <v>94</v>
      </c>
      <c r="F31" s="114">
        <f t="shared" ref="F31" si="9">F4+F8+F14+F20</f>
        <v>0</v>
      </c>
    </row>
    <row r="32" spans="1:6" ht="16.5" thickBot="1" x14ac:dyDescent="0.3">
      <c r="A32" s="43" t="s">
        <v>58</v>
      </c>
      <c r="B32" s="105">
        <f>COUNT(B5:B6)+COUNT(B9:B12)+COUNT(B15:B18)+COUNT(B21:B27)</f>
        <v>15</v>
      </c>
      <c r="C32" s="105">
        <f t="shared" ref="C32:E32" si="10">COUNT(C5:C6)+COUNT(C9:C12)+COUNT(C15:C18)+COUNT(C21:C27)</f>
        <v>13</v>
      </c>
      <c r="D32" s="105">
        <f t="shared" si="10"/>
        <v>14</v>
      </c>
      <c r="E32" s="105">
        <f t="shared" si="10"/>
        <v>12</v>
      </c>
      <c r="F32" s="105">
        <f t="shared" ref="F32" si="11">COUNT(F5:F6)+COUNT(F9:F12)+COUNT(F15:F18)+COUNT(F21:F27)</f>
        <v>0</v>
      </c>
    </row>
    <row r="33" spans="2:6" x14ac:dyDescent="0.25">
      <c r="B33" s="100"/>
      <c r="C33" s="100"/>
      <c r="D33" s="100"/>
      <c r="E33" s="100"/>
      <c r="F33" s="100"/>
    </row>
  </sheetData>
  <sortState xmlns:xlrd2="http://schemas.microsoft.com/office/spreadsheetml/2017/richdata2" ref="A21:E27">
    <sortCondition ref="A20:A27"/>
  </sortState>
  <printOptions gridLines="1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1:I44"/>
  <sheetViews>
    <sheetView workbookViewId="0">
      <selection activeCell="L25" sqref="L25"/>
    </sheetView>
  </sheetViews>
  <sheetFormatPr defaultColWidth="8.85546875" defaultRowHeight="15.75" x14ac:dyDescent="0.25"/>
  <cols>
    <col min="1" max="1" width="34.140625" style="3" customWidth="1"/>
    <col min="2" max="2" width="9.5703125" style="3" bestFit="1" customWidth="1"/>
    <col min="3" max="6" width="11.5703125" style="3" customWidth="1"/>
    <col min="7" max="16384" width="8.85546875" style="3"/>
  </cols>
  <sheetData>
    <row r="1" spans="1:9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  <c r="G1" s="100"/>
      <c r="H1" s="100"/>
      <c r="I1" s="100"/>
    </row>
    <row r="2" spans="1:9" x14ac:dyDescent="0.25">
      <c r="A2" s="157" t="s">
        <v>864</v>
      </c>
      <c r="B2" s="153" t="s">
        <v>956</v>
      </c>
      <c r="C2" s="106"/>
      <c r="D2" s="106"/>
      <c r="E2" s="106" t="s">
        <v>992</v>
      </c>
      <c r="F2" s="106"/>
      <c r="G2" s="100"/>
      <c r="H2" s="100"/>
      <c r="I2" s="100"/>
    </row>
    <row r="3" spans="1:9" ht="16.5" thickBot="1" x14ac:dyDescent="0.3">
      <c r="A3" s="73" t="s">
        <v>865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  <c r="G3" s="100"/>
      <c r="H3" s="100"/>
      <c r="I3" s="100"/>
    </row>
    <row r="4" spans="1:9" ht="16.5" thickBot="1" x14ac:dyDescent="0.3">
      <c r="A4" s="43" t="s">
        <v>55</v>
      </c>
      <c r="B4" s="114">
        <f>SUM(B5:B8)</f>
        <v>3</v>
      </c>
      <c r="C4" s="114">
        <f t="shared" ref="C4:E4" si="0">SUM(C5:C8)</f>
        <v>7</v>
      </c>
      <c r="D4" s="114">
        <f t="shared" si="0"/>
        <v>4</v>
      </c>
      <c r="E4" s="114">
        <f t="shared" si="0"/>
        <v>3</v>
      </c>
      <c r="F4" s="114">
        <f t="shared" ref="F4" si="1">SUM(F5:F8)</f>
        <v>0</v>
      </c>
      <c r="G4" s="100"/>
      <c r="H4" s="100"/>
      <c r="I4" s="100"/>
    </row>
    <row r="5" spans="1:9" x14ac:dyDescent="0.25">
      <c r="A5" s="178" t="s">
        <v>866</v>
      </c>
      <c r="B5" s="175">
        <v>0.5</v>
      </c>
      <c r="C5" s="175">
        <v>0.5</v>
      </c>
      <c r="D5" s="175">
        <v>1</v>
      </c>
      <c r="E5" s="175">
        <v>0.5</v>
      </c>
      <c r="F5" s="175"/>
      <c r="G5" s="100"/>
      <c r="H5" s="100"/>
      <c r="I5" s="100"/>
    </row>
    <row r="6" spans="1:9" x14ac:dyDescent="0.25">
      <c r="A6" s="19" t="s">
        <v>867</v>
      </c>
      <c r="B6" s="102">
        <v>1</v>
      </c>
      <c r="C6" s="102">
        <v>5</v>
      </c>
      <c r="D6" s="102">
        <v>2</v>
      </c>
      <c r="E6" s="102">
        <v>0.5</v>
      </c>
      <c r="F6" s="102"/>
      <c r="G6" s="100"/>
      <c r="H6" s="100"/>
      <c r="I6" s="100"/>
    </row>
    <row r="7" spans="1:9" x14ac:dyDescent="0.25">
      <c r="A7" s="180" t="s">
        <v>582</v>
      </c>
      <c r="B7" s="176">
        <v>0.5</v>
      </c>
      <c r="C7" s="176">
        <v>0.5</v>
      </c>
      <c r="D7" s="176"/>
      <c r="E7" s="176"/>
      <c r="F7" s="176"/>
      <c r="G7" s="100"/>
      <c r="H7" s="100"/>
      <c r="I7" s="100"/>
    </row>
    <row r="8" spans="1:9" x14ac:dyDescent="0.25">
      <c r="A8" s="19" t="s">
        <v>641</v>
      </c>
      <c r="B8" s="102">
        <v>1</v>
      </c>
      <c r="C8" s="102">
        <v>1</v>
      </c>
      <c r="D8" s="102">
        <v>1</v>
      </c>
      <c r="E8" s="102">
        <v>2</v>
      </c>
      <c r="F8" s="102"/>
      <c r="G8" s="100"/>
      <c r="H8" s="100"/>
      <c r="I8" s="100"/>
    </row>
    <row r="9" spans="1:9" ht="16.5" thickBot="1" x14ac:dyDescent="0.3">
      <c r="A9" s="69"/>
      <c r="B9" s="104"/>
      <c r="C9" s="104"/>
      <c r="D9" s="104"/>
      <c r="E9" s="104"/>
      <c r="F9" s="104"/>
      <c r="G9" s="100"/>
      <c r="H9" s="100"/>
      <c r="I9" s="100"/>
    </row>
    <row r="10" spans="1:9" ht="16.5" thickBot="1" x14ac:dyDescent="0.3">
      <c r="A10" s="43" t="s">
        <v>48</v>
      </c>
      <c r="B10" s="114">
        <f>SUM(B11:B16)</f>
        <v>12</v>
      </c>
      <c r="C10" s="114">
        <f t="shared" ref="C10:E10" si="2">SUM(C11:C16)</f>
        <v>19.5</v>
      </c>
      <c r="D10" s="114">
        <f t="shared" si="2"/>
        <v>10.5</v>
      </c>
      <c r="E10" s="114">
        <f t="shared" si="2"/>
        <v>13.5</v>
      </c>
      <c r="F10" s="114">
        <f t="shared" ref="F10" si="3">SUM(F11:F16)</f>
        <v>0</v>
      </c>
      <c r="G10" s="100"/>
      <c r="H10" s="100"/>
      <c r="I10" s="100"/>
    </row>
    <row r="11" spans="1:9" x14ac:dyDescent="0.25">
      <c r="A11" s="178" t="s">
        <v>436</v>
      </c>
      <c r="B11" s="175">
        <v>6</v>
      </c>
      <c r="C11" s="175">
        <v>6</v>
      </c>
      <c r="D11" s="175"/>
      <c r="E11" s="175">
        <v>5</v>
      </c>
      <c r="F11" s="175"/>
      <c r="G11" s="100"/>
      <c r="H11" s="100"/>
      <c r="I11" s="100"/>
    </row>
    <row r="12" spans="1:9" x14ac:dyDescent="0.25">
      <c r="A12" s="19" t="s">
        <v>755</v>
      </c>
      <c r="B12" s="102"/>
      <c r="C12" s="102">
        <v>5</v>
      </c>
      <c r="D12" s="102">
        <v>4</v>
      </c>
      <c r="E12" s="102">
        <v>3</v>
      </c>
      <c r="F12" s="102"/>
      <c r="G12" s="100"/>
      <c r="H12" s="100"/>
      <c r="I12" s="100"/>
    </row>
    <row r="13" spans="1:9" x14ac:dyDescent="0.25">
      <c r="A13" s="180" t="s">
        <v>572</v>
      </c>
      <c r="B13" s="176"/>
      <c r="C13" s="176">
        <v>0.5</v>
      </c>
      <c r="D13" s="176">
        <v>0.5</v>
      </c>
      <c r="E13" s="176">
        <v>0.5</v>
      </c>
      <c r="F13" s="176"/>
      <c r="G13" s="100"/>
      <c r="H13" s="100"/>
      <c r="I13" s="100"/>
    </row>
    <row r="14" spans="1:9" x14ac:dyDescent="0.25">
      <c r="A14" s="19" t="s">
        <v>468</v>
      </c>
      <c r="B14" s="102"/>
      <c r="C14" s="102">
        <v>8</v>
      </c>
      <c r="D14" s="102">
        <v>2</v>
      </c>
      <c r="E14" s="102">
        <v>5</v>
      </c>
      <c r="F14" s="102"/>
      <c r="G14" s="100"/>
      <c r="H14" s="100"/>
      <c r="I14" s="100"/>
    </row>
    <row r="15" spans="1:9" x14ac:dyDescent="0.25">
      <c r="A15" s="182" t="s">
        <v>868</v>
      </c>
      <c r="B15" s="176">
        <v>2</v>
      </c>
      <c r="C15" s="176"/>
      <c r="D15" s="176">
        <v>3</v>
      </c>
      <c r="E15" s="176"/>
      <c r="F15" s="176"/>
      <c r="G15" s="100"/>
      <c r="H15" s="100"/>
      <c r="I15" s="100"/>
    </row>
    <row r="16" spans="1:9" x14ac:dyDescent="0.25">
      <c r="A16" s="18" t="s">
        <v>869</v>
      </c>
      <c r="B16" s="102">
        <v>4</v>
      </c>
      <c r="C16" s="102"/>
      <c r="D16" s="102">
        <v>1</v>
      </c>
      <c r="E16" s="102"/>
      <c r="F16" s="102"/>
      <c r="G16" s="100"/>
      <c r="H16" s="100"/>
      <c r="I16" s="100"/>
    </row>
    <row r="17" spans="1:9" ht="16.5" thickBot="1" x14ac:dyDescent="0.3">
      <c r="A17" s="69"/>
      <c r="B17" s="104"/>
      <c r="C17" s="104"/>
      <c r="D17" s="104"/>
      <c r="E17" s="104"/>
      <c r="F17" s="104"/>
      <c r="G17" s="100"/>
      <c r="H17" s="100"/>
      <c r="I17" s="100"/>
    </row>
    <row r="18" spans="1:9" ht="16.5" thickBot="1" x14ac:dyDescent="0.3">
      <c r="A18" s="43" t="s">
        <v>49</v>
      </c>
      <c r="B18" s="114">
        <f>SUM(B19:B22)</f>
        <v>23</v>
      </c>
      <c r="C18" s="114">
        <f t="shared" ref="C18:E18" si="4">SUM(C19:C22)</f>
        <v>25</v>
      </c>
      <c r="D18" s="114">
        <f t="shared" si="4"/>
        <v>24</v>
      </c>
      <c r="E18" s="114">
        <f t="shared" si="4"/>
        <v>16</v>
      </c>
      <c r="F18" s="114">
        <f t="shared" ref="F18" si="5">SUM(F19:F22)</f>
        <v>0</v>
      </c>
      <c r="G18" s="100"/>
      <c r="H18" s="100"/>
      <c r="I18" s="100"/>
    </row>
    <row r="19" spans="1:9" x14ac:dyDescent="0.25">
      <c r="A19" s="178" t="s">
        <v>588</v>
      </c>
      <c r="B19" s="175">
        <v>1</v>
      </c>
      <c r="C19" s="175"/>
      <c r="D19" s="175"/>
      <c r="E19" s="175"/>
      <c r="F19" s="175"/>
      <c r="G19" s="100"/>
      <c r="H19" s="100"/>
      <c r="I19" s="100"/>
    </row>
    <row r="20" spans="1:9" x14ac:dyDescent="0.25">
      <c r="A20" s="19" t="s">
        <v>574</v>
      </c>
      <c r="B20" s="102">
        <v>16</v>
      </c>
      <c r="C20" s="102">
        <v>20</v>
      </c>
      <c r="D20" s="102">
        <v>20</v>
      </c>
      <c r="E20" s="102">
        <v>13</v>
      </c>
      <c r="F20" s="102"/>
      <c r="G20" s="100"/>
      <c r="H20" s="100"/>
      <c r="I20" s="100"/>
    </row>
    <row r="21" spans="1:9" x14ac:dyDescent="0.25">
      <c r="A21" s="180" t="s">
        <v>440</v>
      </c>
      <c r="B21" s="176">
        <v>5</v>
      </c>
      <c r="C21" s="176">
        <v>3</v>
      </c>
      <c r="D21" s="176">
        <v>2</v>
      </c>
      <c r="E21" s="176">
        <v>2</v>
      </c>
      <c r="F21" s="176"/>
      <c r="G21" s="100"/>
      <c r="H21" s="100"/>
      <c r="I21" s="100"/>
    </row>
    <row r="22" spans="1:9" x14ac:dyDescent="0.25">
      <c r="A22" s="19" t="s">
        <v>442</v>
      </c>
      <c r="B22" s="102">
        <v>1</v>
      </c>
      <c r="C22" s="102">
        <v>2</v>
      </c>
      <c r="D22" s="102">
        <v>2</v>
      </c>
      <c r="E22" s="102">
        <v>1</v>
      </c>
      <c r="F22" s="102"/>
      <c r="G22" s="100"/>
      <c r="H22" s="100"/>
      <c r="I22" s="100"/>
    </row>
    <row r="23" spans="1:9" ht="16.5" thickBot="1" x14ac:dyDescent="0.3">
      <c r="A23" s="69"/>
      <c r="B23" s="104"/>
      <c r="C23" s="104"/>
      <c r="D23" s="104"/>
      <c r="E23" s="104"/>
      <c r="F23" s="104"/>
      <c r="G23" s="100"/>
      <c r="H23" s="100"/>
      <c r="I23" s="100"/>
    </row>
    <row r="24" spans="1:9" ht="16.5" thickBot="1" x14ac:dyDescent="0.3">
      <c r="A24" s="43" t="s">
        <v>56</v>
      </c>
      <c r="B24" s="114">
        <f>SUM(B25:B37)</f>
        <v>21.5</v>
      </c>
      <c r="C24" s="114">
        <f t="shared" ref="C24:E24" si="6">SUM(C25:C37)</f>
        <v>42.5</v>
      </c>
      <c r="D24" s="114">
        <f t="shared" si="6"/>
        <v>29.5</v>
      </c>
      <c r="E24" s="114">
        <f t="shared" si="6"/>
        <v>33.5</v>
      </c>
      <c r="F24" s="114">
        <f t="shared" ref="F24" si="7">SUM(F25:F37)</f>
        <v>0</v>
      </c>
      <c r="G24" s="100"/>
      <c r="H24" s="100"/>
      <c r="I24" s="100"/>
    </row>
    <row r="25" spans="1:9" x14ac:dyDescent="0.25">
      <c r="A25" s="178" t="s">
        <v>488</v>
      </c>
      <c r="B25" s="175">
        <v>1</v>
      </c>
      <c r="C25" s="175">
        <v>1</v>
      </c>
      <c r="D25" s="175">
        <v>1</v>
      </c>
      <c r="E25" s="175">
        <v>0.5</v>
      </c>
      <c r="F25" s="175"/>
      <c r="G25" s="100"/>
      <c r="H25" s="100"/>
      <c r="I25" s="100"/>
    </row>
    <row r="26" spans="1:9" x14ac:dyDescent="0.25">
      <c r="A26" s="19" t="s">
        <v>458</v>
      </c>
      <c r="B26" s="102">
        <v>0.5</v>
      </c>
      <c r="C26" s="102">
        <v>2</v>
      </c>
      <c r="D26" s="102">
        <v>1</v>
      </c>
      <c r="E26" s="102">
        <v>0.5</v>
      </c>
      <c r="F26" s="102"/>
      <c r="G26" s="100"/>
      <c r="H26" s="100"/>
      <c r="I26" s="100"/>
    </row>
    <row r="27" spans="1:9" x14ac:dyDescent="0.25">
      <c r="A27" s="180" t="s">
        <v>870</v>
      </c>
      <c r="B27" s="176"/>
      <c r="C27" s="176"/>
      <c r="D27" s="176">
        <v>0.5</v>
      </c>
      <c r="E27" s="176">
        <v>0.5</v>
      </c>
      <c r="F27" s="176"/>
      <c r="G27" s="100"/>
      <c r="H27" s="100"/>
      <c r="I27" s="100"/>
    </row>
    <row r="28" spans="1:9" x14ac:dyDescent="0.25">
      <c r="A28" s="19" t="s">
        <v>473</v>
      </c>
      <c r="B28" s="102">
        <v>0.5</v>
      </c>
      <c r="C28" s="102">
        <v>1</v>
      </c>
      <c r="D28" s="102">
        <v>1</v>
      </c>
      <c r="E28" s="102"/>
      <c r="F28" s="102"/>
      <c r="G28" s="100"/>
      <c r="H28" s="100"/>
      <c r="I28" s="100"/>
    </row>
    <row r="29" spans="1:9" x14ac:dyDescent="0.25">
      <c r="A29" s="180" t="s">
        <v>449</v>
      </c>
      <c r="B29" s="176"/>
      <c r="C29" s="176">
        <v>1</v>
      </c>
      <c r="D29" s="176">
        <v>1</v>
      </c>
      <c r="E29" s="176">
        <v>1</v>
      </c>
      <c r="F29" s="176"/>
      <c r="G29" s="100"/>
      <c r="H29" s="100"/>
      <c r="I29" s="100"/>
    </row>
    <row r="30" spans="1:9" x14ac:dyDescent="0.25">
      <c r="A30" s="19" t="s">
        <v>450</v>
      </c>
      <c r="B30" s="102"/>
      <c r="C30" s="102"/>
      <c r="D30" s="102">
        <v>1</v>
      </c>
      <c r="E30" s="102"/>
      <c r="F30" s="102"/>
      <c r="G30" s="100"/>
      <c r="H30" s="100"/>
      <c r="I30" s="100"/>
    </row>
    <row r="31" spans="1:9" x14ac:dyDescent="0.25">
      <c r="A31" s="180" t="s">
        <v>474</v>
      </c>
      <c r="B31" s="176">
        <v>9</v>
      </c>
      <c r="C31" s="176">
        <v>14</v>
      </c>
      <c r="D31" s="176">
        <v>10</v>
      </c>
      <c r="E31" s="176">
        <v>10</v>
      </c>
      <c r="F31" s="176"/>
      <c r="G31" s="100"/>
      <c r="H31" s="100"/>
      <c r="I31" s="100"/>
    </row>
    <row r="32" spans="1:9" x14ac:dyDescent="0.25">
      <c r="A32" s="19" t="s">
        <v>494</v>
      </c>
      <c r="B32" s="102"/>
      <c r="C32" s="102"/>
      <c r="D32" s="102">
        <v>0.5</v>
      </c>
      <c r="E32" s="102">
        <v>0.5</v>
      </c>
      <c r="F32" s="102"/>
      <c r="G32" s="100"/>
      <c r="H32" s="100"/>
      <c r="I32" s="100"/>
    </row>
    <row r="33" spans="1:9" x14ac:dyDescent="0.25">
      <c r="A33" s="180" t="s">
        <v>460</v>
      </c>
      <c r="B33" s="176">
        <v>0.5</v>
      </c>
      <c r="C33" s="176">
        <v>0.5</v>
      </c>
      <c r="D33" s="176">
        <v>0.5</v>
      </c>
      <c r="E33" s="176">
        <v>0.5</v>
      </c>
      <c r="F33" s="176"/>
      <c r="G33" s="100"/>
      <c r="H33" s="100"/>
      <c r="I33" s="100"/>
    </row>
    <row r="34" spans="1:9" x14ac:dyDescent="0.25">
      <c r="A34" s="19" t="s">
        <v>453</v>
      </c>
      <c r="B34" s="102">
        <v>2</v>
      </c>
      <c r="C34" s="102">
        <v>2</v>
      </c>
      <c r="D34" s="102">
        <v>4</v>
      </c>
      <c r="E34" s="102">
        <v>3</v>
      </c>
      <c r="F34" s="102"/>
      <c r="G34" s="100"/>
      <c r="H34" s="100"/>
      <c r="I34" s="100"/>
    </row>
    <row r="35" spans="1:9" x14ac:dyDescent="0.25">
      <c r="A35" s="180" t="s">
        <v>454</v>
      </c>
      <c r="B35" s="176"/>
      <c r="C35" s="176">
        <v>1</v>
      </c>
      <c r="D35" s="176">
        <v>1</v>
      </c>
      <c r="E35" s="176">
        <v>1</v>
      </c>
      <c r="F35" s="176"/>
      <c r="G35" s="100"/>
      <c r="H35" s="100"/>
      <c r="I35" s="100"/>
    </row>
    <row r="36" spans="1:9" x14ac:dyDescent="0.25">
      <c r="A36" s="19" t="s">
        <v>455</v>
      </c>
      <c r="B36" s="102"/>
      <c r="C36" s="102"/>
      <c r="D36" s="102"/>
      <c r="E36" s="102">
        <v>1</v>
      </c>
      <c r="F36" s="102"/>
      <c r="G36" s="100"/>
      <c r="H36" s="100"/>
      <c r="I36" s="100"/>
    </row>
    <row r="37" spans="1:9" x14ac:dyDescent="0.25">
      <c r="A37" s="227" t="s">
        <v>568</v>
      </c>
      <c r="B37" s="177">
        <v>8</v>
      </c>
      <c r="C37" s="177">
        <v>20</v>
      </c>
      <c r="D37" s="177">
        <v>8</v>
      </c>
      <c r="E37" s="177">
        <v>15</v>
      </c>
      <c r="F37" s="177"/>
      <c r="G37" s="100"/>
      <c r="H37" s="100"/>
      <c r="I37" s="100"/>
    </row>
    <row r="38" spans="1:9" x14ac:dyDescent="0.25">
      <c r="A38" s="227" t="s">
        <v>456</v>
      </c>
      <c r="B38" s="177">
        <v>6</v>
      </c>
      <c r="C38" s="177">
        <v>4</v>
      </c>
      <c r="D38" s="177">
        <v>5</v>
      </c>
      <c r="E38" s="177">
        <v>8</v>
      </c>
      <c r="F38" s="177"/>
      <c r="G38" s="100"/>
      <c r="H38" s="100"/>
      <c r="I38" s="100"/>
    </row>
    <row r="39" spans="1:9" ht="16.5" thickBot="1" x14ac:dyDescent="0.3">
      <c r="A39" s="69"/>
      <c r="B39" s="104"/>
      <c r="C39" s="104"/>
      <c r="D39" s="104"/>
      <c r="E39" s="104"/>
      <c r="F39" s="104"/>
      <c r="G39" s="100"/>
      <c r="H39" s="100"/>
      <c r="I39" s="100"/>
    </row>
    <row r="40" spans="1:9" ht="16.5" thickBot="1" x14ac:dyDescent="0.3">
      <c r="A40" s="43" t="s">
        <v>57</v>
      </c>
      <c r="B40" s="114">
        <f>B4+B10+B18+B24</f>
        <v>59.5</v>
      </c>
      <c r="C40" s="114">
        <f>C4+C10+C18+C24</f>
        <v>94</v>
      </c>
      <c r="D40" s="114">
        <f>D4+D10+D18+D24</f>
        <v>68</v>
      </c>
      <c r="E40" s="114">
        <f>E4+E10+E18+E24</f>
        <v>66</v>
      </c>
      <c r="F40" s="114">
        <f>F4+F10+F18+F24</f>
        <v>0</v>
      </c>
      <c r="G40" s="100"/>
      <c r="H40" s="100"/>
      <c r="I40" s="100"/>
    </row>
    <row r="41" spans="1:9" ht="16.5" thickBot="1" x14ac:dyDescent="0.3">
      <c r="A41" s="43" t="s">
        <v>58</v>
      </c>
      <c r="B41" s="105">
        <f>COUNT(B5:B8)+COUNT(B11:B16)+COUNT(B19:B22)+COUNT(B25:B36)</f>
        <v>17</v>
      </c>
      <c r="C41" s="105">
        <f t="shared" ref="C41:E41" si="8">COUNT(C5:C8)+COUNT(C11:C16)+COUNT(C19:C22)+COUNT(C25:C36)</f>
        <v>19</v>
      </c>
      <c r="D41" s="105">
        <f t="shared" si="8"/>
        <v>22</v>
      </c>
      <c r="E41" s="105">
        <f t="shared" si="8"/>
        <v>20</v>
      </c>
      <c r="F41" s="105">
        <f t="shared" ref="F41" si="9">COUNT(F5:F8)+COUNT(F11:F16)+COUNT(F19:F22)+COUNT(F25:F36)</f>
        <v>0</v>
      </c>
      <c r="G41" s="100"/>
      <c r="H41" s="100"/>
      <c r="I41" s="100"/>
    </row>
    <row r="42" spans="1:9" x14ac:dyDescent="0.25">
      <c r="B42" s="100"/>
      <c r="C42" s="100"/>
      <c r="D42" s="100"/>
      <c r="E42" s="100">
        <v>8135</v>
      </c>
      <c r="F42" s="100"/>
      <c r="G42" s="100"/>
      <c r="H42" s="100"/>
      <c r="I42" s="100"/>
    </row>
    <row r="43" spans="1:9" x14ac:dyDescent="0.25">
      <c r="B43" s="100"/>
      <c r="C43" s="100"/>
      <c r="D43" s="100"/>
      <c r="E43" s="100"/>
      <c r="F43" s="100"/>
      <c r="G43" s="100"/>
      <c r="H43" s="100"/>
      <c r="I43" s="100"/>
    </row>
    <row r="44" spans="1:9" x14ac:dyDescent="0.25">
      <c r="B44" s="100"/>
      <c r="C44" s="100"/>
      <c r="D44" s="100"/>
      <c r="E44" s="100"/>
      <c r="F44" s="100"/>
      <c r="G44" s="100"/>
      <c r="H44" s="100"/>
      <c r="I44" s="100"/>
    </row>
  </sheetData>
  <sortState xmlns:xlrd2="http://schemas.microsoft.com/office/spreadsheetml/2017/richdata2" ref="A26:E35">
    <sortCondition ref="A25:A35"/>
  </sortState>
  <printOptions gridLines="1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1:F30"/>
  <sheetViews>
    <sheetView workbookViewId="0">
      <selection activeCell="R27" sqref="R27"/>
    </sheetView>
  </sheetViews>
  <sheetFormatPr defaultColWidth="8.85546875" defaultRowHeight="15.75" x14ac:dyDescent="0.25"/>
  <cols>
    <col min="1" max="1" width="31.85546875" style="3" customWidth="1"/>
    <col min="2" max="2" width="10.5703125" style="3" bestFit="1" customWidth="1"/>
    <col min="3" max="6" width="11.28515625" style="3" customWidth="1"/>
    <col min="7" max="16384" width="8.85546875" style="3"/>
  </cols>
  <sheetData>
    <row r="1" spans="1:6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x14ac:dyDescent="0.25">
      <c r="A2" s="157" t="s">
        <v>864</v>
      </c>
      <c r="B2" s="153" t="s">
        <v>956</v>
      </c>
      <c r="C2" s="106"/>
      <c r="D2" s="106"/>
      <c r="E2" s="106" t="s">
        <v>992</v>
      </c>
      <c r="F2" s="106"/>
    </row>
    <row r="3" spans="1:6" ht="16.5" thickBot="1" x14ac:dyDescent="0.3">
      <c r="A3" s="73" t="s">
        <v>871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48</v>
      </c>
      <c r="B4" s="114">
        <f>SUM(B5:B7)</f>
        <v>10</v>
      </c>
      <c r="C4" s="114">
        <f t="shared" ref="C4:E4" si="0">SUM(C5:C7)</f>
        <v>10</v>
      </c>
      <c r="D4" s="114">
        <f t="shared" si="0"/>
        <v>9.5</v>
      </c>
      <c r="E4" s="114">
        <f t="shared" si="0"/>
        <v>13</v>
      </c>
      <c r="F4" s="114">
        <f t="shared" ref="F4" si="1">SUM(F5:F7)</f>
        <v>0</v>
      </c>
    </row>
    <row r="5" spans="1:6" x14ac:dyDescent="0.25">
      <c r="A5" s="178" t="s">
        <v>436</v>
      </c>
      <c r="B5" s="175">
        <v>6</v>
      </c>
      <c r="C5" s="175">
        <v>6</v>
      </c>
      <c r="D5" s="175">
        <v>7</v>
      </c>
      <c r="E5" s="175">
        <v>7</v>
      </c>
      <c r="F5" s="175"/>
    </row>
    <row r="6" spans="1:6" x14ac:dyDescent="0.25">
      <c r="A6" s="19" t="s">
        <v>468</v>
      </c>
      <c r="B6" s="102">
        <v>4</v>
      </c>
      <c r="C6" s="102"/>
      <c r="D6" s="102">
        <v>0.5</v>
      </c>
      <c r="E6" s="102">
        <v>5</v>
      </c>
      <c r="F6" s="102"/>
    </row>
    <row r="7" spans="1:6" x14ac:dyDescent="0.25">
      <c r="A7" s="182" t="s">
        <v>872</v>
      </c>
      <c r="B7" s="176"/>
      <c r="C7" s="176">
        <v>4</v>
      </c>
      <c r="D7" s="176">
        <v>2</v>
      </c>
      <c r="E7" s="176">
        <v>1</v>
      </c>
      <c r="F7" s="176"/>
    </row>
    <row r="8" spans="1:6" ht="16.5" thickBot="1" x14ac:dyDescent="0.3">
      <c r="B8" s="104"/>
      <c r="C8" s="104"/>
      <c r="D8" s="104"/>
      <c r="E8" s="104"/>
      <c r="F8" s="104"/>
    </row>
    <row r="9" spans="1:6" ht="16.5" thickBot="1" x14ac:dyDescent="0.3">
      <c r="A9" s="43" t="s">
        <v>49</v>
      </c>
      <c r="B9" s="114">
        <f>SUM(B10:B11)</f>
        <v>8.5</v>
      </c>
      <c r="C9" s="114">
        <f t="shared" ref="C9:E9" si="2">SUM(C10:C11)</f>
        <v>8</v>
      </c>
      <c r="D9" s="114">
        <f t="shared" si="2"/>
        <v>10.5</v>
      </c>
      <c r="E9" s="114">
        <f t="shared" si="2"/>
        <v>14.1</v>
      </c>
      <c r="F9" s="114">
        <f t="shared" ref="F9" si="3">SUM(F10:F11)</f>
        <v>0</v>
      </c>
    </row>
    <row r="10" spans="1:6" x14ac:dyDescent="0.25">
      <c r="A10" s="178" t="s">
        <v>440</v>
      </c>
      <c r="B10" s="175">
        <v>8</v>
      </c>
      <c r="C10" s="175">
        <v>8</v>
      </c>
      <c r="D10" s="175">
        <v>10</v>
      </c>
      <c r="E10" s="175">
        <v>14</v>
      </c>
      <c r="F10" s="175"/>
    </row>
    <row r="11" spans="1:6" x14ac:dyDescent="0.25">
      <c r="A11" s="19" t="s">
        <v>873</v>
      </c>
      <c r="B11" s="102">
        <v>0.5</v>
      </c>
      <c r="C11" s="102"/>
      <c r="D11" s="102">
        <v>0.5</v>
      </c>
      <c r="E11" s="102">
        <v>0.1</v>
      </c>
      <c r="F11" s="102"/>
    </row>
    <row r="12" spans="1:6" ht="16.5" thickBot="1" x14ac:dyDescent="0.3">
      <c r="A12" s="69"/>
      <c r="B12" s="104"/>
      <c r="C12" s="104"/>
      <c r="D12" s="104"/>
      <c r="E12" s="104"/>
      <c r="F12" s="104"/>
    </row>
    <row r="13" spans="1:6" ht="16.5" thickBot="1" x14ac:dyDescent="0.3">
      <c r="A13" s="43" t="s">
        <v>56</v>
      </c>
      <c r="B13" s="114">
        <f>SUM(B14:B24)</f>
        <v>28</v>
      </c>
      <c r="C13" s="114">
        <f t="shared" ref="C13:E13" si="4">SUM(C14:C24)</f>
        <v>26</v>
      </c>
      <c r="D13" s="114">
        <f t="shared" si="4"/>
        <v>18.2</v>
      </c>
      <c r="E13" s="114">
        <f t="shared" si="4"/>
        <v>33.6</v>
      </c>
      <c r="F13" s="114">
        <f t="shared" ref="F13" si="5">SUM(F14:F24)</f>
        <v>0</v>
      </c>
    </row>
    <row r="14" spans="1:6" x14ac:dyDescent="0.25">
      <c r="A14" s="178" t="s">
        <v>458</v>
      </c>
      <c r="B14" s="226"/>
      <c r="C14" s="175"/>
      <c r="D14" s="175">
        <v>0.1</v>
      </c>
      <c r="E14" s="175">
        <v>0.1</v>
      </c>
      <c r="F14" s="175"/>
    </row>
    <row r="15" spans="1:6" x14ac:dyDescent="0.25">
      <c r="A15" s="19" t="s">
        <v>447</v>
      </c>
      <c r="B15" s="102">
        <v>1</v>
      </c>
      <c r="C15" s="102">
        <v>0.5</v>
      </c>
      <c r="D15" s="102">
        <v>0.1</v>
      </c>
      <c r="E15" s="102">
        <v>0.5</v>
      </c>
      <c r="F15" s="102"/>
    </row>
    <row r="16" spans="1:6" x14ac:dyDescent="0.25">
      <c r="A16" s="180" t="s">
        <v>473</v>
      </c>
      <c r="B16" s="176">
        <v>0.5</v>
      </c>
      <c r="C16" s="176">
        <v>0.5</v>
      </c>
      <c r="D16" s="176"/>
      <c r="E16" s="176"/>
      <c r="F16" s="176"/>
    </row>
    <row r="17" spans="1:6" x14ac:dyDescent="0.25">
      <c r="A17" s="19" t="s">
        <v>449</v>
      </c>
      <c r="B17" s="102">
        <v>0.5</v>
      </c>
      <c r="C17" s="102">
        <v>0.5</v>
      </c>
      <c r="D17" s="102">
        <v>0.5</v>
      </c>
      <c r="E17" s="102">
        <v>0.5</v>
      </c>
      <c r="F17" s="102"/>
    </row>
    <row r="18" spans="1:6" x14ac:dyDescent="0.25">
      <c r="A18" s="180" t="s">
        <v>450</v>
      </c>
      <c r="B18" s="176">
        <v>0.5</v>
      </c>
      <c r="C18" s="176">
        <v>0.5</v>
      </c>
      <c r="D18" s="176">
        <v>0.5</v>
      </c>
      <c r="E18" s="176"/>
      <c r="F18" s="176"/>
    </row>
    <row r="19" spans="1:6" x14ac:dyDescent="0.25">
      <c r="A19" s="19" t="s">
        <v>474</v>
      </c>
      <c r="B19" s="102">
        <v>2</v>
      </c>
      <c r="C19" s="102">
        <v>0.5</v>
      </c>
      <c r="D19" s="102"/>
      <c r="E19" s="102"/>
      <c r="F19" s="102"/>
    </row>
    <row r="20" spans="1:6" x14ac:dyDescent="0.25">
      <c r="A20" s="180" t="s">
        <v>460</v>
      </c>
      <c r="B20" s="176">
        <v>1</v>
      </c>
      <c r="C20" s="176">
        <v>2</v>
      </c>
      <c r="D20" s="176">
        <v>3</v>
      </c>
      <c r="E20" s="176">
        <v>5</v>
      </c>
      <c r="F20" s="176"/>
    </row>
    <row r="21" spans="1:6" x14ac:dyDescent="0.25">
      <c r="A21" s="19" t="s">
        <v>453</v>
      </c>
      <c r="B21" s="102">
        <v>0.5</v>
      </c>
      <c r="C21" s="102">
        <v>1</v>
      </c>
      <c r="D21" s="102">
        <v>1</v>
      </c>
      <c r="E21" s="102">
        <v>1</v>
      </c>
      <c r="F21" s="102"/>
    </row>
    <row r="22" spans="1:6" x14ac:dyDescent="0.25">
      <c r="A22" s="180" t="s">
        <v>455</v>
      </c>
      <c r="B22" s="176">
        <v>1</v>
      </c>
      <c r="C22" s="176">
        <v>0.5</v>
      </c>
      <c r="D22" s="176">
        <v>1</v>
      </c>
      <c r="E22" s="176">
        <v>0.5</v>
      </c>
      <c r="F22" s="176"/>
    </row>
    <row r="23" spans="1:6" x14ac:dyDescent="0.25">
      <c r="A23" s="19" t="s">
        <v>880</v>
      </c>
      <c r="B23" s="102">
        <v>6</v>
      </c>
      <c r="C23" s="102">
        <v>7</v>
      </c>
      <c r="D23" s="102">
        <v>7</v>
      </c>
      <c r="E23" s="102">
        <v>6</v>
      </c>
      <c r="F23" s="102"/>
    </row>
    <row r="24" spans="1:6" x14ac:dyDescent="0.25">
      <c r="A24" s="227" t="s">
        <v>568</v>
      </c>
      <c r="B24" s="177">
        <v>15</v>
      </c>
      <c r="C24" s="177">
        <v>13</v>
      </c>
      <c r="D24" s="177">
        <v>5</v>
      </c>
      <c r="E24" s="177">
        <v>20</v>
      </c>
      <c r="F24" s="177"/>
    </row>
    <row r="25" spans="1:6" x14ac:dyDescent="0.25">
      <c r="A25" s="227" t="s">
        <v>456</v>
      </c>
      <c r="B25" s="177">
        <v>13</v>
      </c>
      <c r="C25" s="177">
        <v>20</v>
      </c>
      <c r="D25" s="177">
        <v>17</v>
      </c>
      <c r="E25" s="177">
        <v>5</v>
      </c>
      <c r="F25" s="177"/>
    </row>
    <row r="26" spans="1:6" ht="16.5" thickBot="1" x14ac:dyDescent="0.3">
      <c r="A26" s="69"/>
      <c r="B26" s="104"/>
      <c r="C26" s="104"/>
      <c r="D26" s="104"/>
      <c r="E26" s="104"/>
      <c r="F26" s="104"/>
    </row>
    <row r="27" spans="1:6" ht="16.5" thickBot="1" x14ac:dyDescent="0.3">
      <c r="A27" s="43" t="s">
        <v>57</v>
      </c>
      <c r="B27" s="114">
        <f>B4+B9+B13</f>
        <v>46.5</v>
      </c>
      <c r="C27" s="114">
        <f t="shared" ref="C27:E27" si="6">C4+C9+C13</f>
        <v>44</v>
      </c>
      <c r="D27" s="114">
        <f t="shared" si="6"/>
        <v>38.200000000000003</v>
      </c>
      <c r="E27" s="114">
        <f t="shared" si="6"/>
        <v>60.7</v>
      </c>
      <c r="F27" s="114">
        <f t="shared" ref="F27" si="7">F4+F9+F13</f>
        <v>0</v>
      </c>
    </row>
    <row r="28" spans="1:6" ht="16.5" thickBot="1" x14ac:dyDescent="0.3">
      <c r="A28" s="43" t="s">
        <v>58</v>
      </c>
      <c r="B28" s="105">
        <f>COUNT(B5:B7)+COUNT(B10:B11)+COUNT(B14:B23)</f>
        <v>13</v>
      </c>
      <c r="C28" s="105">
        <f t="shared" ref="C28:E28" si="8">COUNT(C5:C7)+COUNT(C10:C11)+COUNT(C14:C23)</f>
        <v>12</v>
      </c>
      <c r="D28" s="105">
        <f t="shared" si="8"/>
        <v>13</v>
      </c>
      <c r="E28" s="105">
        <f t="shared" si="8"/>
        <v>12</v>
      </c>
      <c r="F28" s="105">
        <f t="shared" ref="F28" si="9">COUNT(F5:F7)+COUNT(F10:F11)+COUNT(F14:F23)</f>
        <v>0</v>
      </c>
    </row>
    <row r="29" spans="1:6" x14ac:dyDescent="0.25">
      <c r="B29" s="100"/>
      <c r="C29" s="100"/>
      <c r="D29" s="100"/>
      <c r="E29" s="100">
        <v>8131</v>
      </c>
      <c r="F29" s="100"/>
    </row>
    <row r="30" spans="1:6" x14ac:dyDescent="0.25">
      <c r="B30" s="100"/>
      <c r="C30" s="100"/>
      <c r="D30" s="100"/>
      <c r="E30" s="100"/>
      <c r="F30" s="100"/>
    </row>
  </sheetData>
  <sortState xmlns:xlrd2="http://schemas.microsoft.com/office/spreadsheetml/2017/richdata2" ref="A14:E23">
    <sortCondition ref="A14:A23"/>
  </sortState>
  <printOptions gridLines="1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/>
  <dimension ref="A1:F35"/>
  <sheetViews>
    <sheetView workbookViewId="0">
      <selection activeCell="M28" sqref="M28"/>
    </sheetView>
  </sheetViews>
  <sheetFormatPr defaultColWidth="8.85546875" defaultRowHeight="15.75" x14ac:dyDescent="0.25"/>
  <cols>
    <col min="1" max="1" width="33.42578125" style="3" customWidth="1"/>
    <col min="2" max="2" width="9.5703125" style="3" bestFit="1" customWidth="1"/>
    <col min="3" max="6" width="10.28515625" style="3" customWidth="1"/>
    <col min="7" max="16384" width="8.85546875" style="3"/>
  </cols>
  <sheetData>
    <row r="1" spans="1:6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ht="31.5" x14ac:dyDescent="0.25">
      <c r="A2" s="150" t="s">
        <v>874</v>
      </c>
      <c r="B2" s="153"/>
      <c r="C2" s="106"/>
      <c r="D2" s="106"/>
      <c r="E2" s="106" t="s">
        <v>992</v>
      </c>
      <c r="F2" s="106"/>
    </row>
    <row r="3" spans="1:6" ht="16.5" thickBot="1" x14ac:dyDescent="0.3">
      <c r="A3" s="73" t="s">
        <v>875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55</v>
      </c>
      <c r="B4" s="114">
        <f>SUM(B5)</f>
        <v>0.5</v>
      </c>
      <c r="C4" s="114">
        <f t="shared" ref="C4:F4" si="0">SUM(C5)</f>
        <v>1</v>
      </c>
      <c r="D4" s="114">
        <f t="shared" si="0"/>
        <v>1</v>
      </c>
      <c r="E4" s="114">
        <f t="shared" si="0"/>
        <v>0.5</v>
      </c>
      <c r="F4" s="114">
        <f t="shared" si="0"/>
        <v>0</v>
      </c>
    </row>
    <row r="5" spans="1:6" x14ac:dyDescent="0.25">
      <c r="A5" s="225" t="s">
        <v>582</v>
      </c>
      <c r="B5" s="175">
        <v>0.5</v>
      </c>
      <c r="C5" s="175">
        <v>1</v>
      </c>
      <c r="D5" s="175">
        <v>1</v>
      </c>
      <c r="E5" s="175">
        <v>0.5</v>
      </c>
      <c r="F5" s="175"/>
    </row>
    <row r="6" spans="1:6" ht="16.5" thickBot="1" x14ac:dyDescent="0.3">
      <c r="A6" s="69"/>
      <c r="B6" s="104"/>
      <c r="C6" s="104"/>
      <c r="D6" s="104"/>
      <c r="E6" s="104"/>
      <c r="F6" s="104"/>
    </row>
    <row r="7" spans="1:6" ht="16.5" thickBot="1" x14ac:dyDescent="0.3">
      <c r="A7" s="43" t="s">
        <v>48</v>
      </c>
      <c r="B7" s="114">
        <f>SUM(B8:B11)</f>
        <v>11</v>
      </c>
      <c r="C7" s="114">
        <f t="shared" ref="C7:E7" si="1">SUM(C8:C11)</f>
        <v>4</v>
      </c>
      <c r="D7" s="114">
        <f t="shared" si="1"/>
        <v>9.5</v>
      </c>
      <c r="E7" s="114">
        <f t="shared" si="1"/>
        <v>5.5</v>
      </c>
      <c r="F7" s="114">
        <f t="shared" ref="F7" si="2">SUM(F8:F11)</f>
        <v>0</v>
      </c>
    </row>
    <row r="8" spans="1:6" x14ac:dyDescent="0.25">
      <c r="A8" s="178" t="s">
        <v>436</v>
      </c>
      <c r="B8" s="175">
        <v>4</v>
      </c>
      <c r="C8" s="175">
        <v>4</v>
      </c>
      <c r="D8" s="175">
        <v>7</v>
      </c>
      <c r="E8" s="175">
        <v>2</v>
      </c>
      <c r="F8" s="175"/>
    </row>
    <row r="9" spans="1:6" x14ac:dyDescent="0.25">
      <c r="A9" s="83" t="s">
        <v>468</v>
      </c>
      <c r="B9" s="104"/>
      <c r="C9" s="104"/>
      <c r="D9" s="104">
        <v>1</v>
      </c>
      <c r="E9" s="104">
        <v>1</v>
      </c>
      <c r="F9" s="104"/>
    </row>
    <row r="10" spans="1:6" x14ac:dyDescent="0.25">
      <c r="A10" s="182" t="s">
        <v>959</v>
      </c>
      <c r="B10" s="176">
        <v>5</v>
      </c>
      <c r="C10" s="176"/>
      <c r="D10" s="176">
        <v>0.5</v>
      </c>
      <c r="E10" s="176">
        <v>0.5</v>
      </c>
      <c r="F10" s="176"/>
    </row>
    <row r="11" spans="1:6" x14ac:dyDescent="0.25">
      <c r="A11" s="18" t="s">
        <v>957</v>
      </c>
      <c r="B11" s="102">
        <v>2</v>
      </c>
      <c r="C11" s="102"/>
      <c r="D11" s="102">
        <v>1</v>
      </c>
      <c r="E11" s="102">
        <v>2</v>
      </c>
      <c r="F11" s="102"/>
    </row>
    <row r="12" spans="1:6" ht="16.5" thickBot="1" x14ac:dyDescent="0.3">
      <c r="A12" s="69"/>
      <c r="B12" s="104"/>
      <c r="C12" s="104"/>
      <c r="D12" s="104"/>
      <c r="E12" s="104"/>
      <c r="F12" s="104"/>
    </row>
    <row r="13" spans="1:6" ht="16.5" thickBot="1" x14ac:dyDescent="0.3">
      <c r="A13" s="43" t="s">
        <v>49</v>
      </c>
      <c r="B13" s="114">
        <f>SUM(B14:B15)</f>
        <v>7.5</v>
      </c>
      <c r="C13" s="114">
        <f t="shared" ref="C13:E13" si="3">SUM(C14:C15)</f>
        <v>7.5</v>
      </c>
      <c r="D13" s="114">
        <f t="shared" si="3"/>
        <v>14</v>
      </c>
      <c r="E13" s="114">
        <f t="shared" si="3"/>
        <v>0</v>
      </c>
      <c r="F13" s="114">
        <f t="shared" ref="F13" si="4">SUM(F14:F15)</f>
        <v>0</v>
      </c>
    </row>
    <row r="14" spans="1:6" x14ac:dyDescent="0.25">
      <c r="A14" s="178" t="s">
        <v>505</v>
      </c>
      <c r="B14" s="175">
        <v>7</v>
      </c>
      <c r="C14" s="175">
        <v>7</v>
      </c>
      <c r="D14" s="175">
        <v>13</v>
      </c>
      <c r="E14" s="175"/>
      <c r="F14" s="175"/>
    </row>
    <row r="15" spans="1:6" x14ac:dyDescent="0.25">
      <c r="A15" s="19" t="s">
        <v>470</v>
      </c>
      <c r="B15" s="102">
        <v>0.5</v>
      </c>
      <c r="C15" s="102">
        <v>0.5</v>
      </c>
      <c r="D15" s="102">
        <v>1</v>
      </c>
      <c r="E15" s="102"/>
      <c r="F15" s="102"/>
    </row>
    <row r="16" spans="1:6" ht="16.5" thickBot="1" x14ac:dyDescent="0.3">
      <c r="A16" s="69"/>
      <c r="B16" s="104"/>
      <c r="C16" s="104"/>
      <c r="D16" s="104"/>
      <c r="E16" s="104"/>
      <c r="F16" s="104"/>
    </row>
    <row r="17" spans="1:6" ht="16.5" thickBot="1" x14ac:dyDescent="0.3">
      <c r="A17" s="43" t="s">
        <v>56</v>
      </c>
      <c r="B17" s="114">
        <f>SUM(B18:B30)</f>
        <v>43</v>
      </c>
      <c r="C17" s="114">
        <f t="shared" ref="C17:E17" si="5">SUM(C18:C30)</f>
        <v>48</v>
      </c>
      <c r="D17" s="114">
        <f t="shared" si="5"/>
        <v>36.6</v>
      </c>
      <c r="E17" s="114">
        <f t="shared" si="5"/>
        <v>36.11</v>
      </c>
      <c r="F17" s="114">
        <f t="shared" ref="F17" si="6">SUM(F18:F30)</f>
        <v>0</v>
      </c>
    </row>
    <row r="18" spans="1:6" x14ac:dyDescent="0.25">
      <c r="A18" s="178" t="s">
        <v>488</v>
      </c>
      <c r="B18" s="175">
        <v>2</v>
      </c>
      <c r="C18" s="175">
        <v>2</v>
      </c>
      <c r="D18" s="175">
        <v>2</v>
      </c>
      <c r="E18" s="175">
        <v>1</v>
      </c>
      <c r="F18" s="175"/>
    </row>
    <row r="19" spans="1:6" x14ac:dyDescent="0.25">
      <c r="A19" s="48" t="s">
        <v>458</v>
      </c>
      <c r="B19" s="106"/>
      <c r="C19" s="106"/>
      <c r="D19" s="106"/>
      <c r="E19" s="106">
        <v>0.5</v>
      </c>
      <c r="F19" s="106"/>
    </row>
    <row r="20" spans="1:6" x14ac:dyDescent="0.25">
      <c r="A20" s="180" t="s">
        <v>529</v>
      </c>
      <c r="B20" s="176">
        <v>0.5</v>
      </c>
      <c r="C20" s="176">
        <v>0.5</v>
      </c>
      <c r="D20" s="176">
        <v>1</v>
      </c>
      <c r="E20" s="176">
        <v>0.5</v>
      </c>
      <c r="F20" s="176"/>
    </row>
    <row r="21" spans="1:6" x14ac:dyDescent="0.25">
      <c r="A21" s="19" t="s">
        <v>473</v>
      </c>
      <c r="B21" s="102">
        <v>4</v>
      </c>
      <c r="C21" s="102">
        <v>5</v>
      </c>
      <c r="D21" s="102">
        <v>8</v>
      </c>
      <c r="E21" s="102">
        <v>5</v>
      </c>
      <c r="F21" s="102"/>
    </row>
    <row r="22" spans="1:6" x14ac:dyDescent="0.25">
      <c r="A22" s="180" t="s">
        <v>449</v>
      </c>
      <c r="B22" s="176">
        <v>0.5</v>
      </c>
      <c r="C22" s="176">
        <v>0.5</v>
      </c>
      <c r="D22" s="176">
        <v>0.5</v>
      </c>
      <c r="E22" s="176"/>
      <c r="F22" s="176"/>
    </row>
    <row r="23" spans="1:6" x14ac:dyDescent="0.25">
      <c r="A23" s="19" t="s">
        <v>450</v>
      </c>
      <c r="B23" s="102">
        <v>1</v>
      </c>
      <c r="C23" s="102">
        <v>2</v>
      </c>
      <c r="D23" s="102">
        <v>1</v>
      </c>
      <c r="E23" s="102">
        <v>0.1</v>
      </c>
      <c r="F23" s="102"/>
    </row>
    <row r="24" spans="1:6" x14ac:dyDescent="0.25">
      <c r="A24" s="180" t="s">
        <v>474</v>
      </c>
      <c r="B24" s="176">
        <v>0.5</v>
      </c>
      <c r="C24" s="176">
        <v>0.5</v>
      </c>
      <c r="D24" s="176"/>
      <c r="E24" s="176"/>
      <c r="F24" s="176"/>
    </row>
    <row r="25" spans="1:6" x14ac:dyDescent="0.25">
      <c r="A25" s="19" t="s">
        <v>958</v>
      </c>
      <c r="B25" s="102">
        <v>1</v>
      </c>
      <c r="C25" s="102">
        <v>1</v>
      </c>
      <c r="D25" s="102"/>
      <c r="E25" s="102"/>
      <c r="F25" s="102"/>
    </row>
    <row r="26" spans="1:6" x14ac:dyDescent="0.25">
      <c r="A26" s="180" t="s">
        <v>563</v>
      </c>
      <c r="B26" s="176">
        <v>4</v>
      </c>
      <c r="C26" s="176">
        <v>4</v>
      </c>
      <c r="D26" s="176">
        <v>5</v>
      </c>
      <c r="E26" s="176">
        <v>5</v>
      </c>
      <c r="F26" s="176"/>
    </row>
    <row r="27" spans="1:6" x14ac:dyDescent="0.25">
      <c r="A27" s="19" t="s">
        <v>453</v>
      </c>
      <c r="B27" s="102">
        <v>5</v>
      </c>
      <c r="C27" s="102">
        <v>5</v>
      </c>
      <c r="D27" s="102">
        <v>5</v>
      </c>
      <c r="E27" s="102">
        <v>4</v>
      </c>
      <c r="F27" s="102"/>
    </row>
    <row r="28" spans="1:6" x14ac:dyDescent="0.25">
      <c r="A28" s="180" t="s">
        <v>455</v>
      </c>
      <c r="B28" s="176">
        <v>2</v>
      </c>
      <c r="C28" s="176">
        <v>2</v>
      </c>
      <c r="D28" s="176">
        <v>4</v>
      </c>
      <c r="E28" s="176">
        <v>3</v>
      </c>
      <c r="F28" s="176"/>
    </row>
    <row r="29" spans="1:6" x14ac:dyDescent="0.25">
      <c r="A29" s="19" t="s">
        <v>463</v>
      </c>
      <c r="B29" s="102">
        <v>0.5</v>
      </c>
      <c r="C29" s="102">
        <v>0.5</v>
      </c>
      <c r="D29" s="102">
        <v>0.1</v>
      </c>
      <c r="E29" s="102">
        <v>0.01</v>
      </c>
      <c r="F29" s="102"/>
    </row>
    <row r="30" spans="1:6" x14ac:dyDescent="0.25">
      <c r="A30" s="227" t="s">
        <v>568</v>
      </c>
      <c r="B30" s="177">
        <v>22</v>
      </c>
      <c r="C30" s="177">
        <v>25</v>
      </c>
      <c r="D30" s="177">
        <v>10</v>
      </c>
      <c r="E30" s="177">
        <v>17</v>
      </c>
      <c r="F30" s="177"/>
    </row>
    <row r="31" spans="1:6" x14ac:dyDescent="0.25">
      <c r="A31" s="227" t="s">
        <v>456</v>
      </c>
      <c r="B31" s="177">
        <v>5</v>
      </c>
      <c r="C31" s="177">
        <v>1</v>
      </c>
      <c r="D31" s="177">
        <v>6</v>
      </c>
      <c r="E31" s="177">
        <v>6</v>
      </c>
      <c r="F31" s="177"/>
    </row>
    <row r="32" spans="1:6" ht="16.5" thickBot="1" x14ac:dyDescent="0.3">
      <c r="A32" s="69"/>
      <c r="B32" s="104"/>
      <c r="C32" s="104"/>
      <c r="D32" s="104"/>
      <c r="E32" s="104"/>
      <c r="F32" s="104"/>
    </row>
    <row r="33" spans="1:6" ht="16.5" thickBot="1" x14ac:dyDescent="0.3">
      <c r="A33" s="43" t="s">
        <v>57</v>
      </c>
      <c r="B33" s="114">
        <f>B4+B7+B13+B17</f>
        <v>62</v>
      </c>
      <c r="C33" s="114">
        <f>C4+C7+C13+C17</f>
        <v>60.5</v>
      </c>
      <c r="D33" s="114">
        <f>D4+D7+D13+D17</f>
        <v>61.1</v>
      </c>
      <c r="E33" s="114">
        <f>E4+E7+E13+E17</f>
        <v>42.11</v>
      </c>
      <c r="F33" s="114">
        <f>F4+F7+F13+F17</f>
        <v>0</v>
      </c>
    </row>
    <row r="34" spans="1:6" ht="16.5" thickBot="1" x14ac:dyDescent="0.3">
      <c r="A34" s="43" t="s">
        <v>58</v>
      </c>
      <c r="B34" s="105">
        <f>COUNT(B5)+COUNT(B8:B11)+COUNT(B14:B15)+COUNT(B18:B29)</f>
        <v>17</v>
      </c>
      <c r="C34" s="105">
        <f t="shared" ref="C34:E34" si="7">COUNT(C5)+COUNT(C8:C11)+COUNT(C14:C15)+COUNT(C18:C29)</f>
        <v>15</v>
      </c>
      <c r="D34" s="105">
        <f t="shared" si="7"/>
        <v>16</v>
      </c>
      <c r="E34" s="105">
        <f t="shared" si="7"/>
        <v>14</v>
      </c>
      <c r="F34" s="105">
        <f t="shared" ref="F34" si="8">COUNT(F5)+COUNT(F8:F11)+COUNT(F14:F15)+COUNT(F18:F29)</f>
        <v>0</v>
      </c>
    </row>
    <row r="35" spans="1:6" x14ac:dyDescent="0.25">
      <c r="E35" s="3">
        <v>8137</v>
      </c>
    </row>
  </sheetData>
  <sortState xmlns:xlrd2="http://schemas.microsoft.com/office/spreadsheetml/2017/richdata2" ref="A20:E29">
    <sortCondition ref="A18:A29"/>
  </sortState>
  <printOptions gridLines="1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1:F30"/>
  <sheetViews>
    <sheetView workbookViewId="0">
      <selection activeCell="R16" sqref="R16"/>
    </sheetView>
  </sheetViews>
  <sheetFormatPr defaultColWidth="8.85546875" defaultRowHeight="15.75" x14ac:dyDescent="0.25"/>
  <cols>
    <col min="1" max="1" width="34.7109375" style="3" customWidth="1"/>
    <col min="2" max="2" width="10.5703125" style="3" bestFit="1" customWidth="1"/>
    <col min="3" max="6" width="11.85546875" style="3" customWidth="1"/>
    <col min="7" max="16384" width="8.85546875" style="3"/>
  </cols>
  <sheetData>
    <row r="1" spans="1:6" ht="16.5" thickBot="1" x14ac:dyDescent="0.3">
      <c r="A1" s="132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x14ac:dyDescent="0.25">
      <c r="A2" s="150" t="s">
        <v>876</v>
      </c>
      <c r="B2" s="153" t="s">
        <v>956</v>
      </c>
      <c r="C2" s="106"/>
      <c r="D2" s="106"/>
      <c r="E2" s="106" t="s">
        <v>992</v>
      </c>
      <c r="F2" s="106"/>
    </row>
    <row r="3" spans="1:6" ht="16.5" thickBot="1" x14ac:dyDescent="0.3">
      <c r="A3" s="73" t="s">
        <v>877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48</v>
      </c>
      <c r="B4" s="114">
        <f>SUM(B5:B6)</f>
        <v>1</v>
      </c>
      <c r="C4" s="114">
        <f t="shared" ref="C4:E4" si="0">SUM(C5:C6)</f>
        <v>1.5</v>
      </c>
      <c r="D4" s="114">
        <f t="shared" si="0"/>
        <v>3</v>
      </c>
      <c r="E4" s="114">
        <f t="shared" si="0"/>
        <v>1.5</v>
      </c>
      <c r="F4" s="114">
        <f t="shared" ref="F4" si="1">SUM(F5:F6)</f>
        <v>0</v>
      </c>
    </row>
    <row r="5" spans="1:6" x14ac:dyDescent="0.25">
      <c r="A5" s="178" t="s">
        <v>436</v>
      </c>
      <c r="B5" s="175"/>
      <c r="C5" s="175">
        <v>0.5</v>
      </c>
      <c r="D5" s="175">
        <v>2</v>
      </c>
      <c r="E5" s="175">
        <v>0.5</v>
      </c>
      <c r="F5" s="175"/>
    </row>
    <row r="6" spans="1:6" x14ac:dyDescent="0.25">
      <c r="A6" s="18" t="s">
        <v>993</v>
      </c>
      <c r="B6" s="102">
        <v>1</v>
      </c>
      <c r="C6" s="102">
        <v>1</v>
      </c>
      <c r="D6" s="102">
        <v>1</v>
      </c>
      <c r="E6" s="102">
        <v>1</v>
      </c>
      <c r="F6" s="102"/>
    </row>
    <row r="7" spans="1:6" ht="16.5" thickBot="1" x14ac:dyDescent="0.3">
      <c r="A7" s="69"/>
      <c r="B7" s="104"/>
      <c r="C7" s="104"/>
      <c r="D7" s="104"/>
      <c r="E7" s="104"/>
      <c r="F7" s="104"/>
    </row>
    <row r="8" spans="1:6" ht="16.5" thickBot="1" x14ac:dyDescent="0.3">
      <c r="A8" s="43" t="s">
        <v>49</v>
      </c>
      <c r="B8" s="114">
        <f>SUM(B9:B10)</f>
        <v>3.5</v>
      </c>
      <c r="C8" s="114">
        <f t="shared" ref="C8:E8" si="2">SUM(C9:C10)</f>
        <v>4.5</v>
      </c>
      <c r="D8" s="114">
        <f t="shared" si="2"/>
        <v>3.01</v>
      </c>
      <c r="E8" s="114">
        <f t="shared" si="2"/>
        <v>3.01</v>
      </c>
      <c r="F8" s="114">
        <f t="shared" ref="F8" si="3">SUM(F9:F10)</f>
        <v>0</v>
      </c>
    </row>
    <row r="9" spans="1:6" x14ac:dyDescent="0.25">
      <c r="A9" s="178" t="s">
        <v>527</v>
      </c>
      <c r="B9" s="175">
        <v>3</v>
      </c>
      <c r="C9" s="175">
        <v>4</v>
      </c>
      <c r="D9" s="175">
        <v>3</v>
      </c>
      <c r="E9" s="175">
        <v>3</v>
      </c>
      <c r="F9" s="175"/>
    </row>
    <row r="10" spans="1:6" x14ac:dyDescent="0.25">
      <c r="A10" s="19" t="s">
        <v>917</v>
      </c>
      <c r="B10" s="102">
        <v>0.5</v>
      </c>
      <c r="C10" s="102">
        <v>0.5</v>
      </c>
      <c r="D10" s="102">
        <v>0.01</v>
      </c>
      <c r="E10" s="102">
        <v>0.01</v>
      </c>
      <c r="F10" s="102"/>
    </row>
    <row r="11" spans="1:6" ht="16.5" thickBot="1" x14ac:dyDescent="0.3">
      <c r="A11" s="69"/>
      <c r="B11" s="104"/>
      <c r="C11" s="104"/>
      <c r="D11" s="104"/>
      <c r="E11" s="104"/>
      <c r="F11" s="104"/>
    </row>
    <row r="12" spans="1:6" ht="16.5" thickBot="1" x14ac:dyDescent="0.3">
      <c r="A12" s="43" t="s">
        <v>56</v>
      </c>
      <c r="B12" s="114">
        <f>SUM(B13:B24)</f>
        <v>73.5</v>
      </c>
      <c r="C12" s="114">
        <f t="shared" ref="C12:F12" si="4">SUM(C13:C24)</f>
        <v>54</v>
      </c>
      <c r="D12" s="114">
        <f t="shared" si="4"/>
        <v>41.11</v>
      </c>
      <c r="E12" s="114">
        <f t="shared" si="4"/>
        <v>40.200000000000003</v>
      </c>
      <c r="F12" s="114">
        <f t="shared" si="4"/>
        <v>0</v>
      </c>
    </row>
    <row r="13" spans="1:6" x14ac:dyDescent="0.25">
      <c r="A13" s="178" t="s">
        <v>497</v>
      </c>
      <c r="B13" s="175">
        <v>1</v>
      </c>
      <c r="C13" s="175">
        <v>1</v>
      </c>
      <c r="D13" s="175">
        <v>1</v>
      </c>
      <c r="E13" s="175">
        <v>1</v>
      </c>
      <c r="F13" s="175"/>
    </row>
    <row r="14" spans="1:6" x14ac:dyDescent="0.25">
      <c r="A14" s="19" t="s">
        <v>488</v>
      </c>
      <c r="B14" s="102">
        <v>3</v>
      </c>
      <c r="C14" s="102">
        <v>2</v>
      </c>
      <c r="D14" s="102">
        <v>1</v>
      </c>
      <c r="E14" s="102">
        <v>1</v>
      </c>
      <c r="F14" s="102"/>
    </row>
    <row r="15" spans="1:6" x14ac:dyDescent="0.25">
      <c r="A15" s="180" t="s">
        <v>792</v>
      </c>
      <c r="B15" s="176"/>
      <c r="C15" s="176"/>
      <c r="D15" s="176">
        <v>0.01</v>
      </c>
      <c r="E15" s="176">
        <v>0.1</v>
      </c>
      <c r="F15" s="176"/>
    </row>
    <row r="16" spans="1:6" x14ac:dyDescent="0.25">
      <c r="A16" s="19" t="s">
        <v>447</v>
      </c>
      <c r="B16" s="102">
        <v>2</v>
      </c>
      <c r="C16" s="102">
        <v>2</v>
      </c>
      <c r="D16" s="102">
        <v>1</v>
      </c>
      <c r="E16" s="102">
        <v>1</v>
      </c>
      <c r="F16" s="102"/>
    </row>
    <row r="17" spans="1:6" x14ac:dyDescent="0.25">
      <c r="A17" s="180" t="s">
        <v>909</v>
      </c>
      <c r="B17" s="176">
        <v>0.5</v>
      </c>
      <c r="C17" s="176">
        <v>3</v>
      </c>
      <c r="D17" s="176">
        <v>3</v>
      </c>
      <c r="E17" s="176"/>
      <c r="F17" s="176"/>
    </row>
    <row r="18" spans="1:6" x14ac:dyDescent="0.25">
      <c r="A18" s="19" t="s">
        <v>901</v>
      </c>
      <c r="B18" s="102">
        <v>0.5</v>
      </c>
      <c r="C18" s="102">
        <v>0.5</v>
      </c>
      <c r="D18" s="102">
        <v>1</v>
      </c>
      <c r="E18" s="102">
        <v>1</v>
      </c>
      <c r="F18" s="102"/>
    </row>
    <row r="19" spans="1:6" x14ac:dyDescent="0.25">
      <c r="A19" s="180" t="s">
        <v>563</v>
      </c>
      <c r="B19" s="176">
        <v>18</v>
      </c>
      <c r="C19" s="176">
        <v>13</v>
      </c>
      <c r="D19" s="176">
        <v>10</v>
      </c>
      <c r="E19" s="176">
        <v>11</v>
      </c>
      <c r="F19" s="176"/>
    </row>
    <row r="20" spans="1:6" x14ac:dyDescent="0.25">
      <c r="A20" s="19" t="s">
        <v>453</v>
      </c>
      <c r="B20" s="102">
        <v>0.5</v>
      </c>
      <c r="C20" s="102">
        <v>0.5</v>
      </c>
      <c r="D20" s="102">
        <v>0.1</v>
      </c>
      <c r="E20" s="102">
        <v>0.1</v>
      </c>
      <c r="F20" s="102"/>
    </row>
    <row r="21" spans="1:6" x14ac:dyDescent="0.25">
      <c r="A21" s="180" t="s">
        <v>670</v>
      </c>
      <c r="B21" s="176">
        <v>0.5</v>
      </c>
      <c r="C21" s="176">
        <v>0.5</v>
      </c>
      <c r="D21" s="176">
        <v>0.5</v>
      </c>
      <c r="E21" s="176">
        <v>0.5</v>
      </c>
      <c r="F21" s="176"/>
    </row>
    <row r="22" spans="1:6" x14ac:dyDescent="0.25">
      <c r="A22" s="19" t="s">
        <v>455</v>
      </c>
      <c r="B22" s="102">
        <v>2</v>
      </c>
      <c r="C22" s="102">
        <v>1</v>
      </c>
      <c r="D22" s="102">
        <v>3</v>
      </c>
      <c r="E22" s="102">
        <v>4</v>
      </c>
      <c r="F22" s="102"/>
    </row>
    <row r="23" spans="1:6" x14ac:dyDescent="0.25">
      <c r="A23" s="180" t="s">
        <v>463</v>
      </c>
      <c r="B23" s="176">
        <v>0.5</v>
      </c>
      <c r="C23" s="176">
        <v>0.5</v>
      </c>
      <c r="D23" s="176">
        <v>0.5</v>
      </c>
      <c r="E23" s="176">
        <v>0.5</v>
      </c>
      <c r="F23" s="176"/>
    </row>
    <row r="24" spans="1:6" x14ac:dyDescent="0.25">
      <c r="A24" s="227" t="s">
        <v>568</v>
      </c>
      <c r="B24" s="177">
        <v>45</v>
      </c>
      <c r="C24" s="177">
        <v>30</v>
      </c>
      <c r="D24" s="177">
        <v>20</v>
      </c>
      <c r="E24" s="177">
        <v>20</v>
      </c>
      <c r="F24" s="177"/>
    </row>
    <row r="25" spans="1:6" x14ac:dyDescent="0.25">
      <c r="A25" s="227" t="s">
        <v>456</v>
      </c>
      <c r="B25" s="177">
        <v>2</v>
      </c>
      <c r="C25" s="177"/>
      <c r="D25" s="177">
        <v>1</v>
      </c>
      <c r="E25" s="177">
        <v>1</v>
      </c>
      <c r="F25" s="177"/>
    </row>
    <row r="26" spans="1:6" ht="16.5" thickBot="1" x14ac:dyDescent="0.3">
      <c r="A26" s="69"/>
      <c r="B26" s="104"/>
      <c r="C26" s="104"/>
      <c r="D26" s="104"/>
      <c r="E26" s="104"/>
      <c r="F26" s="104"/>
    </row>
    <row r="27" spans="1:6" ht="16.5" thickBot="1" x14ac:dyDescent="0.3">
      <c r="A27" s="43" t="s">
        <v>57</v>
      </c>
      <c r="B27" s="114">
        <f>B4+B8+B12</f>
        <v>78</v>
      </c>
      <c r="C27" s="114">
        <f t="shared" ref="C27:E27" si="5">C4+C8+C12</f>
        <v>60</v>
      </c>
      <c r="D27" s="114">
        <f t="shared" si="5"/>
        <v>47.12</v>
      </c>
      <c r="E27" s="114">
        <f t="shared" si="5"/>
        <v>44.71</v>
      </c>
      <c r="F27" s="114">
        <f t="shared" ref="F27" si="6">F4+F8+F12</f>
        <v>0</v>
      </c>
    </row>
    <row r="28" spans="1:6" ht="16.5" thickBot="1" x14ac:dyDescent="0.3">
      <c r="A28" s="43" t="s">
        <v>58</v>
      </c>
      <c r="B28" s="105">
        <f>COUNT(B5:B6)+COUNT(B9:B10)+COUNT(B13:B23)</f>
        <v>13</v>
      </c>
      <c r="C28" s="105">
        <f t="shared" ref="C28:E28" si="7">COUNT(C5:C6)+COUNT(C9:C10)+COUNT(C13:C23)</f>
        <v>14</v>
      </c>
      <c r="D28" s="105">
        <f t="shared" si="7"/>
        <v>15</v>
      </c>
      <c r="E28" s="105">
        <f t="shared" si="7"/>
        <v>14</v>
      </c>
      <c r="F28" s="105">
        <f t="shared" ref="F28" si="8">COUNT(F5:F6)+COUNT(F9:F10)+COUNT(F13:F23)</f>
        <v>0</v>
      </c>
    </row>
    <row r="29" spans="1:6" x14ac:dyDescent="0.25">
      <c r="B29" s="100"/>
      <c r="C29" s="100"/>
      <c r="D29" s="100"/>
      <c r="E29" s="100">
        <v>8127</v>
      </c>
      <c r="F29" s="100"/>
    </row>
    <row r="30" spans="1:6" x14ac:dyDescent="0.25">
      <c r="B30" s="100"/>
      <c r="C30" s="100"/>
      <c r="D30" s="100"/>
      <c r="E30" s="100"/>
      <c r="F30" s="100"/>
    </row>
  </sheetData>
  <sortState xmlns:xlrd2="http://schemas.microsoft.com/office/spreadsheetml/2017/richdata2" ref="A14:E23">
    <sortCondition ref="A13:A23"/>
  </sortState>
  <printOptions gridLines="1"/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1:F37"/>
  <sheetViews>
    <sheetView workbookViewId="0">
      <selection activeCell="J28" sqref="J28"/>
    </sheetView>
  </sheetViews>
  <sheetFormatPr defaultColWidth="8.85546875" defaultRowHeight="15.75" x14ac:dyDescent="0.25"/>
  <cols>
    <col min="1" max="1" width="34.7109375" style="3" customWidth="1"/>
    <col min="2" max="2" width="10.5703125" style="3" bestFit="1" customWidth="1"/>
    <col min="3" max="6" width="10.42578125" style="3" customWidth="1"/>
    <col min="7" max="16384" width="8.85546875" style="3"/>
  </cols>
  <sheetData>
    <row r="1" spans="1:6" ht="16.5" thickBot="1" x14ac:dyDescent="0.3">
      <c r="A1" s="154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</row>
    <row r="2" spans="1:6" x14ac:dyDescent="0.25">
      <c r="A2" s="150" t="s">
        <v>876</v>
      </c>
      <c r="B2" s="153" t="s">
        <v>956</v>
      </c>
      <c r="C2" s="106"/>
      <c r="D2" s="106"/>
      <c r="E2" s="106" t="s">
        <v>992</v>
      </c>
      <c r="F2" s="106"/>
    </row>
    <row r="3" spans="1:6" ht="16.5" thickBot="1" x14ac:dyDescent="0.3">
      <c r="A3" s="73" t="s">
        <v>878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</row>
    <row r="4" spans="1:6" ht="16.5" thickBot="1" x14ac:dyDescent="0.3">
      <c r="A4" s="43" t="s">
        <v>48</v>
      </c>
      <c r="B4" s="114">
        <f>SUM(B5:B8)</f>
        <v>4</v>
      </c>
      <c r="C4" s="114">
        <f t="shared" ref="C4:E4" si="0">SUM(C5:C8)</f>
        <v>4</v>
      </c>
      <c r="D4" s="114">
        <f t="shared" si="0"/>
        <v>6</v>
      </c>
      <c r="E4" s="114">
        <f t="shared" si="0"/>
        <v>6</v>
      </c>
      <c r="F4" s="114">
        <f t="shared" ref="F4" si="1">SUM(F5:F8)</f>
        <v>0</v>
      </c>
    </row>
    <row r="5" spans="1:6" x14ac:dyDescent="0.25">
      <c r="A5" s="178" t="s">
        <v>436</v>
      </c>
      <c r="B5" s="175">
        <v>2</v>
      </c>
      <c r="C5" s="175">
        <v>2</v>
      </c>
      <c r="D5" s="175">
        <v>2</v>
      </c>
      <c r="E5" s="175">
        <v>2</v>
      </c>
      <c r="F5" s="175"/>
    </row>
    <row r="6" spans="1:6" x14ac:dyDescent="0.25">
      <c r="A6" s="48" t="s">
        <v>922</v>
      </c>
      <c r="B6" s="106"/>
      <c r="C6" s="106"/>
      <c r="D6" s="106"/>
      <c r="E6" s="106">
        <v>1</v>
      </c>
      <c r="F6" s="106"/>
    </row>
    <row r="7" spans="1:6" x14ac:dyDescent="0.25">
      <c r="A7" s="182" t="s">
        <v>485</v>
      </c>
      <c r="B7" s="176">
        <v>2</v>
      </c>
      <c r="C7" s="176">
        <v>2</v>
      </c>
      <c r="D7" s="176">
        <v>2</v>
      </c>
      <c r="E7" s="176">
        <v>2</v>
      </c>
      <c r="F7" s="176"/>
    </row>
    <row r="8" spans="1:6" x14ac:dyDescent="0.25">
      <c r="A8" s="18" t="s">
        <v>879</v>
      </c>
      <c r="B8" s="102"/>
      <c r="C8" s="102"/>
      <c r="D8" s="102">
        <v>2</v>
      </c>
      <c r="E8" s="102">
        <v>1</v>
      </c>
      <c r="F8" s="102"/>
    </row>
    <row r="9" spans="1:6" ht="16.5" thickBot="1" x14ac:dyDescent="0.3">
      <c r="A9" s="69"/>
      <c r="B9" s="104"/>
      <c r="C9" s="104"/>
      <c r="D9" s="104"/>
      <c r="E9" s="104"/>
      <c r="F9" s="104"/>
    </row>
    <row r="10" spans="1:6" ht="16.5" thickBot="1" x14ac:dyDescent="0.3">
      <c r="A10" s="43" t="s">
        <v>49</v>
      </c>
      <c r="B10" s="114">
        <f>SUM(B11:B14)</f>
        <v>5</v>
      </c>
      <c r="C10" s="114">
        <f t="shared" ref="C10:E10" si="2">SUM(C11:C14)</f>
        <v>9</v>
      </c>
      <c r="D10" s="114">
        <f t="shared" si="2"/>
        <v>6</v>
      </c>
      <c r="E10" s="114">
        <f t="shared" si="2"/>
        <v>9</v>
      </c>
      <c r="F10" s="114">
        <f t="shared" ref="F10" si="3">SUM(F11:F14)</f>
        <v>0</v>
      </c>
    </row>
    <row r="11" spans="1:6" x14ac:dyDescent="0.25">
      <c r="A11" s="178" t="s">
        <v>442</v>
      </c>
      <c r="B11" s="175">
        <v>3</v>
      </c>
      <c r="C11" s="175">
        <v>4</v>
      </c>
      <c r="D11" s="175">
        <v>3</v>
      </c>
      <c r="E11" s="175">
        <v>4</v>
      </c>
      <c r="F11" s="175"/>
    </row>
    <row r="12" spans="1:6" x14ac:dyDescent="0.25">
      <c r="A12" s="19" t="s">
        <v>536</v>
      </c>
      <c r="B12" s="102">
        <v>1</v>
      </c>
      <c r="C12" s="102">
        <v>3</v>
      </c>
      <c r="D12" s="102">
        <v>1</v>
      </c>
      <c r="E12" s="102">
        <v>3</v>
      </c>
      <c r="F12" s="102"/>
    </row>
    <row r="13" spans="1:6" x14ac:dyDescent="0.25">
      <c r="A13" s="180" t="s">
        <v>505</v>
      </c>
      <c r="B13" s="176"/>
      <c r="C13" s="176"/>
      <c r="D13" s="176"/>
      <c r="E13" s="176">
        <v>1</v>
      </c>
      <c r="F13" s="176"/>
    </row>
    <row r="14" spans="1:6" x14ac:dyDescent="0.25">
      <c r="A14" s="19" t="s">
        <v>470</v>
      </c>
      <c r="B14" s="102">
        <v>1</v>
      </c>
      <c r="C14" s="102">
        <v>2</v>
      </c>
      <c r="D14" s="102">
        <v>2</v>
      </c>
      <c r="E14" s="102">
        <v>1</v>
      </c>
      <c r="F14" s="102"/>
    </row>
    <row r="15" spans="1:6" ht="16.5" thickBot="1" x14ac:dyDescent="0.3">
      <c r="A15" s="69"/>
      <c r="B15" s="104"/>
      <c r="C15" s="104"/>
      <c r="D15" s="104"/>
      <c r="E15" s="104"/>
      <c r="F15" s="104"/>
    </row>
    <row r="16" spans="1:6" ht="16.5" thickBot="1" x14ac:dyDescent="0.3">
      <c r="A16" s="43" t="s">
        <v>56</v>
      </c>
      <c r="B16" s="114">
        <f>SUM(B17:B30)</f>
        <v>51.5</v>
      </c>
      <c r="C16" s="114">
        <f t="shared" ref="C16:E16" si="4">SUM(C17:C30)</f>
        <v>40.5</v>
      </c>
      <c r="D16" s="114">
        <f t="shared" si="4"/>
        <v>48.12</v>
      </c>
      <c r="E16" s="114">
        <f t="shared" si="4"/>
        <v>44.62</v>
      </c>
      <c r="F16" s="114">
        <f t="shared" ref="F16" si="5">SUM(F17:F30)</f>
        <v>0</v>
      </c>
    </row>
    <row r="17" spans="1:6" x14ac:dyDescent="0.25">
      <c r="A17" s="178" t="s">
        <v>488</v>
      </c>
      <c r="B17" s="175">
        <v>6</v>
      </c>
      <c r="C17" s="175">
        <v>6</v>
      </c>
      <c r="D17" s="175">
        <v>2</v>
      </c>
      <c r="E17" s="175">
        <v>6</v>
      </c>
      <c r="F17" s="175"/>
    </row>
    <row r="18" spans="1:6" x14ac:dyDescent="0.25">
      <c r="A18" s="19" t="s">
        <v>684</v>
      </c>
      <c r="B18" s="102">
        <v>6</v>
      </c>
      <c r="C18" s="102"/>
      <c r="D18" s="102"/>
      <c r="E18" s="102"/>
      <c r="F18" s="102"/>
    </row>
    <row r="19" spans="1:6" x14ac:dyDescent="0.25">
      <c r="A19" s="180" t="s">
        <v>447</v>
      </c>
      <c r="B19" s="176">
        <v>0.5</v>
      </c>
      <c r="C19" s="176">
        <v>0.5</v>
      </c>
      <c r="D19" s="176">
        <v>0.01</v>
      </c>
      <c r="E19" s="176"/>
      <c r="F19" s="176"/>
    </row>
    <row r="20" spans="1:6" x14ac:dyDescent="0.25">
      <c r="A20" s="19" t="s">
        <v>473</v>
      </c>
      <c r="B20" s="102"/>
      <c r="C20" s="102">
        <v>1</v>
      </c>
      <c r="D20" s="102">
        <v>2</v>
      </c>
      <c r="E20" s="102">
        <v>3</v>
      </c>
      <c r="F20" s="102"/>
    </row>
    <row r="21" spans="1:6" x14ac:dyDescent="0.25">
      <c r="A21" s="180" t="s">
        <v>449</v>
      </c>
      <c r="B21" s="176"/>
      <c r="C21" s="176"/>
      <c r="D21" s="176"/>
      <c r="E21" s="176">
        <v>0.01</v>
      </c>
      <c r="F21" s="176"/>
    </row>
    <row r="22" spans="1:6" x14ac:dyDescent="0.25">
      <c r="A22" s="19" t="s">
        <v>450</v>
      </c>
      <c r="B22" s="102">
        <v>0.5</v>
      </c>
      <c r="C22" s="102">
        <v>0.5</v>
      </c>
      <c r="D22" s="102">
        <v>0.1</v>
      </c>
      <c r="E22" s="102">
        <v>0.5</v>
      </c>
      <c r="F22" s="102"/>
    </row>
    <row r="23" spans="1:6" x14ac:dyDescent="0.25">
      <c r="A23" s="180" t="s">
        <v>563</v>
      </c>
      <c r="B23" s="176"/>
      <c r="C23" s="176">
        <v>1</v>
      </c>
      <c r="D23" s="176">
        <v>1</v>
      </c>
      <c r="E23" s="176"/>
      <c r="F23" s="176"/>
    </row>
    <row r="24" spans="1:6" x14ac:dyDescent="0.25">
      <c r="A24" s="19" t="s">
        <v>453</v>
      </c>
      <c r="B24" s="102">
        <v>0.5</v>
      </c>
      <c r="C24" s="102">
        <v>0.5</v>
      </c>
      <c r="D24" s="102">
        <v>1</v>
      </c>
      <c r="E24" s="102">
        <v>0.5</v>
      </c>
      <c r="F24" s="102"/>
    </row>
    <row r="25" spans="1:6" x14ac:dyDescent="0.25">
      <c r="A25" s="180" t="s">
        <v>455</v>
      </c>
      <c r="B25" s="176">
        <v>0.5</v>
      </c>
      <c r="C25" s="176">
        <v>0.5</v>
      </c>
      <c r="D25" s="176"/>
      <c r="E25" s="176">
        <v>0.1</v>
      </c>
      <c r="F25" s="176"/>
    </row>
    <row r="26" spans="1:6" x14ac:dyDescent="0.25">
      <c r="A26" s="19" t="s">
        <v>463</v>
      </c>
      <c r="B26" s="102">
        <v>0.5</v>
      </c>
      <c r="C26" s="102">
        <v>0.5</v>
      </c>
      <c r="D26" s="102">
        <v>0.01</v>
      </c>
      <c r="E26" s="102">
        <v>0.01</v>
      </c>
      <c r="F26" s="102"/>
    </row>
    <row r="27" spans="1:6" x14ac:dyDescent="0.25">
      <c r="A27" s="180" t="s">
        <v>880</v>
      </c>
      <c r="B27" s="176">
        <v>7</v>
      </c>
      <c r="C27" s="176"/>
      <c r="D27" s="176">
        <v>14</v>
      </c>
      <c r="E27" s="176">
        <v>0.5</v>
      </c>
      <c r="F27" s="176"/>
    </row>
    <row r="28" spans="1:6" x14ac:dyDescent="0.25">
      <c r="A28" s="18" t="s">
        <v>994</v>
      </c>
      <c r="B28" s="102"/>
      <c r="C28" s="102"/>
      <c r="D28" s="102"/>
      <c r="E28" s="102">
        <v>12</v>
      </c>
      <c r="F28" s="102"/>
    </row>
    <row r="29" spans="1:6" x14ac:dyDescent="0.25">
      <c r="A29" s="182" t="s">
        <v>476</v>
      </c>
      <c r="B29" s="176">
        <v>10</v>
      </c>
      <c r="C29" s="176">
        <v>10</v>
      </c>
      <c r="D29" s="176">
        <v>13</v>
      </c>
      <c r="E29" s="176">
        <v>9</v>
      </c>
      <c r="F29" s="176"/>
    </row>
    <row r="30" spans="1:6" x14ac:dyDescent="0.25">
      <c r="A30" s="227" t="s">
        <v>568</v>
      </c>
      <c r="B30" s="177">
        <v>20</v>
      </c>
      <c r="C30" s="177">
        <v>20</v>
      </c>
      <c r="D30" s="177">
        <v>15</v>
      </c>
      <c r="E30" s="177">
        <v>13</v>
      </c>
      <c r="F30" s="177"/>
    </row>
    <row r="31" spans="1:6" x14ac:dyDescent="0.25">
      <c r="A31" s="227" t="s">
        <v>456</v>
      </c>
      <c r="B31" s="177">
        <v>3</v>
      </c>
      <c r="C31" s="177">
        <v>3</v>
      </c>
      <c r="D31" s="177">
        <v>2</v>
      </c>
      <c r="E31" s="177">
        <v>2</v>
      </c>
      <c r="F31" s="177"/>
    </row>
    <row r="32" spans="1:6" ht="16.5" thickBot="1" x14ac:dyDescent="0.3">
      <c r="A32" s="69"/>
      <c r="B32" s="104"/>
      <c r="C32" s="104"/>
      <c r="D32" s="104"/>
      <c r="E32" s="104"/>
      <c r="F32" s="104"/>
    </row>
    <row r="33" spans="1:6" ht="16.5" thickBot="1" x14ac:dyDescent="0.3">
      <c r="A33" s="43" t="s">
        <v>57</v>
      </c>
      <c r="B33" s="114">
        <f>B4+B10+B16</f>
        <v>60.5</v>
      </c>
      <c r="C33" s="114">
        <f t="shared" ref="C33:E33" si="6">C4+C10+C16</f>
        <v>53.5</v>
      </c>
      <c r="D33" s="114">
        <f t="shared" si="6"/>
        <v>60.12</v>
      </c>
      <c r="E33" s="114">
        <f t="shared" si="6"/>
        <v>59.62</v>
      </c>
      <c r="F33" s="114">
        <f t="shared" ref="F33" si="7">F4+F10+F16</f>
        <v>0</v>
      </c>
    </row>
    <row r="34" spans="1:6" ht="16.5" thickBot="1" x14ac:dyDescent="0.3">
      <c r="A34" s="43" t="s">
        <v>58</v>
      </c>
      <c r="B34" s="114">
        <f>COUNT(B5:B29)-2</f>
        <v>14</v>
      </c>
      <c r="C34" s="114">
        <f t="shared" ref="C34:E34" si="8">COUNT(C5:C29)-2</f>
        <v>14</v>
      </c>
      <c r="D34" s="114">
        <f t="shared" si="8"/>
        <v>15</v>
      </c>
      <c r="E34" s="114">
        <f t="shared" si="8"/>
        <v>18</v>
      </c>
      <c r="F34" s="114">
        <f t="shared" ref="F34" si="9">COUNT(F5:F29)-2</f>
        <v>0</v>
      </c>
    </row>
    <row r="35" spans="1:6" x14ac:dyDescent="0.25">
      <c r="B35" s="135"/>
      <c r="C35" s="100"/>
      <c r="D35" s="100"/>
      <c r="E35" s="100">
        <v>8125</v>
      </c>
      <c r="F35" s="100"/>
    </row>
    <row r="36" spans="1:6" x14ac:dyDescent="0.25">
      <c r="B36" s="100"/>
      <c r="C36" s="100"/>
      <c r="D36" s="100"/>
      <c r="E36" s="100"/>
      <c r="F36" s="100"/>
    </row>
    <row r="37" spans="1:6" x14ac:dyDescent="0.25">
      <c r="B37" s="100"/>
      <c r="C37" s="100"/>
      <c r="D37" s="100"/>
      <c r="E37" s="100"/>
      <c r="F37" s="100"/>
    </row>
  </sheetData>
  <sortState xmlns:xlrd2="http://schemas.microsoft.com/office/spreadsheetml/2017/richdata2" ref="A18:E27">
    <sortCondition ref="A17:A27"/>
  </sortState>
  <printOptions gridLines="1"/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/>
  <dimension ref="A1:K41"/>
  <sheetViews>
    <sheetView workbookViewId="0">
      <selection activeCell="J36" sqref="J36"/>
    </sheetView>
  </sheetViews>
  <sheetFormatPr defaultColWidth="8.85546875" defaultRowHeight="15.75" x14ac:dyDescent="0.25"/>
  <cols>
    <col min="1" max="1" width="38.7109375" style="3" customWidth="1"/>
    <col min="2" max="2" width="9.5703125" style="3" bestFit="1" customWidth="1"/>
    <col min="3" max="6" width="12.28515625" style="3" customWidth="1"/>
    <col min="7" max="16384" width="8.85546875" style="3"/>
  </cols>
  <sheetData>
    <row r="1" spans="1:7" ht="16.5" thickBot="1" x14ac:dyDescent="0.3">
      <c r="A1" s="154" t="s">
        <v>842</v>
      </c>
      <c r="B1" s="114">
        <v>2014</v>
      </c>
      <c r="C1" s="114">
        <v>2017</v>
      </c>
      <c r="D1" s="114">
        <v>2020</v>
      </c>
      <c r="E1" s="114">
        <v>2023</v>
      </c>
      <c r="F1" s="114"/>
      <c r="G1" s="100"/>
    </row>
    <row r="2" spans="1:7" x14ac:dyDescent="0.25">
      <c r="A2" s="149" t="s">
        <v>881</v>
      </c>
      <c r="B2" s="152" t="s">
        <v>956</v>
      </c>
      <c r="C2" s="106"/>
      <c r="D2" s="106"/>
      <c r="E2" s="106" t="s">
        <v>992</v>
      </c>
      <c r="F2" s="106"/>
      <c r="G2" s="100"/>
    </row>
    <row r="3" spans="1:7" ht="16.5" thickBot="1" x14ac:dyDescent="0.3">
      <c r="A3" s="73" t="s">
        <v>882</v>
      </c>
      <c r="B3" s="104" t="s">
        <v>431</v>
      </c>
      <c r="C3" s="104" t="s">
        <v>431</v>
      </c>
      <c r="D3" s="104" t="s">
        <v>431</v>
      </c>
      <c r="E3" s="104" t="s">
        <v>431</v>
      </c>
      <c r="F3" s="104" t="s">
        <v>431</v>
      </c>
      <c r="G3" s="100"/>
    </row>
    <row r="4" spans="1:7" ht="16.5" thickBot="1" x14ac:dyDescent="0.3">
      <c r="A4" s="43" t="s">
        <v>55</v>
      </c>
      <c r="B4" s="114">
        <f>SUM(B5)</f>
        <v>0.5</v>
      </c>
      <c r="C4" s="114">
        <f t="shared" ref="C4:F4" si="0">SUM(C5)</f>
        <v>1</v>
      </c>
      <c r="D4" s="114">
        <f t="shared" si="0"/>
        <v>2</v>
      </c>
      <c r="E4" s="114">
        <f t="shared" si="0"/>
        <v>1</v>
      </c>
      <c r="F4" s="114">
        <f t="shared" si="0"/>
        <v>0</v>
      </c>
      <c r="G4" s="100"/>
    </row>
    <row r="5" spans="1:7" x14ac:dyDescent="0.25">
      <c r="A5" s="178" t="s">
        <v>581</v>
      </c>
      <c r="B5" s="175">
        <v>0.5</v>
      </c>
      <c r="C5" s="175">
        <v>1</v>
      </c>
      <c r="D5" s="175">
        <v>2</v>
      </c>
      <c r="E5" s="175">
        <v>1</v>
      </c>
      <c r="F5" s="175"/>
      <c r="G5" s="100"/>
    </row>
    <row r="6" spans="1:7" ht="16.5" thickBot="1" x14ac:dyDescent="0.3">
      <c r="A6" s="18"/>
      <c r="B6" s="102"/>
      <c r="C6" s="102"/>
      <c r="D6" s="102"/>
      <c r="E6" s="102"/>
      <c r="F6" s="102"/>
      <c r="G6" s="100"/>
    </row>
    <row r="7" spans="1:7" ht="16.5" thickBot="1" x14ac:dyDescent="0.3">
      <c r="A7" s="43" t="s">
        <v>48</v>
      </c>
      <c r="B7" s="114">
        <f>SUM(B8:B14)</f>
        <v>14</v>
      </c>
      <c r="C7" s="114">
        <f>SUM(C8:C14)</f>
        <v>24</v>
      </c>
      <c r="D7" s="114">
        <f>SUM(D8:D14)</f>
        <v>25.3</v>
      </c>
      <c r="E7" s="114">
        <f>SUM(E8:E14)</f>
        <v>33</v>
      </c>
      <c r="F7" s="114">
        <f>SUM(F8:F14)</f>
        <v>0</v>
      </c>
      <c r="G7" s="100"/>
    </row>
    <row r="8" spans="1:7" x14ac:dyDescent="0.25">
      <c r="A8" s="178" t="s">
        <v>436</v>
      </c>
      <c r="B8" s="175">
        <v>11</v>
      </c>
      <c r="C8" s="175">
        <v>17</v>
      </c>
      <c r="D8" s="175">
        <v>16</v>
      </c>
      <c r="E8" s="175">
        <v>22</v>
      </c>
      <c r="F8" s="175"/>
      <c r="G8" s="100"/>
    </row>
    <row r="9" spans="1:7" x14ac:dyDescent="0.25">
      <c r="A9" s="19" t="s">
        <v>468</v>
      </c>
      <c r="B9" s="102"/>
      <c r="C9" s="102">
        <v>3</v>
      </c>
      <c r="D9" s="102">
        <v>3</v>
      </c>
      <c r="E9" s="106">
        <v>3</v>
      </c>
      <c r="F9" s="106"/>
      <c r="G9" s="100"/>
    </row>
    <row r="10" spans="1:7" x14ac:dyDescent="0.25">
      <c r="A10" s="180" t="s">
        <v>437</v>
      </c>
      <c r="B10" s="176"/>
      <c r="C10" s="176">
        <v>4</v>
      </c>
      <c r="D10" s="176">
        <v>3</v>
      </c>
      <c r="E10" s="175">
        <v>6</v>
      </c>
      <c r="F10" s="175"/>
      <c r="G10" s="100"/>
    </row>
    <row r="11" spans="1:7" x14ac:dyDescent="0.25">
      <c r="A11" s="19" t="s">
        <v>469</v>
      </c>
      <c r="B11" s="102"/>
      <c r="C11" s="102"/>
      <c r="D11" s="102">
        <v>1</v>
      </c>
      <c r="E11" s="106">
        <v>1</v>
      </c>
      <c r="F11" s="106"/>
      <c r="G11" s="100"/>
    </row>
    <row r="12" spans="1:7" x14ac:dyDescent="0.25">
      <c r="A12" s="182" t="s">
        <v>961</v>
      </c>
      <c r="B12" s="176">
        <v>2</v>
      </c>
      <c r="C12" s="176"/>
      <c r="D12" s="176">
        <v>2</v>
      </c>
      <c r="E12" s="175">
        <v>1</v>
      </c>
      <c r="F12" s="175"/>
      <c r="G12" s="100"/>
    </row>
    <row r="13" spans="1:7" x14ac:dyDescent="0.25">
      <c r="A13" s="18" t="s">
        <v>486</v>
      </c>
      <c r="B13" s="102">
        <v>1</v>
      </c>
      <c r="C13" s="102"/>
      <c r="D13" s="102"/>
      <c r="E13" s="106"/>
      <c r="F13" s="106"/>
      <c r="G13" s="100"/>
    </row>
    <row r="14" spans="1:7" x14ac:dyDescent="0.25">
      <c r="A14" s="182" t="s">
        <v>960</v>
      </c>
      <c r="B14" s="176"/>
      <c r="C14" s="176"/>
      <c r="D14" s="176">
        <v>0.3</v>
      </c>
      <c r="E14" s="175"/>
      <c r="F14" s="175"/>
      <c r="G14" s="100"/>
    </row>
    <row r="15" spans="1:7" ht="16.5" thickBot="1" x14ac:dyDescent="0.3">
      <c r="A15" s="18"/>
      <c r="B15" s="102"/>
      <c r="C15" s="102"/>
      <c r="D15" s="102"/>
      <c r="E15" s="102"/>
      <c r="F15" s="102"/>
      <c r="G15" s="100"/>
    </row>
    <row r="16" spans="1:7" ht="16.5" thickBot="1" x14ac:dyDescent="0.3">
      <c r="A16" s="43" t="s">
        <v>49</v>
      </c>
      <c r="B16" s="114">
        <f>SUM(B17:B22)</f>
        <v>14.5</v>
      </c>
      <c r="C16" s="114">
        <f t="shared" ref="C16:E16" si="1">SUM(C17:C22)</f>
        <v>23.5</v>
      </c>
      <c r="D16" s="114">
        <f t="shared" si="1"/>
        <v>16</v>
      </c>
      <c r="E16" s="114">
        <f t="shared" si="1"/>
        <v>14</v>
      </c>
      <c r="F16" s="114">
        <f t="shared" ref="F16" si="2">SUM(F17:F22)</f>
        <v>0</v>
      </c>
      <c r="G16" s="100"/>
    </row>
    <row r="17" spans="1:7" x14ac:dyDescent="0.25">
      <c r="A17" s="178" t="s">
        <v>777</v>
      </c>
      <c r="B17" s="175">
        <v>2</v>
      </c>
      <c r="C17" s="175">
        <v>6</v>
      </c>
      <c r="D17" s="175">
        <v>1</v>
      </c>
      <c r="E17" s="175">
        <v>2</v>
      </c>
      <c r="F17" s="175"/>
      <c r="G17" s="100"/>
    </row>
    <row r="18" spans="1:7" x14ac:dyDescent="0.25">
      <c r="A18" s="19" t="s">
        <v>883</v>
      </c>
      <c r="B18" s="102">
        <v>1</v>
      </c>
      <c r="C18" s="102">
        <v>3</v>
      </c>
      <c r="D18" s="102">
        <v>3</v>
      </c>
      <c r="E18" s="102">
        <v>3</v>
      </c>
      <c r="F18" s="102"/>
      <c r="G18" s="100"/>
    </row>
    <row r="19" spans="1:7" x14ac:dyDescent="0.25">
      <c r="A19" s="180" t="s">
        <v>441</v>
      </c>
      <c r="B19" s="176">
        <v>11</v>
      </c>
      <c r="C19" s="176">
        <v>12</v>
      </c>
      <c r="D19" s="176">
        <v>11</v>
      </c>
      <c r="E19" s="176">
        <v>8</v>
      </c>
      <c r="F19" s="176"/>
      <c r="G19" s="100"/>
    </row>
    <row r="20" spans="1:7" x14ac:dyDescent="0.25">
      <c r="A20" s="19" t="s">
        <v>442</v>
      </c>
      <c r="B20" s="102"/>
      <c r="C20" s="102">
        <v>1</v>
      </c>
      <c r="D20" s="102">
        <v>0.5</v>
      </c>
      <c r="E20" s="102">
        <v>0.5</v>
      </c>
      <c r="F20" s="102"/>
      <c r="G20" s="100"/>
    </row>
    <row r="21" spans="1:7" x14ac:dyDescent="0.25">
      <c r="A21" s="180" t="s">
        <v>536</v>
      </c>
      <c r="B21" s="176"/>
      <c r="C21" s="176">
        <v>0.5</v>
      </c>
      <c r="D21" s="176"/>
      <c r="E21" s="176"/>
      <c r="F21" s="176"/>
      <c r="G21" s="100"/>
    </row>
    <row r="22" spans="1:7" x14ac:dyDescent="0.25">
      <c r="A22" s="19" t="s">
        <v>470</v>
      </c>
      <c r="B22" s="102">
        <v>0.5</v>
      </c>
      <c r="C22" s="102">
        <v>1</v>
      </c>
      <c r="D22" s="102">
        <v>0.5</v>
      </c>
      <c r="E22" s="102">
        <v>0.5</v>
      </c>
      <c r="F22" s="102"/>
      <c r="G22" s="100"/>
    </row>
    <row r="23" spans="1:7" ht="16.5" thickBot="1" x14ac:dyDescent="0.3">
      <c r="A23" s="18"/>
      <c r="B23" s="102"/>
      <c r="C23" s="102"/>
      <c r="D23" s="102"/>
      <c r="E23" s="102"/>
      <c r="F23" s="102"/>
      <c r="G23" s="100"/>
    </row>
    <row r="24" spans="1:7" ht="16.5" thickBot="1" x14ac:dyDescent="0.3">
      <c r="A24" s="43" t="s">
        <v>56</v>
      </c>
      <c r="B24" s="114">
        <f>SUM(B25:B35)</f>
        <v>44.5</v>
      </c>
      <c r="C24" s="114">
        <f t="shared" ref="C24:E24" si="3">SUM(C25:C35)</f>
        <v>35.5</v>
      </c>
      <c r="D24" s="114">
        <f t="shared" si="3"/>
        <v>28.1</v>
      </c>
      <c r="E24" s="114">
        <f t="shared" si="3"/>
        <v>26.21</v>
      </c>
      <c r="F24" s="114">
        <f t="shared" ref="F24" si="4">SUM(F25:F35)</f>
        <v>0</v>
      </c>
      <c r="G24" s="100"/>
    </row>
    <row r="25" spans="1:7" x14ac:dyDescent="0.25">
      <c r="A25" s="178" t="s">
        <v>443</v>
      </c>
      <c r="B25" s="175">
        <v>0.5</v>
      </c>
      <c r="C25" s="175">
        <v>1</v>
      </c>
      <c r="D25" s="175">
        <v>2</v>
      </c>
      <c r="E25" s="175">
        <v>1</v>
      </c>
      <c r="F25" s="175"/>
      <c r="G25" s="100"/>
    </row>
    <row r="26" spans="1:7" x14ac:dyDescent="0.25">
      <c r="A26" s="19" t="s">
        <v>447</v>
      </c>
      <c r="B26" s="102">
        <v>0.5</v>
      </c>
      <c r="C26" s="102">
        <v>0.5</v>
      </c>
      <c r="D26" s="102">
        <v>0.1</v>
      </c>
      <c r="E26" s="102">
        <v>0.01</v>
      </c>
      <c r="F26" s="102"/>
      <c r="G26" s="100"/>
    </row>
    <row r="27" spans="1:7" x14ac:dyDescent="0.25">
      <c r="A27" s="180" t="s">
        <v>450</v>
      </c>
      <c r="B27" s="176"/>
      <c r="C27" s="176"/>
      <c r="D27" s="176"/>
      <c r="E27" s="176">
        <v>0.1</v>
      </c>
      <c r="F27" s="176"/>
      <c r="G27" s="100"/>
    </row>
    <row r="28" spans="1:7" x14ac:dyDescent="0.25">
      <c r="A28" s="19" t="s">
        <v>474</v>
      </c>
      <c r="B28" s="102">
        <v>1</v>
      </c>
      <c r="C28" s="102">
        <v>3</v>
      </c>
      <c r="D28" s="102">
        <v>2</v>
      </c>
      <c r="E28" s="102">
        <v>1</v>
      </c>
      <c r="F28" s="102"/>
      <c r="G28" s="100"/>
    </row>
    <row r="29" spans="1:7" x14ac:dyDescent="0.25">
      <c r="A29" s="180" t="s">
        <v>909</v>
      </c>
      <c r="B29" s="176">
        <v>2</v>
      </c>
      <c r="C29" s="176"/>
      <c r="D29" s="176"/>
      <c r="E29" s="176"/>
      <c r="F29" s="176"/>
      <c r="G29" s="100"/>
    </row>
    <row r="30" spans="1:7" x14ac:dyDescent="0.25">
      <c r="A30" s="19" t="s">
        <v>452</v>
      </c>
      <c r="B30" s="102">
        <v>0.5</v>
      </c>
      <c r="C30" s="102">
        <v>0.5</v>
      </c>
      <c r="D30" s="102">
        <v>0.5</v>
      </c>
      <c r="E30" s="102">
        <v>0.5</v>
      </c>
      <c r="F30" s="102"/>
      <c r="G30" s="100"/>
    </row>
    <row r="31" spans="1:7" x14ac:dyDescent="0.25">
      <c r="A31" s="180" t="s">
        <v>461</v>
      </c>
      <c r="B31" s="176">
        <v>1</v>
      </c>
      <c r="C31" s="176">
        <v>0.5</v>
      </c>
      <c r="D31" s="176">
        <v>0.5</v>
      </c>
      <c r="E31" s="176">
        <v>0.1</v>
      </c>
      <c r="F31" s="176"/>
      <c r="G31" s="100"/>
    </row>
    <row r="32" spans="1:7" x14ac:dyDescent="0.25">
      <c r="A32" s="19" t="s">
        <v>453</v>
      </c>
      <c r="B32" s="102">
        <v>1</v>
      </c>
      <c r="C32" s="102">
        <v>1</v>
      </c>
      <c r="D32" s="102">
        <v>1</v>
      </c>
      <c r="E32" s="102">
        <v>2</v>
      </c>
      <c r="F32" s="102"/>
      <c r="G32" s="100"/>
    </row>
    <row r="33" spans="1:11" ht="16.5" thickBot="1" x14ac:dyDescent="0.3">
      <c r="A33" s="180" t="s">
        <v>463</v>
      </c>
      <c r="B33" s="176">
        <v>1</v>
      </c>
      <c r="C33" s="176">
        <v>1</v>
      </c>
      <c r="D33" s="176">
        <v>1</v>
      </c>
      <c r="E33" s="176">
        <v>0.5</v>
      </c>
      <c r="F33" s="176"/>
      <c r="G33" s="100"/>
    </row>
    <row r="34" spans="1:11" ht="16.5" thickBot="1" x14ac:dyDescent="0.3">
      <c r="A34" s="19" t="s">
        <v>880</v>
      </c>
      <c r="B34" s="102">
        <v>2</v>
      </c>
      <c r="C34" s="102">
        <v>3</v>
      </c>
      <c r="D34" s="102">
        <v>6</v>
      </c>
      <c r="E34" s="102">
        <v>6</v>
      </c>
      <c r="F34" s="102"/>
      <c r="G34" s="100"/>
      <c r="K34" s="70"/>
    </row>
    <row r="35" spans="1:11" x14ac:dyDescent="0.25">
      <c r="A35" s="227" t="s">
        <v>568</v>
      </c>
      <c r="B35" s="177">
        <v>35</v>
      </c>
      <c r="C35" s="177">
        <v>25</v>
      </c>
      <c r="D35" s="177">
        <v>15</v>
      </c>
      <c r="E35" s="177">
        <v>15</v>
      </c>
      <c r="F35" s="177"/>
      <c r="G35" s="100"/>
    </row>
    <row r="36" spans="1:11" x14ac:dyDescent="0.25">
      <c r="A36" s="227" t="s">
        <v>456</v>
      </c>
      <c r="B36" s="177">
        <v>0.5</v>
      </c>
      <c r="C36" s="177"/>
      <c r="D36" s="177">
        <v>1</v>
      </c>
      <c r="E36" s="177">
        <v>3</v>
      </c>
      <c r="F36" s="177"/>
      <c r="G36" s="100"/>
    </row>
    <row r="37" spans="1:11" ht="16.5" thickBot="1" x14ac:dyDescent="0.3">
      <c r="A37" s="18"/>
      <c r="B37" s="102"/>
      <c r="C37" s="102"/>
      <c r="D37" s="102"/>
      <c r="E37" s="102"/>
      <c r="F37" s="102"/>
      <c r="G37" s="100"/>
    </row>
    <row r="38" spans="1:11" ht="16.5" thickBot="1" x14ac:dyDescent="0.3">
      <c r="A38" s="43" t="s">
        <v>57</v>
      </c>
      <c r="B38" s="114">
        <f>B4+B7+B16+B24</f>
        <v>73.5</v>
      </c>
      <c r="C38" s="114">
        <f>C4+C7+C16+C24</f>
        <v>84</v>
      </c>
      <c r="D38" s="114">
        <f>D4+D7+D16+D24</f>
        <v>71.400000000000006</v>
      </c>
      <c r="E38" s="114">
        <f>E4+E7+E16+E24</f>
        <v>74.210000000000008</v>
      </c>
      <c r="F38" s="114">
        <f>F4+F7+F16+F24</f>
        <v>0</v>
      </c>
      <c r="G38" s="100"/>
    </row>
    <row r="39" spans="1:11" ht="16.5" thickBot="1" x14ac:dyDescent="0.3">
      <c r="A39" s="43" t="s">
        <v>58</v>
      </c>
      <c r="B39" s="114">
        <f>COUNT(B5)+COUNT(B8:B14)+COUNT(B17:B22)+COUNT(B25:B34)</f>
        <v>17</v>
      </c>
      <c r="C39" s="114">
        <f t="shared" ref="C39:E39" si="5">COUNT(C5)+COUNT(C8:C14)+COUNT(C17:C22)+COUNT(C25:C34)</f>
        <v>18</v>
      </c>
      <c r="D39" s="114">
        <f t="shared" si="5"/>
        <v>20</v>
      </c>
      <c r="E39" s="114">
        <f t="shared" si="5"/>
        <v>20</v>
      </c>
      <c r="F39" s="114">
        <f t="shared" ref="F39" si="6">COUNT(F5)+COUNT(F8:F14)+COUNT(F17:F22)+COUNT(F25:F34)</f>
        <v>0</v>
      </c>
      <c r="G39" s="100"/>
    </row>
    <row r="40" spans="1:11" x14ac:dyDescent="0.25">
      <c r="B40" s="100"/>
      <c r="C40" s="100"/>
      <c r="D40" s="100"/>
      <c r="E40" s="100">
        <v>8123</v>
      </c>
      <c r="F40" s="100"/>
      <c r="G40" s="100"/>
    </row>
    <row r="41" spans="1:11" x14ac:dyDescent="0.25">
      <c r="B41" s="100"/>
      <c r="C41" s="100"/>
      <c r="D41" s="100"/>
      <c r="E41" s="100"/>
      <c r="F41" s="100"/>
      <c r="G41" s="100"/>
    </row>
  </sheetData>
  <sortState xmlns:xlrd2="http://schemas.microsoft.com/office/spreadsheetml/2017/richdata2" ref="A26:E34">
    <sortCondition ref="A25:A34"/>
  </sortState>
  <printOptions gridLines="1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AA37-A3F2-4C48-A45A-14D17C39DECF}">
  <sheetPr codeName="Sheet90"/>
  <dimension ref="A1:B75"/>
  <sheetViews>
    <sheetView tabSelected="1" workbookViewId="0">
      <selection activeCell="A2" sqref="A2"/>
    </sheetView>
  </sheetViews>
  <sheetFormatPr defaultRowHeight="12.75" x14ac:dyDescent="0.2"/>
  <sheetData>
    <row r="1" spans="1:2" x14ac:dyDescent="0.2">
      <c r="A1" s="30" t="s">
        <v>996</v>
      </c>
      <c r="B1" s="30" t="s">
        <v>997</v>
      </c>
    </row>
    <row r="2" spans="1:2" x14ac:dyDescent="0.2">
      <c r="A2" t="s">
        <v>29</v>
      </c>
      <c r="B2">
        <v>1.4</v>
      </c>
    </row>
    <row r="3" spans="1:2" x14ac:dyDescent="0.2">
      <c r="A3" t="s">
        <v>30</v>
      </c>
      <c r="B3">
        <v>1.4</v>
      </c>
    </row>
    <row r="4" spans="1:2" x14ac:dyDescent="0.2">
      <c r="A4" t="s">
        <v>31</v>
      </c>
      <c r="B4">
        <v>1.4</v>
      </c>
    </row>
    <row r="5" spans="1:2" x14ac:dyDescent="0.2">
      <c r="A5" t="s">
        <v>32</v>
      </c>
      <c r="B5">
        <v>1.5</v>
      </c>
    </row>
    <row r="6" spans="1:2" x14ac:dyDescent="0.2">
      <c r="A6" t="s">
        <v>67</v>
      </c>
      <c r="B6">
        <v>1.4</v>
      </c>
    </row>
    <row r="7" spans="1:2" x14ac:dyDescent="0.2">
      <c r="A7" t="s">
        <v>68</v>
      </c>
      <c r="B7">
        <v>1.5</v>
      </c>
    </row>
    <row r="8" spans="1:2" x14ac:dyDescent="0.2">
      <c r="A8" t="s">
        <v>69</v>
      </c>
      <c r="B8">
        <v>1.5</v>
      </c>
    </row>
    <row r="9" spans="1:2" x14ac:dyDescent="0.2">
      <c r="A9" t="s">
        <v>35</v>
      </c>
      <c r="B9">
        <v>1.8</v>
      </c>
    </row>
    <row r="10" spans="1:2" x14ac:dyDescent="0.2">
      <c r="A10" t="s">
        <v>36</v>
      </c>
      <c r="B10">
        <v>1.8</v>
      </c>
    </row>
    <row r="11" spans="1:2" x14ac:dyDescent="0.2">
      <c r="A11" t="s">
        <v>37</v>
      </c>
      <c r="B11">
        <v>1.8</v>
      </c>
    </row>
    <row r="12" spans="1:2" x14ac:dyDescent="0.2">
      <c r="A12" t="s">
        <v>38</v>
      </c>
      <c r="B12">
        <v>1.9</v>
      </c>
    </row>
    <row r="13" spans="1:2" x14ac:dyDescent="0.2">
      <c r="A13" t="s">
        <v>39</v>
      </c>
      <c r="B13">
        <v>2</v>
      </c>
    </row>
    <row r="14" spans="1:2" x14ac:dyDescent="0.2">
      <c r="A14" t="s">
        <v>40</v>
      </c>
      <c r="B14">
        <v>2</v>
      </c>
    </row>
    <row r="15" spans="1:2" x14ac:dyDescent="0.2">
      <c r="A15" t="s">
        <v>41</v>
      </c>
      <c r="B15">
        <v>2</v>
      </c>
    </row>
    <row r="16" spans="1:2" x14ac:dyDescent="0.2">
      <c r="A16" t="s">
        <v>42</v>
      </c>
      <c r="B16">
        <v>2</v>
      </c>
    </row>
    <row r="17" spans="1:2" x14ac:dyDescent="0.2">
      <c r="A17" t="s">
        <v>44</v>
      </c>
      <c r="B17">
        <v>8.6999999999999993</v>
      </c>
    </row>
    <row r="18" spans="1:2" x14ac:dyDescent="0.2">
      <c r="A18" t="s">
        <v>45</v>
      </c>
      <c r="B18">
        <v>8.6999999999999993</v>
      </c>
    </row>
    <row r="19" spans="1:2" x14ac:dyDescent="0.2">
      <c r="A19" t="s">
        <v>46</v>
      </c>
      <c r="B19">
        <v>8.6999999999999993</v>
      </c>
    </row>
    <row r="20" spans="1:2" x14ac:dyDescent="0.2">
      <c r="A20" t="s">
        <v>47</v>
      </c>
      <c r="B20">
        <v>3.9</v>
      </c>
    </row>
    <row r="21" spans="1:2" x14ac:dyDescent="0.2">
      <c r="A21" t="s">
        <v>50</v>
      </c>
      <c r="B21">
        <v>3.9</v>
      </c>
    </row>
    <row r="22" spans="1:2" x14ac:dyDescent="0.2">
      <c r="A22" t="s">
        <v>85</v>
      </c>
      <c r="B22">
        <v>3.9</v>
      </c>
    </row>
    <row r="23" spans="1:2" x14ac:dyDescent="0.2">
      <c r="A23" t="s">
        <v>86</v>
      </c>
      <c r="B23">
        <v>3.9</v>
      </c>
    </row>
    <row r="24" spans="1:2" x14ac:dyDescent="0.2">
      <c r="A24" t="s">
        <v>51</v>
      </c>
      <c r="B24">
        <v>20.9</v>
      </c>
    </row>
    <row r="25" spans="1:2" x14ac:dyDescent="0.2">
      <c r="A25" t="s">
        <v>52</v>
      </c>
      <c r="B25">
        <v>20.9</v>
      </c>
    </row>
    <row r="26" spans="1:2" x14ac:dyDescent="0.2">
      <c r="A26" t="s">
        <v>53</v>
      </c>
      <c r="B26">
        <v>20.9</v>
      </c>
    </row>
    <row r="27" spans="1:2" x14ac:dyDescent="0.2">
      <c r="A27" t="s">
        <v>59</v>
      </c>
      <c r="B27">
        <v>6.9</v>
      </c>
    </row>
    <row r="28" spans="1:2" x14ac:dyDescent="0.2">
      <c r="A28" t="s">
        <v>60</v>
      </c>
      <c r="B28">
        <v>6.9</v>
      </c>
    </row>
    <row r="29" spans="1:2" x14ac:dyDescent="0.2">
      <c r="A29" t="s">
        <v>54</v>
      </c>
      <c r="B29">
        <v>6.9</v>
      </c>
    </row>
    <row r="30" spans="1:2" x14ac:dyDescent="0.2">
      <c r="A30" t="s">
        <v>61</v>
      </c>
      <c r="B30">
        <v>2.7</v>
      </c>
    </row>
    <row r="31" spans="1:2" x14ac:dyDescent="0.2">
      <c r="A31" t="s">
        <v>62</v>
      </c>
      <c r="B31">
        <v>2.7</v>
      </c>
    </row>
    <row r="32" spans="1:2" x14ac:dyDescent="0.2">
      <c r="A32" t="s">
        <v>63</v>
      </c>
      <c r="B32">
        <v>2.7</v>
      </c>
    </row>
    <row r="33" spans="1:2" x14ac:dyDescent="0.2">
      <c r="A33" t="s">
        <v>64</v>
      </c>
      <c r="B33">
        <v>3.2</v>
      </c>
    </row>
    <row r="34" spans="1:2" x14ac:dyDescent="0.2">
      <c r="A34" t="s">
        <v>65</v>
      </c>
      <c r="B34">
        <v>3.2</v>
      </c>
    </row>
    <row r="35" spans="1:2" x14ac:dyDescent="0.2">
      <c r="A35" t="s">
        <v>66</v>
      </c>
      <c r="B35">
        <v>3.2</v>
      </c>
    </row>
    <row r="36" spans="1:2" x14ac:dyDescent="0.2">
      <c r="A36" t="s">
        <v>70</v>
      </c>
      <c r="B36">
        <v>3</v>
      </c>
    </row>
    <row r="37" spans="1:2" x14ac:dyDescent="0.2">
      <c r="A37" t="s">
        <v>71</v>
      </c>
      <c r="B37">
        <v>3</v>
      </c>
    </row>
    <row r="38" spans="1:2" x14ac:dyDescent="0.2">
      <c r="A38" t="s">
        <v>72</v>
      </c>
      <c r="B38">
        <v>3</v>
      </c>
    </row>
    <row r="39" spans="1:2" x14ac:dyDescent="0.2">
      <c r="A39" t="s">
        <v>73</v>
      </c>
      <c r="B39">
        <v>5.7</v>
      </c>
    </row>
    <row r="40" spans="1:2" x14ac:dyDescent="0.2">
      <c r="A40" t="s">
        <v>74</v>
      </c>
      <c r="B40">
        <v>5.7</v>
      </c>
    </row>
    <row r="41" spans="1:2" x14ac:dyDescent="0.2">
      <c r="A41" t="s">
        <v>75</v>
      </c>
      <c r="B41">
        <v>5.7</v>
      </c>
    </row>
    <row r="42" spans="1:2" x14ac:dyDescent="0.2">
      <c r="A42" t="s">
        <v>76</v>
      </c>
      <c r="B42">
        <v>16.100000000000001</v>
      </c>
    </row>
    <row r="43" spans="1:2" x14ac:dyDescent="0.2">
      <c r="A43" t="s">
        <v>77</v>
      </c>
      <c r="B43">
        <v>16.100000000000001</v>
      </c>
    </row>
    <row r="44" spans="1:2" x14ac:dyDescent="0.2">
      <c r="A44" t="s">
        <v>78</v>
      </c>
      <c r="B44">
        <v>16.100000000000001</v>
      </c>
    </row>
    <row r="45" spans="1:2" x14ac:dyDescent="0.2">
      <c r="A45" t="s">
        <v>79</v>
      </c>
      <c r="B45">
        <v>17.3</v>
      </c>
    </row>
    <row r="46" spans="1:2" x14ac:dyDescent="0.2">
      <c r="A46" t="s">
        <v>80</v>
      </c>
      <c r="B46">
        <v>17.3</v>
      </c>
    </row>
    <row r="47" spans="1:2" x14ac:dyDescent="0.2">
      <c r="A47" t="s">
        <v>81</v>
      </c>
      <c r="B47">
        <v>17.3</v>
      </c>
    </row>
    <row r="48" spans="1:2" x14ac:dyDescent="0.2">
      <c r="A48" t="s">
        <v>82</v>
      </c>
      <c r="B48">
        <v>8.1</v>
      </c>
    </row>
    <row r="49" spans="1:2" x14ac:dyDescent="0.2">
      <c r="A49" t="s">
        <v>83</v>
      </c>
      <c r="B49">
        <v>8.1</v>
      </c>
    </row>
    <row r="50" spans="1:2" x14ac:dyDescent="0.2">
      <c r="A50" t="s">
        <v>84</v>
      </c>
      <c r="B50">
        <v>8.1</v>
      </c>
    </row>
    <row r="51" spans="1:2" x14ac:dyDescent="0.2">
      <c r="A51" t="s">
        <v>87</v>
      </c>
      <c r="B51">
        <v>1.9</v>
      </c>
    </row>
    <row r="52" spans="1:2" x14ac:dyDescent="0.2">
      <c r="A52" t="s">
        <v>88</v>
      </c>
      <c r="B52">
        <v>1.9</v>
      </c>
    </row>
    <row r="53" spans="1:2" x14ac:dyDescent="0.2">
      <c r="A53" t="s">
        <v>89</v>
      </c>
      <c r="B53">
        <v>1.9</v>
      </c>
    </row>
    <row r="54" spans="1:2" x14ac:dyDescent="0.2">
      <c r="A54" t="s">
        <v>90</v>
      </c>
      <c r="B54">
        <v>2.2999999999999998</v>
      </c>
    </row>
    <row r="55" spans="1:2" x14ac:dyDescent="0.2">
      <c r="A55" t="s">
        <v>91</v>
      </c>
      <c r="B55">
        <v>2.2999999999999998</v>
      </c>
    </row>
    <row r="56" spans="1:2" x14ac:dyDescent="0.2">
      <c r="A56" t="s">
        <v>92</v>
      </c>
      <c r="B56">
        <v>2.2000000000000002</v>
      </c>
    </row>
    <row r="57" spans="1:2" x14ac:dyDescent="0.2">
      <c r="A57" t="s">
        <v>93</v>
      </c>
      <c r="B57">
        <v>2.2000000000000002</v>
      </c>
    </row>
    <row r="58" spans="1:2" x14ac:dyDescent="0.2">
      <c r="A58" t="s">
        <v>94</v>
      </c>
      <c r="B58">
        <v>2.4</v>
      </c>
    </row>
    <row r="59" spans="1:2" x14ac:dyDescent="0.2">
      <c r="A59" t="s">
        <v>95</v>
      </c>
      <c r="B59">
        <v>2.4</v>
      </c>
    </row>
    <row r="60" spans="1:2" x14ac:dyDescent="0.2">
      <c r="A60" t="s">
        <v>96</v>
      </c>
      <c r="B60">
        <v>2.4</v>
      </c>
    </row>
    <row r="61" spans="1:2" x14ac:dyDescent="0.2">
      <c r="A61" t="s">
        <v>97</v>
      </c>
      <c r="B61">
        <v>3.2</v>
      </c>
    </row>
    <row r="62" spans="1:2" x14ac:dyDescent="0.2">
      <c r="A62" t="s">
        <v>98</v>
      </c>
      <c r="B62">
        <v>3.2</v>
      </c>
    </row>
    <row r="63" spans="1:2" x14ac:dyDescent="0.2">
      <c r="A63" t="s">
        <v>99</v>
      </c>
      <c r="B63">
        <v>3.2</v>
      </c>
    </row>
    <row r="64" spans="1:2" x14ac:dyDescent="0.2">
      <c r="A64" t="s">
        <v>100</v>
      </c>
      <c r="B64">
        <v>5</v>
      </c>
    </row>
    <row r="65" spans="1:2" x14ac:dyDescent="0.2">
      <c r="A65" t="s">
        <v>101</v>
      </c>
      <c r="B65">
        <v>5</v>
      </c>
    </row>
    <row r="66" spans="1:2" x14ac:dyDescent="0.2">
      <c r="A66" t="s">
        <v>102</v>
      </c>
      <c r="B66">
        <v>5</v>
      </c>
    </row>
    <row r="67" spans="1:2" x14ac:dyDescent="0.2">
      <c r="A67" t="s">
        <v>103</v>
      </c>
      <c r="B67">
        <v>5</v>
      </c>
    </row>
    <row r="68" spans="1:2" x14ac:dyDescent="0.2">
      <c r="A68" t="s">
        <v>104</v>
      </c>
      <c r="B68">
        <v>5</v>
      </c>
    </row>
    <row r="69" spans="1:2" x14ac:dyDescent="0.2">
      <c r="A69" t="s">
        <v>105</v>
      </c>
      <c r="B69">
        <v>5</v>
      </c>
    </row>
    <row r="70" spans="1:2" x14ac:dyDescent="0.2">
      <c r="A70" t="s">
        <v>106</v>
      </c>
      <c r="B70">
        <v>4</v>
      </c>
    </row>
    <row r="71" spans="1:2" x14ac:dyDescent="0.2">
      <c r="A71" t="s">
        <v>107</v>
      </c>
      <c r="B71">
        <v>4</v>
      </c>
    </row>
    <row r="72" spans="1:2" x14ac:dyDescent="0.2">
      <c r="A72" t="s">
        <v>108</v>
      </c>
      <c r="B72">
        <v>4</v>
      </c>
    </row>
    <row r="73" spans="1:2" x14ac:dyDescent="0.2">
      <c r="A73" t="s">
        <v>109</v>
      </c>
      <c r="B73">
        <v>7.4</v>
      </c>
    </row>
    <row r="74" spans="1:2" x14ac:dyDescent="0.2">
      <c r="A74" t="s">
        <v>110</v>
      </c>
      <c r="B74">
        <v>7.4</v>
      </c>
    </row>
    <row r="75" spans="1:2" x14ac:dyDescent="0.2">
      <c r="A75" t="s">
        <v>111</v>
      </c>
      <c r="B75">
        <v>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54"/>
  <sheetViews>
    <sheetView workbookViewId="0">
      <selection activeCell="A24" sqref="A24"/>
    </sheetView>
  </sheetViews>
  <sheetFormatPr defaultRowHeight="12.75" x14ac:dyDescent="0.2"/>
  <sheetData>
    <row r="1" spans="1:5" x14ac:dyDescent="0.2">
      <c r="A1" t="s">
        <v>157</v>
      </c>
    </row>
    <row r="2" spans="1:5" x14ac:dyDescent="0.2">
      <c r="B2" t="s">
        <v>67</v>
      </c>
      <c r="C2" t="s">
        <v>90</v>
      </c>
      <c r="D2" t="s">
        <v>93</v>
      </c>
      <c r="E2" t="s">
        <v>94</v>
      </c>
    </row>
    <row r="3" spans="1:5" x14ac:dyDescent="0.2">
      <c r="A3">
        <v>1976</v>
      </c>
      <c r="B3">
        <f>'R33'!B14</f>
        <v>20</v>
      </c>
    </row>
    <row r="4" spans="1:5" x14ac:dyDescent="0.2">
      <c r="A4">
        <v>1999</v>
      </c>
      <c r="B4">
        <f>'R33'!C14</f>
        <v>1</v>
      </c>
      <c r="C4">
        <f>'R56'!B16</f>
        <v>20</v>
      </c>
      <c r="D4">
        <f>'R59'!B8</f>
        <v>2</v>
      </c>
      <c r="E4">
        <f>'R60'!B14</f>
        <v>1</v>
      </c>
    </row>
    <row r="5" spans="1:5" x14ac:dyDescent="0.2">
      <c r="A5">
        <v>2006</v>
      </c>
      <c r="B5">
        <f>'R33'!D14</f>
        <v>6</v>
      </c>
      <c r="C5">
        <f>'R56'!C16</f>
        <v>9</v>
      </c>
      <c r="D5">
        <f>'R59'!C8</f>
        <v>2</v>
      </c>
      <c r="E5">
        <f>'R60'!C14</f>
        <v>1</v>
      </c>
    </row>
    <row r="6" spans="1:5" x14ac:dyDescent="0.2">
      <c r="A6">
        <v>2011</v>
      </c>
      <c r="B6">
        <f>'R33'!E14</f>
        <v>5</v>
      </c>
      <c r="C6">
        <f>'R56'!D16</f>
        <v>1</v>
      </c>
      <c r="D6">
        <f>'R59'!D8</f>
        <v>1</v>
      </c>
      <c r="E6">
        <f>'R60'!D14</f>
        <v>0.5</v>
      </c>
    </row>
    <row r="7" spans="1:5" x14ac:dyDescent="0.2">
      <c r="A7">
        <v>2014</v>
      </c>
      <c r="B7">
        <f>'R33'!F14</f>
        <v>3</v>
      </c>
      <c r="C7">
        <f>'R56'!E16</f>
        <v>1</v>
      </c>
      <c r="E7">
        <f>'R60'!E14</f>
        <v>0.5</v>
      </c>
    </row>
    <row r="24" spans="1:8" x14ac:dyDescent="0.2">
      <c r="A24" t="s">
        <v>158</v>
      </c>
    </row>
    <row r="25" spans="1:8" x14ac:dyDescent="0.2">
      <c r="B25" t="s">
        <v>38</v>
      </c>
      <c r="C25" t="s">
        <v>44</v>
      </c>
      <c r="D25" t="s">
        <v>47</v>
      </c>
      <c r="E25" t="s">
        <v>50</v>
      </c>
      <c r="F25" t="s">
        <v>67</v>
      </c>
      <c r="G25" t="s">
        <v>72</v>
      </c>
      <c r="H25" t="s">
        <v>82</v>
      </c>
    </row>
    <row r="26" spans="1:8" x14ac:dyDescent="0.2">
      <c r="A26">
        <v>1976</v>
      </c>
      <c r="B26">
        <f>'R11'!B37</f>
        <v>1</v>
      </c>
      <c r="C26">
        <f>'R16'!B44</f>
        <v>0.5</v>
      </c>
      <c r="D26">
        <f>'R19'!B19</f>
        <v>0</v>
      </c>
      <c r="E26">
        <f>'R20'!B32</f>
        <v>0</v>
      </c>
      <c r="F26">
        <f>'R33'!B32</f>
        <v>3</v>
      </c>
      <c r="G26">
        <f>'R38'!B45</f>
        <v>0</v>
      </c>
      <c r="H26">
        <f>'R48'!B27</f>
        <v>0.5</v>
      </c>
    </row>
    <row r="27" spans="1:8" x14ac:dyDescent="0.2">
      <c r="A27">
        <v>1997</v>
      </c>
      <c r="B27">
        <f>'R11'!C37</f>
        <v>1</v>
      </c>
      <c r="C27">
        <f>'R16'!C44</f>
        <v>1</v>
      </c>
      <c r="D27">
        <f>'R19'!C19</f>
        <v>0</v>
      </c>
      <c r="E27">
        <f>'R20'!C32</f>
        <v>0.5</v>
      </c>
      <c r="F27">
        <f>'R33'!C32</f>
        <v>0</v>
      </c>
      <c r="G27">
        <f>'R38'!C45</f>
        <v>0</v>
      </c>
      <c r="H27">
        <f>'R48'!C27</f>
        <v>0.5</v>
      </c>
    </row>
    <row r="28" spans="1:8" x14ac:dyDescent="0.2">
      <c r="A28">
        <v>2006</v>
      </c>
      <c r="B28">
        <f>'R11'!D37</f>
        <v>1</v>
      </c>
      <c r="C28">
        <f>'R16'!D44</f>
        <v>0.5</v>
      </c>
      <c r="D28">
        <f>'R19'!D19</f>
        <v>2</v>
      </c>
      <c r="E28">
        <f>'R20'!D32</f>
        <v>0</v>
      </c>
      <c r="F28">
        <f>'R33'!D32</f>
        <v>0</v>
      </c>
      <c r="G28">
        <f>'R38'!D45</f>
        <v>0.5</v>
      </c>
      <c r="H28">
        <f>'R48'!D27</f>
        <v>0.5</v>
      </c>
    </row>
    <row r="29" spans="1:8" x14ac:dyDescent="0.2">
      <c r="A29">
        <v>2011</v>
      </c>
      <c r="B29">
        <f>'R11'!E37</f>
        <v>2</v>
      </c>
      <c r="C29">
        <f>'R16'!E44</f>
        <v>1</v>
      </c>
      <c r="D29">
        <f>'R19'!E19</f>
        <v>3</v>
      </c>
      <c r="E29">
        <f>'R20'!E32</f>
        <v>0</v>
      </c>
      <c r="F29">
        <f>'R33'!E32</f>
        <v>0</v>
      </c>
      <c r="G29">
        <f>'R38'!E45</f>
        <v>0</v>
      </c>
      <c r="H29">
        <f>'R48'!E27</f>
        <v>0.5</v>
      </c>
    </row>
    <row r="39" spans="1:5" x14ac:dyDescent="0.2">
      <c r="A39" t="s">
        <v>159</v>
      </c>
    </row>
    <row r="40" spans="1:5" x14ac:dyDescent="0.2">
      <c r="B40" t="s">
        <v>38</v>
      </c>
      <c r="C40" t="s">
        <v>67</v>
      </c>
      <c r="D40" t="s">
        <v>90</v>
      </c>
      <c r="E40" t="s">
        <v>94</v>
      </c>
    </row>
    <row r="41" spans="1:5" x14ac:dyDescent="0.2">
      <c r="A41">
        <v>1976</v>
      </c>
      <c r="B41">
        <f>'R11'!B19</f>
        <v>0</v>
      </c>
      <c r="C41">
        <f>'R33'!B13</f>
        <v>40</v>
      </c>
    </row>
    <row r="42" spans="1:5" x14ac:dyDescent="0.2">
      <c r="A42">
        <v>1997</v>
      </c>
      <c r="B42">
        <f>'R11'!C19</f>
        <v>0</v>
      </c>
      <c r="C42">
        <f>'R33'!C13</f>
        <v>10</v>
      </c>
      <c r="D42">
        <f>'R56'!B14</f>
        <v>2</v>
      </c>
      <c r="E42">
        <f>'R60'!B13</f>
        <v>70</v>
      </c>
    </row>
    <row r="43" spans="1:5" x14ac:dyDescent="0.2">
      <c r="A43">
        <v>2006</v>
      </c>
      <c r="B43">
        <f>'R11'!D19</f>
        <v>0</v>
      </c>
      <c r="C43">
        <f>'R33'!D13</f>
        <v>13</v>
      </c>
      <c r="D43">
        <f>'R56'!C14</f>
        <v>4</v>
      </c>
      <c r="E43">
        <f>'R60'!C13</f>
        <v>25</v>
      </c>
    </row>
    <row r="44" spans="1:5" x14ac:dyDescent="0.2">
      <c r="A44">
        <v>2011</v>
      </c>
      <c r="B44">
        <f>'R11'!E19</f>
        <v>1</v>
      </c>
      <c r="C44">
        <f>'R33'!E13</f>
        <v>19</v>
      </c>
      <c r="D44">
        <f>'R56'!D14</f>
        <v>3</v>
      </c>
      <c r="E44">
        <f>'R60'!D13</f>
        <v>6</v>
      </c>
    </row>
    <row r="45" spans="1:5" x14ac:dyDescent="0.2">
      <c r="A45">
        <v>2014</v>
      </c>
      <c r="B45">
        <f>'R11'!F19</f>
        <v>1</v>
      </c>
      <c r="C45">
        <f>'R33'!F13</f>
        <v>26</v>
      </c>
      <c r="D45">
        <f>'R56'!E14</f>
        <v>4</v>
      </c>
      <c r="E45">
        <f>'R60'!E13</f>
        <v>4</v>
      </c>
    </row>
    <row r="48" spans="1:5" x14ac:dyDescent="0.2">
      <c r="A48" t="s">
        <v>160</v>
      </c>
    </row>
    <row r="49" spans="1:15" x14ac:dyDescent="0.2">
      <c r="B49" t="s">
        <v>39</v>
      </c>
      <c r="C49" t="s">
        <v>40</v>
      </c>
      <c r="D49" t="s">
        <v>41</v>
      </c>
      <c r="E49" t="s">
        <v>44</v>
      </c>
      <c r="F49" t="s">
        <v>51</v>
      </c>
      <c r="G49" t="s">
        <v>64</v>
      </c>
      <c r="H49" t="s">
        <v>66</v>
      </c>
      <c r="I49" t="s">
        <v>71</v>
      </c>
      <c r="J49" t="s">
        <v>76</v>
      </c>
      <c r="K49" t="s">
        <v>78</v>
      </c>
      <c r="L49" t="s">
        <v>81</v>
      </c>
      <c r="M49" t="s">
        <v>82</v>
      </c>
      <c r="N49" t="s">
        <v>85</v>
      </c>
      <c r="O49" t="s">
        <v>86</v>
      </c>
    </row>
    <row r="50" spans="1:15" x14ac:dyDescent="0.2">
      <c r="A50">
        <v>1976</v>
      </c>
      <c r="B50">
        <f>'R12'!B18</f>
        <v>12</v>
      </c>
      <c r="C50">
        <f>'R13'!B12</f>
        <v>1</v>
      </c>
      <c r="D50">
        <f>'R14'!B14</f>
        <v>0.5</v>
      </c>
      <c r="E50">
        <f>'R16'!B27</f>
        <v>1</v>
      </c>
      <c r="F50">
        <f>'R21'!B15</f>
        <v>1</v>
      </c>
      <c r="G50">
        <f>'R30'!B18</f>
        <v>7</v>
      </c>
      <c r="H50">
        <f>'R32'!B12</f>
        <v>35</v>
      </c>
      <c r="I50">
        <f>'R37'!B25</f>
        <v>0.5</v>
      </c>
      <c r="J50">
        <f>'R42'!B10</f>
        <v>1</v>
      </c>
      <c r="K50">
        <f>'R44'!B16</f>
        <v>20</v>
      </c>
      <c r="L50">
        <f>'R47'!B15</f>
        <v>1</v>
      </c>
      <c r="M50">
        <f>'R48'!B12</f>
        <v>22</v>
      </c>
      <c r="N50">
        <f>'R51'!B31</f>
        <v>5</v>
      </c>
      <c r="O50">
        <f>'R52'!B24</f>
        <v>0</v>
      </c>
    </row>
    <row r="51" spans="1:15" x14ac:dyDescent="0.2">
      <c r="A51">
        <v>1997</v>
      </c>
      <c r="B51">
        <f>'R12'!C18</f>
        <v>3</v>
      </c>
      <c r="C51">
        <f>'R13'!C12</f>
        <v>0</v>
      </c>
      <c r="D51">
        <f>'R14'!C14</f>
        <v>0</v>
      </c>
      <c r="E51">
        <f>'R16'!C27</f>
        <v>7</v>
      </c>
      <c r="F51">
        <f>'R21'!C15</f>
        <v>5</v>
      </c>
      <c r="G51">
        <f>'R30'!C18</f>
        <v>10</v>
      </c>
      <c r="H51">
        <f>'R32'!C12</f>
        <v>2</v>
      </c>
      <c r="I51">
        <f>'R37'!C25</f>
        <v>0</v>
      </c>
      <c r="J51">
        <f>'R42'!C10</f>
        <v>1</v>
      </c>
      <c r="K51">
        <f>'R44'!C16</f>
        <v>10</v>
      </c>
      <c r="L51">
        <f>'R47'!C15</f>
        <v>1</v>
      </c>
      <c r="M51">
        <f>'R48'!C12</f>
        <v>28</v>
      </c>
      <c r="N51">
        <f>'R51'!C31</f>
        <v>12</v>
      </c>
      <c r="O51">
        <f>'R52'!C24</f>
        <v>0.5</v>
      </c>
    </row>
    <row r="52" spans="1:15" x14ac:dyDescent="0.2">
      <c r="A52">
        <v>2006</v>
      </c>
      <c r="B52">
        <f>'R12'!D18</f>
        <v>5</v>
      </c>
      <c r="C52">
        <f>'R13'!D12</f>
        <v>0</v>
      </c>
      <c r="D52">
        <f>'R14'!D14</f>
        <v>1</v>
      </c>
      <c r="E52">
        <f>'R16'!D27</f>
        <v>10</v>
      </c>
      <c r="F52">
        <f>'R21'!D15</f>
        <v>8</v>
      </c>
      <c r="G52">
        <f>'R30'!D18</f>
        <v>13</v>
      </c>
      <c r="H52">
        <f>'R32'!D12</f>
        <v>0</v>
      </c>
      <c r="I52">
        <f>'R37'!D25</f>
        <v>0</v>
      </c>
      <c r="J52">
        <f>'R42'!D10</f>
        <v>1</v>
      </c>
      <c r="K52">
        <f>'R44'!D16</f>
        <v>10</v>
      </c>
      <c r="L52">
        <f>'R47'!D15</f>
        <v>5</v>
      </c>
      <c r="M52">
        <f>'R48'!D12</f>
        <v>30</v>
      </c>
      <c r="N52">
        <f>'R51'!D31</f>
        <v>16</v>
      </c>
      <c r="O52">
        <f>'R52'!D24</f>
        <v>0.5</v>
      </c>
    </row>
    <row r="53" spans="1:15" x14ac:dyDescent="0.2">
      <c r="A53">
        <v>2011</v>
      </c>
      <c r="B53">
        <f>'R12'!E18</f>
        <v>9</v>
      </c>
      <c r="C53">
        <f>'R13'!E12</f>
        <v>0.5</v>
      </c>
      <c r="D53">
        <f>'R14'!E14</f>
        <v>1</v>
      </c>
      <c r="E53">
        <f>'R16'!E27</f>
        <v>9</v>
      </c>
      <c r="F53">
        <f>'R21'!E15</f>
        <v>7</v>
      </c>
      <c r="G53">
        <f>'R30'!E18</f>
        <v>7</v>
      </c>
      <c r="H53">
        <f>'R32'!E12</f>
        <v>0</v>
      </c>
      <c r="I53">
        <f>'R37'!E25</f>
        <v>0</v>
      </c>
      <c r="J53">
        <f>'R42'!E10</f>
        <v>0.5</v>
      </c>
      <c r="K53">
        <f>'R44'!E16</f>
        <v>6</v>
      </c>
      <c r="L53">
        <f>'R47'!E15</f>
        <v>5</v>
      </c>
      <c r="M53">
        <f>'R48'!E12</f>
        <v>27</v>
      </c>
      <c r="N53">
        <f>'R51'!E31</f>
        <v>13</v>
      </c>
      <c r="O53">
        <f>'R52'!E24</f>
        <v>0</v>
      </c>
    </row>
    <row r="54" spans="1:15" x14ac:dyDescent="0.2">
      <c r="A54">
        <v>2014</v>
      </c>
      <c r="B54">
        <f>'R12'!F18</f>
        <v>6</v>
      </c>
      <c r="C54">
        <f>'R13'!F12</f>
        <v>0.5</v>
      </c>
      <c r="D54">
        <f>'R14'!F14</f>
        <v>0.5</v>
      </c>
      <c r="E54">
        <f>'R16'!F27</f>
        <v>8</v>
      </c>
      <c r="F54">
        <f>'R21'!F15</f>
        <v>10</v>
      </c>
      <c r="G54">
        <f>'R30'!F18</f>
        <v>2</v>
      </c>
      <c r="H54">
        <f>'R32'!F12</f>
        <v>0</v>
      </c>
      <c r="I54">
        <f>'R37'!F25</f>
        <v>0</v>
      </c>
      <c r="J54">
        <f>'R42'!F10</f>
        <v>1</v>
      </c>
      <c r="K54">
        <f>'R44'!F16</f>
        <v>4</v>
      </c>
      <c r="L54">
        <f>'R47'!F15</f>
        <v>5</v>
      </c>
      <c r="M54">
        <f>'R48'!F12</f>
        <v>30</v>
      </c>
      <c r="N54">
        <f>'R51'!F31</f>
        <v>6</v>
      </c>
      <c r="O54">
        <f>'R52'!F24</f>
        <v>0.5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64A8BCBA3174B853DDF3CDD8A1D02" ma:contentTypeVersion="3" ma:contentTypeDescription="Create a new document." ma:contentTypeScope="" ma:versionID="619fdfe38c8ed106358d21485a45c845">
  <xsd:schema xmlns:xsd="http://www.w3.org/2001/XMLSchema" xmlns:xs="http://www.w3.org/2001/XMLSchema" xmlns:p="http://schemas.microsoft.com/office/2006/metadata/properties" xmlns:ns2="45bf7c97-57bd-4b24-9cc6-0941246f2e07" targetNamespace="http://schemas.microsoft.com/office/2006/metadata/properties" ma:root="true" ma:fieldsID="ced15da9ee8994c8ffa203e4f4ecd418" ns2:_="">
    <xsd:import namespace="45bf7c97-57bd-4b24-9cc6-0941246f2e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f7c97-57bd-4b24-9cc6-0941246f2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6EA95-2573-4B70-9806-797285F22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f7c97-57bd-4b24-9cc6-0941246f2e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DB4F5-3635-4BE0-994C-477463F5F1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06C60D-7C27-4F59-88F5-BAD2E4EF45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DCA</vt:lpstr>
      <vt:lpstr>Heildar</vt:lpstr>
      <vt:lpstr>Samantekt</vt:lpstr>
      <vt:lpstr>I</vt:lpstr>
      <vt:lpstr>II</vt:lpstr>
      <vt:lpstr>III</vt:lpstr>
      <vt:lpstr>VI</vt:lpstr>
      <vt:lpstr>einstakir staðir</vt:lpstr>
      <vt:lpstr>R_subfarinacea</vt:lpstr>
      <vt:lpstr>fjarlægð</vt:lpstr>
      <vt:lpstr>List</vt:lpstr>
      <vt:lpstr>R1</vt:lpstr>
      <vt:lpstr>R2</vt:lpstr>
      <vt:lpstr>R3</vt:lpstr>
      <vt:lpstr>R4</vt:lpstr>
      <vt:lpstr>R5</vt:lpstr>
      <vt:lpstr>R6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R38</vt:lpstr>
      <vt:lpstr>R39</vt:lpstr>
      <vt:lpstr>R40</vt:lpstr>
      <vt:lpstr>R41</vt:lpstr>
      <vt:lpstr>R42</vt:lpstr>
      <vt:lpstr>R43</vt:lpstr>
      <vt:lpstr>R44</vt:lpstr>
      <vt:lpstr>R45</vt:lpstr>
      <vt:lpstr>R46</vt:lpstr>
      <vt:lpstr>R47</vt:lpstr>
      <vt:lpstr>R48</vt:lpstr>
      <vt:lpstr>R49</vt:lpstr>
      <vt:lpstr>R50</vt:lpstr>
      <vt:lpstr>R51</vt:lpstr>
      <vt:lpstr>R52</vt:lpstr>
      <vt:lpstr>R53</vt:lpstr>
      <vt:lpstr>R54</vt:lpstr>
      <vt:lpstr>R55</vt:lpstr>
      <vt:lpstr>R56</vt:lpstr>
      <vt:lpstr>R57</vt:lpstr>
      <vt:lpstr>R58</vt:lpstr>
      <vt:lpstr>R59</vt:lpstr>
      <vt:lpstr>R60</vt:lpstr>
      <vt:lpstr>R61</vt:lpstr>
      <vt:lpstr>R62</vt:lpstr>
      <vt:lpstr>R63</vt:lpstr>
      <vt:lpstr>R64</vt:lpstr>
      <vt:lpstr>R65</vt:lpstr>
      <vt:lpstr>R66</vt:lpstr>
      <vt:lpstr>R67</vt:lpstr>
      <vt:lpstr>R68</vt:lpstr>
      <vt:lpstr>R69</vt:lpstr>
      <vt:lpstr>R70</vt:lpstr>
      <vt:lpstr>R71</vt:lpstr>
      <vt:lpstr>R72</vt:lpstr>
      <vt:lpstr>R73</vt:lpstr>
      <vt:lpstr>R74</vt:lpstr>
      <vt:lpstr>R75</vt:lpstr>
      <vt:lpstr>R76</vt:lpstr>
      <vt:lpstr>R77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nia.starri</dc:creator>
  <cp:keywords/>
  <dc:description/>
  <cp:lastModifiedBy>Valtýr Sigurðsson</cp:lastModifiedBy>
  <cp:revision/>
  <dcterms:created xsi:type="dcterms:W3CDTF">2007-03-20T16:56:09Z</dcterms:created>
  <dcterms:modified xsi:type="dcterms:W3CDTF">2024-01-30T14:08:54Z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0x01010009864A8BCBA3174B853DDF3CDD8A1D02</vt:lpwstr>
  </property>
</Properties>
</file>