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alty\Documents\vinna\nnv\hvalfj\gogn\"/>
    </mc:Choice>
  </mc:AlternateContent>
  <xr:revisionPtr revIDLastSave="0" documentId="8_{01D1BF84-AC1E-4CE6-8CD4-611D45189EF1}" xr6:coauthVersionLast="47" xr6:coauthVersionMax="47" xr10:uidLastSave="{00000000-0000-0000-0000-000000000000}"/>
  <bookViews>
    <workbookView xWindow="-120" yWindow="-120" windowWidth="38640" windowHeight="21120" tabRatio="900" xr2:uid="{00000000-000D-0000-FFFF-FFFF00000000}"/>
  </bookViews>
  <sheets>
    <sheet name="R1" sheetId="1" r:id="rId1"/>
    <sheet name="R2" sheetId="2" r:id="rId2"/>
    <sheet name="R3" sheetId="3" r:id="rId3"/>
    <sheet name="R4" sheetId="64" r:id="rId4"/>
    <sheet name="R5" sheetId="71" r:id="rId5"/>
    <sheet name="R6" sheetId="70" r:id="rId6"/>
    <sheet name="R8" sheetId="63" r:id="rId7"/>
    <sheet name="R9" sheetId="62" r:id="rId8"/>
    <sheet name="R10" sheetId="61" r:id="rId9"/>
    <sheet name="R11" sheetId="60" r:id="rId10"/>
    <sheet name="R12" sheetId="59" r:id="rId11"/>
    <sheet name="R13" sheetId="58" r:id="rId12"/>
    <sheet name="R14" sheetId="57" r:id="rId13"/>
    <sheet name="R15" sheetId="56" r:id="rId14"/>
    <sheet name="R16" sheetId="55" r:id="rId15"/>
    <sheet name="R17" sheetId="54" r:id="rId16"/>
    <sheet name="R18" sheetId="53" r:id="rId17"/>
    <sheet name="R19" sheetId="52" r:id="rId18"/>
    <sheet name="R20" sheetId="51" r:id="rId19"/>
    <sheet name="R21" sheetId="50" r:id="rId20"/>
    <sheet name="R22" sheetId="49" r:id="rId21"/>
    <sheet name="R23" sheetId="48" r:id="rId22"/>
    <sheet name="R24" sheetId="72" r:id="rId23"/>
    <sheet name="R25" sheetId="47" r:id="rId24"/>
    <sheet name="R26" sheetId="46" r:id="rId25"/>
    <sheet name="R27" sheetId="45" r:id="rId26"/>
    <sheet name="R28" sheetId="44" r:id="rId27"/>
    <sheet name="R29" sheetId="43" r:id="rId28"/>
    <sheet name="R30" sheetId="42" r:id="rId29"/>
    <sheet name="R31" sheetId="41" r:id="rId30"/>
    <sheet name="R32" sheetId="40" r:id="rId31"/>
    <sheet name="R33" sheetId="39" r:id="rId32"/>
    <sheet name="R34" sheetId="38" r:id="rId33"/>
    <sheet name="R35" sheetId="37" r:id="rId34"/>
    <sheet name="R36" sheetId="36" r:id="rId35"/>
    <sheet name="R37" sheetId="35" r:id="rId36"/>
    <sheet name="R38" sheetId="34" r:id="rId37"/>
    <sheet name="R39" sheetId="33" r:id="rId38"/>
    <sheet name="R40" sheetId="32" r:id="rId39"/>
    <sheet name="R41" sheetId="31" r:id="rId40"/>
    <sheet name="R42" sheetId="30" r:id="rId41"/>
    <sheet name="R43" sheetId="29" r:id="rId42"/>
    <sheet name="R44" sheetId="28" r:id="rId43"/>
    <sheet name="R45" sheetId="27" r:id="rId44"/>
    <sheet name="R46" sheetId="26" r:id="rId45"/>
    <sheet name="R47" sheetId="25" r:id="rId46"/>
    <sheet name="R48" sheetId="24" r:id="rId47"/>
    <sheet name="R49" sheetId="23" r:id="rId48"/>
    <sheet name="R50" sheetId="22" r:id="rId49"/>
    <sheet name="R51" sheetId="21" r:id="rId50"/>
    <sheet name="R52" sheetId="20" r:id="rId51"/>
    <sheet name="R53" sheetId="19" r:id="rId52"/>
    <sheet name="R54" sheetId="18" r:id="rId53"/>
    <sheet name="R55" sheetId="17" r:id="rId54"/>
    <sheet name="R56" sheetId="16" r:id="rId55"/>
    <sheet name="R57" sheetId="15" r:id="rId56"/>
    <sheet name="R58" sheetId="14" r:id="rId57"/>
    <sheet name="R59" sheetId="13" r:id="rId58"/>
    <sheet name="R60" sheetId="12" r:id="rId59"/>
    <sheet name="R61" sheetId="11" r:id="rId60"/>
    <sheet name="R62" sheetId="10" r:id="rId61"/>
    <sheet name="R63" sheetId="75" r:id="rId62"/>
    <sheet name="R64" sheetId="76" r:id="rId63"/>
    <sheet name="R65" sheetId="77" r:id="rId64"/>
    <sheet name="R66" sheetId="78" r:id="rId65"/>
    <sheet name="R67" sheetId="79" r:id="rId66"/>
    <sheet name="R68" sheetId="80" r:id="rId67"/>
    <sheet name="R69" sheetId="81" r:id="rId68"/>
    <sheet name="R70" sheetId="82" r:id="rId69"/>
    <sheet name="R71" sheetId="83" r:id="rId70"/>
    <sheet name="R72" sheetId="84" r:id="rId71"/>
    <sheet name="R73" sheetId="85" r:id="rId72"/>
    <sheet name="R74" sheetId="86" r:id="rId73"/>
    <sheet name="R75" sheetId="87" r:id="rId74"/>
    <sheet name="R76" sheetId="88" r:id="rId75"/>
    <sheet name="R77" sheetId="89" r:id="rId7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79" l="1"/>
  <c r="C28" i="79"/>
  <c r="C13" i="79"/>
  <c r="C9" i="79"/>
  <c r="C4" i="79"/>
  <c r="C25" i="78"/>
  <c r="C26" i="78"/>
  <c r="C12" i="78"/>
  <c r="C9" i="78"/>
  <c r="C4" i="78"/>
  <c r="C25" i="77"/>
  <c r="C26" i="77"/>
  <c r="C16" i="77"/>
  <c r="C13" i="77"/>
  <c r="C8" i="77"/>
  <c r="C4" i="77"/>
  <c r="B4" i="77"/>
  <c r="C17" i="76"/>
  <c r="C14" i="76"/>
  <c r="C9" i="76"/>
  <c r="C4" i="76"/>
  <c r="C29" i="75"/>
  <c r="C30" i="75"/>
  <c r="C14" i="75"/>
  <c r="C10" i="75"/>
  <c r="C4" i="75"/>
  <c r="F33" i="12"/>
  <c r="F34" i="12"/>
  <c r="F16" i="12"/>
  <c r="F11" i="12"/>
  <c r="F4" i="12"/>
  <c r="F33" i="15"/>
  <c r="F34" i="15"/>
  <c r="F13" i="15"/>
  <c r="F8" i="15"/>
  <c r="F4" i="15"/>
  <c r="F38" i="16"/>
  <c r="F39" i="16"/>
  <c r="F20" i="16"/>
  <c r="F12" i="16"/>
  <c r="F4" i="16"/>
  <c r="G51" i="20"/>
  <c r="G52" i="20"/>
  <c r="G30" i="20"/>
  <c r="G22" i="20"/>
  <c r="G10" i="20"/>
  <c r="G5" i="20"/>
  <c r="G26" i="21"/>
  <c r="G59" i="21"/>
  <c r="G60" i="21"/>
  <c r="G40" i="21"/>
  <c r="G13" i="21"/>
  <c r="G5" i="21"/>
  <c r="G23" i="22"/>
  <c r="G24" i="22"/>
  <c r="G13" i="22"/>
  <c r="G9" i="22"/>
  <c r="G5" i="22"/>
  <c r="G54" i="23"/>
  <c r="G55" i="23"/>
  <c r="G34" i="23"/>
  <c r="G22" i="23"/>
  <c r="G12" i="23"/>
  <c r="G5" i="23"/>
  <c r="G34" i="24"/>
  <c r="G35" i="24"/>
  <c r="G15" i="24"/>
  <c r="G11" i="24"/>
  <c r="G5" i="24"/>
  <c r="G37" i="25"/>
  <c r="G38" i="25"/>
  <c r="G20" i="25"/>
  <c r="G14" i="25"/>
  <c r="G8" i="25"/>
  <c r="G5" i="25"/>
  <c r="G29" i="26"/>
  <c r="G30" i="26"/>
  <c r="G15" i="26"/>
  <c r="G11" i="26"/>
  <c r="G5" i="26"/>
  <c r="G19" i="27"/>
  <c r="G20" i="27"/>
  <c r="G8" i="27"/>
  <c r="G5" i="27"/>
  <c r="G46" i="28"/>
  <c r="G47" i="28"/>
  <c r="G25" i="28"/>
  <c r="G15" i="28"/>
  <c r="G8" i="28"/>
  <c r="G5" i="28"/>
  <c r="G30" i="29"/>
  <c r="G31" i="29"/>
  <c r="G12" i="29"/>
  <c r="G9" i="29"/>
  <c r="G5" i="29"/>
  <c r="G36" i="30"/>
  <c r="G37" i="30"/>
  <c r="G16" i="30"/>
  <c r="G9" i="30"/>
  <c r="G5" i="30"/>
  <c r="G41" i="31"/>
  <c r="G42" i="31"/>
  <c r="G22" i="31"/>
  <c r="G15" i="31"/>
  <c r="G5" i="31"/>
  <c r="G42" i="32"/>
  <c r="G43" i="32"/>
  <c r="G22" i="32"/>
  <c r="G18" i="32"/>
  <c r="G10" i="32"/>
  <c r="G5" i="32"/>
  <c r="G32" i="33"/>
  <c r="G33" i="33"/>
  <c r="G14" i="33"/>
  <c r="G10" i="33"/>
  <c r="G5" i="33"/>
  <c r="G53" i="34"/>
  <c r="G54" i="34"/>
  <c r="G26" i="34"/>
  <c r="G20" i="34"/>
  <c r="G8" i="34"/>
  <c r="G48" i="35"/>
  <c r="G49" i="35"/>
  <c r="G30" i="35"/>
  <c r="G24" i="35"/>
  <c r="G10" i="35"/>
  <c r="G5" i="35"/>
  <c r="G44" i="36"/>
  <c r="G45" i="36"/>
  <c r="G20" i="36"/>
  <c r="G15" i="36"/>
  <c r="G5" i="36"/>
  <c r="G36" i="37"/>
  <c r="G37" i="37"/>
  <c r="G19" i="37"/>
  <c r="G14" i="37"/>
  <c r="G8" i="37"/>
  <c r="G5" i="37"/>
  <c r="G30" i="38"/>
  <c r="G31" i="38"/>
  <c r="G15" i="38"/>
  <c r="G10" i="38"/>
  <c r="G5" i="38"/>
  <c r="G38" i="39"/>
  <c r="G39" i="39"/>
  <c r="G16" i="39"/>
  <c r="G12" i="39"/>
  <c r="G5" i="39"/>
  <c r="G28" i="40"/>
  <c r="G29" i="40"/>
  <c r="G15" i="40"/>
  <c r="G11" i="40"/>
  <c r="G5" i="40"/>
  <c r="G50" i="41"/>
  <c r="G51" i="41"/>
  <c r="G25" i="41"/>
  <c r="G19" i="41"/>
  <c r="G10" i="41"/>
  <c r="G5" i="41"/>
  <c r="G42" i="42"/>
  <c r="G43" i="42"/>
  <c r="G23" i="42"/>
  <c r="G17" i="42"/>
  <c r="G9" i="42"/>
  <c r="G6" i="42"/>
  <c r="G36" i="45"/>
  <c r="G37" i="45"/>
  <c r="F37" i="45"/>
  <c r="G14" i="45"/>
  <c r="G9" i="45"/>
  <c r="G5" i="45"/>
  <c r="G46" i="46"/>
  <c r="G47" i="46"/>
  <c r="G29" i="46"/>
  <c r="G24" i="46"/>
  <c r="G11" i="46"/>
  <c r="G5" i="46"/>
  <c r="G31" i="47"/>
  <c r="F31" i="47"/>
  <c r="G12" i="47"/>
  <c r="G30" i="47" s="1"/>
  <c r="G5" i="47"/>
  <c r="G12" i="72"/>
  <c r="G48" i="72"/>
  <c r="G49" i="72"/>
  <c r="G30" i="72"/>
  <c r="G27" i="72"/>
  <c r="G24" i="72"/>
  <c r="G6" i="72"/>
  <c r="G52" i="48"/>
  <c r="G53" i="48"/>
  <c r="G32" i="48"/>
  <c r="G24" i="48"/>
  <c r="G14" i="48"/>
  <c r="G5" i="48"/>
  <c r="G41" i="49"/>
  <c r="G24" i="49"/>
  <c r="G19" i="49"/>
  <c r="G11" i="49"/>
  <c r="G5" i="49"/>
  <c r="G40" i="49" s="1"/>
  <c r="G39" i="50"/>
  <c r="G19" i="50"/>
  <c r="G14" i="50"/>
  <c r="G5" i="50"/>
  <c r="G38" i="50" s="1"/>
  <c r="G40" i="51"/>
  <c r="G19" i="51"/>
  <c r="G12" i="51"/>
  <c r="G5" i="51"/>
  <c r="G39" i="51" s="1"/>
  <c r="G9" i="52"/>
  <c r="G27" i="52"/>
  <c r="G26" i="52"/>
  <c r="G6" i="52"/>
  <c r="G63" i="53"/>
  <c r="G64" i="53"/>
  <c r="G43" i="53"/>
  <c r="G31" i="53"/>
  <c r="G14" i="53"/>
  <c r="G5" i="53"/>
  <c r="F39" i="89"/>
  <c r="F24" i="89"/>
  <c r="F16" i="89"/>
  <c r="F7" i="89"/>
  <c r="F4" i="89"/>
  <c r="F16" i="88"/>
  <c r="F10" i="88"/>
  <c r="F34" i="88" s="1"/>
  <c r="F4" i="88"/>
  <c r="F28" i="87"/>
  <c r="F12" i="87"/>
  <c r="F8" i="87"/>
  <c r="F4" i="87"/>
  <c r="F27" i="87" s="1"/>
  <c r="F34" i="86"/>
  <c r="F17" i="86"/>
  <c r="F13" i="86"/>
  <c r="F7" i="86"/>
  <c r="F4" i="86"/>
  <c r="F28" i="85"/>
  <c r="F13" i="85"/>
  <c r="F9" i="85"/>
  <c r="F4" i="85"/>
  <c r="F27" i="85" s="1"/>
  <c r="F41" i="84"/>
  <c r="F24" i="84"/>
  <c r="F18" i="84"/>
  <c r="F10" i="84"/>
  <c r="F4" i="84"/>
  <c r="F32" i="83"/>
  <c r="F20" i="83"/>
  <c r="F14" i="83"/>
  <c r="F8" i="83"/>
  <c r="F4" i="83"/>
  <c r="F30" i="82"/>
  <c r="F14" i="82"/>
  <c r="F10" i="82"/>
  <c r="F4" i="82"/>
  <c r="F29" i="82" s="1"/>
  <c r="F32" i="81"/>
  <c r="F22" i="81"/>
  <c r="F15" i="81"/>
  <c r="F8" i="81"/>
  <c r="F4" i="81"/>
  <c r="F31" i="81" s="1"/>
  <c r="F25" i="80"/>
  <c r="F11" i="80"/>
  <c r="F8" i="80"/>
  <c r="F4" i="80"/>
  <c r="F28" i="79"/>
  <c r="F13" i="79"/>
  <c r="F9" i="79"/>
  <c r="F4" i="79"/>
  <c r="F27" i="79" s="1"/>
  <c r="F26" i="78"/>
  <c r="F12" i="78"/>
  <c r="F9" i="78"/>
  <c r="F4" i="78"/>
  <c r="F26" i="77"/>
  <c r="F16" i="77"/>
  <c r="F13" i="77"/>
  <c r="F8" i="77"/>
  <c r="F4" i="77"/>
  <c r="F35" i="76"/>
  <c r="F17" i="76"/>
  <c r="F14" i="76"/>
  <c r="F9" i="76"/>
  <c r="F4" i="76"/>
  <c r="F30" i="75"/>
  <c r="F14" i="75"/>
  <c r="F10" i="75"/>
  <c r="F4" i="75"/>
  <c r="F29" i="75" s="1"/>
  <c r="I34" i="12"/>
  <c r="I16" i="12"/>
  <c r="I11" i="12"/>
  <c r="I4" i="12"/>
  <c r="I34" i="15"/>
  <c r="I13" i="15"/>
  <c r="I8" i="15"/>
  <c r="I4" i="15"/>
  <c r="B39" i="16"/>
  <c r="I39" i="16"/>
  <c r="I20" i="16"/>
  <c r="I12" i="16"/>
  <c r="I4" i="16"/>
  <c r="J52" i="20"/>
  <c r="J30" i="20"/>
  <c r="J22" i="20"/>
  <c r="J10" i="20"/>
  <c r="J5" i="20"/>
  <c r="J60" i="21"/>
  <c r="J40" i="21"/>
  <c r="J13" i="21"/>
  <c r="J5" i="21"/>
  <c r="J24" i="22"/>
  <c r="J13" i="22"/>
  <c r="J9" i="22"/>
  <c r="J5" i="22"/>
  <c r="J55" i="23"/>
  <c r="J34" i="23"/>
  <c r="J22" i="23"/>
  <c r="J12" i="23"/>
  <c r="J5" i="23"/>
  <c r="J35" i="24"/>
  <c r="J15" i="24"/>
  <c r="J11" i="24"/>
  <c r="J5" i="24"/>
  <c r="J38" i="25"/>
  <c r="J20" i="25"/>
  <c r="J14" i="25"/>
  <c r="J8" i="25"/>
  <c r="J5" i="25"/>
  <c r="J30" i="26"/>
  <c r="J15" i="26"/>
  <c r="J11" i="26"/>
  <c r="J5" i="26"/>
  <c r="J20" i="27"/>
  <c r="J8" i="27"/>
  <c r="J5" i="27"/>
  <c r="J19" i="27" s="1"/>
  <c r="J47" i="28"/>
  <c r="J25" i="28"/>
  <c r="J15" i="28"/>
  <c r="J8" i="28"/>
  <c r="J5" i="28"/>
  <c r="J31" i="29"/>
  <c r="J12" i="29"/>
  <c r="J9" i="29"/>
  <c r="J5" i="29"/>
  <c r="J37" i="30"/>
  <c r="J16" i="30"/>
  <c r="J9" i="30"/>
  <c r="J5" i="30"/>
  <c r="J42" i="31"/>
  <c r="J22" i="31"/>
  <c r="J15" i="31"/>
  <c r="J5" i="31"/>
  <c r="J43" i="32"/>
  <c r="J22" i="32"/>
  <c r="J18" i="32"/>
  <c r="J10" i="32"/>
  <c r="J5" i="32"/>
  <c r="I10" i="33"/>
  <c r="J10" i="33"/>
  <c r="J33" i="33"/>
  <c r="J14" i="33"/>
  <c r="J5" i="33"/>
  <c r="J8" i="34"/>
  <c r="J20" i="34"/>
  <c r="J26" i="34"/>
  <c r="J53" i="34"/>
  <c r="J54" i="34"/>
  <c r="J49" i="35"/>
  <c r="J30" i="35"/>
  <c r="J24" i="35"/>
  <c r="J10" i="35"/>
  <c r="J5" i="35"/>
  <c r="J45" i="36"/>
  <c r="J20" i="36"/>
  <c r="J15" i="36"/>
  <c r="J5" i="36"/>
  <c r="J37" i="37"/>
  <c r="J19" i="37"/>
  <c r="J14" i="37"/>
  <c r="J8" i="37"/>
  <c r="J5" i="37"/>
  <c r="J31" i="38"/>
  <c r="J15" i="38"/>
  <c r="J10" i="38"/>
  <c r="J5" i="38"/>
  <c r="C39" i="39"/>
  <c r="D39" i="39"/>
  <c r="E39" i="39"/>
  <c r="F39" i="39"/>
  <c r="H39" i="39"/>
  <c r="I39" i="39"/>
  <c r="J39" i="39"/>
  <c r="B39" i="39"/>
  <c r="J16" i="39"/>
  <c r="J12" i="39"/>
  <c r="J5" i="39"/>
  <c r="J29" i="40"/>
  <c r="J15" i="40"/>
  <c r="J11" i="40"/>
  <c r="J5" i="40"/>
  <c r="J51" i="41"/>
  <c r="J25" i="41"/>
  <c r="J19" i="41"/>
  <c r="J10" i="41"/>
  <c r="J5" i="41"/>
  <c r="J43" i="42"/>
  <c r="J23" i="42"/>
  <c r="J17" i="42"/>
  <c r="J9" i="42"/>
  <c r="J6" i="42"/>
  <c r="J37" i="45"/>
  <c r="J14" i="45"/>
  <c r="J9" i="45"/>
  <c r="J5" i="45"/>
  <c r="J47" i="46"/>
  <c r="J29" i="46"/>
  <c r="C24" i="46"/>
  <c r="D24" i="46"/>
  <c r="E24" i="46"/>
  <c r="F24" i="46"/>
  <c r="H24" i="46"/>
  <c r="I24" i="46"/>
  <c r="J24" i="46"/>
  <c r="B24" i="46"/>
  <c r="J11" i="46"/>
  <c r="J5" i="46"/>
  <c r="J31" i="47"/>
  <c r="J12" i="47"/>
  <c r="J5" i="47"/>
  <c r="J49" i="72"/>
  <c r="J30" i="72"/>
  <c r="J27" i="72"/>
  <c r="J24" i="72"/>
  <c r="J12" i="72"/>
  <c r="J6" i="72"/>
  <c r="J53" i="48"/>
  <c r="J32" i="48"/>
  <c r="J24" i="48"/>
  <c r="J14" i="48"/>
  <c r="J5" i="48"/>
  <c r="J41" i="49"/>
  <c r="J24" i="49"/>
  <c r="J19" i="49"/>
  <c r="J11" i="49"/>
  <c r="J5" i="49"/>
  <c r="C41" i="49"/>
  <c r="J39" i="50"/>
  <c r="J19" i="50"/>
  <c r="J14" i="50"/>
  <c r="J5" i="50"/>
  <c r="J40" i="51"/>
  <c r="J19" i="51"/>
  <c r="J12" i="51"/>
  <c r="J5" i="51"/>
  <c r="J27" i="52"/>
  <c r="J9" i="52"/>
  <c r="J6" i="52"/>
  <c r="J64" i="53"/>
  <c r="J43" i="53"/>
  <c r="J31" i="53"/>
  <c r="J14" i="53"/>
  <c r="J5" i="53"/>
  <c r="J46" i="54"/>
  <c r="J45" i="54"/>
  <c r="J25" i="54"/>
  <c r="J17" i="54"/>
  <c r="J8" i="54"/>
  <c r="J5" i="54"/>
  <c r="J53" i="55"/>
  <c r="J52" i="55"/>
  <c r="J29" i="55"/>
  <c r="J24" i="55"/>
  <c r="J10" i="55"/>
  <c r="J5" i="55"/>
  <c r="J47" i="56"/>
  <c r="J46" i="56"/>
  <c r="J26" i="56"/>
  <c r="J23" i="56"/>
  <c r="J16" i="56"/>
  <c r="J9" i="56"/>
  <c r="J6" i="56"/>
  <c r="J42" i="57"/>
  <c r="J41" i="57"/>
  <c r="J23" i="57"/>
  <c r="J20" i="57"/>
  <c r="J13" i="57"/>
  <c r="J5" i="57"/>
  <c r="J36" i="58"/>
  <c r="J35" i="58"/>
  <c r="J18" i="58"/>
  <c r="J11" i="58"/>
  <c r="J5" i="58"/>
  <c r="J54" i="59"/>
  <c r="J53" i="59"/>
  <c r="J30" i="59"/>
  <c r="J27" i="59"/>
  <c r="J17" i="59"/>
  <c r="J5" i="59"/>
  <c r="C44" i="60"/>
  <c r="D44" i="60"/>
  <c r="E44" i="60"/>
  <c r="F44" i="60"/>
  <c r="G44" i="60"/>
  <c r="H44" i="60"/>
  <c r="I44" i="60"/>
  <c r="J44" i="60"/>
  <c r="B44" i="60"/>
  <c r="J45" i="60"/>
  <c r="J21" i="60"/>
  <c r="J16" i="60"/>
  <c r="J8" i="60"/>
  <c r="J5" i="60"/>
  <c r="J5" i="63"/>
  <c r="J11" i="63"/>
  <c r="J15" i="63"/>
  <c r="J33" i="63"/>
  <c r="J32" i="63"/>
  <c r="J45" i="3"/>
  <c r="J44" i="3"/>
  <c r="J18" i="3"/>
  <c r="J12" i="3"/>
  <c r="J5" i="3"/>
  <c r="C39" i="89"/>
  <c r="D39" i="89"/>
  <c r="E39" i="89"/>
  <c r="B39" i="89"/>
  <c r="B10" i="84"/>
  <c r="B18" i="84"/>
  <c r="C41" i="84"/>
  <c r="D41" i="84"/>
  <c r="E41" i="84"/>
  <c r="B41" i="84"/>
  <c r="C28" i="85"/>
  <c r="D28" i="85"/>
  <c r="E28" i="85"/>
  <c r="B28" i="85"/>
  <c r="C34" i="86"/>
  <c r="D34" i="86"/>
  <c r="E34" i="86"/>
  <c r="B34" i="86"/>
  <c r="C12" i="87"/>
  <c r="D12" i="87"/>
  <c r="E12" i="87"/>
  <c r="B12" i="87"/>
  <c r="C28" i="87"/>
  <c r="D28" i="87"/>
  <c r="E28" i="87"/>
  <c r="B28" i="87"/>
  <c r="C32" i="83"/>
  <c r="D32" i="83"/>
  <c r="E32" i="83"/>
  <c r="B32" i="83"/>
  <c r="C30" i="82"/>
  <c r="D30" i="82"/>
  <c r="E30" i="82"/>
  <c r="B30" i="82"/>
  <c r="C14" i="82"/>
  <c r="D14" i="82"/>
  <c r="E14" i="82"/>
  <c r="B14" i="82"/>
  <c r="C32" i="81"/>
  <c r="D32" i="81"/>
  <c r="E32" i="81"/>
  <c r="B32" i="81"/>
  <c r="C22" i="81"/>
  <c r="D22" i="81"/>
  <c r="E22" i="81"/>
  <c r="B22" i="81"/>
  <c r="C15" i="81"/>
  <c r="D15" i="81"/>
  <c r="E15" i="81"/>
  <c r="B15" i="81"/>
  <c r="C8" i="81"/>
  <c r="D8" i="81"/>
  <c r="E8" i="81"/>
  <c r="B8" i="81"/>
  <c r="B4" i="81"/>
  <c r="C25" i="80"/>
  <c r="D25" i="80"/>
  <c r="E25" i="80"/>
  <c r="B25" i="80"/>
  <c r="D28" i="79"/>
  <c r="E28" i="79"/>
  <c r="B28" i="79"/>
  <c r="D26" i="78"/>
  <c r="E26" i="78"/>
  <c r="B12" i="78"/>
  <c r="B26" i="78"/>
  <c r="D8" i="77"/>
  <c r="E8" i="77"/>
  <c r="B8" i="77"/>
  <c r="D16" i="77"/>
  <c r="E16" i="77"/>
  <c r="B16" i="77"/>
  <c r="D26" i="77"/>
  <c r="E26" i="77"/>
  <c r="B26" i="77"/>
  <c r="E13" i="77"/>
  <c r="D13" i="77"/>
  <c r="B13" i="77"/>
  <c r="E35" i="76"/>
  <c r="E9" i="76"/>
  <c r="D4" i="76"/>
  <c r="E4" i="76"/>
  <c r="B4" i="76"/>
  <c r="D9" i="76"/>
  <c r="B9" i="76"/>
  <c r="D17" i="76"/>
  <c r="E17" i="76"/>
  <c r="B17" i="76"/>
  <c r="D35" i="76"/>
  <c r="B35" i="76"/>
  <c r="D30" i="75"/>
  <c r="E30" i="75"/>
  <c r="B30" i="75"/>
  <c r="E10" i="75"/>
  <c r="B16" i="12"/>
  <c r="B34" i="12"/>
  <c r="C34" i="12"/>
  <c r="D34" i="12"/>
  <c r="E34" i="12"/>
  <c r="G34" i="12"/>
  <c r="H34" i="12"/>
  <c r="C4" i="12"/>
  <c r="D4" i="12"/>
  <c r="E4" i="12"/>
  <c r="G4" i="12"/>
  <c r="H4" i="12"/>
  <c r="B4" i="12"/>
  <c r="C34" i="15"/>
  <c r="D34" i="15"/>
  <c r="E34" i="15"/>
  <c r="G34" i="15"/>
  <c r="H34" i="15"/>
  <c r="B34" i="15"/>
  <c r="C39" i="16"/>
  <c r="D39" i="16"/>
  <c r="E39" i="16"/>
  <c r="G39" i="16"/>
  <c r="H39" i="16"/>
  <c r="B30" i="20"/>
  <c r="B52" i="20"/>
  <c r="C52" i="20"/>
  <c r="D52" i="20"/>
  <c r="E52" i="20"/>
  <c r="F52" i="20"/>
  <c r="H52" i="20"/>
  <c r="I52" i="20"/>
  <c r="I10" i="20"/>
  <c r="B10" i="20"/>
  <c r="C10" i="20"/>
  <c r="D10" i="20"/>
  <c r="E10" i="20"/>
  <c r="F10" i="20"/>
  <c r="H10" i="20"/>
  <c r="C60" i="21"/>
  <c r="D60" i="21"/>
  <c r="E60" i="21"/>
  <c r="F60" i="21"/>
  <c r="H60" i="21"/>
  <c r="I60" i="21"/>
  <c r="B60" i="21"/>
  <c r="C24" i="22"/>
  <c r="D24" i="22"/>
  <c r="E24" i="22"/>
  <c r="F24" i="22"/>
  <c r="H24" i="22"/>
  <c r="I24" i="22"/>
  <c r="B24" i="22"/>
  <c r="C55" i="23"/>
  <c r="D55" i="23"/>
  <c r="E55" i="23"/>
  <c r="F55" i="23"/>
  <c r="H55" i="23"/>
  <c r="I55" i="23"/>
  <c r="B55" i="23"/>
  <c r="C35" i="24"/>
  <c r="D35" i="24"/>
  <c r="E35" i="24"/>
  <c r="F35" i="24"/>
  <c r="H35" i="24"/>
  <c r="I35" i="24"/>
  <c r="B35" i="24"/>
  <c r="C38" i="25"/>
  <c r="D38" i="25"/>
  <c r="E38" i="25"/>
  <c r="F38" i="25"/>
  <c r="H38" i="25"/>
  <c r="I38" i="25"/>
  <c r="B38" i="25"/>
  <c r="I5" i="25"/>
  <c r="H5" i="25"/>
  <c r="F5" i="25"/>
  <c r="E5" i="25"/>
  <c r="D5" i="25"/>
  <c r="C5" i="25"/>
  <c r="B5" i="25"/>
  <c r="C30" i="26"/>
  <c r="D30" i="26"/>
  <c r="E30" i="26"/>
  <c r="F30" i="26"/>
  <c r="H30" i="26"/>
  <c r="I30" i="26"/>
  <c r="B30" i="26"/>
  <c r="C20" i="27"/>
  <c r="D20" i="27"/>
  <c r="E20" i="27"/>
  <c r="F20" i="27"/>
  <c r="H20" i="27"/>
  <c r="I20" i="27"/>
  <c r="B20" i="27"/>
  <c r="C5" i="28"/>
  <c r="D5" i="28"/>
  <c r="E5" i="28"/>
  <c r="F5" i="28"/>
  <c r="H5" i="28"/>
  <c r="I5" i="28"/>
  <c r="B5" i="28"/>
  <c r="C47" i="28"/>
  <c r="D47" i="28"/>
  <c r="E47" i="28"/>
  <c r="F47" i="28"/>
  <c r="H47" i="28"/>
  <c r="I47" i="28"/>
  <c r="B47" i="28"/>
  <c r="C31" i="29"/>
  <c r="D31" i="29"/>
  <c r="E31" i="29"/>
  <c r="F31" i="29"/>
  <c r="H31" i="29"/>
  <c r="I31" i="29"/>
  <c r="B31" i="29"/>
  <c r="C37" i="30"/>
  <c r="D37" i="30"/>
  <c r="E37" i="30"/>
  <c r="F37" i="30"/>
  <c r="H37" i="30"/>
  <c r="I37" i="30"/>
  <c r="B37" i="30"/>
  <c r="C42" i="31"/>
  <c r="D42" i="31"/>
  <c r="E42" i="31"/>
  <c r="F42" i="31"/>
  <c r="H42" i="31"/>
  <c r="I42" i="31"/>
  <c r="B42" i="31"/>
  <c r="C22" i="32"/>
  <c r="D22" i="32"/>
  <c r="E22" i="32"/>
  <c r="F22" i="32"/>
  <c r="H22" i="32"/>
  <c r="I22" i="32"/>
  <c r="B22" i="32"/>
  <c r="C43" i="32"/>
  <c r="D43" i="32"/>
  <c r="E43" i="32"/>
  <c r="F43" i="32"/>
  <c r="H43" i="32"/>
  <c r="I43" i="32"/>
  <c r="B43" i="32"/>
  <c r="C33" i="33"/>
  <c r="D33" i="33"/>
  <c r="E33" i="33"/>
  <c r="F33" i="33"/>
  <c r="H33" i="33"/>
  <c r="I33" i="33"/>
  <c r="B33" i="33"/>
  <c r="C14" i="33"/>
  <c r="D14" i="33"/>
  <c r="E14" i="33"/>
  <c r="F14" i="33"/>
  <c r="H14" i="33"/>
  <c r="I14" i="33"/>
  <c r="B26" i="34"/>
  <c r="C26" i="34"/>
  <c r="D26" i="34"/>
  <c r="E26" i="34"/>
  <c r="F26" i="34"/>
  <c r="H26" i="34"/>
  <c r="I26" i="34"/>
  <c r="C20" i="34"/>
  <c r="D20" i="34"/>
  <c r="E20" i="34"/>
  <c r="F20" i="34"/>
  <c r="H20" i="34"/>
  <c r="I20" i="34"/>
  <c r="C8" i="34"/>
  <c r="D8" i="34"/>
  <c r="E8" i="34"/>
  <c r="F8" i="34"/>
  <c r="H8" i="34"/>
  <c r="I8" i="34"/>
  <c r="C54" i="34"/>
  <c r="D54" i="34"/>
  <c r="E54" i="34"/>
  <c r="F54" i="34"/>
  <c r="H54" i="34"/>
  <c r="I54" i="34"/>
  <c r="B54" i="34"/>
  <c r="C49" i="35"/>
  <c r="D49" i="35"/>
  <c r="E49" i="35"/>
  <c r="F49" i="35"/>
  <c r="H49" i="35"/>
  <c r="I49" i="35"/>
  <c r="C5" i="35"/>
  <c r="D5" i="35"/>
  <c r="E5" i="35"/>
  <c r="F5" i="35"/>
  <c r="H5" i="35"/>
  <c r="I5" i="35"/>
  <c r="B5" i="35"/>
  <c r="B49" i="35"/>
  <c r="C45" i="36"/>
  <c r="D45" i="36"/>
  <c r="E45" i="36"/>
  <c r="F45" i="36"/>
  <c r="H45" i="36"/>
  <c r="I45" i="36"/>
  <c r="B45" i="36"/>
  <c r="C37" i="37"/>
  <c r="D37" i="37"/>
  <c r="E37" i="37"/>
  <c r="F37" i="37"/>
  <c r="H37" i="37"/>
  <c r="I37" i="37"/>
  <c r="B37" i="37"/>
  <c r="B19" i="37"/>
  <c r="C31" i="38"/>
  <c r="D31" i="38"/>
  <c r="E31" i="38"/>
  <c r="F31" i="38"/>
  <c r="H31" i="38"/>
  <c r="I31" i="38"/>
  <c r="B31" i="38"/>
  <c r="C15" i="38"/>
  <c r="D15" i="38"/>
  <c r="E15" i="38"/>
  <c r="F15" i="38"/>
  <c r="H15" i="38"/>
  <c r="I15" i="38"/>
  <c r="B15" i="38"/>
  <c r="B5" i="38"/>
  <c r="C10" i="38"/>
  <c r="D10" i="38"/>
  <c r="E10" i="38"/>
  <c r="F10" i="38"/>
  <c r="H10" i="38"/>
  <c r="I10" i="38"/>
  <c r="B10" i="38"/>
  <c r="C5" i="38"/>
  <c r="D5" i="38"/>
  <c r="E5" i="38"/>
  <c r="F5" i="38"/>
  <c r="H5" i="38"/>
  <c r="I5" i="38"/>
  <c r="I30" i="38" s="1"/>
  <c r="C16" i="39"/>
  <c r="D16" i="39"/>
  <c r="E16" i="39"/>
  <c r="F16" i="39"/>
  <c r="H16" i="39"/>
  <c r="I16" i="39"/>
  <c r="B16" i="39"/>
  <c r="C12" i="39"/>
  <c r="D12" i="39"/>
  <c r="E12" i="39"/>
  <c r="F12" i="39"/>
  <c r="H12" i="39"/>
  <c r="I12" i="39"/>
  <c r="B12" i="39"/>
  <c r="C5" i="39"/>
  <c r="D5" i="39"/>
  <c r="D38" i="39" s="1"/>
  <c r="E5" i="39"/>
  <c r="F5" i="39"/>
  <c r="H5" i="39"/>
  <c r="I5" i="39"/>
  <c r="B5" i="39"/>
  <c r="C29" i="40"/>
  <c r="D29" i="40"/>
  <c r="E29" i="40"/>
  <c r="F29" i="40"/>
  <c r="H29" i="40"/>
  <c r="I29" i="40"/>
  <c r="B29" i="40"/>
  <c r="B15" i="40"/>
  <c r="C15" i="40"/>
  <c r="D15" i="40"/>
  <c r="E15" i="40"/>
  <c r="F15" i="40"/>
  <c r="H15" i="40"/>
  <c r="I15" i="40"/>
  <c r="C11" i="40"/>
  <c r="D11" i="40"/>
  <c r="E11" i="40"/>
  <c r="F11" i="40"/>
  <c r="H11" i="40"/>
  <c r="I11" i="40"/>
  <c r="C5" i="40"/>
  <c r="D5" i="40"/>
  <c r="E5" i="40"/>
  <c r="F5" i="40"/>
  <c r="H5" i="40"/>
  <c r="I5" i="40"/>
  <c r="I28" i="40" s="1"/>
  <c r="B5" i="40"/>
  <c r="B51" i="41"/>
  <c r="C51" i="41"/>
  <c r="D51" i="41"/>
  <c r="E51" i="41"/>
  <c r="F51" i="41"/>
  <c r="H51" i="41"/>
  <c r="I51" i="41"/>
  <c r="C25" i="41"/>
  <c r="D25" i="41"/>
  <c r="E25" i="41"/>
  <c r="F25" i="41"/>
  <c r="H25" i="41"/>
  <c r="I25" i="41"/>
  <c r="B25" i="41"/>
  <c r="C19" i="41"/>
  <c r="D19" i="41"/>
  <c r="E19" i="41"/>
  <c r="F19" i="41"/>
  <c r="H19" i="41"/>
  <c r="I19" i="41"/>
  <c r="B19" i="41"/>
  <c r="C10" i="41"/>
  <c r="D10" i="41"/>
  <c r="E10" i="41"/>
  <c r="F10" i="41"/>
  <c r="H10" i="41"/>
  <c r="I10" i="41"/>
  <c r="B10" i="41"/>
  <c r="C5" i="41"/>
  <c r="D5" i="41"/>
  <c r="E5" i="41"/>
  <c r="F5" i="41"/>
  <c r="H5" i="41"/>
  <c r="I5" i="41"/>
  <c r="B5" i="41"/>
  <c r="C43" i="42"/>
  <c r="D43" i="42"/>
  <c r="E43" i="42"/>
  <c r="F43" i="42"/>
  <c r="H43" i="42"/>
  <c r="I43" i="42"/>
  <c r="B43" i="42"/>
  <c r="C23" i="42"/>
  <c r="D23" i="42"/>
  <c r="E23" i="42"/>
  <c r="F23" i="42"/>
  <c r="H23" i="42"/>
  <c r="I23" i="42"/>
  <c r="B23" i="42"/>
  <c r="C17" i="42"/>
  <c r="D17" i="42"/>
  <c r="E17" i="42"/>
  <c r="F17" i="42"/>
  <c r="H17" i="42"/>
  <c r="I17" i="42"/>
  <c r="B17" i="42"/>
  <c r="C9" i="42"/>
  <c r="D9" i="42"/>
  <c r="E9" i="42"/>
  <c r="F9" i="42"/>
  <c r="H9" i="42"/>
  <c r="I9" i="42"/>
  <c r="B9" i="42"/>
  <c r="C6" i="42"/>
  <c r="D6" i="42"/>
  <c r="E6" i="42"/>
  <c r="F6" i="42"/>
  <c r="H6" i="42"/>
  <c r="I6" i="42"/>
  <c r="I42" i="42" s="1"/>
  <c r="B6" i="42"/>
  <c r="C24" i="44"/>
  <c r="D24" i="44"/>
  <c r="E24" i="44"/>
  <c r="F24" i="44"/>
  <c r="G24" i="44"/>
  <c r="B24" i="44"/>
  <c r="C18" i="44"/>
  <c r="D18" i="44"/>
  <c r="E18" i="44"/>
  <c r="F18" i="44"/>
  <c r="G18" i="44"/>
  <c r="B18" i="44"/>
  <c r="C9" i="44"/>
  <c r="D9" i="44"/>
  <c r="E9" i="44"/>
  <c r="F9" i="44"/>
  <c r="G9" i="44"/>
  <c r="B9" i="44"/>
  <c r="C5" i="44"/>
  <c r="D5" i="44"/>
  <c r="E5" i="44"/>
  <c r="F5" i="44"/>
  <c r="G5" i="44"/>
  <c r="B5" i="44"/>
  <c r="C37" i="45"/>
  <c r="D37" i="45"/>
  <c r="E37" i="45"/>
  <c r="H37" i="45"/>
  <c r="I37" i="45"/>
  <c r="B37" i="45"/>
  <c r="C14" i="45"/>
  <c r="D14" i="45"/>
  <c r="E14" i="45"/>
  <c r="F14" i="45"/>
  <c r="H14" i="45"/>
  <c r="I14" i="45"/>
  <c r="B14" i="45"/>
  <c r="C9" i="45"/>
  <c r="D9" i="45"/>
  <c r="E9" i="45"/>
  <c r="F9" i="45"/>
  <c r="H9" i="45"/>
  <c r="I9" i="45"/>
  <c r="B9" i="45"/>
  <c r="C5" i="45"/>
  <c r="D5" i="45"/>
  <c r="E5" i="45"/>
  <c r="F5" i="45"/>
  <c r="H5" i="45"/>
  <c r="I5" i="45"/>
  <c r="B5" i="45"/>
  <c r="C47" i="46"/>
  <c r="D47" i="46"/>
  <c r="E47" i="46"/>
  <c r="F47" i="46"/>
  <c r="H47" i="46"/>
  <c r="I47" i="46"/>
  <c r="B47" i="46"/>
  <c r="B11" i="46"/>
  <c r="C29" i="46"/>
  <c r="D29" i="46"/>
  <c r="E29" i="46"/>
  <c r="F29" i="46"/>
  <c r="H29" i="46"/>
  <c r="I29" i="46"/>
  <c r="B29" i="46"/>
  <c r="C11" i="46"/>
  <c r="D11" i="46"/>
  <c r="E11" i="46"/>
  <c r="F11" i="46"/>
  <c r="H11" i="46"/>
  <c r="I11" i="46"/>
  <c r="F5" i="46"/>
  <c r="H5" i="46"/>
  <c r="I5" i="46"/>
  <c r="B5" i="46"/>
  <c r="C5" i="46"/>
  <c r="D5" i="46"/>
  <c r="E5" i="46"/>
  <c r="C31" i="47"/>
  <c r="D31" i="47"/>
  <c r="E31" i="47"/>
  <c r="H31" i="47"/>
  <c r="I31" i="47"/>
  <c r="B31" i="47"/>
  <c r="C12" i="47"/>
  <c r="D12" i="47"/>
  <c r="E12" i="47"/>
  <c r="F12" i="47"/>
  <c r="H12" i="47"/>
  <c r="I12" i="47"/>
  <c r="B12" i="47"/>
  <c r="C5" i="47"/>
  <c r="D5" i="47"/>
  <c r="E5" i="47"/>
  <c r="F5" i="47"/>
  <c r="H5" i="47"/>
  <c r="I5" i="47"/>
  <c r="B5" i="47"/>
  <c r="C30" i="72"/>
  <c r="D30" i="72"/>
  <c r="E30" i="72"/>
  <c r="F30" i="72"/>
  <c r="H30" i="72"/>
  <c r="I30" i="72"/>
  <c r="B30" i="72"/>
  <c r="F49" i="72"/>
  <c r="C49" i="72"/>
  <c r="D49" i="72"/>
  <c r="E49" i="72"/>
  <c r="H49" i="72"/>
  <c r="I49" i="72"/>
  <c r="B49" i="72"/>
  <c r="I6" i="72"/>
  <c r="C6" i="72"/>
  <c r="D6" i="72"/>
  <c r="E6" i="72"/>
  <c r="F6" i="72"/>
  <c r="H6" i="72"/>
  <c r="B6" i="72"/>
  <c r="C12" i="72"/>
  <c r="D12" i="72"/>
  <c r="E12" i="72"/>
  <c r="F12" i="72"/>
  <c r="H12" i="72"/>
  <c r="I12" i="72"/>
  <c r="B12" i="72"/>
  <c r="C24" i="72"/>
  <c r="D24" i="72"/>
  <c r="E24" i="72"/>
  <c r="F24" i="72"/>
  <c r="H24" i="72"/>
  <c r="I24" i="72"/>
  <c r="B24" i="72"/>
  <c r="C27" i="72"/>
  <c r="D27" i="72"/>
  <c r="E27" i="72"/>
  <c r="F27" i="72"/>
  <c r="H27" i="72"/>
  <c r="I27" i="72"/>
  <c r="B27" i="72"/>
  <c r="B19" i="50"/>
  <c r="C53" i="48"/>
  <c r="D53" i="48"/>
  <c r="E53" i="48"/>
  <c r="F53" i="48"/>
  <c r="H53" i="48"/>
  <c r="I53" i="48"/>
  <c r="B53" i="48"/>
  <c r="C5" i="48"/>
  <c r="D5" i="48"/>
  <c r="E5" i="48"/>
  <c r="F5" i="48"/>
  <c r="H5" i="48"/>
  <c r="I5" i="48"/>
  <c r="B5" i="48"/>
  <c r="C14" i="48"/>
  <c r="D14" i="48"/>
  <c r="E14" i="48"/>
  <c r="F14" i="48"/>
  <c r="H14" i="48"/>
  <c r="I14" i="48"/>
  <c r="B14" i="48"/>
  <c r="C24" i="48"/>
  <c r="D24" i="48"/>
  <c r="E24" i="48"/>
  <c r="F24" i="48"/>
  <c r="H24" i="48"/>
  <c r="I24" i="48"/>
  <c r="B24" i="48"/>
  <c r="C32" i="48"/>
  <c r="D32" i="48"/>
  <c r="E32" i="48"/>
  <c r="F32" i="48"/>
  <c r="H32" i="48"/>
  <c r="I32" i="48"/>
  <c r="B32" i="48"/>
  <c r="H52" i="48"/>
  <c r="C5" i="49"/>
  <c r="D5" i="49"/>
  <c r="E5" i="49"/>
  <c r="F5" i="49"/>
  <c r="H5" i="49"/>
  <c r="I5" i="49"/>
  <c r="B5" i="49"/>
  <c r="C11" i="49"/>
  <c r="D11" i="49"/>
  <c r="E11" i="49"/>
  <c r="F11" i="49"/>
  <c r="H11" i="49"/>
  <c r="I11" i="49"/>
  <c r="B11" i="49"/>
  <c r="C19" i="49"/>
  <c r="D19" i="49"/>
  <c r="E19" i="49"/>
  <c r="F19" i="49"/>
  <c r="H19" i="49"/>
  <c r="I19" i="49"/>
  <c r="B19" i="49"/>
  <c r="C24" i="49"/>
  <c r="D24" i="49"/>
  <c r="E24" i="49"/>
  <c r="F24" i="49"/>
  <c r="H24" i="49"/>
  <c r="I24" i="49"/>
  <c r="B24" i="49"/>
  <c r="C40" i="49"/>
  <c r="H40" i="49"/>
  <c r="D41" i="49"/>
  <c r="E41" i="49"/>
  <c r="F41" i="49"/>
  <c r="H41" i="49"/>
  <c r="I41" i="49"/>
  <c r="B41" i="49"/>
  <c r="B39" i="50"/>
  <c r="H5" i="50"/>
  <c r="C5" i="50"/>
  <c r="D5" i="50"/>
  <c r="E5" i="50"/>
  <c r="F5" i="50"/>
  <c r="I5" i="50"/>
  <c r="B5" i="50"/>
  <c r="C14" i="50"/>
  <c r="D14" i="50"/>
  <c r="E14" i="50"/>
  <c r="F14" i="50"/>
  <c r="H14" i="50"/>
  <c r="I14" i="50"/>
  <c r="B14" i="50"/>
  <c r="C19" i="50"/>
  <c r="C38" i="50" s="1"/>
  <c r="D19" i="50"/>
  <c r="D38" i="50" s="1"/>
  <c r="E19" i="50"/>
  <c r="E38" i="50" s="1"/>
  <c r="F19" i="50"/>
  <c r="F38" i="50" s="1"/>
  <c r="H19" i="50"/>
  <c r="I19" i="50"/>
  <c r="C39" i="50"/>
  <c r="D39" i="50"/>
  <c r="E39" i="50"/>
  <c r="F39" i="50"/>
  <c r="H39" i="50"/>
  <c r="I39" i="50"/>
  <c r="I19" i="51"/>
  <c r="B40" i="51"/>
  <c r="C40" i="51"/>
  <c r="D40" i="51"/>
  <c r="E40" i="51"/>
  <c r="F40" i="51"/>
  <c r="H40" i="51"/>
  <c r="I40" i="51"/>
  <c r="C19" i="51"/>
  <c r="D19" i="51"/>
  <c r="E19" i="51"/>
  <c r="F19" i="51"/>
  <c r="H19" i="51"/>
  <c r="B19" i="51"/>
  <c r="C12" i="51"/>
  <c r="D12" i="51"/>
  <c r="E12" i="51"/>
  <c r="F12" i="51"/>
  <c r="H12" i="51"/>
  <c r="I12" i="51"/>
  <c r="B12" i="51"/>
  <c r="C5" i="51"/>
  <c r="D5" i="51"/>
  <c r="E5" i="51"/>
  <c r="F5" i="51"/>
  <c r="H5" i="51"/>
  <c r="I5" i="51"/>
  <c r="B5" i="51"/>
  <c r="C6" i="52"/>
  <c r="D6" i="52"/>
  <c r="E6" i="52"/>
  <c r="F6" i="52"/>
  <c r="H6" i="52"/>
  <c r="I6" i="52"/>
  <c r="B6" i="52"/>
  <c r="C9" i="52"/>
  <c r="D9" i="52"/>
  <c r="E9" i="52"/>
  <c r="E26" i="52" s="1"/>
  <c r="F9" i="52"/>
  <c r="H9" i="52"/>
  <c r="I9" i="52"/>
  <c r="C26" i="52"/>
  <c r="C27" i="52"/>
  <c r="D27" i="52"/>
  <c r="E27" i="52"/>
  <c r="F27" i="52"/>
  <c r="H27" i="52"/>
  <c r="I27" i="52"/>
  <c r="B27" i="52"/>
  <c r="C5" i="53"/>
  <c r="D5" i="53"/>
  <c r="E5" i="53"/>
  <c r="F5" i="53"/>
  <c r="H5" i="53"/>
  <c r="I5" i="53"/>
  <c r="B5" i="53"/>
  <c r="C14" i="53"/>
  <c r="D14" i="53"/>
  <c r="E14" i="53"/>
  <c r="F14" i="53"/>
  <c r="H14" i="53"/>
  <c r="I14" i="53"/>
  <c r="B14" i="53"/>
  <c r="C31" i="53"/>
  <c r="D31" i="53"/>
  <c r="E31" i="53"/>
  <c r="F31" i="53"/>
  <c r="H31" i="53"/>
  <c r="I31" i="53"/>
  <c r="B31" i="53"/>
  <c r="C43" i="53"/>
  <c r="D43" i="53"/>
  <c r="E43" i="53"/>
  <c r="F43" i="53"/>
  <c r="H43" i="53"/>
  <c r="I43" i="53"/>
  <c r="B43" i="53"/>
  <c r="H64" i="53"/>
  <c r="C64" i="53"/>
  <c r="D64" i="53"/>
  <c r="E64" i="53"/>
  <c r="F64" i="53"/>
  <c r="I64" i="53"/>
  <c r="B64" i="53"/>
  <c r="I46" i="54"/>
  <c r="H46" i="54"/>
  <c r="C46" i="54"/>
  <c r="D46" i="54"/>
  <c r="E46" i="54"/>
  <c r="F46" i="54"/>
  <c r="G46" i="54"/>
  <c r="B46" i="54"/>
  <c r="I52" i="55"/>
  <c r="B26" i="56"/>
  <c r="C5" i="55"/>
  <c r="D5" i="55"/>
  <c r="E5" i="55"/>
  <c r="F5" i="55"/>
  <c r="G5" i="55"/>
  <c r="H5" i="55"/>
  <c r="I5" i="55"/>
  <c r="B5" i="55"/>
  <c r="C10" i="55"/>
  <c r="D10" i="55"/>
  <c r="E10" i="55"/>
  <c r="F10" i="55"/>
  <c r="G10" i="55"/>
  <c r="H10" i="55"/>
  <c r="I10" i="55"/>
  <c r="B10" i="55"/>
  <c r="C24" i="55"/>
  <c r="D24" i="55"/>
  <c r="E24" i="55"/>
  <c r="F24" i="55"/>
  <c r="G24" i="55"/>
  <c r="H24" i="55"/>
  <c r="I24" i="55"/>
  <c r="B24" i="55"/>
  <c r="C29" i="55"/>
  <c r="D29" i="55"/>
  <c r="E29" i="55"/>
  <c r="F29" i="55"/>
  <c r="G29" i="55"/>
  <c r="H29" i="55"/>
  <c r="I29" i="55"/>
  <c r="B29" i="55"/>
  <c r="C52" i="55"/>
  <c r="D52" i="55"/>
  <c r="G52" i="55"/>
  <c r="H52" i="55"/>
  <c r="C53" i="55"/>
  <c r="D53" i="55"/>
  <c r="E53" i="55"/>
  <c r="F53" i="55"/>
  <c r="G53" i="55"/>
  <c r="H53" i="55"/>
  <c r="I53" i="55"/>
  <c r="B53" i="55"/>
  <c r="C47" i="56"/>
  <c r="D47" i="56"/>
  <c r="E47" i="56"/>
  <c r="F47" i="56"/>
  <c r="G47" i="56"/>
  <c r="H47" i="56"/>
  <c r="I47" i="56"/>
  <c r="B47" i="56"/>
  <c r="C42" i="57"/>
  <c r="D42" i="57"/>
  <c r="E42" i="57"/>
  <c r="F42" i="57"/>
  <c r="G42" i="57"/>
  <c r="H42" i="57"/>
  <c r="I42" i="57"/>
  <c r="B42" i="57"/>
  <c r="C36" i="58"/>
  <c r="D36" i="58"/>
  <c r="E36" i="58"/>
  <c r="F36" i="58"/>
  <c r="G36" i="58"/>
  <c r="H36" i="58"/>
  <c r="I36" i="58"/>
  <c r="B36" i="58"/>
  <c r="C54" i="59"/>
  <c r="D54" i="59"/>
  <c r="E54" i="59"/>
  <c r="F54" i="59"/>
  <c r="G54" i="59"/>
  <c r="H54" i="59"/>
  <c r="I54" i="59"/>
  <c r="B54" i="59"/>
  <c r="I45" i="60"/>
  <c r="E45" i="60"/>
  <c r="C45" i="60"/>
  <c r="D45" i="60"/>
  <c r="F45" i="60"/>
  <c r="G45" i="60"/>
  <c r="H45" i="60"/>
  <c r="B45" i="60"/>
  <c r="E38" i="61"/>
  <c r="D38" i="61"/>
  <c r="C38" i="61"/>
  <c r="F38" i="61"/>
  <c r="G38" i="61"/>
  <c r="H38" i="61"/>
  <c r="B38" i="61"/>
  <c r="B29" i="62"/>
  <c r="C29" i="62"/>
  <c r="D29" i="62"/>
  <c r="E29" i="62"/>
  <c r="F29" i="62"/>
  <c r="G29" i="62"/>
  <c r="H29" i="62"/>
  <c r="C33" i="63"/>
  <c r="D33" i="63"/>
  <c r="E33" i="63"/>
  <c r="F33" i="63"/>
  <c r="G33" i="63"/>
  <c r="H33" i="63"/>
  <c r="I33" i="63"/>
  <c r="B33" i="63"/>
  <c r="C29" i="70"/>
  <c r="D29" i="70"/>
  <c r="E29" i="70"/>
  <c r="F29" i="70"/>
  <c r="G29" i="70"/>
  <c r="H29" i="70"/>
  <c r="B29" i="70"/>
  <c r="C41" i="71"/>
  <c r="D41" i="71"/>
  <c r="E41" i="71"/>
  <c r="F41" i="71"/>
  <c r="G41" i="71"/>
  <c r="H41" i="71"/>
  <c r="B41" i="71"/>
  <c r="E37" i="64"/>
  <c r="C37" i="64"/>
  <c r="D37" i="64"/>
  <c r="F37" i="64"/>
  <c r="G37" i="64"/>
  <c r="H37" i="64"/>
  <c r="B37" i="64"/>
  <c r="C45" i="3"/>
  <c r="D45" i="3"/>
  <c r="E45" i="3"/>
  <c r="F45" i="3"/>
  <c r="G45" i="3"/>
  <c r="H45" i="3"/>
  <c r="I45" i="3"/>
  <c r="B45" i="3"/>
  <c r="C31" i="2"/>
  <c r="D31" i="2"/>
  <c r="E31" i="2"/>
  <c r="F31" i="2"/>
  <c r="G31" i="2"/>
  <c r="H31" i="2"/>
  <c r="B31" i="2"/>
  <c r="B38" i="1"/>
  <c r="C38" i="1"/>
  <c r="D38" i="1"/>
  <c r="E38" i="1"/>
  <c r="F38" i="1"/>
  <c r="G38" i="1"/>
  <c r="H38" i="1"/>
  <c r="I5" i="57"/>
  <c r="C37" i="61"/>
  <c r="D37" i="61"/>
  <c r="E37" i="61"/>
  <c r="F37" i="61"/>
  <c r="G37" i="61"/>
  <c r="H37" i="61"/>
  <c r="B37" i="61"/>
  <c r="C16" i="61"/>
  <c r="D16" i="61"/>
  <c r="E16" i="61"/>
  <c r="F16" i="61"/>
  <c r="G16" i="61"/>
  <c r="H16" i="61"/>
  <c r="B16" i="61"/>
  <c r="C10" i="61"/>
  <c r="D10" i="61"/>
  <c r="E10" i="61"/>
  <c r="F10" i="61"/>
  <c r="G10" i="61"/>
  <c r="H10" i="61"/>
  <c r="B10" i="61"/>
  <c r="C5" i="61"/>
  <c r="D5" i="61"/>
  <c r="E5" i="61"/>
  <c r="F5" i="61"/>
  <c r="G5" i="61"/>
  <c r="H5" i="61"/>
  <c r="C28" i="62"/>
  <c r="D28" i="62"/>
  <c r="E28" i="62"/>
  <c r="F28" i="62"/>
  <c r="G28" i="62"/>
  <c r="H28" i="62"/>
  <c r="B28" i="62"/>
  <c r="C13" i="62"/>
  <c r="D13" i="62"/>
  <c r="E13" i="62"/>
  <c r="F13" i="62"/>
  <c r="G13" i="62"/>
  <c r="H13" i="62"/>
  <c r="B13" i="62"/>
  <c r="C9" i="62"/>
  <c r="D9" i="62"/>
  <c r="E9" i="62"/>
  <c r="F9" i="62"/>
  <c r="G9" i="62"/>
  <c r="H9" i="62"/>
  <c r="C5" i="62"/>
  <c r="D5" i="62"/>
  <c r="E5" i="62"/>
  <c r="F5" i="62"/>
  <c r="G5" i="62"/>
  <c r="H5" i="62"/>
  <c r="B32" i="63"/>
  <c r="C28" i="70"/>
  <c r="D28" i="70"/>
  <c r="E28" i="70"/>
  <c r="F28" i="70"/>
  <c r="G28" i="70"/>
  <c r="H28" i="70"/>
  <c r="B28" i="70"/>
  <c r="C12" i="70"/>
  <c r="D12" i="70"/>
  <c r="E12" i="70"/>
  <c r="F12" i="70"/>
  <c r="G12" i="70"/>
  <c r="H12" i="70"/>
  <c r="B12" i="70"/>
  <c r="C9" i="70"/>
  <c r="D9" i="70"/>
  <c r="E9" i="70"/>
  <c r="F9" i="70"/>
  <c r="G9" i="70"/>
  <c r="H9" i="70"/>
  <c r="C5" i="70"/>
  <c r="D5" i="70"/>
  <c r="E5" i="70"/>
  <c r="F5" i="70"/>
  <c r="G5" i="70"/>
  <c r="H5" i="70"/>
  <c r="E5" i="71"/>
  <c r="B5" i="71"/>
  <c r="C24" i="64"/>
  <c r="D24" i="64"/>
  <c r="E24" i="64"/>
  <c r="F24" i="64"/>
  <c r="G24" i="64"/>
  <c r="H24" i="64"/>
  <c r="B24" i="64"/>
  <c r="E36" i="64"/>
  <c r="B36" i="64"/>
  <c r="C19" i="64"/>
  <c r="D19" i="64"/>
  <c r="E19" i="64"/>
  <c r="F19" i="64"/>
  <c r="G19" i="64"/>
  <c r="H19" i="64"/>
  <c r="B19" i="64"/>
  <c r="C5" i="64"/>
  <c r="D5" i="64"/>
  <c r="E5" i="64"/>
  <c r="F5" i="64"/>
  <c r="G5" i="64"/>
  <c r="H5" i="64"/>
  <c r="B5" i="64"/>
  <c r="C36" i="64"/>
  <c r="D36" i="64"/>
  <c r="G36" i="64"/>
  <c r="H36" i="64"/>
  <c r="C30" i="2"/>
  <c r="D30" i="2"/>
  <c r="E30" i="2"/>
  <c r="F30" i="2"/>
  <c r="G30" i="2"/>
  <c r="H30" i="2"/>
  <c r="E8" i="2"/>
  <c r="F8" i="2"/>
  <c r="G8" i="2"/>
  <c r="H8" i="2"/>
  <c r="F5" i="2"/>
  <c r="G5" i="2"/>
  <c r="H5" i="2"/>
  <c r="F37" i="1"/>
  <c r="G37" i="1"/>
  <c r="H37" i="1"/>
  <c r="E37" i="1"/>
  <c r="C16" i="1"/>
  <c r="D16" i="1"/>
  <c r="E16" i="1"/>
  <c r="F16" i="1"/>
  <c r="G16" i="1"/>
  <c r="H16" i="1"/>
  <c r="B16" i="1"/>
  <c r="C10" i="1"/>
  <c r="D10" i="1"/>
  <c r="E10" i="1"/>
  <c r="F10" i="1"/>
  <c r="G10" i="1"/>
  <c r="H10" i="1"/>
  <c r="C5" i="1"/>
  <c r="D5" i="1"/>
  <c r="E5" i="1"/>
  <c r="F5" i="1"/>
  <c r="G5" i="1"/>
  <c r="H5" i="1"/>
  <c r="B5" i="1"/>
  <c r="G53" i="59"/>
  <c r="C53" i="59"/>
  <c r="D53" i="59"/>
  <c r="E53" i="59"/>
  <c r="F53" i="59"/>
  <c r="H53" i="59"/>
  <c r="I53" i="59"/>
  <c r="B53" i="59"/>
  <c r="C15" i="63"/>
  <c r="D15" i="63"/>
  <c r="E15" i="63"/>
  <c r="F15" i="63"/>
  <c r="G15" i="63"/>
  <c r="H15" i="63"/>
  <c r="I15" i="63"/>
  <c r="B15" i="63"/>
  <c r="C11" i="63"/>
  <c r="D11" i="63"/>
  <c r="E11" i="63"/>
  <c r="F11" i="63"/>
  <c r="G11" i="63"/>
  <c r="H11" i="63"/>
  <c r="I11" i="63"/>
  <c r="C5" i="63"/>
  <c r="D5" i="63"/>
  <c r="E5" i="63"/>
  <c r="F5" i="63"/>
  <c r="G5" i="63"/>
  <c r="H5" i="63"/>
  <c r="I5" i="63"/>
  <c r="B5" i="63"/>
  <c r="I18" i="3"/>
  <c r="C5" i="3"/>
  <c r="D5" i="3"/>
  <c r="E5" i="3"/>
  <c r="F5" i="3"/>
  <c r="G5" i="3"/>
  <c r="H5" i="3"/>
  <c r="I5" i="3"/>
  <c r="B5" i="3"/>
  <c r="C24" i="89"/>
  <c r="D24" i="89"/>
  <c r="E24" i="89"/>
  <c r="B24" i="89"/>
  <c r="C16" i="89"/>
  <c r="D16" i="89"/>
  <c r="E16" i="89"/>
  <c r="B16" i="89"/>
  <c r="C7" i="89"/>
  <c r="D7" i="89"/>
  <c r="E7" i="89"/>
  <c r="B7" i="89"/>
  <c r="C4" i="89"/>
  <c r="D4" i="89"/>
  <c r="E4" i="89"/>
  <c r="B16" i="88"/>
  <c r="C16" i="88"/>
  <c r="D16" i="88"/>
  <c r="E16" i="88"/>
  <c r="C10" i="88"/>
  <c r="D10" i="88"/>
  <c r="E10" i="88"/>
  <c r="C4" i="88"/>
  <c r="C33" i="88" s="1"/>
  <c r="D4" i="88"/>
  <c r="E4" i="88"/>
  <c r="B4" i="88"/>
  <c r="C27" i="87"/>
  <c r="D27" i="87"/>
  <c r="C8" i="87"/>
  <c r="D8" i="87"/>
  <c r="E8" i="87"/>
  <c r="C4" i="87"/>
  <c r="D4" i="87"/>
  <c r="E4" i="87"/>
  <c r="B4" i="87"/>
  <c r="C17" i="86"/>
  <c r="D17" i="86"/>
  <c r="E17" i="86"/>
  <c r="B17" i="86"/>
  <c r="C13" i="86"/>
  <c r="D13" i="86"/>
  <c r="E13" i="86"/>
  <c r="C7" i="86"/>
  <c r="D7" i="86"/>
  <c r="E7" i="86"/>
  <c r="B7" i="86"/>
  <c r="C4" i="86"/>
  <c r="D4" i="86"/>
  <c r="E4" i="86"/>
  <c r="B27" i="85"/>
  <c r="D27" i="85"/>
  <c r="C13" i="85"/>
  <c r="D13" i="85"/>
  <c r="E13" i="85"/>
  <c r="B13" i="85"/>
  <c r="C9" i="85"/>
  <c r="D9" i="85"/>
  <c r="E9" i="85"/>
  <c r="C4" i="85"/>
  <c r="D4" i="85"/>
  <c r="E4" i="85"/>
  <c r="B4" i="85"/>
  <c r="C10" i="84"/>
  <c r="D10" i="84"/>
  <c r="E10" i="84"/>
  <c r="C24" i="84"/>
  <c r="D24" i="84"/>
  <c r="E24" i="84"/>
  <c r="B24" i="84"/>
  <c r="C18" i="84"/>
  <c r="D18" i="84"/>
  <c r="E18" i="84"/>
  <c r="C4" i="84"/>
  <c r="C40" i="84" s="1"/>
  <c r="D4" i="84"/>
  <c r="E4" i="84"/>
  <c r="B4" i="84"/>
  <c r="C23" i="57"/>
  <c r="D23" i="57"/>
  <c r="E23" i="57"/>
  <c r="F23" i="57"/>
  <c r="G23" i="57"/>
  <c r="H23" i="57"/>
  <c r="I23" i="57"/>
  <c r="I41" i="57" s="1"/>
  <c r="B23" i="57"/>
  <c r="C20" i="83"/>
  <c r="D20" i="83"/>
  <c r="E20" i="83"/>
  <c r="B20" i="83"/>
  <c r="B14" i="83"/>
  <c r="C14" i="83"/>
  <c r="D14" i="83"/>
  <c r="E14" i="83"/>
  <c r="C8" i="83"/>
  <c r="D8" i="83"/>
  <c r="E8" i="83"/>
  <c r="C4" i="83"/>
  <c r="C31" i="83" s="1"/>
  <c r="D4" i="83"/>
  <c r="E4" i="83"/>
  <c r="B4" i="83"/>
  <c r="D29" i="82"/>
  <c r="C10" i="82"/>
  <c r="D10" i="82"/>
  <c r="E10" i="82"/>
  <c r="C4" i="82"/>
  <c r="C29" i="82" s="1"/>
  <c r="D4" i="82"/>
  <c r="E4" i="82"/>
  <c r="B4" i="82"/>
  <c r="C4" i="81"/>
  <c r="D4" i="81"/>
  <c r="E4" i="81"/>
  <c r="D24" i="80"/>
  <c r="C11" i="80"/>
  <c r="D11" i="80"/>
  <c r="E11" i="80"/>
  <c r="B11" i="80"/>
  <c r="C8" i="80"/>
  <c r="D8" i="80"/>
  <c r="E8" i="80"/>
  <c r="C4" i="80"/>
  <c r="D4" i="80"/>
  <c r="E4" i="80"/>
  <c r="D13" i="79"/>
  <c r="E13" i="79"/>
  <c r="B13" i="79"/>
  <c r="D9" i="79"/>
  <c r="E9" i="79"/>
  <c r="D4" i="79"/>
  <c r="D27" i="79" s="1"/>
  <c r="E4" i="79"/>
  <c r="B4" i="79"/>
  <c r="D4" i="78"/>
  <c r="E4" i="78"/>
  <c r="D9" i="78"/>
  <c r="E9" i="78"/>
  <c r="D12" i="78"/>
  <c r="E12" i="78"/>
  <c r="E25" i="78" s="1"/>
  <c r="D4" i="77"/>
  <c r="E4" i="77"/>
  <c r="E25" i="77" s="1"/>
  <c r="C26" i="56"/>
  <c r="C46" i="56" s="1"/>
  <c r="D26" i="56"/>
  <c r="D46" i="56" s="1"/>
  <c r="E26" i="56"/>
  <c r="E46" i="56" s="1"/>
  <c r="F26" i="56"/>
  <c r="F46" i="56" s="1"/>
  <c r="G26" i="56"/>
  <c r="G46" i="56" s="1"/>
  <c r="H26" i="56"/>
  <c r="H46" i="56" s="1"/>
  <c r="I26" i="56"/>
  <c r="C16" i="56"/>
  <c r="D16" i="56"/>
  <c r="E16" i="56"/>
  <c r="F16" i="56"/>
  <c r="G16" i="56"/>
  <c r="H16" i="56"/>
  <c r="I16" i="56"/>
  <c r="B16" i="56"/>
  <c r="B46" i="56" s="1"/>
  <c r="C9" i="56"/>
  <c r="D9" i="56"/>
  <c r="E9" i="56"/>
  <c r="F9" i="56"/>
  <c r="G9" i="56"/>
  <c r="H9" i="56"/>
  <c r="I9" i="56"/>
  <c r="B9" i="56"/>
  <c r="C6" i="56"/>
  <c r="D6" i="56"/>
  <c r="E6" i="56"/>
  <c r="F6" i="56"/>
  <c r="G6" i="56"/>
  <c r="H6" i="56"/>
  <c r="I6" i="56"/>
  <c r="B6" i="56"/>
  <c r="C23" i="56"/>
  <c r="D23" i="56"/>
  <c r="E23" i="56"/>
  <c r="F23" i="56"/>
  <c r="G23" i="56"/>
  <c r="H23" i="56"/>
  <c r="I23" i="56"/>
  <c r="B23" i="56"/>
  <c r="C13" i="57"/>
  <c r="D13" i="57"/>
  <c r="E13" i="57"/>
  <c r="F13" i="57"/>
  <c r="G13" i="57"/>
  <c r="H13" i="57"/>
  <c r="I13" i="57"/>
  <c r="B13" i="57"/>
  <c r="B41" i="57" s="1"/>
  <c r="B5" i="57"/>
  <c r="C5" i="57"/>
  <c r="D5" i="57"/>
  <c r="E5" i="57"/>
  <c r="F5" i="57"/>
  <c r="G5" i="57"/>
  <c r="H5" i="57"/>
  <c r="C20" i="57"/>
  <c r="D20" i="57"/>
  <c r="E20" i="57"/>
  <c r="F20" i="57"/>
  <c r="G20" i="57"/>
  <c r="H20" i="57"/>
  <c r="I20" i="57"/>
  <c r="B20" i="57"/>
  <c r="C27" i="59"/>
  <c r="D27" i="59"/>
  <c r="E27" i="59"/>
  <c r="F27" i="59"/>
  <c r="G27" i="59"/>
  <c r="H27" i="59"/>
  <c r="I27" i="59"/>
  <c r="B27" i="59"/>
  <c r="D14" i="76"/>
  <c r="E14" i="76"/>
  <c r="B14" i="76"/>
  <c r="B14" i="75"/>
  <c r="D14" i="75"/>
  <c r="E14" i="75"/>
  <c r="D10" i="75"/>
  <c r="D4" i="75"/>
  <c r="D29" i="75" s="1"/>
  <c r="E4" i="75"/>
  <c r="B4" i="75"/>
  <c r="C15" i="10"/>
  <c r="D15" i="10"/>
  <c r="E15" i="10"/>
  <c r="E33" i="10" s="1"/>
  <c r="F15" i="10"/>
  <c r="F33" i="10" s="1"/>
  <c r="B15" i="10"/>
  <c r="C8" i="10"/>
  <c r="D8" i="10"/>
  <c r="E8" i="10"/>
  <c r="F8" i="10"/>
  <c r="B8" i="10"/>
  <c r="C3" i="10"/>
  <c r="D3" i="10"/>
  <c r="E3" i="10"/>
  <c r="F3" i="10"/>
  <c r="F36" i="11"/>
  <c r="C16" i="11"/>
  <c r="D16" i="11"/>
  <c r="E16" i="11"/>
  <c r="F16" i="11"/>
  <c r="B16" i="11"/>
  <c r="C11" i="11"/>
  <c r="D11" i="11"/>
  <c r="E11" i="11"/>
  <c r="F11" i="11"/>
  <c r="C3" i="11"/>
  <c r="D3" i="11"/>
  <c r="E3" i="11"/>
  <c r="F3" i="11"/>
  <c r="B3" i="11"/>
  <c r="C16" i="12"/>
  <c r="D16" i="12"/>
  <c r="E16" i="12"/>
  <c r="G16" i="12"/>
  <c r="H16" i="12"/>
  <c r="C11" i="12"/>
  <c r="D11" i="12"/>
  <c r="E11" i="12"/>
  <c r="G11" i="12"/>
  <c r="H11" i="12"/>
  <c r="E26" i="13"/>
  <c r="F26" i="13"/>
  <c r="C11" i="13"/>
  <c r="D11" i="13"/>
  <c r="E11" i="13"/>
  <c r="F11" i="13"/>
  <c r="B11" i="13"/>
  <c r="C6" i="13"/>
  <c r="D6" i="13"/>
  <c r="E6" i="13"/>
  <c r="F6" i="13"/>
  <c r="C3" i="13"/>
  <c r="D3" i="13"/>
  <c r="E3" i="13"/>
  <c r="F3" i="13"/>
  <c r="C27" i="14"/>
  <c r="D27" i="14"/>
  <c r="E27" i="14"/>
  <c r="F27" i="14"/>
  <c r="B27" i="14"/>
  <c r="C3" i="14"/>
  <c r="D3" i="14"/>
  <c r="E3" i="14"/>
  <c r="F3" i="14"/>
  <c r="B3" i="14"/>
  <c r="C6" i="14"/>
  <c r="D6" i="14"/>
  <c r="E6" i="14"/>
  <c r="F6" i="14"/>
  <c r="B6" i="14"/>
  <c r="C17" i="14"/>
  <c r="D17" i="14"/>
  <c r="E17" i="14"/>
  <c r="F17" i="14"/>
  <c r="B17" i="14"/>
  <c r="B13" i="15"/>
  <c r="G13" i="15"/>
  <c r="H13" i="15"/>
  <c r="C4" i="15"/>
  <c r="D4" i="15"/>
  <c r="E4" i="15"/>
  <c r="G4" i="15"/>
  <c r="H4" i="15"/>
  <c r="C8" i="15"/>
  <c r="D8" i="15"/>
  <c r="E8" i="15"/>
  <c r="G8" i="15"/>
  <c r="H8" i="15"/>
  <c r="C12" i="16"/>
  <c r="D12" i="16"/>
  <c r="E12" i="16"/>
  <c r="G12" i="16"/>
  <c r="H12" i="16"/>
  <c r="B12" i="16"/>
  <c r="C20" i="16"/>
  <c r="D20" i="16"/>
  <c r="E20" i="16"/>
  <c r="G20" i="16"/>
  <c r="H20" i="16"/>
  <c r="B20" i="16"/>
  <c r="C4" i="16"/>
  <c r="D4" i="16"/>
  <c r="E4" i="16"/>
  <c r="G4" i="16"/>
  <c r="H4" i="16"/>
  <c r="B4" i="16"/>
  <c r="E27" i="17"/>
  <c r="F27" i="17"/>
  <c r="C11" i="17"/>
  <c r="D11" i="17"/>
  <c r="E11" i="17"/>
  <c r="F11" i="17"/>
  <c r="B11" i="17"/>
  <c r="C7" i="17"/>
  <c r="D7" i="17"/>
  <c r="E7" i="17"/>
  <c r="F7" i="17"/>
  <c r="C3" i="17"/>
  <c r="D3" i="17"/>
  <c r="E3" i="17"/>
  <c r="F3" i="17"/>
  <c r="C13" i="18"/>
  <c r="D13" i="18"/>
  <c r="E13" i="18"/>
  <c r="F13" i="18"/>
  <c r="B13" i="18"/>
  <c r="C9" i="18"/>
  <c r="D9" i="18"/>
  <c r="E9" i="18"/>
  <c r="F9" i="18"/>
  <c r="C3" i="18"/>
  <c r="D3" i="18"/>
  <c r="E3" i="18"/>
  <c r="F3" i="18"/>
  <c r="B3" i="18"/>
  <c r="B47" i="19"/>
  <c r="E6" i="19"/>
  <c r="F6" i="19"/>
  <c r="C17" i="19"/>
  <c r="D17" i="19"/>
  <c r="E17" i="19"/>
  <c r="F17" i="19"/>
  <c r="B17" i="19"/>
  <c r="E47" i="19"/>
  <c r="C28" i="19"/>
  <c r="D28" i="19"/>
  <c r="E28" i="19"/>
  <c r="F28" i="19"/>
  <c r="B28" i="19"/>
  <c r="B6" i="19"/>
  <c r="D3" i="19"/>
  <c r="E3" i="19"/>
  <c r="F3" i="19"/>
  <c r="C3" i="19"/>
  <c r="C30" i="20"/>
  <c r="D30" i="20"/>
  <c r="E30" i="20"/>
  <c r="F30" i="20"/>
  <c r="H30" i="20"/>
  <c r="I30" i="20"/>
  <c r="C22" i="20"/>
  <c r="D22" i="20"/>
  <c r="E22" i="20"/>
  <c r="F22" i="20"/>
  <c r="H22" i="20"/>
  <c r="I22" i="20"/>
  <c r="B22" i="20"/>
  <c r="C5" i="20"/>
  <c r="D5" i="20"/>
  <c r="E5" i="20"/>
  <c r="F5" i="20"/>
  <c r="H5" i="20"/>
  <c r="I5" i="20"/>
  <c r="B5" i="20"/>
  <c r="C40" i="21"/>
  <c r="D40" i="21"/>
  <c r="E40" i="21"/>
  <c r="F40" i="21"/>
  <c r="H40" i="21"/>
  <c r="I40" i="21"/>
  <c r="B40" i="21"/>
  <c r="C5" i="21"/>
  <c r="D5" i="21"/>
  <c r="E5" i="21"/>
  <c r="F5" i="21"/>
  <c r="H5" i="21"/>
  <c r="I5" i="21"/>
  <c r="B5" i="21"/>
  <c r="C13" i="21"/>
  <c r="D13" i="21"/>
  <c r="E13" i="21"/>
  <c r="F13" i="21"/>
  <c r="H13" i="21"/>
  <c r="I13" i="21"/>
  <c r="B13" i="21"/>
  <c r="C5" i="22"/>
  <c r="D5" i="22"/>
  <c r="E5" i="22"/>
  <c r="F5" i="22"/>
  <c r="H5" i="22"/>
  <c r="I5" i="22"/>
  <c r="C9" i="22"/>
  <c r="D9" i="22"/>
  <c r="E9" i="22"/>
  <c r="F9" i="22"/>
  <c r="H9" i="22"/>
  <c r="I9" i="22"/>
  <c r="C13" i="22"/>
  <c r="C23" i="22" s="1"/>
  <c r="D13" i="22"/>
  <c r="D23" i="22" s="1"/>
  <c r="E13" i="22"/>
  <c r="E23" i="22" s="1"/>
  <c r="F13" i="22"/>
  <c r="F23" i="22" s="1"/>
  <c r="H13" i="22"/>
  <c r="H23" i="22" s="1"/>
  <c r="I13" i="22"/>
  <c r="I23" i="22" s="1"/>
  <c r="B13" i="22"/>
  <c r="C34" i="23"/>
  <c r="D34" i="23"/>
  <c r="E34" i="23"/>
  <c r="F34" i="23"/>
  <c r="H34" i="23"/>
  <c r="I34" i="23"/>
  <c r="B34" i="23"/>
  <c r="C22" i="23"/>
  <c r="D22" i="23"/>
  <c r="E22" i="23"/>
  <c r="F22" i="23"/>
  <c r="H22" i="23"/>
  <c r="I22" i="23"/>
  <c r="B22" i="23"/>
  <c r="B12" i="23"/>
  <c r="C12" i="23"/>
  <c r="D12" i="23"/>
  <c r="E12" i="23"/>
  <c r="F12" i="23"/>
  <c r="H12" i="23"/>
  <c r="I12" i="23"/>
  <c r="C5" i="23"/>
  <c r="D5" i="23"/>
  <c r="E5" i="23"/>
  <c r="F5" i="23"/>
  <c r="H5" i="23"/>
  <c r="I5" i="23"/>
  <c r="B5" i="23"/>
  <c r="C5" i="24"/>
  <c r="D5" i="24"/>
  <c r="E5" i="24"/>
  <c r="F5" i="24"/>
  <c r="H5" i="24"/>
  <c r="I5" i="24"/>
  <c r="C11" i="24"/>
  <c r="D11" i="24"/>
  <c r="E11" i="24"/>
  <c r="F11" i="24"/>
  <c r="H11" i="24"/>
  <c r="I11" i="24"/>
  <c r="C15" i="24"/>
  <c r="D15" i="24"/>
  <c r="E15" i="24"/>
  <c r="F15" i="24"/>
  <c r="H15" i="24"/>
  <c r="I15" i="24"/>
  <c r="B15" i="24"/>
  <c r="C8" i="25"/>
  <c r="D8" i="25"/>
  <c r="E8" i="25"/>
  <c r="F8" i="25"/>
  <c r="H8" i="25"/>
  <c r="I8" i="25"/>
  <c r="C14" i="25"/>
  <c r="D14" i="25"/>
  <c r="E14" i="25"/>
  <c r="F14" i="25"/>
  <c r="H14" i="25"/>
  <c r="I14" i="25"/>
  <c r="B14" i="25"/>
  <c r="C20" i="25"/>
  <c r="C37" i="25" s="1"/>
  <c r="D20" i="25"/>
  <c r="D37" i="25" s="1"/>
  <c r="E20" i="25"/>
  <c r="E37" i="25" s="1"/>
  <c r="F20" i="25"/>
  <c r="F37" i="25" s="1"/>
  <c r="H20" i="25"/>
  <c r="H37" i="25" s="1"/>
  <c r="I20" i="25"/>
  <c r="B20" i="25"/>
  <c r="C5" i="26"/>
  <c r="D5" i="26"/>
  <c r="E5" i="26"/>
  <c r="F5" i="26"/>
  <c r="H5" i="26"/>
  <c r="I5" i="26"/>
  <c r="B5" i="26"/>
  <c r="I11" i="26"/>
  <c r="C15" i="26"/>
  <c r="D15" i="26"/>
  <c r="E15" i="26"/>
  <c r="F15" i="26"/>
  <c r="H15" i="26"/>
  <c r="I15" i="26"/>
  <c r="B15" i="26"/>
  <c r="B5" i="27"/>
  <c r="C5" i="27"/>
  <c r="D5" i="27"/>
  <c r="E5" i="27"/>
  <c r="F5" i="27"/>
  <c r="I5" i="27"/>
  <c r="H5" i="27"/>
  <c r="C8" i="27"/>
  <c r="C19" i="27" s="1"/>
  <c r="D8" i="27"/>
  <c r="D19" i="27" s="1"/>
  <c r="E8" i="27"/>
  <c r="F8" i="27"/>
  <c r="F19" i="27" s="1"/>
  <c r="H8" i="27"/>
  <c r="H19" i="27" s="1"/>
  <c r="I8" i="27"/>
  <c r="B8" i="27"/>
  <c r="C25" i="28"/>
  <c r="D25" i="28"/>
  <c r="E25" i="28"/>
  <c r="F25" i="28"/>
  <c r="H25" i="28"/>
  <c r="I25" i="28"/>
  <c r="B25" i="28"/>
  <c r="C15" i="28"/>
  <c r="D15" i="28"/>
  <c r="E15" i="28"/>
  <c r="F15" i="28"/>
  <c r="H15" i="28"/>
  <c r="I15" i="28"/>
  <c r="B15" i="28"/>
  <c r="C8" i="28"/>
  <c r="D8" i="28"/>
  <c r="E8" i="28"/>
  <c r="F8" i="28"/>
  <c r="H8" i="28"/>
  <c r="I8" i="28"/>
  <c r="B8" i="28"/>
  <c r="I5" i="29"/>
  <c r="I9" i="29"/>
  <c r="C12" i="29"/>
  <c r="D12" i="29"/>
  <c r="E12" i="29"/>
  <c r="F12" i="29"/>
  <c r="H12" i="29"/>
  <c r="I12" i="29"/>
  <c r="I30" i="29" s="1"/>
  <c r="B12" i="29"/>
  <c r="C5" i="30"/>
  <c r="D5" i="30"/>
  <c r="E5" i="30"/>
  <c r="F5" i="30"/>
  <c r="H5" i="30"/>
  <c r="I5" i="30"/>
  <c r="C9" i="30"/>
  <c r="D9" i="30"/>
  <c r="E9" i="30"/>
  <c r="F9" i="30"/>
  <c r="H9" i="30"/>
  <c r="I9" i="30"/>
  <c r="B9" i="30"/>
  <c r="C16" i="30"/>
  <c r="D16" i="30"/>
  <c r="E16" i="30"/>
  <c r="F16" i="30"/>
  <c r="H16" i="30"/>
  <c r="I16" i="30"/>
  <c r="B16" i="30"/>
  <c r="C22" i="31"/>
  <c r="D22" i="31"/>
  <c r="E22" i="31"/>
  <c r="F22" i="31"/>
  <c r="H22" i="31"/>
  <c r="I22" i="31"/>
  <c r="B22" i="31"/>
  <c r="C15" i="31"/>
  <c r="D15" i="31"/>
  <c r="E15" i="31"/>
  <c r="F15" i="31"/>
  <c r="H15" i="31"/>
  <c r="I15" i="31"/>
  <c r="B15" i="31"/>
  <c r="I5" i="31"/>
  <c r="C5" i="31"/>
  <c r="D5" i="31"/>
  <c r="E5" i="31"/>
  <c r="F5" i="31"/>
  <c r="H5" i="31"/>
  <c r="B5" i="31"/>
  <c r="I18" i="32"/>
  <c r="I10" i="32"/>
  <c r="H5" i="32"/>
  <c r="I5" i="32"/>
  <c r="B14" i="33"/>
  <c r="C5" i="33"/>
  <c r="D5" i="33"/>
  <c r="E5" i="33"/>
  <c r="F5" i="33"/>
  <c r="H5" i="33"/>
  <c r="I5" i="33"/>
  <c r="C10" i="35"/>
  <c r="D10" i="35"/>
  <c r="E10" i="35"/>
  <c r="F10" i="35"/>
  <c r="H10" i="35"/>
  <c r="I10" i="35"/>
  <c r="B10" i="35"/>
  <c r="C24" i="35"/>
  <c r="D24" i="35"/>
  <c r="E24" i="35"/>
  <c r="F24" i="35"/>
  <c r="H24" i="35"/>
  <c r="I24" i="35"/>
  <c r="B24" i="35"/>
  <c r="C30" i="35"/>
  <c r="D30" i="35"/>
  <c r="E30" i="35"/>
  <c r="F30" i="35"/>
  <c r="H30" i="35"/>
  <c r="I30" i="35"/>
  <c r="B30" i="35"/>
  <c r="F20" i="36"/>
  <c r="C5" i="36"/>
  <c r="D5" i="36"/>
  <c r="E5" i="36"/>
  <c r="F5" i="36"/>
  <c r="H5" i="36"/>
  <c r="I5" i="36"/>
  <c r="B5" i="36"/>
  <c r="C15" i="36"/>
  <c r="D15" i="36"/>
  <c r="E15" i="36"/>
  <c r="F15" i="36"/>
  <c r="H15" i="36"/>
  <c r="I15" i="36"/>
  <c r="B15" i="36"/>
  <c r="C20" i="36"/>
  <c r="D20" i="36"/>
  <c r="E20" i="36"/>
  <c r="H20" i="36"/>
  <c r="I20" i="36"/>
  <c r="B20" i="36"/>
  <c r="H19" i="37"/>
  <c r="I18" i="58"/>
  <c r="I35" i="58" s="1"/>
  <c r="I11" i="58"/>
  <c r="I5" i="58"/>
  <c r="I30" i="59"/>
  <c r="I17" i="59"/>
  <c r="I5" i="59"/>
  <c r="H16" i="60"/>
  <c r="H21" i="60"/>
  <c r="I21" i="60"/>
  <c r="I16" i="60"/>
  <c r="H8" i="60"/>
  <c r="I8" i="60"/>
  <c r="I5" i="60"/>
  <c r="F40" i="71"/>
  <c r="G40" i="71"/>
  <c r="H40" i="71"/>
  <c r="F19" i="71"/>
  <c r="G19" i="71"/>
  <c r="H19" i="71"/>
  <c r="E19" i="71"/>
  <c r="F13" i="71"/>
  <c r="G13" i="71"/>
  <c r="H13" i="71"/>
  <c r="E13" i="71"/>
  <c r="F5" i="71"/>
  <c r="G5" i="71"/>
  <c r="H5" i="71"/>
  <c r="H44" i="3"/>
  <c r="C18" i="3"/>
  <c r="D18" i="3"/>
  <c r="D44" i="3" s="1"/>
  <c r="E18" i="3"/>
  <c r="E44" i="3" s="1"/>
  <c r="F18" i="3"/>
  <c r="G18" i="3"/>
  <c r="H18" i="3"/>
  <c r="B18" i="3"/>
  <c r="C12" i="3"/>
  <c r="D12" i="3"/>
  <c r="E12" i="3"/>
  <c r="F12" i="3"/>
  <c r="G12" i="3"/>
  <c r="H12" i="3"/>
  <c r="I12" i="3"/>
  <c r="B12" i="3"/>
  <c r="C5" i="37"/>
  <c r="D5" i="37"/>
  <c r="E5" i="37"/>
  <c r="F5" i="37"/>
  <c r="H5" i="37"/>
  <c r="I5" i="37"/>
  <c r="C8" i="37"/>
  <c r="D8" i="37"/>
  <c r="E8" i="37"/>
  <c r="F8" i="37"/>
  <c r="H8" i="37"/>
  <c r="I8" i="37"/>
  <c r="B8" i="37"/>
  <c r="C14" i="37"/>
  <c r="D14" i="37"/>
  <c r="E14" i="37"/>
  <c r="F14" i="37"/>
  <c r="H14" i="37"/>
  <c r="I14" i="37"/>
  <c r="B14" i="37"/>
  <c r="C19" i="37"/>
  <c r="C36" i="37" s="1"/>
  <c r="D19" i="37"/>
  <c r="D36" i="37" s="1"/>
  <c r="E19" i="37"/>
  <c r="E36" i="37" s="1"/>
  <c r="F19" i="37"/>
  <c r="F36" i="37" s="1"/>
  <c r="I19" i="37"/>
  <c r="D14" i="43"/>
  <c r="C14" i="43"/>
  <c r="B14" i="43"/>
  <c r="H17" i="54"/>
  <c r="G17" i="54"/>
  <c r="F17" i="54"/>
  <c r="E17" i="54"/>
  <c r="D17" i="54"/>
  <c r="C17" i="54"/>
  <c r="B17" i="54"/>
  <c r="G5" i="59"/>
  <c r="H5" i="59"/>
  <c r="D21" i="60"/>
  <c r="G8" i="60"/>
  <c r="F8" i="60"/>
  <c r="E8" i="60"/>
  <c r="D8" i="60"/>
  <c r="C8" i="60"/>
  <c r="B8" i="60"/>
  <c r="D16" i="60"/>
  <c r="E16" i="60"/>
  <c r="F16" i="60"/>
  <c r="G16" i="60"/>
  <c r="B9" i="70"/>
  <c r="B10" i="1"/>
  <c r="D8" i="2"/>
  <c r="C8" i="2"/>
  <c r="B8" i="2"/>
  <c r="H26" i="21"/>
  <c r="H11" i="26"/>
  <c r="H29" i="26"/>
  <c r="H9" i="29"/>
  <c r="H5" i="29"/>
  <c r="H18" i="32"/>
  <c r="H10" i="32"/>
  <c r="H10" i="33"/>
  <c r="H53" i="34"/>
  <c r="H25" i="54"/>
  <c r="I25" i="54"/>
  <c r="I17" i="54"/>
  <c r="H8" i="54"/>
  <c r="I8" i="54"/>
  <c r="H5" i="54"/>
  <c r="H45" i="54" s="1"/>
  <c r="I5" i="54"/>
  <c r="H18" i="58"/>
  <c r="H11" i="58"/>
  <c r="H5" i="58"/>
  <c r="H30" i="59"/>
  <c r="H17" i="59"/>
  <c r="H5" i="60"/>
  <c r="G33" i="12" l="1"/>
  <c r="J59" i="21"/>
  <c r="E19" i="27"/>
  <c r="H30" i="29"/>
  <c r="J36" i="30"/>
  <c r="I41" i="31"/>
  <c r="H42" i="32"/>
  <c r="H48" i="35"/>
  <c r="J48" i="35"/>
  <c r="J44" i="36"/>
  <c r="H36" i="37"/>
  <c r="J36" i="37"/>
  <c r="B30" i="38"/>
  <c r="H30" i="38"/>
  <c r="F30" i="38"/>
  <c r="E30" i="38"/>
  <c r="D30" i="38"/>
  <c r="C30" i="38"/>
  <c r="J30" i="38"/>
  <c r="H38" i="39"/>
  <c r="C38" i="39"/>
  <c r="J38" i="39"/>
  <c r="H28" i="40"/>
  <c r="F28" i="40"/>
  <c r="E28" i="40"/>
  <c r="D28" i="40"/>
  <c r="C28" i="40"/>
  <c r="J28" i="40"/>
  <c r="B50" i="41"/>
  <c r="H50" i="41"/>
  <c r="F50" i="41"/>
  <c r="E50" i="41"/>
  <c r="D50" i="41"/>
  <c r="C50" i="41"/>
  <c r="J50" i="41"/>
  <c r="B42" i="42"/>
  <c r="H42" i="42"/>
  <c r="F42" i="42"/>
  <c r="E42" i="42"/>
  <c r="D42" i="42"/>
  <c r="C42" i="42"/>
  <c r="J42" i="42"/>
  <c r="B36" i="45"/>
  <c r="H36" i="45"/>
  <c r="F36" i="45"/>
  <c r="E36" i="45"/>
  <c r="D36" i="45"/>
  <c r="C36" i="45"/>
  <c r="J36" i="45"/>
  <c r="J46" i="46"/>
  <c r="B30" i="47"/>
  <c r="H30" i="47"/>
  <c r="F30" i="47"/>
  <c r="E30" i="47"/>
  <c r="D30" i="47"/>
  <c r="C30" i="47"/>
  <c r="J30" i="47"/>
  <c r="H48" i="72"/>
  <c r="C48" i="72"/>
  <c r="E48" i="72"/>
  <c r="D48" i="72"/>
  <c r="J48" i="72"/>
  <c r="D52" i="48"/>
  <c r="J52" i="48"/>
  <c r="E40" i="49"/>
  <c r="J40" i="49"/>
  <c r="I38" i="50"/>
  <c r="H38" i="50"/>
  <c r="J38" i="50"/>
  <c r="B39" i="51"/>
  <c r="H39" i="51"/>
  <c r="F39" i="51"/>
  <c r="E39" i="51"/>
  <c r="D39" i="51"/>
  <c r="C39" i="51"/>
  <c r="J39" i="51"/>
  <c r="H26" i="52"/>
  <c r="D26" i="52"/>
  <c r="J26" i="52"/>
  <c r="H63" i="53"/>
  <c r="J63" i="53"/>
  <c r="F38" i="89"/>
  <c r="F33" i="88"/>
  <c r="F33" i="86"/>
  <c r="F40" i="84"/>
  <c r="F31" i="83"/>
  <c r="F24" i="80"/>
  <c r="F25" i="78"/>
  <c r="F25" i="77"/>
  <c r="F34" i="76"/>
  <c r="I33" i="12"/>
  <c r="I33" i="15"/>
  <c r="I38" i="16"/>
  <c r="J51" i="20"/>
  <c r="J23" i="22"/>
  <c r="J54" i="23"/>
  <c r="J34" i="24"/>
  <c r="J37" i="25"/>
  <c r="J29" i="26"/>
  <c r="J46" i="28"/>
  <c r="J30" i="29"/>
  <c r="J41" i="31"/>
  <c r="J42" i="32"/>
  <c r="J32" i="33"/>
  <c r="C38" i="89"/>
  <c r="E34" i="88"/>
  <c r="E33" i="88"/>
  <c r="D34" i="88"/>
  <c r="C34" i="88"/>
  <c r="D33" i="88"/>
  <c r="E27" i="87"/>
  <c r="C33" i="86"/>
  <c r="D33" i="86"/>
  <c r="E33" i="86"/>
  <c r="E27" i="79"/>
  <c r="E31" i="83"/>
  <c r="E29" i="82"/>
  <c r="D31" i="81"/>
  <c r="C31" i="81"/>
  <c r="E31" i="81"/>
  <c r="E24" i="80"/>
  <c r="D25" i="78"/>
  <c r="D25" i="77"/>
  <c r="D34" i="76"/>
  <c r="E29" i="75"/>
  <c r="D33" i="12"/>
  <c r="E33" i="12"/>
  <c r="C33" i="12"/>
  <c r="H33" i="12"/>
  <c r="G33" i="15"/>
  <c r="H33" i="15"/>
  <c r="H38" i="16"/>
  <c r="I51" i="20"/>
  <c r="H59" i="21"/>
  <c r="I59" i="21"/>
  <c r="I54" i="23"/>
  <c r="I34" i="24"/>
  <c r="I37" i="25"/>
  <c r="B19" i="27"/>
  <c r="I19" i="27"/>
  <c r="I46" i="28"/>
  <c r="I36" i="30"/>
  <c r="I42" i="32"/>
  <c r="I32" i="33"/>
  <c r="I53" i="34"/>
  <c r="I48" i="35"/>
  <c r="I36" i="37"/>
  <c r="I38" i="39"/>
  <c r="E38" i="39"/>
  <c r="F38" i="39"/>
  <c r="B38" i="39"/>
  <c r="I50" i="41"/>
  <c r="I36" i="45"/>
  <c r="E46" i="46"/>
  <c r="H46" i="46"/>
  <c r="C46" i="46"/>
  <c r="B46" i="46"/>
  <c r="F46" i="46"/>
  <c r="I46" i="46"/>
  <c r="D46" i="46"/>
  <c r="I30" i="47"/>
  <c r="F48" i="72"/>
  <c r="B48" i="72"/>
  <c r="I48" i="72"/>
  <c r="I52" i="48"/>
  <c r="C52" i="48"/>
  <c r="E52" i="48"/>
  <c r="F52" i="48"/>
  <c r="I40" i="49"/>
  <c r="D40" i="49"/>
  <c r="F40" i="49"/>
  <c r="B40" i="49"/>
  <c r="B38" i="50"/>
  <c r="I39" i="51"/>
  <c r="I26" i="52"/>
  <c r="F26" i="52"/>
  <c r="I63" i="53"/>
  <c r="E52" i="55"/>
  <c r="B52" i="55"/>
  <c r="F52" i="55"/>
  <c r="I46" i="56"/>
  <c r="F36" i="64"/>
  <c r="I32" i="63"/>
  <c r="B44" i="3"/>
  <c r="F44" i="3"/>
  <c r="G44" i="3"/>
  <c r="C44" i="3"/>
  <c r="I44" i="3"/>
  <c r="E38" i="89"/>
  <c r="D38" i="89"/>
  <c r="E27" i="85"/>
  <c r="C27" i="85"/>
  <c r="D40" i="84"/>
  <c r="E40" i="84"/>
  <c r="H41" i="57"/>
  <c r="D41" i="57"/>
  <c r="E41" i="57"/>
  <c r="G41" i="57"/>
  <c r="C41" i="57"/>
  <c r="F41" i="57"/>
  <c r="D31" i="83"/>
  <c r="C24" i="80"/>
  <c r="E34" i="76"/>
  <c r="B34" i="76"/>
  <c r="G38" i="16"/>
  <c r="F47" i="19"/>
  <c r="H51" i="20"/>
  <c r="H34" i="24"/>
  <c r="I29" i="26"/>
  <c r="H36" i="30"/>
  <c r="H44" i="36"/>
  <c r="I44" i="36"/>
  <c r="I45" i="54"/>
  <c r="H35" i="58"/>
  <c r="H32" i="63"/>
  <c r="H41" i="31"/>
  <c r="H54" i="23"/>
  <c r="H46" i="28"/>
  <c r="H32" i="33"/>
  <c r="G25" i="54"/>
  <c r="G8" i="54"/>
  <c r="G5" i="54"/>
  <c r="G45" i="54" l="1"/>
  <c r="G18" i="58" l="1"/>
  <c r="G11" i="58"/>
  <c r="G5" i="58"/>
  <c r="G30" i="59"/>
  <c r="G17" i="59"/>
  <c r="G21" i="60"/>
  <c r="G5" i="60"/>
  <c r="D37" i="11"/>
  <c r="F5" i="59"/>
  <c r="B4" i="89"/>
  <c r="B10" i="88"/>
  <c r="B8" i="87"/>
  <c r="B13" i="86"/>
  <c r="B4" i="86"/>
  <c r="B9" i="85"/>
  <c r="B8" i="83"/>
  <c r="B10" i="82"/>
  <c r="B8" i="80"/>
  <c r="B4" i="80"/>
  <c r="B9" i="79"/>
  <c r="B9" i="78"/>
  <c r="B4" i="78"/>
  <c r="B10" i="75"/>
  <c r="E13" i="15"/>
  <c r="F26" i="21"/>
  <c r="F11" i="26"/>
  <c r="F9" i="29"/>
  <c r="F5" i="29"/>
  <c r="F18" i="32"/>
  <c r="F5" i="32"/>
  <c r="F10" i="32"/>
  <c r="B10" i="32"/>
  <c r="C10" i="32"/>
  <c r="D10" i="32"/>
  <c r="E10" i="32"/>
  <c r="F10" i="33"/>
  <c r="F14" i="43"/>
  <c r="F11" i="43"/>
  <c r="F5" i="43"/>
  <c r="F8" i="54"/>
  <c r="F25" i="54"/>
  <c r="F5" i="54"/>
  <c r="F18" i="58"/>
  <c r="F5" i="58"/>
  <c r="F11" i="58"/>
  <c r="F30" i="59"/>
  <c r="F17" i="59"/>
  <c r="F21" i="60"/>
  <c r="F5" i="60"/>
  <c r="B3" i="10"/>
  <c r="B11" i="11"/>
  <c r="C37" i="11"/>
  <c r="B11" i="12"/>
  <c r="B3" i="13"/>
  <c r="B6" i="13"/>
  <c r="B4" i="15"/>
  <c r="B8" i="15"/>
  <c r="C13" i="15"/>
  <c r="D13" i="15"/>
  <c r="D33" i="15" s="1"/>
  <c r="D38" i="16"/>
  <c r="B3" i="17"/>
  <c r="B7" i="17"/>
  <c r="B27" i="17" s="1"/>
  <c r="D28" i="17"/>
  <c r="C28" i="17"/>
  <c r="B9" i="18"/>
  <c r="B33" i="18" s="1"/>
  <c r="D32" i="18"/>
  <c r="D33" i="18"/>
  <c r="B3" i="19"/>
  <c r="C6" i="19"/>
  <c r="D6" i="19"/>
  <c r="D47" i="19" s="1"/>
  <c r="C51" i="20"/>
  <c r="D51" i="20"/>
  <c r="E51" i="20"/>
  <c r="B26" i="21"/>
  <c r="C26" i="21"/>
  <c r="D26" i="21"/>
  <c r="E26" i="21"/>
  <c r="B5" i="22"/>
  <c r="B9" i="22"/>
  <c r="B54" i="23"/>
  <c r="E54" i="23"/>
  <c r="B5" i="24"/>
  <c r="B11" i="24"/>
  <c r="D34" i="24"/>
  <c r="B8" i="25"/>
  <c r="B11" i="26"/>
  <c r="C11" i="26"/>
  <c r="C29" i="26" s="1"/>
  <c r="D11" i="26"/>
  <c r="E11" i="26"/>
  <c r="D29" i="26"/>
  <c r="B29" i="26"/>
  <c r="B5" i="29"/>
  <c r="C5" i="29"/>
  <c r="D5" i="29"/>
  <c r="E5" i="29"/>
  <c r="B9" i="29"/>
  <c r="C9" i="29"/>
  <c r="D9" i="29"/>
  <c r="E9" i="29"/>
  <c r="B30" i="29"/>
  <c r="B5" i="30"/>
  <c r="E36" i="30"/>
  <c r="B18" i="32"/>
  <c r="C18" i="32"/>
  <c r="D18" i="32"/>
  <c r="E18" i="32"/>
  <c r="E42" i="32" s="1"/>
  <c r="B5" i="33"/>
  <c r="B10" i="33"/>
  <c r="C10" i="33"/>
  <c r="D10" i="33"/>
  <c r="E10" i="33"/>
  <c r="B32" i="33"/>
  <c r="C32" i="33"/>
  <c r="B8" i="34"/>
  <c r="B20" i="34"/>
  <c r="B53" i="34" s="1"/>
  <c r="C53" i="34"/>
  <c r="E53" i="34"/>
  <c r="B44" i="36"/>
  <c r="C44" i="36"/>
  <c r="D44" i="36"/>
  <c r="E44" i="36"/>
  <c r="B5" i="37"/>
  <c r="B36" i="37" s="1"/>
  <c r="B11" i="40"/>
  <c r="B5" i="43"/>
  <c r="C5" i="43"/>
  <c r="D5" i="43"/>
  <c r="E5" i="43"/>
  <c r="B11" i="43"/>
  <c r="C11" i="43"/>
  <c r="D11" i="43"/>
  <c r="E11" i="43"/>
  <c r="E14" i="43"/>
  <c r="E35" i="43" s="1"/>
  <c r="B35" i="43"/>
  <c r="C35" i="43"/>
  <c r="D35" i="43"/>
  <c r="B36" i="43"/>
  <c r="C36" i="43"/>
  <c r="D36" i="43"/>
  <c r="E36" i="43"/>
  <c r="B9" i="52"/>
  <c r="B26" i="52" s="1"/>
  <c r="C63" i="53"/>
  <c r="B63" i="53"/>
  <c r="B5" i="54"/>
  <c r="C5" i="54"/>
  <c r="D5" i="54"/>
  <c r="E5" i="54"/>
  <c r="B8" i="54"/>
  <c r="C8" i="54"/>
  <c r="D8" i="54"/>
  <c r="E8" i="54"/>
  <c r="B25" i="54"/>
  <c r="C25" i="54"/>
  <c r="D25" i="54"/>
  <c r="E25" i="54"/>
  <c r="B45" i="54"/>
  <c r="B5" i="58"/>
  <c r="C5" i="58"/>
  <c r="D5" i="58"/>
  <c r="E5" i="58"/>
  <c r="B11" i="58"/>
  <c r="C11" i="58"/>
  <c r="D11" i="58"/>
  <c r="E11" i="58"/>
  <c r="B18" i="58"/>
  <c r="C18" i="58"/>
  <c r="C35" i="58" s="1"/>
  <c r="D18" i="58"/>
  <c r="E18" i="58"/>
  <c r="B5" i="59"/>
  <c r="C5" i="59"/>
  <c r="D5" i="59"/>
  <c r="E5" i="59"/>
  <c r="B17" i="59"/>
  <c r="C17" i="59"/>
  <c r="D17" i="59"/>
  <c r="E17" i="59"/>
  <c r="B30" i="59"/>
  <c r="C30" i="59"/>
  <c r="D30" i="59"/>
  <c r="E30" i="59"/>
  <c r="E5" i="60"/>
  <c r="B16" i="60"/>
  <c r="C16" i="60"/>
  <c r="B21" i="60"/>
  <c r="C21" i="60"/>
  <c r="E21" i="60"/>
  <c r="B5" i="61"/>
  <c r="B5" i="62"/>
  <c r="B9" i="62"/>
  <c r="B11" i="63"/>
  <c r="C32" i="63"/>
  <c r="D32" i="63"/>
  <c r="E32" i="63"/>
  <c r="B5" i="70"/>
  <c r="C5" i="71"/>
  <c r="D5" i="71"/>
  <c r="B13" i="71"/>
  <c r="C13" i="71"/>
  <c r="D13" i="71"/>
  <c r="B19" i="71"/>
  <c r="C19" i="71"/>
  <c r="D19" i="71"/>
  <c r="D40" i="71" s="1"/>
  <c r="E40" i="71"/>
  <c r="C40" i="71"/>
  <c r="B5" i="2"/>
  <c r="C5" i="2"/>
  <c r="D5" i="2"/>
  <c r="E5" i="2"/>
  <c r="B37" i="1"/>
  <c r="C37" i="1"/>
  <c r="D37" i="1"/>
  <c r="F32" i="33"/>
  <c r="F45" i="54"/>
  <c r="E46" i="28"/>
  <c r="F44" i="36"/>
  <c r="B25" i="77" l="1"/>
  <c r="B23" i="22"/>
  <c r="B37" i="25"/>
  <c r="E30" i="29"/>
  <c r="D30" i="29"/>
  <c r="C30" i="29"/>
  <c r="F30" i="29"/>
  <c r="B28" i="40"/>
  <c r="B38" i="89"/>
  <c r="B34" i="88"/>
  <c r="B33" i="88"/>
  <c r="B33" i="86"/>
  <c r="B27" i="79"/>
  <c r="B25" i="78"/>
  <c r="B33" i="12"/>
  <c r="B59" i="21"/>
  <c r="C42" i="32"/>
  <c r="B42" i="32"/>
  <c r="D42" i="32"/>
  <c r="F42" i="32"/>
  <c r="B52" i="48"/>
  <c r="D35" i="58"/>
  <c r="B35" i="58"/>
  <c r="B40" i="84"/>
  <c r="D52" i="14"/>
  <c r="C52" i="14"/>
  <c r="D51" i="14"/>
  <c r="C48" i="19"/>
  <c r="B51" i="20"/>
  <c r="D59" i="21"/>
  <c r="D54" i="23"/>
  <c r="C54" i="23"/>
  <c r="B34" i="24"/>
  <c r="C34" i="24"/>
  <c r="E29" i="26"/>
  <c r="F29" i="26"/>
  <c r="C36" i="30"/>
  <c r="B36" i="30"/>
  <c r="D36" i="30"/>
  <c r="F36" i="30"/>
  <c r="B41" i="31"/>
  <c r="D53" i="34"/>
  <c r="F53" i="34"/>
  <c r="C48" i="35"/>
  <c r="D48" i="35"/>
  <c r="E63" i="53"/>
  <c r="D63" i="53"/>
  <c r="C45" i="54"/>
  <c r="D45" i="54"/>
  <c r="F35" i="58"/>
  <c r="G35" i="58"/>
  <c r="F32" i="63"/>
  <c r="B40" i="71"/>
  <c r="B30" i="2"/>
  <c r="F63" i="53"/>
  <c r="E41" i="31"/>
  <c r="F41" i="31"/>
  <c r="E48" i="35"/>
  <c r="F48" i="35"/>
  <c r="B48" i="35"/>
  <c r="B52" i="14"/>
  <c r="C51" i="14"/>
  <c r="B48" i="19"/>
  <c r="D48" i="19"/>
  <c r="D46" i="28"/>
  <c r="C41" i="31"/>
  <c r="C32" i="18"/>
  <c r="C33" i="18"/>
  <c r="E35" i="58"/>
  <c r="F46" i="28"/>
  <c r="F54" i="23"/>
  <c r="E34" i="24"/>
  <c r="C59" i="21"/>
  <c r="B51" i="14"/>
  <c r="E37" i="11"/>
  <c r="E36" i="11"/>
  <c r="C47" i="19"/>
  <c r="B32" i="18"/>
  <c r="D27" i="17"/>
  <c r="C38" i="16"/>
  <c r="B38" i="16"/>
  <c r="B33" i="15"/>
  <c r="C36" i="11"/>
  <c r="D41" i="31"/>
  <c r="C27" i="17"/>
  <c r="B28" i="17"/>
  <c r="B36" i="11"/>
  <c r="F35" i="43"/>
  <c r="G32" i="63"/>
  <c r="E45" i="54"/>
  <c r="B46" i="28"/>
  <c r="C46" i="28"/>
  <c r="E32" i="33"/>
  <c r="D32" i="33"/>
  <c r="F34" i="24"/>
  <c r="E38" i="16"/>
  <c r="E33" i="15"/>
  <c r="C33" i="15"/>
  <c r="B29" i="82"/>
  <c r="E59" i="21"/>
  <c r="D36" i="11"/>
  <c r="B37" i="11"/>
  <c r="F36" i="43"/>
  <c r="F59" i="21"/>
  <c r="B31" i="81"/>
  <c r="F51" i="20"/>
  <c r="B29" i="75"/>
  <c r="B24" i="80"/>
  <c r="B31" i="83"/>
  <c r="C27" i="13" l="1"/>
  <c r="C26" i="13"/>
  <c r="C45" i="44" l="1"/>
  <c r="C46" i="44"/>
  <c r="D46" i="44"/>
  <c r="E46" i="44"/>
  <c r="D45" i="44" l="1"/>
  <c r="B45" i="44"/>
  <c r="E45" i="44"/>
  <c r="B46" i="44"/>
  <c r="D26" i="13" l="1"/>
  <c r="D27" i="13"/>
  <c r="B27" i="13" l="1"/>
  <c r="B26" i="13"/>
  <c r="B34" i="10" l="1"/>
  <c r="D34" i="10"/>
  <c r="C33" i="10"/>
  <c r="C34" i="10"/>
  <c r="B33" i="10" l="1"/>
  <c r="D33" i="10"/>
  <c r="B27" i="8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Lára Guðmundsdóttir</author>
  </authors>
  <commentList>
    <comment ref="E33" authorId="0" shapeId="0" xr:uid="{00000000-0006-0000-2B00-000001000000}">
      <text>
        <r>
          <rPr>
            <b/>
            <sz val="9"/>
            <color indexed="81"/>
            <rFont val="Tahoma"/>
            <family val="2"/>
          </rPr>
          <t>Lára Guðmundsdóttir:</t>
        </r>
        <r>
          <rPr>
            <sz val="9"/>
            <color indexed="81"/>
            <rFont val="Tahoma"/>
            <family val="2"/>
          </rPr>
          <t xml:space="preserve">
var skráð 6 2011 en ekki 12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Lára Guðmundsdóttir</author>
  </authors>
  <commentList>
    <comment ref="E6" authorId="0" shapeId="0" xr:uid="{00000000-0006-0000-2F00-000001000000}">
      <text>
        <r>
          <rPr>
            <b/>
            <sz val="9"/>
            <color indexed="81"/>
            <rFont val="Tahoma"/>
            <family val="2"/>
          </rPr>
          <t>Lára Guðmundsdóttir:</t>
        </r>
        <r>
          <rPr>
            <sz val="9"/>
            <color indexed="81"/>
            <rFont val="Tahoma"/>
            <family val="2"/>
          </rPr>
          <t xml:space="preserve">
Ekki samkvæmt word skjalinu þá er 0</t>
        </r>
      </text>
    </comment>
    <comment ref="E15" authorId="0" shapeId="0" xr:uid="{00000000-0006-0000-2F00-000002000000}">
      <text>
        <r>
          <rPr>
            <b/>
            <sz val="9"/>
            <color indexed="81"/>
            <rFont val="Tahoma"/>
            <family val="2"/>
          </rPr>
          <t>Lára Guðmundsdóttir:</t>
        </r>
        <r>
          <rPr>
            <sz val="9"/>
            <color indexed="81"/>
            <rFont val="Tahoma"/>
            <family val="2"/>
          </rPr>
          <t xml:space="preserve">
þetta vantaði
</t>
        </r>
      </text>
    </comment>
  </commentList>
</comments>
</file>

<file path=xl/sharedStrings.xml><?xml version="1.0" encoding="utf-8"?>
<sst xmlns="http://schemas.openxmlformats.org/spreadsheetml/2006/main" count="3363" uniqueCount="571">
  <si>
    <t>Dauður mosi</t>
  </si>
  <si>
    <t>Mosar</t>
  </si>
  <si>
    <t>Blað- og runnfléttur</t>
  </si>
  <si>
    <t>Háplöntur</t>
  </si>
  <si>
    <t>Hrúðurfléttur</t>
  </si>
  <si>
    <t>Heildarþekja</t>
  </si>
  <si>
    <t>Fjölbreytni</t>
  </si>
  <si>
    <t>Hvalfjarðarbotn</t>
  </si>
  <si>
    <t>Þyrilsnes</t>
  </si>
  <si>
    <t>Kalastaðakot</t>
  </si>
  <si>
    <t>Ramalina subfarinacea</t>
  </si>
  <si>
    <t>Scoliciosporum umbrinum</t>
  </si>
  <si>
    <t>Baeomyces rufus</t>
  </si>
  <si>
    <t>Cetraria aculeata</t>
  </si>
  <si>
    <t>Cetraria muricata</t>
  </si>
  <si>
    <t>Cladonia borealis</t>
  </si>
  <si>
    <t>Cladonia cervicornis</t>
  </si>
  <si>
    <t>Cladonia chlorophaea</t>
  </si>
  <si>
    <t>Cladonia furcata</t>
  </si>
  <si>
    <t>Cladonia pocillum</t>
  </si>
  <si>
    <t>Cladonia pyxidata</t>
  </si>
  <si>
    <t>Cladonia subcervicornis</t>
  </si>
  <si>
    <t>Cladonia uncialis</t>
  </si>
  <si>
    <t>Ephebe lanata</t>
  </si>
  <si>
    <t>Fuscopannaria praetermissa</t>
  </si>
  <si>
    <t>Massalongia carnosa</t>
  </si>
  <si>
    <t>Melanelixia subaurifera</t>
  </si>
  <si>
    <t>Pannaria hookeri</t>
  </si>
  <si>
    <t>Parmelia omphalodes</t>
  </si>
  <si>
    <t>Parmelia saxatilis</t>
  </si>
  <si>
    <t>Peltigera polydactylon</t>
  </si>
  <si>
    <t>Physcia caesia</t>
  </si>
  <si>
    <t>Physcia dubia</t>
  </si>
  <si>
    <t>Physcia tenella</t>
  </si>
  <si>
    <t>Physcia tenella var. marina</t>
  </si>
  <si>
    <t>Placidium lachneum</t>
  </si>
  <si>
    <t>Polychidium muscicola</t>
  </si>
  <si>
    <t>Rusavskia elegans</t>
  </si>
  <si>
    <t>Scytinium gelatinosum</t>
  </si>
  <si>
    <t>Scytinium lichenoides</t>
  </si>
  <si>
    <t>Sphaerophorus fragilis</t>
  </si>
  <si>
    <t>Stereocaulon depressum</t>
  </si>
  <si>
    <t>Stereocaulon vesuvianum</t>
  </si>
  <si>
    <t>Umbilicaria arctica</t>
  </si>
  <si>
    <t>Umbilicaria cylindrica</t>
  </si>
  <si>
    <t>Umbilicaria proboscidea</t>
  </si>
  <si>
    <t>Umbilicaria torrefacta</t>
  </si>
  <si>
    <t>Vestergrenopsis elaeina</t>
  </si>
  <si>
    <t>Xanthoria candelaria</t>
  </si>
  <si>
    <t>Xanthoria parietina</t>
  </si>
  <si>
    <t>Agrostis capillaris</t>
  </si>
  <si>
    <t>Agrostis vinealis</t>
  </si>
  <si>
    <t>Alchemilla alpina</t>
  </si>
  <si>
    <t>Anthoxanthum odoratum</t>
  </si>
  <si>
    <t>Arabidopsis petraea</t>
  </si>
  <si>
    <t>Cardaminopsis petraea</t>
  </si>
  <si>
    <t>Carex bigelowii</t>
  </si>
  <si>
    <t>Cerastium alpinum</t>
  </si>
  <si>
    <t>Empetrum nigrum</t>
  </si>
  <si>
    <t>Festuca richardsonii</t>
  </si>
  <si>
    <t>Festuca rubra</t>
  </si>
  <si>
    <t>Festuca vivipara</t>
  </si>
  <si>
    <t>Galium normanii</t>
  </si>
  <si>
    <t>Leontodon autumnalis</t>
  </si>
  <si>
    <t>Plantago maritima</t>
  </si>
  <si>
    <t>Poa glauca</t>
  </si>
  <si>
    <t>Salix herbacea</t>
  </si>
  <si>
    <t>Saxifraga cespitosa</t>
  </si>
  <si>
    <t>Saxifraga oppositifolia</t>
  </si>
  <si>
    <t>Thymus praecox</t>
  </si>
  <si>
    <t>Thymus praecox ssp. arcticus</t>
  </si>
  <si>
    <t xml:space="preserve">Vaccinium uliginosum </t>
  </si>
  <si>
    <t>Acarospora veronensis</t>
  </si>
  <si>
    <t>Amandinea punctata</t>
  </si>
  <si>
    <t>Amygdalaria pelobotryon</t>
  </si>
  <si>
    <t>Arthrorhaphis alpina</t>
  </si>
  <si>
    <t>Arthrorhaphis citrinella</t>
  </si>
  <si>
    <t>Aspicilia cinerea</t>
  </si>
  <si>
    <t>Athallia holocarpa</t>
  </si>
  <si>
    <t>Bellemerea subsorediza</t>
  </si>
  <si>
    <t>Blastenia ferruginea</t>
  </si>
  <si>
    <t>Bryodina rhypariza</t>
  </si>
  <si>
    <t>Bryonora castanea</t>
  </si>
  <si>
    <t>Buellia aethalea</t>
  </si>
  <si>
    <t>Caloplaca cerina</t>
  </si>
  <si>
    <t>Caloplaca nivalis</t>
  </si>
  <si>
    <t>Calvitimela aglaea</t>
  </si>
  <si>
    <t>Calvitimela armeniaca</t>
  </si>
  <si>
    <t>Candelariella coralliza</t>
  </si>
  <si>
    <t>Candelariella vitellina</t>
  </si>
  <si>
    <t>Carbonea vorticosa</t>
  </si>
  <si>
    <t>Catillaria contristans</t>
  </si>
  <si>
    <t>Epilichen scabrosus</t>
  </si>
  <si>
    <t>Euopsis pulvinata</t>
  </si>
  <si>
    <t>Flavoplaca citrina</t>
  </si>
  <si>
    <t>Gyalecta foveolaris</t>
  </si>
  <si>
    <t>Immersaria athroocarpa</t>
  </si>
  <si>
    <t>Lecanora intricata</t>
  </si>
  <si>
    <t>Lecanora marginata</t>
  </si>
  <si>
    <t>Lecanora polytropa</t>
  </si>
  <si>
    <t>Lecidea confluens</t>
  </si>
  <si>
    <t>Lecidea lapicida</t>
  </si>
  <si>
    <t>Lecidea lapicida var. lapicida</t>
  </si>
  <si>
    <t>Lecidea lapicida var. pantherina</t>
  </si>
  <si>
    <t>Lecidea praenubila</t>
  </si>
  <si>
    <t>Lecidea swartzioidea</t>
  </si>
  <si>
    <t>Lecidea tesselata</t>
  </si>
  <si>
    <t>Lecidella euphorea</t>
  </si>
  <si>
    <t>Lecidella meiococca</t>
  </si>
  <si>
    <t>Lepra corallina</t>
  </si>
  <si>
    <t>Lepraria frigida</t>
  </si>
  <si>
    <t>Lepraria neglecta</t>
  </si>
  <si>
    <t>Miriquidica nigroleprosa</t>
  </si>
  <si>
    <t>Myriolecis dispersa</t>
  </si>
  <si>
    <t>Ochrolechia androgyna</t>
  </si>
  <si>
    <t>Ochrolechia frigida</t>
  </si>
  <si>
    <t>Ochrolechia parella</t>
  </si>
  <si>
    <t>Ochrolechia tartarea</t>
  </si>
  <si>
    <t>Pertusaria aspergilla</t>
  </si>
  <si>
    <t>Pertusaria oculata</t>
  </si>
  <si>
    <t>Placopsis gelida</t>
  </si>
  <si>
    <t>Porpidia cinereoatra</t>
  </si>
  <si>
    <t>Porpidia flavicunda</t>
  </si>
  <si>
    <t>Porpidia melinodes</t>
  </si>
  <si>
    <t>Porpidia soredizodes</t>
  </si>
  <si>
    <t>Porpidia tuberculosa</t>
  </si>
  <si>
    <t>Protoparmelia badia</t>
  </si>
  <si>
    <t>Protoparmeliopsis muralis</t>
  </si>
  <si>
    <t>Rhizocarpon badioatrum</t>
  </si>
  <si>
    <t>Rhizocarpon distinctum</t>
  </si>
  <si>
    <t>Rhizocarpon expallescens</t>
  </si>
  <si>
    <t>Rhizocarpon geographicum</t>
  </si>
  <si>
    <t>Rhizocarpon lavatum</t>
  </si>
  <si>
    <t>Rhizocarpon obscuratum</t>
  </si>
  <si>
    <t>Rinodina sp.</t>
  </si>
  <si>
    <t>Ropalospora lugubris</t>
  </si>
  <si>
    <t>Stigmidium aggregatum</t>
  </si>
  <si>
    <t>Tephromela atra</t>
  </si>
  <si>
    <t>Toninia squalida</t>
  </si>
  <si>
    <t>Tremolecia atrata</t>
  </si>
  <si>
    <t>Varicellaria lactea</t>
  </si>
  <si>
    <t>Verrucaria aethiobola</t>
  </si>
  <si>
    <t>Mosi</t>
  </si>
  <si>
    <t>Amphidium lapponicum</t>
  </si>
  <si>
    <t>Andreaea rupestris</t>
  </si>
  <si>
    <t>Antitrichia curtipendula</t>
  </si>
  <si>
    <t>Arctoa fulvella</t>
  </si>
  <si>
    <t>Bartramia ithyphylla</t>
  </si>
  <si>
    <t>Bryum capillare</t>
  </si>
  <si>
    <t>Cephaloziella divaricata</t>
  </si>
  <si>
    <t>Didymodon icmadophilus</t>
  </si>
  <si>
    <t>Encalypta rhaptocarpa</t>
  </si>
  <si>
    <t>Frullania fragilifolia</t>
  </si>
  <si>
    <t>Frullania tamarisci</t>
  </si>
  <si>
    <t>Grimmia affinis</t>
  </si>
  <si>
    <t>Grimmia donniana</t>
  </si>
  <si>
    <t>Grimmia funalis</t>
  </si>
  <si>
    <t>Grimmia montana</t>
  </si>
  <si>
    <t>Grimmia ramondii</t>
  </si>
  <si>
    <t>Gymnomitrion corallioides</t>
  </si>
  <si>
    <t>Hedwigia stellata</t>
  </si>
  <si>
    <t>Homalothecium sericeum</t>
  </si>
  <si>
    <t>Hypnum cupressiforme</t>
  </si>
  <si>
    <t>Isothecium myosuroides</t>
  </si>
  <si>
    <t>Kiaeria blyttii</t>
  </si>
  <si>
    <t>Orthotrichum rupestre</t>
  </si>
  <si>
    <t>Plagiochila porelloides</t>
  </si>
  <si>
    <t>Pogonatum urnigerum</t>
  </si>
  <si>
    <t>Pohlia cruda</t>
  </si>
  <si>
    <t>Polytrichum alpinum</t>
  </si>
  <si>
    <t>Polytrichum piliferum</t>
  </si>
  <si>
    <t>Pterigynandrum filiforme</t>
  </si>
  <si>
    <t>Racomitrium aciculare</t>
  </si>
  <si>
    <t>Racomitrium ericoides</t>
  </si>
  <si>
    <t>Racomitrium fasciculare</t>
  </si>
  <si>
    <t>Racomitrium heterostichum</t>
  </si>
  <si>
    <t>Racomitrium lanoginosum</t>
  </si>
  <si>
    <t>Racomitrium sudeticum</t>
  </si>
  <si>
    <t>Schistidium confertum</t>
  </si>
  <si>
    <t>Schistidium flexipile</t>
  </si>
  <si>
    <t>Schistidium frigidum</t>
  </si>
  <si>
    <t>Schistidium maritimum</t>
  </si>
  <si>
    <t>Schistidium papillosum</t>
  </si>
  <si>
    <t>Syntrichia ruralis</t>
  </si>
  <si>
    <t>Tomentypum nitens</t>
  </si>
  <si>
    <t>Tortula muralis</t>
  </si>
  <si>
    <t>Tortula subulata</t>
  </si>
  <si>
    <t>Ulota phyllantha</t>
  </si>
  <si>
    <t>N64,3550, V21,8100</t>
  </si>
  <si>
    <t>Þekja í %</t>
  </si>
  <si>
    <t>Stekkjarás við Klafastaði</t>
  </si>
  <si>
    <t>Sleppt</t>
  </si>
  <si>
    <t>1. reitur</t>
  </si>
  <si>
    <r>
      <t>Schistidium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strictum</t>
    </r>
    <r>
      <rPr>
        <sz val="12"/>
        <rFont val="Times New Roman"/>
        <family val="1"/>
      </rPr>
      <t>?</t>
    </r>
  </si>
  <si>
    <r>
      <t>Aspicilia cinerea</t>
    </r>
    <r>
      <rPr>
        <sz val="12"/>
        <rFont val="Times New Roman"/>
        <family val="1"/>
      </rPr>
      <t xml:space="preserve"> safnteg.</t>
    </r>
  </si>
  <si>
    <t>Myriospora smaragdula  cf</t>
  </si>
  <si>
    <r>
      <t>Rhizocarpon</t>
    </r>
    <r>
      <rPr>
        <sz val="12"/>
        <rFont val="Times New Roman"/>
        <family val="1"/>
      </rPr>
      <t xml:space="preserve"> grá</t>
    </r>
  </si>
  <si>
    <t>Óaðgreindar tegundir</t>
  </si>
  <si>
    <t>Ber klöpp</t>
  </si>
  <si>
    <t>2. reitur</t>
  </si>
  <si>
    <t>Lecidea atrobrunnea/praenubila</t>
  </si>
  <si>
    <r>
      <t>(</t>
    </r>
    <r>
      <rPr>
        <i/>
        <sz val="12"/>
        <rFont val="Times New Roman"/>
        <family val="1"/>
      </rPr>
      <t>Lecidea praenubila</t>
    </r>
    <r>
      <rPr>
        <sz val="12"/>
        <rFont val="Times New Roman"/>
        <family val="1"/>
      </rPr>
      <t xml:space="preserve">) </t>
    </r>
    <r>
      <rPr>
        <i/>
        <sz val="12"/>
        <rFont val="Times New Roman"/>
        <family val="1"/>
      </rPr>
      <t>Immersia athroocarpa</t>
    </r>
    <r>
      <rPr>
        <sz val="12"/>
        <rFont val="Times New Roman"/>
        <family val="1"/>
      </rPr>
      <t>, 2006</t>
    </r>
  </si>
  <si>
    <r>
      <t xml:space="preserve">Lecidea </t>
    </r>
    <r>
      <rPr>
        <sz val="12"/>
        <rFont val="Times New Roman"/>
        <family val="1"/>
      </rPr>
      <t>sp.</t>
    </r>
  </si>
  <si>
    <t>Rhizocarpon sp.</t>
  </si>
  <si>
    <t>11.jul</t>
  </si>
  <si>
    <t>6. jul</t>
  </si>
  <si>
    <t>16. aug</t>
  </si>
  <si>
    <t>3. reitur</t>
  </si>
  <si>
    <t>Racomitrium lanuginosum</t>
  </si>
  <si>
    <r>
      <t xml:space="preserve">Aspicilia cinerea </t>
    </r>
    <r>
      <rPr>
        <sz val="12"/>
        <rFont val="Times New Roman"/>
        <family val="1"/>
      </rPr>
      <t>safnteg</t>
    </r>
    <r>
      <rPr>
        <i/>
        <sz val="12"/>
        <rFont val="Times New Roman"/>
        <family val="1"/>
      </rPr>
      <t>.</t>
    </r>
  </si>
  <si>
    <r>
      <t>Lecanora</t>
    </r>
    <r>
      <rPr>
        <sz val="12"/>
        <rFont val="Times New Roman"/>
        <family val="1"/>
      </rPr>
      <t xml:space="preserve"> sp.</t>
    </r>
  </si>
  <si>
    <t>Svart hrúður</t>
  </si>
  <si>
    <t>4. reitur</t>
  </si>
  <si>
    <t>Mosi 1</t>
  </si>
  <si>
    <t>Mosi 2</t>
  </si>
  <si>
    <r>
      <t xml:space="preserve">Aspicilia cinerea </t>
    </r>
    <r>
      <rPr>
        <sz val="12"/>
        <rFont val="Times New Roman"/>
        <family val="1"/>
      </rPr>
      <t>safnteg.</t>
    </r>
  </si>
  <si>
    <t>N64,3663, V21,7751</t>
  </si>
  <si>
    <t>sleppt</t>
  </si>
  <si>
    <t>Skollholt við Klafastaði</t>
  </si>
  <si>
    <t>5. reitur</t>
  </si>
  <si>
    <t xml:space="preserve">Myriospora smaragdula  </t>
  </si>
  <si>
    <t>N64,3663 V21,7751</t>
  </si>
  <si>
    <t>6. reitur</t>
  </si>
  <si>
    <t>N64,3750 V21,7682</t>
  </si>
  <si>
    <t>Selás við Hólmavatn</t>
  </si>
  <si>
    <t>13.júl</t>
  </si>
  <si>
    <t>8.jul</t>
  </si>
  <si>
    <t>17. Aug</t>
  </si>
  <si>
    <t>8. reitur</t>
  </si>
  <si>
    <t xml:space="preserve">Racomitrium heterostichum </t>
  </si>
  <si>
    <t>9. reitur</t>
  </si>
  <si>
    <t>10. reitur</t>
  </si>
  <si>
    <t>*</t>
  </si>
  <si>
    <r>
      <t xml:space="preserve">Gyalecta </t>
    </r>
    <r>
      <rPr>
        <sz val="12"/>
        <rFont val="Times New Roman"/>
        <family val="1"/>
      </rPr>
      <t>sp.</t>
    </r>
  </si>
  <si>
    <t>8. júl</t>
  </si>
  <si>
    <t>17. aug</t>
  </si>
  <si>
    <t>11. reitur</t>
  </si>
  <si>
    <t>Mosi 1safnað</t>
  </si>
  <si>
    <t>Lecanora/Aspicilia</t>
  </si>
  <si>
    <t xml:space="preserve">Lecidea sp. </t>
  </si>
  <si>
    <r>
      <rPr>
        <i/>
        <sz val="12"/>
        <rFont val="Times New Roman"/>
        <family val="1"/>
      </rPr>
      <t>Placopsis gelida</t>
    </r>
    <r>
      <rPr>
        <sz val="12"/>
        <rFont val="Times New Roman"/>
        <family val="1"/>
      </rPr>
      <t xml:space="preserve">? safnað </t>
    </r>
  </si>
  <si>
    <t>N64,3781 V21,7823</t>
  </si>
  <si>
    <t>Bjarnarholt við Eiðsvatn</t>
  </si>
  <si>
    <t>18.aug</t>
  </si>
  <si>
    <t>12. reitur</t>
  </si>
  <si>
    <t>mosi</t>
  </si>
  <si>
    <t>Grænþörungar</t>
  </si>
  <si>
    <t>Litlar svartar askhirslu</t>
  </si>
  <si>
    <t>13. reitur</t>
  </si>
  <si>
    <t>Lecidea sp.</t>
  </si>
  <si>
    <t>14. reitur</t>
  </si>
  <si>
    <t>Mosi (tekið sýni)</t>
  </si>
  <si>
    <t>Porpidia soredizodes cf.</t>
  </si>
  <si>
    <r>
      <t xml:space="preserve">Porpidia </t>
    </r>
    <r>
      <rPr>
        <sz val="12"/>
        <rFont val="Times New Roman"/>
        <family val="1"/>
      </rPr>
      <t>sp.</t>
    </r>
  </si>
  <si>
    <t>Steril</t>
  </si>
  <si>
    <t>15. reitur</t>
  </si>
  <si>
    <t>Cladonia sp.</t>
  </si>
  <si>
    <r>
      <t xml:space="preserve">Rinodina </t>
    </r>
    <r>
      <rPr>
        <sz val="12"/>
        <rFont val="Times New Roman"/>
        <family val="1"/>
      </rPr>
      <t>sp.</t>
    </r>
  </si>
  <si>
    <t>Tíðaskarðshóll á Kjalarnesi</t>
  </si>
  <si>
    <t>10.júl</t>
  </si>
  <si>
    <t>15.aug</t>
  </si>
  <si>
    <t>16. reitur</t>
  </si>
  <si>
    <t>&lt;1</t>
  </si>
  <si>
    <t>Mosi 3</t>
  </si>
  <si>
    <t>Mosi 4</t>
  </si>
  <si>
    <t>Mosi 5</t>
  </si>
  <si>
    <r>
      <t xml:space="preserve">Ochrolechia </t>
    </r>
    <r>
      <rPr>
        <sz val="12"/>
        <rFont val="Times New Roman"/>
        <family val="1"/>
      </rPr>
      <t>sp.</t>
    </r>
  </si>
  <si>
    <r>
      <t>Placynthium</t>
    </r>
    <r>
      <rPr>
        <sz val="12"/>
        <rFont val="Times New Roman"/>
        <family val="1"/>
      </rPr>
      <t xml:space="preserve"> sp.</t>
    </r>
  </si>
  <si>
    <t>dökk m. litlum svörtum askh.</t>
  </si>
  <si>
    <t>Svört hreistur</t>
  </si>
  <si>
    <t xml:space="preserve">Óaðgreindar tegundir </t>
  </si>
  <si>
    <t>7.jul</t>
  </si>
  <si>
    <t>17. reitur</t>
  </si>
  <si>
    <r>
      <t xml:space="preserve">Cladonia cervicornis </t>
    </r>
    <r>
      <rPr>
        <sz val="12"/>
        <rFont val="Times New Roman"/>
        <family val="1"/>
      </rPr>
      <t>cf.</t>
    </r>
  </si>
  <si>
    <t>Cladonia sp</t>
  </si>
  <si>
    <t>Óaðgreindar tegundir:</t>
  </si>
  <si>
    <t>M. 104-446</t>
  </si>
  <si>
    <t>10.jul</t>
  </si>
  <si>
    <t>18. reitur</t>
  </si>
  <si>
    <t>Cerastium fontanum</t>
  </si>
  <si>
    <r>
      <t xml:space="preserve">Hieracium </t>
    </r>
    <r>
      <rPr>
        <sz val="12"/>
        <rFont val="Times New Roman"/>
        <family val="1"/>
      </rPr>
      <t>sp.</t>
    </r>
  </si>
  <si>
    <r>
      <t xml:space="preserve">Cladonia </t>
    </r>
    <r>
      <rPr>
        <sz val="12"/>
        <rFont val="Times New Roman"/>
        <family val="1"/>
      </rPr>
      <t>sp.</t>
    </r>
  </si>
  <si>
    <t>N64,3335 V21,7329</t>
  </si>
  <si>
    <t>Ofan við Hvalfjarðareyri</t>
  </si>
  <si>
    <t>10. jul</t>
  </si>
  <si>
    <t>19. reitur</t>
  </si>
  <si>
    <t>Porpidia tuberculosa/soredizodes</t>
  </si>
  <si>
    <t>20. reitur</t>
  </si>
  <si>
    <r>
      <t>Pogonatum urnigerum</t>
    </r>
    <r>
      <rPr>
        <sz val="12"/>
        <rFont val="Times New Roman"/>
        <family val="1"/>
      </rPr>
      <t xml:space="preserve"> cf.</t>
    </r>
  </si>
  <si>
    <r>
      <t xml:space="preserve">Pertusaria </t>
    </r>
    <r>
      <rPr>
        <sz val="12"/>
        <rFont val="Times New Roman"/>
        <family val="1"/>
      </rPr>
      <t>sp.</t>
    </r>
  </si>
  <si>
    <t>N64,3863 V21,3531</t>
  </si>
  <si>
    <t>12.jul</t>
  </si>
  <si>
    <t>21. reitur</t>
  </si>
  <si>
    <t>Aspicilia cinerea safnteg.</t>
  </si>
  <si>
    <r>
      <rPr>
        <i/>
        <sz val="12"/>
        <rFont val="Times New Roman"/>
        <family val="1"/>
      </rPr>
      <t>Caloplaca</t>
    </r>
    <r>
      <rPr>
        <sz val="12"/>
        <rFont val="Times New Roman"/>
        <family val="1"/>
      </rPr>
      <t xml:space="preserve"> sp. á mosa</t>
    </r>
  </si>
  <si>
    <t xml:space="preserve">Lecanora intricata </t>
  </si>
  <si>
    <r>
      <t>Miriquidica</t>
    </r>
    <r>
      <rPr>
        <sz val="12"/>
        <rFont val="Times New Roman"/>
        <family val="1"/>
      </rPr>
      <t xml:space="preserve"> cf.</t>
    </r>
  </si>
  <si>
    <t>svört þekja</t>
  </si>
  <si>
    <t>ógreind m. svartar askhirslu</t>
  </si>
  <si>
    <r>
      <t xml:space="preserve">Sár eftir </t>
    </r>
    <r>
      <rPr>
        <i/>
        <sz val="12"/>
        <rFont val="Times New Roman"/>
        <family val="1"/>
      </rPr>
      <t>V. lactea</t>
    </r>
  </si>
  <si>
    <t>M. 104-430</t>
  </si>
  <si>
    <t>22. reitur</t>
  </si>
  <si>
    <r>
      <t xml:space="preserve">Thymus praecox </t>
    </r>
    <r>
      <rPr>
        <sz val="12"/>
        <rFont val="Times New Roman"/>
        <family val="1"/>
      </rPr>
      <t>ssp.</t>
    </r>
    <r>
      <rPr>
        <i/>
        <sz val="12"/>
        <rFont val="Times New Roman"/>
        <family val="1"/>
      </rPr>
      <t xml:space="preserve"> arcticus</t>
    </r>
  </si>
  <si>
    <t xml:space="preserve">Racomitrium lanuginosum </t>
  </si>
  <si>
    <t>dauður mosi</t>
  </si>
  <si>
    <t>16.aug</t>
  </si>
  <si>
    <t>23. reitur</t>
  </si>
  <si>
    <r>
      <t>Thymus praecox</t>
    </r>
    <r>
      <rPr>
        <sz val="12"/>
        <rFont val="Times New Roman"/>
        <family val="1"/>
      </rPr>
      <t xml:space="preserve"> ssp</t>
    </r>
    <r>
      <rPr>
        <i/>
        <sz val="12"/>
        <rFont val="Times New Roman"/>
        <family val="1"/>
      </rPr>
      <t>. arcticus</t>
    </r>
  </si>
  <si>
    <t xml:space="preserve">Pogonatum urnigerum </t>
  </si>
  <si>
    <r>
      <t>Lecidea</t>
    </r>
    <r>
      <rPr>
        <sz val="12"/>
        <rFont val="Times New Roman"/>
        <family val="1"/>
      </rPr>
      <t xml:space="preserve"> m. litlar svartar</t>
    </r>
  </si>
  <si>
    <r>
      <t>Lecidea</t>
    </r>
    <r>
      <rPr>
        <sz val="12"/>
        <rFont val="Times New Roman"/>
        <family val="1"/>
      </rPr>
      <t xml:space="preserve"> m. stórar svartar</t>
    </r>
  </si>
  <si>
    <r>
      <t xml:space="preserve">svört </t>
    </r>
    <r>
      <rPr>
        <i/>
        <sz val="12"/>
        <rFont val="Times New Roman"/>
        <family val="1"/>
      </rPr>
      <t>Lecidea</t>
    </r>
    <r>
      <rPr>
        <sz val="12"/>
        <rFont val="Times New Roman"/>
        <family val="1"/>
      </rPr>
      <t xml:space="preserve"> m. litlar svartar</t>
    </r>
  </si>
  <si>
    <t xml:space="preserve">Ber klöpp </t>
  </si>
  <si>
    <t>Sauðatað</t>
  </si>
  <si>
    <t>M. 104-432</t>
  </si>
  <si>
    <t>N64,3160 V21,8840</t>
  </si>
  <si>
    <t>Skvömp við Kúludalsá</t>
  </si>
  <si>
    <t>19.ág</t>
  </si>
  <si>
    <t>13.jul</t>
  </si>
  <si>
    <t>24. reitur</t>
  </si>
  <si>
    <r>
      <t>Agrostis</t>
    </r>
    <r>
      <rPr>
        <sz val="12"/>
        <rFont val="Times New Roman"/>
        <family val="1"/>
      </rPr>
      <t xml:space="preserve"> sp.</t>
    </r>
  </si>
  <si>
    <t>Cyanobacteria</t>
  </si>
  <si>
    <t>x</t>
  </si>
  <si>
    <t>25. reitur</t>
  </si>
  <si>
    <t xml:space="preserve">Grimmia sp. </t>
  </si>
  <si>
    <r>
      <t>Lepra corallina</t>
    </r>
    <r>
      <rPr>
        <sz val="12"/>
        <rFont val="Times New Roman"/>
        <family val="1"/>
      </rPr>
      <t xml:space="preserve"> (2023: dauð?)</t>
    </r>
  </si>
  <si>
    <t>M. 104-449</t>
  </si>
  <si>
    <t>26. reitur</t>
  </si>
  <si>
    <t>Festuca vivipara(rubra 2014)</t>
  </si>
  <si>
    <t>Poa pratensis</t>
  </si>
  <si>
    <t xml:space="preserve">Hypnum </t>
  </si>
  <si>
    <t>Polytrichum</t>
  </si>
  <si>
    <r>
      <t xml:space="preserve">Lecidea </t>
    </r>
    <r>
      <rPr>
        <sz val="12"/>
        <rFont val="Times New Roman"/>
        <family val="1"/>
      </rPr>
      <t>(m. litlar svartar askh.)</t>
    </r>
  </si>
  <si>
    <t>M. 104-450</t>
  </si>
  <si>
    <t>N64,3416 V21,8184</t>
  </si>
  <si>
    <t>Langholt við Galtalæk</t>
  </si>
  <si>
    <t>27 reitur</t>
  </si>
  <si>
    <t>Deyjandi</t>
  </si>
  <si>
    <t>M. 104-453</t>
  </si>
  <si>
    <t>Comment: Bird stone with a lot of guano on the left</t>
  </si>
  <si>
    <t>28 reitur</t>
  </si>
  <si>
    <t>Hypnum sp.</t>
  </si>
  <si>
    <r>
      <t xml:space="preserve">Lecanora </t>
    </r>
    <r>
      <rPr>
        <sz val="12"/>
        <rFont val="Times New Roman"/>
        <family val="1"/>
      </rPr>
      <t>sp.</t>
    </r>
  </si>
  <si>
    <t>M. 104-452</t>
  </si>
  <si>
    <t>29. reitur</t>
  </si>
  <si>
    <t>Gyalecta sp.</t>
  </si>
  <si>
    <r>
      <t>Lecidella meiococca</t>
    </r>
    <r>
      <rPr>
        <sz val="12"/>
        <rFont val="Times New Roman"/>
        <family val="1"/>
      </rPr>
      <t xml:space="preserve"> cf.</t>
    </r>
  </si>
  <si>
    <t>litlar svartar askhirslur</t>
  </si>
  <si>
    <t>M.104-451</t>
  </si>
  <si>
    <t>N64,3730 V21,8435</t>
  </si>
  <si>
    <t>Milli Bláberjaholts og Álfholts við Eiðisvatn</t>
  </si>
  <si>
    <t>30. reitur</t>
  </si>
  <si>
    <t>Aspicilia sp.</t>
  </si>
  <si>
    <r>
      <t xml:space="preserve">Lecanora marginata </t>
    </r>
    <r>
      <rPr>
        <sz val="12"/>
        <rFont val="Times New Roman"/>
        <family val="1"/>
      </rPr>
      <t>cf.</t>
    </r>
  </si>
  <si>
    <t>Lecanora marginata s.str.</t>
  </si>
  <si>
    <r>
      <t xml:space="preserve">Rhizocarpon </t>
    </r>
    <r>
      <rPr>
        <sz val="12"/>
        <rFont val="Times New Roman"/>
        <family val="1"/>
      </rPr>
      <t>sp.</t>
    </r>
  </si>
  <si>
    <r>
      <t xml:space="preserve">Sporastatia </t>
    </r>
    <r>
      <rPr>
        <sz val="12"/>
        <rFont val="Times New Roman"/>
        <family val="1"/>
      </rPr>
      <t>sp.</t>
    </r>
  </si>
  <si>
    <t>M.104-413</t>
  </si>
  <si>
    <t>31. reitur</t>
  </si>
  <si>
    <t>Ógreind flétta</t>
  </si>
  <si>
    <t>M.104-412</t>
  </si>
  <si>
    <t>32. reitur</t>
  </si>
  <si>
    <r>
      <t xml:space="preserve">litlar svartar askh., líkl. </t>
    </r>
    <r>
      <rPr>
        <i/>
        <sz val="12"/>
        <rFont val="Times New Roman"/>
        <family val="1"/>
      </rPr>
      <t>S.umbr.</t>
    </r>
  </si>
  <si>
    <r>
      <t xml:space="preserve">Hvít, kannski </t>
    </r>
    <r>
      <rPr>
        <i/>
        <sz val="12"/>
        <rFont val="Times New Roman"/>
        <family val="1"/>
      </rPr>
      <t>Lecidea</t>
    </r>
  </si>
  <si>
    <t>N64,3550 V21,8100</t>
  </si>
  <si>
    <t>33. reitur</t>
  </si>
  <si>
    <t/>
  </si>
  <si>
    <r>
      <t xml:space="preserve">Aspicilia </t>
    </r>
    <r>
      <rPr>
        <sz val="12"/>
        <rFont val="Times New Roman"/>
        <family val="1"/>
      </rPr>
      <t>sp.</t>
    </r>
  </si>
  <si>
    <r>
      <t xml:space="preserve">Candelariella </t>
    </r>
    <r>
      <rPr>
        <sz val="12"/>
        <rFont val="Times New Roman"/>
        <family val="1"/>
      </rPr>
      <t>sp.</t>
    </r>
  </si>
  <si>
    <r>
      <t xml:space="preserve">Lecidella scabra </t>
    </r>
    <r>
      <rPr>
        <sz val="12"/>
        <rFont val="Times New Roman"/>
        <family val="1"/>
      </rPr>
      <t>cf.</t>
    </r>
  </si>
  <si>
    <t>M. 400</t>
  </si>
  <si>
    <t>A.cinerea+A.sp fyrir ordination</t>
  </si>
  <si>
    <t>34. reitur</t>
  </si>
  <si>
    <t>Racomitrium sp.</t>
  </si>
  <si>
    <t>Lepraria sp.</t>
  </si>
  <si>
    <t>Litlar svartar askhirslur</t>
  </si>
  <si>
    <t>M,104-418(flash), 104-419(manual)</t>
  </si>
  <si>
    <t>35. reitur</t>
  </si>
  <si>
    <t>0,5*</t>
  </si>
  <si>
    <t>M. 104-455</t>
  </si>
  <si>
    <r>
      <t xml:space="preserve">Calvitimela aglaea </t>
    </r>
    <r>
      <rPr>
        <sz val="12"/>
        <rFont val="Times New Roman"/>
        <family val="1"/>
      </rPr>
      <t>ordination</t>
    </r>
  </si>
  <si>
    <t>N64,3790 V21,7384</t>
  </si>
  <si>
    <t>Milli Kalastaðakots og Kataness, Kalmansá</t>
  </si>
  <si>
    <t>36. reitur</t>
  </si>
  <si>
    <t>Lecanora straminea</t>
  </si>
  <si>
    <r>
      <t xml:space="preserve">Pertusaria pseudocorallina </t>
    </r>
    <r>
      <rPr>
        <sz val="12"/>
        <rFont val="Times New Roman"/>
        <family val="1"/>
      </rPr>
      <t>cf.</t>
    </r>
  </si>
  <si>
    <t>M. 104-478</t>
  </si>
  <si>
    <t>37. reitur</t>
  </si>
  <si>
    <r>
      <t>Lecidella euphoria-Porpidia</t>
    </r>
    <r>
      <rPr>
        <sz val="12"/>
        <rFont val="Times New Roman"/>
        <family val="1"/>
      </rPr>
      <t>?´07</t>
    </r>
  </si>
  <si>
    <r>
      <t xml:space="preserve">Rhizocarpon </t>
    </r>
    <r>
      <rPr>
        <sz val="12"/>
        <rFont val="Times New Roman"/>
        <family val="1"/>
      </rPr>
      <t>sp. (</t>
    </r>
    <r>
      <rPr>
        <i/>
        <sz val="12"/>
        <rFont val="Times New Roman"/>
        <family val="1"/>
      </rPr>
      <t>lavatum</t>
    </r>
    <r>
      <rPr>
        <sz val="12"/>
        <rFont val="Times New Roman"/>
        <family val="1"/>
      </rPr>
      <t>?)</t>
    </r>
  </si>
  <si>
    <r>
      <t xml:space="preserve">Verrucaria </t>
    </r>
    <r>
      <rPr>
        <sz val="12"/>
        <rFont val="Times New Roman"/>
        <family val="1"/>
      </rPr>
      <t>sp.</t>
    </r>
  </si>
  <si>
    <t>m. litlar svartar askhirslur</t>
  </si>
  <si>
    <t>M. 104-472</t>
  </si>
  <si>
    <t>38. reitur</t>
  </si>
  <si>
    <t>gras</t>
  </si>
  <si>
    <t>Var þetta ekki hey spurning hvort á að reikna þetta með þá</t>
  </si>
  <si>
    <r>
      <t>Aspicilia cinerea</t>
    </r>
    <r>
      <rPr>
        <sz val="12"/>
        <rFont val="Times New Roman"/>
        <family val="1"/>
      </rPr>
      <t xml:space="preserve"> safnteg</t>
    </r>
    <r>
      <rPr>
        <i/>
        <sz val="12"/>
        <rFont val="Times New Roman"/>
        <family val="1"/>
      </rPr>
      <t>.</t>
    </r>
  </si>
  <si>
    <t>Rinodina</t>
  </si>
  <si>
    <t>hvítt þal m. svartar askhirslur</t>
  </si>
  <si>
    <t>grátt þal m kúptar vörtul askh.</t>
  </si>
  <si>
    <t>svört m. litlar svartar askhirslur</t>
  </si>
  <si>
    <t>M. 104-477</t>
  </si>
  <si>
    <t>N64,3999 V21,8546</t>
  </si>
  <si>
    <t>Beitistaðaholt í Leirársveit</t>
  </si>
  <si>
    <t>39. reitur</t>
  </si>
  <si>
    <r>
      <t xml:space="preserve">Myriolecis dispersa </t>
    </r>
    <r>
      <rPr>
        <sz val="12"/>
        <rFont val="Times New Roman"/>
        <family val="1"/>
      </rPr>
      <t>s.lat.</t>
    </r>
  </si>
  <si>
    <t>M. 396</t>
  </si>
  <si>
    <t>40. reitur</t>
  </si>
  <si>
    <r>
      <t xml:space="preserve">Amygdalaria </t>
    </r>
    <r>
      <rPr>
        <sz val="12"/>
        <rFont val="Times New Roman"/>
        <family val="1"/>
      </rPr>
      <t>sp.</t>
    </r>
  </si>
  <si>
    <r>
      <t>Lecanora marginata</t>
    </r>
    <r>
      <rPr>
        <sz val="12"/>
        <rFont val="Times New Roman"/>
        <family val="1"/>
      </rPr>
      <t xml:space="preserve"> cf.</t>
    </r>
  </si>
  <si>
    <t>M. 103-398</t>
  </si>
  <si>
    <t>41. reitur</t>
  </si>
  <si>
    <t>M. 103-397</t>
  </si>
  <si>
    <t>N64,4794 V21,9704</t>
  </si>
  <si>
    <t>Hafnarbæli undir Hafnarfjalli</t>
  </si>
  <si>
    <t>42. reitur</t>
  </si>
  <si>
    <r>
      <t>Lecidea praenubila,</t>
    </r>
    <r>
      <rPr>
        <sz val="12"/>
        <rFont val="Times New Roman"/>
        <family val="1"/>
      </rPr>
      <t xml:space="preserve"> sennil. </t>
    </r>
    <r>
      <rPr>
        <i/>
        <sz val="12"/>
        <rFont val="Times New Roman"/>
        <family val="1"/>
      </rPr>
      <t>I.athr.</t>
    </r>
  </si>
  <si>
    <t>M. 103-391(SH)</t>
  </si>
  <si>
    <t>M. 2255 (HK)</t>
  </si>
  <si>
    <t>samantekið 19 og 25</t>
  </si>
  <si>
    <t>43. reitur</t>
  </si>
  <si>
    <t>Sýni 1</t>
  </si>
  <si>
    <t>svartar tegundir</t>
  </si>
  <si>
    <t>M. 103-392</t>
  </si>
  <si>
    <t>44. reitur</t>
  </si>
  <si>
    <t>M. 393</t>
  </si>
  <si>
    <t>N64,3815 V21,4259</t>
  </si>
  <si>
    <t>45. reitur</t>
  </si>
  <si>
    <t>M. 105-502</t>
  </si>
  <si>
    <t>46. reitur</t>
  </si>
  <si>
    <t>Ógreindur mosi</t>
  </si>
  <si>
    <t>M. 104-498</t>
  </si>
  <si>
    <t>47. reitur</t>
  </si>
  <si>
    <t>Grimmia</t>
  </si>
  <si>
    <t>M. 104-485</t>
  </si>
  <si>
    <t>N64,3679 V21,6154</t>
  </si>
  <si>
    <t>Utan við Hvammsnes</t>
  </si>
  <si>
    <t>48. reitur</t>
  </si>
  <si>
    <t xml:space="preserve">Schistidium maritimum </t>
  </si>
  <si>
    <t>Lecanora sp.</t>
  </si>
  <si>
    <t>M. 104-442</t>
  </si>
  <si>
    <t>49. reitur</t>
  </si>
  <si>
    <t>Soppmosi</t>
  </si>
  <si>
    <t>M. 104-443</t>
  </si>
  <si>
    <t>50. reitur</t>
  </si>
  <si>
    <t>litlar svartar, þallausar askhirslur</t>
  </si>
  <si>
    <t>M. 104-444</t>
  </si>
  <si>
    <t>51. reitur</t>
  </si>
  <si>
    <t>Ochrolechia xanthostoma</t>
  </si>
  <si>
    <t>M. 104-489</t>
  </si>
  <si>
    <t>52. reitur</t>
  </si>
  <si>
    <t>Mosi 8063-8064</t>
  </si>
  <si>
    <t>M. 104-486</t>
  </si>
  <si>
    <t>64,35310N, 21,81762V</t>
  </si>
  <si>
    <t>53. reitur</t>
  </si>
  <si>
    <t>Aspicilia spp.</t>
  </si>
  <si>
    <r>
      <t>Rhizocarpon lavatum</t>
    </r>
    <r>
      <rPr>
        <sz val="12"/>
        <rFont val="Times New Roman"/>
        <family val="1"/>
      </rPr>
      <t xml:space="preserve"> cf.</t>
    </r>
  </si>
  <si>
    <t>M. 104-409</t>
  </si>
  <si>
    <t>64,35292N, 21,81748V</t>
  </si>
  <si>
    <t>54. reitur</t>
  </si>
  <si>
    <t>Þekja %</t>
  </si>
  <si>
    <t>Amygdalaria</t>
  </si>
  <si>
    <t>Caloplaca</t>
  </si>
  <si>
    <r>
      <t>Miriquidica</t>
    </r>
    <r>
      <rPr>
        <sz val="12"/>
        <rFont val="Times New Roman"/>
        <family val="1"/>
      </rPr>
      <t xml:space="preserve"> cf</t>
    </r>
  </si>
  <si>
    <t>M. 104-410</t>
  </si>
  <si>
    <t>64,35251N, 21,81806V</t>
  </si>
  <si>
    <t>55. reitur</t>
  </si>
  <si>
    <t>Pertusaria aspergilla cf</t>
  </si>
  <si>
    <t>Porpidia sp.</t>
  </si>
  <si>
    <t>M. 104-411</t>
  </si>
  <si>
    <t>64,35180N, 21,82514V</t>
  </si>
  <si>
    <t>56. reitur</t>
  </si>
  <si>
    <t>Physcia</t>
  </si>
  <si>
    <t>Aspicilia</t>
  </si>
  <si>
    <r>
      <t xml:space="preserve">Lecidea lapicida var. pantherina </t>
    </r>
    <r>
      <rPr>
        <sz val="12"/>
        <rFont val="Times New Roman"/>
        <family val="1"/>
      </rPr>
      <t>cf.</t>
    </r>
  </si>
  <si>
    <t>M. 104-404</t>
  </si>
  <si>
    <t>S. og F.</t>
  </si>
  <si>
    <t>64,35175N, 21,82520V</t>
  </si>
  <si>
    <t>57. reitur</t>
  </si>
  <si>
    <r>
      <t xml:space="preserve">Acarospora </t>
    </r>
    <r>
      <rPr>
        <sz val="12"/>
        <rFont val="Times New Roman"/>
        <family val="1"/>
      </rPr>
      <t>sp.</t>
    </r>
  </si>
  <si>
    <r>
      <t xml:space="preserve">Aspicilia </t>
    </r>
    <r>
      <rPr>
        <sz val="12"/>
        <rFont val="Times New Roman"/>
        <family val="1"/>
      </rPr>
      <t>sp</t>
    </r>
    <r>
      <rPr>
        <i/>
        <sz val="12"/>
        <rFont val="Times New Roman"/>
        <family val="1"/>
      </rPr>
      <t>.</t>
    </r>
  </si>
  <si>
    <r>
      <t xml:space="preserve">Lecidea </t>
    </r>
    <r>
      <rPr>
        <sz val="12"/>
        <rFont val="Times New Roman"/>
        <family val="1"/>
      </rPr>
      <t>(gulgræn)</t>
    </r>
  </si>
  <si>
    <t>M. 104-405</t>
  </si>
  <si>
    <t>64,35217N, 21,82504V</t>
  </si>
  <si>
    <t>58. reitur</t>
  </si>
  <si>
    <r>
      <t>Acarospora</t>
    </r>
    <r>
      <rPr>
        <sz val="12"/>
        <rFont val="Times New Roman"/>
        <family val="1"/>
      </rPr>
      <t xml:space="preserve"> sp.</t>
    </r>
  </si>
  <si>
    <t>Amygdalaria pelybotryon</t>
  </si>
  <si>
    <r>
      <t>Aspicilia</t>
    </r>
    <r>
      <rPr>
        <sz val="12"/>
        <rFont val="Times New Roman"/>
        <family val="1"/>
      </rPr>
      <t xml:space="preserve"> sp</t>
    </r>
    <r>
      <rPr>
        <i/>
        <sz val="12"/>
        <rFont val="Times New Roman"/>
        <family val="1"/>
      </rPr>
      <t>.</t>
    </r>
  </si>
  <si>
    <r>
      <t xml:space="preserve">parasít á </t>
    </r>
    <r>
      <rPr>
        <i/>
        <sz val="12"/>
        <rFont val="Times New Roman"/>
        <family val="1"/>
      </rPr>
      <t>V.lactea</t>
    </r>
  </si>
  <si>
    <t>64,35221N, 21,82511V</t>
  </si>
  <si>
    <t>59. reitur</t>
  </si>
  <si>
    <r>
      <t xml:space="preserve">Buellia </t>
    </r>
    <r>
      <rPr>
        <sz val="12"/>
        <rFont val="Times New Roman"/>
        <family val="1"/>
      </rPr>
      <t>sp. cf</t>
    </r>
  </si>
  <si>
    <t>M. 104-403</t>
  </si>
  <si>
    <t>64,35569N, 21,83106V</t>
  </si>
  <si>
    <t>60. reitur</t>
  </si>
  <si>
    <t xml:space="preserve">Lepraria sp. </t>
  </si>
  <si>
    <r>
      <t>Verrucaria</t>
    </r>
    <r>
      <rPr>
        <sz val="12"/>
        <rFont val="Times New Roman"/>
        <family val="1"/>
      </rPr>
      <t xml:space="preserve"> sp.</t>
    </r>
  </si>
  <si>
    <t>M. 104-406</t>
  </si>
  <si>
    <t>Aspiclia fyrir ordination</t>
  </si>
  <si>
    <t>Comment from 2020 for Hrúðurfléttur:</t>
  </si>
  <si>
    <t>Hér hafa óaðgreindar tegundir ekki verið reiknaðar með</t>
  </si>
  <si>
    <t>61. reitur</t>
  </si>
  <si>
    <r>
      <t>Aspicilia</t>
    </r>
    <r>
      <rPr>
        <sz val="12"/>
        <rFont val="Times New Roman"/>
        <family val="1"/>
      </rPr>
      <t xml:space="preserve"> sp.</t>
    </r>
  </si>
  <si>
    <r>
      <t>Diplotomma lutosum</t>
    </r>
    <r>
      <rPr>
        <sz val="12"/>
        <rFont val="Times New Roman"/>
        <family val="1"/>
      </rPr>
      <t xml:space="preserve"> cf.</t>
    </r>
  </si>
  <si>
    <t>M. 104-407</t>
  </si>
  <si>
    <t>Aspicila f. Ordination</t>
  </si>
  <si>
    <t>64,35566N, 21,83084V</t>
  </si>
  <si>
    <t>62. reitur</t>
  </si>
  <si>
    <r>
      <t xml:space="preserve">Lecidea </t>
    </r>
    <r>
      <rPr>
        <sz val="12"/>
        <rFont val="Times New Roman"/>
        <family val="1"/>
      </rPr>
      <t>m. litlar sv. askh</t>
    </r>
  </si>
  <si>
    <t>Porpidia soredizodes/tuberculosa</t>
  </si>
  <si>
    <t>M. 104-408</t>
  </si>
  <si>
    <t xml:space="preserve">Nýjir reitir eru merktir utan við </t>
  </si>
  <si>
    <t>63. reitur</t>
  </si>
  <si>
    <r>
      <t>Grimmia</t>
    </r>
    <r>
      <rPr>
        <sz val="12"/>
        <rFont val="Times New Roman"/>
        <family val="1"/>
      </rPr>
      <t xml:space="preserve"> sp. </t>
    </r>
  </si>
  <si>
    <r>
      <rPr>
        <i/>
        <sz val="12"/>
        <rFont val="Times New Roman"/>
        <family val="1"/>
      </rPr>
      <t>Physcia</t>
    </r>
    <r>
      <rPr>
        <sz val="12"/>
        <rFont val="Times New Roman"/>
        <family val="1"/>
      </rPr>
      <t xml:space="preserve"> sp</t>
    </r>
  </si>
  <si>
    <t>Acarospora</t>
  </si>
  <si>
    <r>
      <rPr>
        <i/>
        <sz val="12"/>
        <rFont val="Times New Roman"/>
        <family val="1"/>
      </rPr>
      <t xml:space="preserve">Aspicilia cinerea </t>
    </r>
    <r>
      <rPr>
        <sz val="12"/>
        <rFont val="Times New Roman"/>
        <family val="1"/>
      </rPr>
      <t>safnteg.</t>
    </r>
  </si>
  <si>
    <t>Rinodina sp</t>
  </si>
  <si>
    <t>21. Aug</t>
  </si>
  <si>
    <t>64. reitur</t>
  </si>
  <si>
    <r>
      <t xml:space="preserve">mosi (sami og í 63) </t>
    </r>
    <r>
      <rPr>
        <i/>
        <sz val="12"/>
        <rFont val="Times New Roman"/>
        <family val="1"/>
      </rPr>
      <t>Grimmia</t>
    </r>
    <r>
      <rPr>
        <sz val="12"/>
        <rFont val="Times New Roman"/>
        <family val="1"/>
      </rPr>
      <t>?</t>
    </r>
  </si>
  <si>
    <r>
      <rPr>
        <i/>
        <sz val="12"/>
        <rFont val="Times New Roman"/>
        <family val="1"/>
      </rPr>
      <t>Physcia</t>
    </r>
    <r>
      <rPr>
        <sz val="12"/>
        <rFont val="Times New Roman"/>
        <family val="1"/>
      </rPr>
      <t xml:space="preserve"> sp. (sama og var safnað í reit 63)</t>
    </r>
  </si>
  <si>
    <t>Praseola</t>
  </si>
  <si>
    <r>
      <t xml:space="preserve">Lecidella meiococca </t>
    </r>
    <r>
      <rPr>
        <sz val="12"/>
        <rFont val="Times New Roman"/>
        <family val="1"/>
      </rPr>
      <t>cf.</t>
    </r>
  </si>
  <si>
    <t>Nýjir reitir eru merktir utan við</t>
  </si>
  <si>
    <t>65. reitur</t>
  </si>
  <si>
    <r>
      <rPr>
        <i/>
        <sz val="12"/>
        <rFont val="Times New Roman"/>
        <family val="1"/>
      </rPr>
      <t xml:space="preserve">Buellia </t>
    </r>
    <r>
      <rPr>
        <sz val="12"/>
        <rFont val="Times New Roman"/>
        <family val="1"/>
      </rPr>
      <t>sp.</t>
    </r>
  </si>
  <si>
    <t>Lecaonora sp.</t>
  </si>
  <si>
    <t>Miðfellsmúli ofan Kalastaða</t>
  </si>
  <si>
    <t>66. reitur</t>
  </si>
  <si>
    <t xml:space="preserve">Lecanora polytropa </t>
  </si>
  <si>
    <t>67. reitur</t>
  </si>
  <si>
    <t>Andreae</t>
  </si>
  <si>
    <t>68. reitur</t>
  </si>
  <si>
    <t>Vantar staðsetningu</t>
  </si>
  <si>
    <t>69. reitur</t>
  </si>
  <si>
    <r>
      <t xml:space="preserve">Pogonatum </t>
    </r>
    <r>
      <rPr>
        <sz val="12"/>
        <rFont val="Times New Roman"/>
        <family val="1"/>
      </rPr>
      <t>sp.</t>
    </r>
  </si>
  <si>
    <t>64.36087°N 21.86701°W</t>
  </si>
  <si>
    <t>70. reitur</t>
  </si>
  <si>
    <t>Lepraria</t>
  </si>
  <si>
    <t xml:space="preserve">Pertusaria sp. </t>
  </si>
  <si>
    <t>Placidium/Placynthium</t>
  </si>
  <si>
    <t>71. reitur</t>
  </si>
  <si>
    <r>
      <t>Cladonia</t>
    </r>
    <r>
      <rPr>
        <sz val="12"/>
        <rFont val="Times New Roman"/>
        <family val="1"/>
      </rPr>
      <t xml:space="preserve"> sp. </t>
    </r>
  </si>
  <si>
    <r>
      <t>Pertusaria</t>
    </r>
    <r>
      <rPr>
        <sz val="12"/>
        <rFont val="Times New Roman"/>
        <family val="1"/>
      </rPr>
      <t xml:space="preserve"> sp.</t>
    </r>
  </si>
  <si>
    <t>Ofan við Gröf</t>
  </si>
  <si>
    <t>19. Aug</t>
  </si>
  <si>
    <t>17.aug</t>
  </si>
  <si>
    <t>72. reitur</t>
  </si>
  <si>
    <t>Festuga vivipara</t>
  </si>
  <si>
    <t xml:space="preserve">Galium normanii </t>
  </si>
  <si>
    <t>Mosi 1 (sami og í 76 og 77)</t>
  </si>
  <si>
    <t>Mosi 2 (sami og í 77)</t>
  </si>
  <si>
    <t>Candelariella</t>
  </si>
  <si>
    <t>73. reitur</t>
  </si>
  <si>
    <t>Mosi 2 (sami og í 72 og 77)</t>
  </si>
  <si>
    <t>Ofan við Gröf - neðan við stóru fuglaþúfuna</t>
  </si>
  <si>
    <t>74. reitur</t>
  </si>
  <si>
    <r>
      <rPr>
        <i/>
        <sz val="12"/>
        <rFont val="Times New Roman"/>
        <family val="1"/>
      </rPr>
      <t>Racomtrium</t>
    </r>
    <r>
      <rPr>
        <sz val="12"/>
        <rFont val="Times New Roman"/>
        <family val="1"/>
      </rPr>
      <t xml:space="preserve"> mosi 1 (eins og í 77)</t>
    </r>
  </si>
  <si>
    <t>Mosi 2 (eins og í 77)</t>
  </si>
  <si>
    <r>
      <t xml:space="preserve">Lecidea </t>
    </r>
    <r>
      <rPr>
        <sz val="12"/>
        <rFont val="Times New Roman"/>
        <family val="1"/>
      </rPr>
      <t xml:space="preserve">sp. </t>
    </r>
  </si>
  <si>
    <t>Ofan við námu</t>
  </si>
  <si>
    <t>75. reitur</t>
  </si>
  <si>
    <r>
      <t xml:space="preserve">Mosi 1 </t>
    </r>
    <r>
      <rPr>
        <i/>
        <sz val="12"/>
        <rFont val="Times New Roman"/>
        <family val="1"/>
      </rPr>
      <t>Tortula</t>
    </r>
    <r>
      <rPr>
        <sz val="12"/>
        <rFont val="Times New Roman"/>
        <family val="1"/>
      </rPr>
      <t>?</t>
    </r>
  </si>
  <si>
    <t>76. reitur</t>
  </si>
  <si>
    <t>Hvít hrúður</t>
  </si>
  <si>
    <t>Ofan við námu (fyrir neðan reit 76)</t>
  </si>
  <si>
    <t>77. reitur</t>
  </si>
  <si>
    <r>
      <rPr>
        <i/>
        <sz val="12"/>
        <rFont val="Times New Roman"/>
        <family val="1"/>
      </rPr>
      <t>Grimmia</t>
    </r>
    <r>
      <rPr>
        <sz val="12"/>
        <rFont val="Times New Roman"/>
        <family val="1"/>
      </rPr>
      <t xml:space="preserve"> mosi 1(sami og í 76)</t>
    </r>
  </si>
  <si>
    <t>Mosi 3 (í horni)</t>
  </si>
  <si>
    <t>Parmelia ompholodes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</si>
</sst>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name val="Arial"/>
    </font>
    <font>
      <sz val="12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8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FF0000"/>
      <name val="Times New Roman"/>
      <family val="1"/>
    </font>
    <font>
      <sz val="12"/>
      <name val="Tisa Offc Serif Pro"/>
    </font>
    <font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2">
    <xf numFmtId="0" fontId="0" fillId="0" borderId="0" xfId="0"/>
    <xf numFmtId="0" fontId="2" fillId="0" borderId="4" xfId="0" applyFont="1" applyBorder="1" applyAlignment="1">
      <alignment vertical="top" wrapText="1"/>
    </xf>
    <xf numFmtId="0" fontId="1" fillId="0" borderId="0" xfId="0" applyFont="1"/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0" fillId="0" borderId="5" xfId="0" applyBorder="1"/>
    <xf numFmtId="0" fontId="1" fillId="0" borderId="5" xfId="0" applyFont="1" applyBorder="1" applyAlignment="1">
      <alignment horizontal="center" vertical="top" wrapText="1"/>
    </xf>
    <xf numFmtId="0" fontId="0" fillId="0" borderId="6" xfId="0" applyBorder="1"/>
    <xf numFmtId="0" fontId="1" fillId="0" borderId="6" xfId="0" applyFont="1" applyBorder="1" applyAlignment="1">
      <alignment horizontal="center" vertical="top" wrapText="1"/>
    </xf>
    <xf numFmtId="0" fontId="3" fillId="0" borderId="5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5" xfId="0" applyFont="1" applyBorder="1"/>
    <xf numFmtId="0" fontId="3" fillId="0" borderId="5" xfId="0" applyFont="1" applyBorder="1"/>
    <xf numFmtId="0" fontId="3" fillId="0" borderId="6" xfId="0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1" fillId="0" borderId="7" xfId="0" applyFont="1" applyBorder="1" applyAlignment="1">
      <alignment horizontal="center" vertical="top" wrapText="1"/>
    </xf>
    <xf numFmtId="0" fontId="2" fillId="0" borderId="8" xfId="0" applyFont="1" applyBorder="1" applyAlignment="1">
      <alignment vertical="top" wrapText="1"/>
    </xf>
    <xf numFmtId="0" fontId="2" fillId="0" borderId="9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 wrapText="1"/>
    </xf>
    <xf numFmtId="0" fontId="0" fillId="0" borderId="7" xfId="0" applyBorder="1"/>
    <xf numFmtId="0" fontId="2" fillId="0" borderId="6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justify" vertical="top" wrapText="1"/>
    </xf>
    <xf numFmtId="0" fontId="2" fillId="0" borderId="1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0" fillId="0" borderId="1" xfId="0" applyBorder="1"/>
    <xf numFmtId="0" fontId="1" fillId="0" borderId="7" xfId="0" applyFont="1" applyBorder="1" applyAlignment="1">
      <alignment vertical="top" wrapText="1"/>
    </xf>
    <xf numFmtId="0" fontId="2" fillId="0" borderId="1" xfId="0" applyFont="1" applyBorder="1"/>
    <xf numFmtId="0" fontId="1" fillId="0" borderId="0" xfId="0" applyFont="1" applyAlignment="1">
      <alignment vertical="top" wrapText="1"/>
    </xf>
    <xf numFmtId="164" fontId="1" fillId="0" borderId="5" xfId="0" applyNumberFormat="1" applyFont="1" applyBorder="1" applyAlignment="1">
      <alignment horizontal="center" vertical="top" wrapText="1"/>
    </xf>
    <xf numFmtId="164" fontId="1" fillId="0" borderId="6" xfId="0" applyNumberFormat="1" applyFont="1" applyBorder="1" applyAlignment="1">
      <alignment horizontal="center" vertical="top" wrapText="1"/>
    </xf>
    <xf numFmtId="164" fontId="1" fillId="0" borderId="7" xfId="0" applyNumberFormat="1" applyFont="1" applyBorder="1" applyAlignment="1">
      <alignment horizontal="center" vertical="top" wrapText="1"/>
    </xf>
    <xf numFmtId="0" fontId="3" fillId="0" borderId="7" xfId="0" applyFont="1" applyBorder="1"/>
    <xf numFmtId="16" fontId="1" fillId="0" borderId="5" xfId="0" applyNumberFormat="1" applyFont="1" applyBorder="1" applyAlignment="1">
      <alignment horizontal="center" vertical="top" wrapText="1"/>
    </xf>
    <xf numFmtId="0" fontId="3" fillId="0" borderId="15" xfId="0" applyFont="1" applyBorder="1" applyAlignment="1">
      <alignment vertical="top" wrapText="1"/>
    </xf>
    <xf numFmtId="0" fontId="1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13" xfId="0" applyFont="1" applyBorder="1"/>
    <xf numFmtId="0" fontId="1" fillId="0" borderId="7" xfId="0" applyFont="1" applyBorder="1"/>
    <xf numFmtId="0" fontId="2" fillId="0" borderId="1" xfId="0" applyFont="1" applyBorder="1" applyAlignment="1">
      <alignment horizontal="center"/>
    </xf>
    <xf numFmtId="0" fontId="1" fillId="0" borderId="5" xfId="0" applyFont="1" applyBorder="1" applyAlignment="1">
      <alignment horizontal="justify" vertical="top" wrapText="1"/>
    </xf>
    <xf numFmtId="0" fontId="2" fillId="0" borderId="5" xfId="0" applyFont="1" applyBorder="1" applyAlignment="1">
      <alignment horizontal="justify" vertical="top" wrapText="1"/>
    </xf>
    <xf numFmtId="0" fontId="2" fillId="0" borderId="6" xfId="0" applyFont="1" applyBorder="1" applyAlignment="1">
      <alignment horizontal="justify" vertical="top" wrapText="1"/>
    </xf>
    <xf numFmtId="0" fontId="2" fillId="0" borderId="6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justify" vertical="top" wrapText="1"/>
    </xf>
    <xf numFmtId="0" fontId="1" fillId="0" borderId="6" xfId="0" applyFont="1" applyBorder="1" applyAlignment="1">
      <alignment horizontal="justify" vertical="top" wrapText="1"/>
    </xf>
    <xf numFmtId="0" fontId="2" fillId="0" borderId="1" xfId="0" applyFont="1" applyBorder="1" applyAlignment="1">
      <alignment horizontal="justify" vertical="top" wrapText="1"/>
    </xf>
    <xf numFmtId="0" fontId="1" fillId="0" borderId="5" xfId="0" applyFont="1" applyBorder="1" applyAlignment="1">
      <alignment horizontal="center"/>
    </xf>
    <xf numFmtId="16" fontId="1" fillId="0" borderId="5" xfId="0" applyNumberFormat="1" applyFont="1" applyBorder="1"/>
    <xf numFmtId="0" fontId="1" fillId="0" borderId="6" xfId="0" applyFont="1" applyBorder="1"/>
    <xf numFmtId="0" fontId="1" fillId="0" borderId="1" xfId="0" applyFon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6" xfId="0" applyFont="1" applyBorder="1"/>
    <xf numFmtId="0" fontId="3" fillId="0" borderId="6" xfId="0" applyFont="1" applyBorder="1" applyAlignment="1">
      <alignment horizontal="justify" vertical="top" wrapText="1"/>
    </xf>
    <xf numFmtId="0" fontId="0" fillId="0" borderId="6" xfId="0" applyBorder="1" applyAlignment="1">
      <alignment horizontal="center"/>
    </xf>
    <xf numFmtId="0" fontId="1" fillId="0" borderId="15" xfId="0" applyFont="1" applyBorder="1" applyAlignment="1">
      <alignment horizontal="center" vertical="top" wrapText="1"/>
    </xf>
    <xf numFmtId="0" fontId="1" fillId="0" borderId="15" xfId="0" applyFont="1" applyBorder="1" applyAlignment="1">
      <alignment horizontal="justify" vertical="top" wrapText="1"/>
    </xf>
    <xf numFmtId="0" fontId="2" fillId="0" borderId="16" xfId="0" applyFont="1" applyBorder="1" applyAlignment="1">
      <alignment vertical="top" wrapText="1"/>
    </xf>
    <xf numFmtId="0" fontId="3" fillId="0" borderId="6" xfId="0" applyFont="1" applyBorder="1"/>
    <xf numFmtId="0" fontId="3" fillId="0" borderId="14" xfId="0" applyFont="1" applyBorder="1" applyAlignment="1">
      <alignment vertical="top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top" wrapText="1"/>
    </xf>
    <xf numFmtId="0" fontId="1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7" xfId="0" applyFont="1" applyBorder="1" applyAlignment="1">
      <alignment vertical="center" wrapText="1"/>
    </xf>
    <xf numFmtId="0" fontId="1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3" fillId="0" borderId="6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5" xfId="0" applyFont="1" applyBorder="1"/>
    <xf numFmtId="0" fontId="1" fillId="0" borderId="0" xfId="0" applyFont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top" wrapText="1"/>
    </xf>
    <xf numFmtId="164" fontId="1" fillId="0" borderId="6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/>
    <xf numFmtId="0" fontId="8" fillId="0" borderId="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top"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justify" vertical="top" wrapText="1"/>
    </xf>
    <xf numFmtId="0" fontId="2" fillId="0" borderId="15" xfId="0" applyFont="1" applyBorder="1" applyAlignment="1">
      <alignment horizontal="justify" vertical="top" wrapText="1"/>
    </xf>
    <xf numFmtId="0" fontId="2" fillId="0" borderId="0" xfId="0" applyFont="1" applyAlignment="1">
      <alignment horizontal="center" vertical="center"/>
    </xf>
    <xf numFmtId="0" fontId="2" fillId="0" borderId="15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5" fillId="0" borderId="15" xfId="0" applyFont="1" applyBorder="1"/>
    <xf numFmtId="0" fontId="1" fillId="0" borderId="1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0" fillId="0" borderId="0" xfId="0" applyAlignment="1">
      <alignment horizontal="left"/>
    </xf>
    <xf numFmtId="0" fontId="3" fillId="0" borderId="6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15" xfId="0" applyBorder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15" xfId="0" applyFont="1" applyBorder="1" applyAlignment="1">
      <alignment horizontal="center"/>
    </xf>
    <xf numFmtId="0" fontId="2" fillId="0" borderId="7" xfId="0" applyFont="1" applyBorder="1" applyAlignment="1">
      <alignment horizontal="left" wrapText="1"/>
    </xf>
    <xf numFmtId="0" fontId="2" fillId="0" borderId="7" xfId="0" applyFont="1" applyBorder="1" applyAlignment="1">
      <alignment wrapText="1"/>
    </xf>
    <xf numFmtId="0" fontId="2" fillId="0" borderId="15" xfId="0" applyFont="1" applyBorder="1"/>
    <xf numFmtId="16" fontId="1" fillId="0" borderId="5" xfId="0" applyNumberFormat="1" applyFont="1" applyBorder="1" applyAlignment="1">
      <alignment horizontal="center" vertical="center"/>
    </xf>
    <xf numFmtId="16" fontId="1" fillId="0" borderId="7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wrapText="1"/>
    </xf>
    <xf numFmtId="0" fontId="1" fillId="0" borderId="0" xfId="0" applyFont="1" applyAlignment="1">
      <alignment horizontal="left"/>
    </xf>
    <xf numFmtId="0" fontId="2" fillId="0" borderId="14" xfId="0" applyFont="1" applyBorder="1"/>
    <xf numFmtId="0" fontId="2" fillId="0" borderId="7" xfId="0" applyFont="1" applyBorder="1"/>
    <xf numFmtId="0" fontId="2" fillId="0" borderId="1" xfId="0" applyFont="1" applyBorder="1" applyAlignment="1">
      <alignment horizontal="left" vertical="center" wrapText="1"/>
    </xf>
    <xf numFmtId="0" fontId="3" fillId="2" borderId="7" xfId="0" applyFont="1" applyFill="1" applyBorder="1" applyAlignment="1">
      <alignment vertical="top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vertical="center"/>
    </xf>
    <xf numFmtId="0" fontId="3" fillId="2" borderId="5" xfId="0" applyFont="1" applyFill="1" applyBorder="1" applyAlignment="1">
      <alignment vertical="top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vertical="center"/>
    </xf>
    <xf numFmtId="0" fontId="1" fillId="2" borderId="5" xfId="0" applyFont="1" applyFill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top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vertical="center"/>
    </xf>
    <xf numFmtId="0" fontId="1" fillId="2" borderId="6" xfId="0" applyFont="1" applyFill="1" applyBorder="1" applyAlignment="1">
      <alignment vertical="top" wrapText="1"/>
    </xf>
    <xf numFmtId="0" fontId="1" fillId="2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3" fillId="2" borderId="7" xfId="0" applyFont="1" applyFill="1" applyBorder="1"/>
    <xf numFmtId="0" fontId="2" fillId="2" borderId="7" xfId="0" applyFont="1" applyFill="1" applyBorder="1" applyAlignment="1">
      <alignment horizontal="center" vertical="center" wrapText="1"/>
    </xf>
    <xf numFmtId="0" fontId="3" fillId="2" borderId="5" xfId="0" applyFont="1" applyFill="1" applyBorder="1"/>
    <xf numFmtId="0" fontId="3" fillId="2" borderId="5" xfId="0" applyFont="1" applyFill="1" applyBorder="1" applyAlignment="1">
      <alignment horizontal="left" vertical="top" wrapText="1"/>
    </xf>
    <xf numFmtId="0" fontId="1" fillId="2" borderId="5" xfId="0" applyFont="1" applyFill="1" applyBorder="1"/>
    <xf numFmtId="0" fontId="1" fillId="2" borderId="15" xfId="0" applyFont="1" applyFill="1" applyBorder="1" applyAlignment="1">
      <alignment vertical="top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6" xfId="0" applyFont="1" applyFill="1" applyBorder="1"/>
    <xf numFmtId="0" fontId="3" fillId="2" borderId="7" xfId="0" applyFont="1" applyFill="1" applyBorder="1" applyAlignment="1">
      <alignment horizontal="center" vertical="center" wrapText="1"/>
    </xf>
    <xf numFmtId="164" fontId="1" fillId="3" borderId="5" xfId="0" applyNumberFormat="1" applyFont="1" applyFill="1" applyBorder="1" applyAlignment="1">
      <alignment horizontal="center" vertical="center" wrapText="1"/>
    </xf>
    <xf numFmtId="164" fontId="1" fillId="3" borderId="6" xfId="0" applyNumberFormat="1" applyFont="1" applyFill="1" applyBorder="1" applyAlignment="1">
      <alignment horizontal="center" vertical="center"/>
    </xf>
    <xf numFmtId="164" fontId="1" fillId="2" borderId="7" xfId="0" applyNumberFormat="1" applyFont="1" applyFill="1" applyBorder="1" applyAlignment="1">
      <alignment horizontal="center" vertical="center" wrapText="1"/>
    </xf>
    <xf numFmtId="164" fontId="1" fillId="2" borderId="5" xfId="0" applyNumberFormat="1" applyFont="1" applyFill="1" applyBorder="1" applyAlignment="1">
      <alignment horizontal="center" vertical="center" wrapText="1"/>
    </xf>
    <xf numFmtId="164" fontId="1" fillId="2" borderId="5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vertical="top" wrapText="1"/>
    </xf>
    <xf numFmtId="0" fontId="9" fillId="2" borderId="5" xfId="0" applyFont="1" applyFill="1" applyBorder="1" applyAlignment="1">
      <alignment horizontal="center" vertical="center"/>
    </xf>
    <xf numFmtId="0" fontId="1" fillId="0" borderId="0" xfId="0" applyFont="1" applyAlignment="1">
      <alignment vertical="top"/>
    </xf>
    <xf numFmtId="0" fontId="8" fillId="2" borderId="5" xfId="0" applyFont="1" applyFill="1" applyBorder="1" applyAlignment="1">
      <alignment horizontal="center" vertical="center" wrapText="1"/>
    </xf>
    <xf numFmtId="0" fontId="1" fillId="0" borderId="6" xfId="0" quotePrefix="1" applyFont="1" applyBorder="1" applyAlignment="1">
      <alignment horizontal="center" vertical="center"/>
    </xf>
    <xf numFmtId="0" fontId="3" fillId="2" borderId="6" xfId="0" applyFont="1" applyFill="1" applyBorder="1" applyAlignment="1">
      <alignment vertical="top" wrapText="1"/>
    </xf>
    <xf numFmtId="0" fontId="1" fillId="2" borderId="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3" fillId="2" borderId="17" xfId="0" applyFont="1" applyFill="1" applyBorder="1" applyAlignment="1">
      <alignment vertical="top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top" wrapText="1"/>
    </xf>
    <xf numFmtId="0" fontId="1" fillId="0" borderId="0" xfId="0" applyFont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justify" vertical="top" wrapText="1"/>
    </xf>
    <xf numFmtId="0" fontId="3" fillId="2" borderId="5" xfId="0" applyFont="1" applyFill="1" applyBorder="1" applyAlignment="1">
      <alignment horizontal="justify" vertical="top" wrapText="1"/>
    </xf>
    <xf numFmtId="0" fontId="1" fillId="2" borderId="5" xfId="0" applyFont="1" applyFill="1" applyBorder="1" applyAlignment="1">
      <alignment horizontal="justify" vertical="top" wrapText="1"/>
    </xf>
    <xf numFmtId="0" fontId="1" fillId="3" borderId="5" xfId="0" applyFont="1" applyFill="1" applyBorder="1" applyAlignment="1">
      <alignment horizontal="justify" vertical="top" wrapText="1"/>
    </xf>
    <xf numFmtId="0" fontId="1" fillId="3" borderId="6" xfId="0" applyFont="1" applyFill="1" applyBorder="1" applyAlignment="1">
      <alignment horizontal="justify" vertical="top" wrapText="1"/>
    </xf>
    <xf numFmtId="0" fontId="2" fillId="0" borderId="17" xfId="0" applyFont="1" applyBorder="1" applyAlignment="1">
      <alignment horizontal="justify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center" vertical="top" wrapText="1"/>
    </xf>
    <xf numFmtId="0" fontId="3" fillId="2" borderId="6" xfId="0" applyFont="1" applyFill="1" applyBorder="1"/>
    <xf numFmtId="0" fontId="1" fillId="2" borderId="7" xfId="0" applyFont="1" applyFill="1" applyBorder="1"/>
    <xf numFmtId="0" fontId="2" fillId="2" borderId="7" xfId="0" applyFont="1" applyFill="1" applyBorder="1" applyAlignment="1">
      <alignment horizontal="center" vertical="center"/>
    </xf>
    <xf numFmtId="0" fontId="1" fillId="3" borderId="5" xfId="0" applyFont="1" applyFill="1" applyBorder="1"/>
    <xf numFmtId="0" fontId="3" fillId="2" borderId="15" xfId="0" applyFont="1" applyFill="1" applyBorder="1"/>
    <xf numFmtId="0" fontId="3" fillId="2" borderId="17" xfId="0" applyFont="1" applyFill="1" applyBorder="1"/>
    <xf numFmtId="0" fontId="2" fillId="0" borderId="4" xfId="0" applyFont="1" applyBorder="1"/>
    <xf numFmtId="0" fontId="2" fillId="0" borderId="4" xfId="0" applyFont="1" applyBorder="1" applyAlignment="1">
      <alignment horizontal="center" vertical="center"/>
    </xf>
    <xf numFmtId="0" fontId="1" fillId="0" borderId="14" xfId="0" applyFont="1" applyBorder="1"/>
    <xf numFmtId="0" fontId="2" fillId="0" borderId="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0" fillId="0" borderId="0" xfId="0" applyFont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1" fillId="0" borderId="1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customXml" Target="../customXml/item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8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>
    <pageSetUpPr fitToPage="1"/>
  </sheetPr>
  <dimension ref="A1:H38"/>
  <sheetViews>
    <sheetView tabSelected="1" zoomScale="115" zoomScaleNormal="115" workbookViewId="0">
      <selection activeCell="J15" sqref="J15"/>
    </sheetView>
  </sheetViews>
  <sheetFormatPr defaultColWidth="8.85546875" defaultRowHeight="15.75" x14ac:dyDescent="0.2"/>
  <cols>
    <col min="1" max="1" width="29" style="75" customWidth="1"/>
    <col min="2" max="7" width="9.7109375" style="75" customWidth="1"/>
    <col min="8" max="8" width="10.28515625" style="75" customWidth="1"/>
    <col min="9" max="16384" width="8.85546875" style="75"/>
  </cols>
  <sheetData>
    <row r="1" spans="1:8" ht="16.5" thickBot="1" x14ac:dyDescent="0.25">
      <c r="A1" s="73"/>
      <c r="B1" s="74">
        <v>1976</v>
      </c>
      <c r="C1" s="74">
        <v>1997</v>
      </c>
      <c r="D1" s="74">
        <v>2006</v>
      </c>
      <c r="E1" s="74">
        <v>2011</v>
      </c>
      <c r="F1" s="74">
        <v>2014</v>
      </c>
      <c r="G1" s="74">
        <v>2017</v>
      </c>
      <c r="H1" s="74">
        <v>2020</v>
      </c>
    </row>
    <row r="2" spans="1:8" x14ac:dyDescent="0.2">
      <c r="A2" s="76" t="s">
        <v>188</v>
      </c>
      <c r="B2" s="41" t="s">
        <v>189</v>
      </c>
      <c r="C2" s="41" t="s">
        <v>189</v>
      </c>
      <c r="D2" s="41" t="s">
        <v>189</v>
      </c>
      <c r="E2" s="41" t="s">
        <v>189</v>
      </c>
      <c r="F2" s="41" t="s">
        <v>189</v>
      </c>
      <c r="G2" s="41" t="s">
        <v>189</v>
      </c>
      <c r="H2" s="41" t="s">
        <v>189</v>
      </c>
    </row>
    <row r="3" spans="1:8" x14ac:dyDescent="0.2">
      <c r="A3" s="72" t="s">
        <v>190</v>
      </c>
      <c r="B3" s="38"/>
      <c r="C3" s="38"/>
      <c r="D3" s="38"/>
      <c r="E3" s="77"/>
      <c r="F3" s="77" t="s">
        <v>191</v>
      </c>
      <c r="G3" s="77" t="s">
        <v>191</v>
      </c>
      <c r="H3" s="77"/>
    </row>
    <row r="4" spans="1:8" ht="16.5" thickBot="1" x14ac:dyDescent="0.25">
      <c r="A4" s="78" t="s">
        <v>192</v>
      </c>
      <c r="B4" s="71"/>
      <c r="C4" s="71"/>
      <c r="D4" s="71"/>
      <c r="E4" s="79"/>
      <c r="F4" s="79"/>
      <c r="G4" s="79"/>
      <c r="H4" s="79"/>
    </row>
    <row r="5" spans="1:8" ht="16.5" thickBot="1" x14ac:dyDescent="0.25">
      <c r="A5" s="73" t="s">
        <v>1</v>
      </c>
      <c r="B5" s="74">
        <f>SUM(B6:B8)</f>
        <v>19.5</v>
      </c>
      <c r="C5" s="74">
        <f t="shared" ref="C5:H5" si="0">SUM(C6:C8)</f>
        <v>16</v>
      </c>
      <c r="D5" s="74">
        <f t="shared" si="0"/>
        <v>11</v>
      </c>
      <c r="E5" s="74">
        <f t="shared" si="0"/>
        <v>8</v>
      </c>
      <c r="F5" s="74">
        <f t="shared" si="0"/>
        <v>0</v>
      </c>
      <c r="G5" s="74">
        <f t="shared" si="0"/>
        <v>0</v>
      </c>
      <c r="H5" s="74">
        <f t="shared" si="0"/>
        <v>0</v>
      </c>
    </row>
    <row r="6" spans="1:8" x14ac:dyDescent="0.2">
      <c r="A6" s="40" t="s">
        <v>144</v>
      </c>
      <c r="B6" s="41">
        <v>17</v>
      </c>
      <c r="C6" s="41">
        <v>14</v>
      </c>
      <c r="D6" s="41">
        <v>10</v>
      </c>
      <c r="E6" s="41">
        <v>7</v>
      </c>
      <c r="F6" s="80"/>
      <c r="G6" s="80"/>
      <c r="H6" s="80"/>
    </row>
    <row r="7" spans="1:8" x14ac:dyDescent="0.2">
      <c r="A7" s="39" t="s">
        <v>177</v>
      </c>
      <c r="B7" s="38">
        <v>2</v>
      </c>
      <c r="C7" s="38">
        <v>2</v>
      </c>
      <c r="D7" s="38">
        <v>1</v>
      </c>
      <c r="E7" s="38">
        <v>1</v>
      </c>
      <c r="F7" s="77"/>
      <c r="G7" s="77"/>
      <c r="H7" s="77"/>
    </row>
    <row r="8" spans="1:8" x14ac:dyDescent="0.2">
      <c r="A8" s="39" t="s">
        <v>193</v>
      </c>
      <c r="B8" s="38">
        <v>0.5</v>
      </c>
      <c r="C8" s="38"/>
      <c r="D8" s="38"/>
      <c r="E8" s="77"/>
      <c r="F8" s="77"/>
      <c r="G8" s="77"/>
      <c r="H8" s="77"/>
    </row>
    <row r="9" spans="1:8" ht="16.5" thickBot="1" x14ac:dyDescent="0.25">
      <c r="A9" s="81"/>
      <c r="B9" s="71"/>
      <c r="C9" s="71"/>
      <c r="D9" s="71"/>
      <c r="E9" s="79"/>
      <c r="F9" s="79"/>
      <c r="G9" s="79"/>
      <c r="H9" s="79"/>
    </row>
    <row r="10" spans="1:8" ht="16.5" thickBot="1" x14ac:dyDescent="0.25">
      <c r="A10" s="73" t="s">
        <v>2</v>
      </c>
      <c r="B10" s="74">
        <f>SUM(B11:B14)</f>
        <v>4</v>
      </c>
      <c r="C10" s="74">
        <f t="shared" ref="C10:H10" si="1">SUM(C11:C14)</f>
        <v>11.5</v>
      </c>
      <c r="D10" s="74">
        <f t="shared" si="1"/>
        <v>17</v>
      </c>
      <c r="E10" s="74">
        <f t="shared" si="1"/>
        <v>21</v>
      </c>
      <c r="F10" s="74">
        <f t="shared" si="1"/>
        <v>0</v>
      </c>
      <c r="G10" s="74">
        <f t="shared" si="1"/>
        <v>0</v>
      </c>
      <c r="H10" s="74">
        <f t="shared" si="1"/>
        <v>0</v>
      </c>
    </row>
    <row r="11" spans="1:8" x14ac:dyDescent="0.2">
      <c r="A11" s="40" t="s">
        <v>15</v>
      </c>
      <c r="B11" s="41">
        <v>0.5</v>
      </c>
      <c r="C11" s="41">
        <v>0.5</v>
      </c>
      <c r="D11" s="41">
        <v>0.5</v>
      </c>
      <c r="E11" s="41">
        <v>1</v>
      </c>
      <c r="F11" s="80"/>
      <c r="G11" s="80"/>
      <c r="H11" s="80"/>
    </row>
    <row r="12" spans="1:8" x14ac:dyDescent="0.2">
      <c r="A12" s="39" t="s">
        <v>29</v>
      </c>
      <c r="B12" s="38">
        <v>3</v>
      </c>
      <c r="C12" s="38">
        <v>10</v>
      </c>
      <c r="D12" s="38">
        <v>14</v>
      </c>
      <c r="E12" s="38">
        <v>19</v>
      </c>
      <c r="F12" s="77"/>
      <c r="G12" s="77"/>
      <c r="H12" s="77"/>
    </row>
    <row r="13" spans="1:8" x14ac:dyDescent="0.2">
      <c r="A13" s="39" t="s">
        <v>40</v>
      </c>
      <c r="B13" s="38"/>
      <c r="C13" s="38">
        <v>0.5</v>
      </c>
      <c r="D13" s="38">
        <v>0.5</v>
      </c>
      <c r="E13" s="77"/>
      <c r="F13" s="77"/>
      <c r="G13" s="77"/>
      <c r="H13" s="77"/>
    </row>
    <row r="14" spans="1:8" x14ac:dyDescent="0.2">
      <c r="A14" s="39" t="s">
        <v>42</v>
      </c>
      <c r="B14" s="38">
        <v>0.5</v>
      </c>
      <c r="C14" s="38">
        <v>0.5</v>
      </c>
      <c r="D14" s="38">
        <v>2</v>
      </c>
      <c r="E14" s="38">
        <v>1</v>
      </c>
      <c r="F14" s="77"/>
      <c r="G14" s="77"/>
      <c r="H14" s="77"/>
    </row>
    <row r="15" spans="1:8" ht="16.5" thickBot="1" x14ac:dyDescent="0.25">
      <c r="A15" s="81"/>
      <c r="B15" s="71"/>
      <c r="C15" s="71"/>
      <c r="D15" s="71"/>
      <c r="E15" s="79"/>
      <c r="F15" s="79"/>
      <c r="G15" s="79"/>
      <c r="H15" s="79"/>
    </row>
    <row r="16" spans="1:8" ht="16.5" thickBot="1" x14ac:dyDescent="0.25">
      <c r="A16" s="73" t="s">
        <v>4</v>
      </c>
      <c r="B16" s="74">
        <f>SUM(B17:B35)</f>
        <v>55.5</v>
      </c>
      <c r="C16" s="74">
        <f t="shared" ref="C16:H16" si="2">SUM(C17:C35)</f>
        <v>54.5</v>
      </c>
      <c r="D16" s="74">
        <f t="shared" si="2"/>
        <v>31.1</v>
      </c>
      <c r="E16" s="74">
        <f t="shared" si="2"/>
        <v>34.5</v>
      </c>
      <c r="F16" s="74">
        <f t="shared" si="2"/>
        <v>0</v>
      </c>
      <c r="G16" s="74">
        <f t="shared" si="2"/>
        <v>0</v>
      </c>
      <c r="H16" s="74">
        <f t="shared" si="2"/>
        <v>0</v>
      </c>
    </row>
    <row r="17" spans="1:8" x14ac:dyDescent="0.2">
      <c r="A17" s="40" t="s">
        <v>194</v>
      </c>
      <c r="B17" s="41">
        <v>4</v>
      </c>
      <c r="C17" s="41">
        <v>7</v>
      </c>
      <c r="D17" s="41">
        <v>1</v>
      </c>
      <c r="E17" s="41">
        <v>1</v>
      </c>
      <c r="F17" s="80"/>
      <c r="G17" s="80"/>
      <c r="H17" s="80"/>
    </row>
    <row r="18" spans="1:8" x14ac:dyDescent="0.2">
      <c r="A18" s="39" t="s">
        <v>79</v>
      </c>
      <c r="B18" s="38">
        <v>1</v>
      </c>
      <c r="C18" s="38">
        <v>0.5</v>
      </c>
      <c r="D18" s="38">
        <v>1</v>
      </c>
      <c r="E18" s="38"/>
      <c r="F18" s="77"/>
      <c r="G18" s="77"/>
      <c r="H18" s="77"/>
    </row>
    <row r="19" spans="1:8" x14ac:dyDescent="0.2">
      <c r="A19" s="39" t="s">
        <v>82</v>
      </c>
      <c r="B19" s="38">
        <v>0.5</v>
      </c>
      <c r="C19" s="38"/>
      <c r="D19" s="38">
        <v>0.5</v>
      </c>
      <c r="E19" s="38">
        <v>0.5</v>
      </c>
      <c r="F19" s="77"/>
      <c r="G19" s="77"/>
      <c r="H19" s="77"/>
    </row>
    <row r="20" spans="1:8" x14ac:dyDescent="0.2">
      <c r="A20" s="39" t="s">
        <v>84</v>
      </c>
      <c r="B20" s="38">
        <v>0.5</v>
      </c>
      <c r="C20" s="38">
        <v>0.5</v>
      </c>
      <c r="D20" s="38">
        <v>1</v>
      </c>
      <c r="E20" s="38">
        <v>0.5</v>
      </c>
      <c r="F20" s="77"/>
      <c r="G20" s="77"/>
      <c r="H20" s="77"/>
    </row>
    <row r="21" spans="1:8" x14ac:dyDescent="0.2">
      <c r="A21" s="39" t="s">
        <v>86</v>
      </c>
      <c r="B21" s="38">
        <v>0.5</v>
      </c>
      <c r="C21" s="38">
        <v>0.5</v>
      </c>
      <c r="D21" s="38">
        <v>1</v>
      </c>
      <c r="E21" s="38">
        <v>0.5</v>
      </c>
      <c r="F21" s="77"/>
      <c r="G21" s="77"/>
      <c r="H21" s="77"/>
    </row>
    <row r="22" spans="1:8" x14ac:dyDescent="0.2">
      <c r="A22" s="39" t="s">
        <v>89</v>
      </c>
      <c r="B22" s="38"/>
      <c r="C22" s="38">
        <v>0.5</v>
      </c>
      <c r="D22" s="38">
        <v>0.05</v>
      </c>
      <c r="E22" s="38"/>
      <c r="F22" s="77"/>
      <c r="G22" s="77"/>
      <c r="H22" s="77"/>
    </row>
    <row r="23" spans="1:8" x14ac:dyDescent="0.2">
      <c r="A23" s="39" t="s">
        <v>91</v>
      </c>
      <c r="B23" s="38">
        <v>0.5</v>
      </c>
      <c r="C23" s="38">
        <v>2</v>
      </c>
      <c r="D23" s="38">
        <v>1</v>
      </c>
      <c r="E23" s="38">
        <v>0.5</v>
      </c>
      <c r="F23" s="77"/>
      <c r="G23" s="77"/>
      <c r="H23" s="77"/>
    </row>
    <row r="24" spans="1:8" x14ac:dyDescent="0.2">
      <c r="A24" s="39" t="s">
        <v>97</v>
      </c>
      <c r="B24" s="38"/>
      <c r="C24" s="38">
        <v>0.5</v>
      </c>
      <c r="D24" s="38">
        <v>0.5</v>
      </c>
      <c r="E24" s="38">
        <v>1</v>
      </c>
      <c r="F24" s="77"/>
      <c r="G24" s="77"/>
      <c r="H24" s="77"/>
    </row>
    <row r="25" spans="1:8" x14ac:dyDescent="0.2">
      <c r="A25" s="39" t="s">
        <v>99</v>
      </c>
      <c r="B25" s="38">
        <v>0.5</v>
      </c>
      <c r="C25" s="38">
        <v>0.5</v>
      </c>
      <c r="D25" s="38">
        <v>0.5</v>
      </c>
      <c r="E25" s="38">
        <v>0.5</v>
      </c>
      <c r="F25" s="77"/>
      <c r="G25" s="77"/>
      <c r="H25" s="77"/>
    </row>
    <row r="26" spans="1:8" x14ac:dyDescent="0.2">
      <c r="A26" s="39" t="s">
        <v>109</v>
      </c>
      <c r="B26" s="38">
        <v>13</v>
      </c>
      <c r="C26" s="38">
        <v>8</v>
      </c>
      <c r="D26" s="38"/>
      <c r="E26" s="38"/>
      <c r="F26" s="77"/>
      <c r="G26" s="77"/>
      <c r="H26" s="77"/>
    </row>
    <row r="27" spans="1:8" x14ac:dyDescent="0.2">
      <c r="A27" s="39" t="s">
        <v>111</v>
      </c>
      <c r="B27" s="38">
        <v>0.5</v>
      </c>
      <c r="C27" s="38">
        <v>1</v>
      </c>
      <c r="D27" s="38">
        <v>2</v>
      </c>
      <c r="E27" s="38">
        <v>0.5</v>
      </c>
      <c r="F27" s="77"/>
      <c r="G27" s="77"/>
      <c r="H27" s="77"/>
    </row>
    <row r="28" spans="1:8" x14ac:dyDescent="0.2">
      <c r="A28" s="39" t="s">
        <v>195</v>
      </c>
      <c r="B28" s="38"/>
      <c r="C28" s="38"/>
      <c r="D28" s="38">
        <v>0.05</v>
      </c>
      <c r="E28" s="38"/>
      <c r="F28" s="77"/>
      <c r="G28" s="77"/>
      <c r="H28" s="77"/>
    </row>
    <row r="29" spans="1:8" x14ac:dyDescent="0.2">
      <c r="A29" s="39" t="s">
        <v>118</v>
      </c>
      <c r="B29" s="38">
        <v>17</v>
      </c>
      <c r="C29" s="38">
        <v>20</v>
      </c>
      <c r="D29" s="38">
        <v>13</v>
      </c>
      <c r="E29" s="38">
        <v>14</v>
      </c>
      <c r="F29" s="77"/>
      <c r="G29" s="77"/>
      <c r="H29" s="77"/>
    </row>
    <row r="30" spans="1:8" x14ac:dyDescent="0.2">
      <c r="A30" s="39" t="s">
        <v>123</v>
      </c>
      <c r="B30" s="38">
        <v>3</v>
      </c>
      <c r="C30" s="38">
        <v>4</v>
      </c>
      <c r="D30" s="38">
        <v>3</v>
      </c>
      <c r="E30" s="38">
        <v>2</v>
      </c>
      <c r="F30" s="77"/>
      <c r="G30" s="77"/>
      <c r="H30" s="77"/>
    </row>
    <row r="31" spans="1:8" x14ac:dyDescent="0.2">
      <c r="A31" s="39" t="s">
        <v>125</v>
      </c>
      <c r="B31" s="38">
        <v>6</v>
      </c>
      <c r="C31" s="38">
        <v>8</v>
      </c>
      <c r="D31" s="38">
        <v>5</v>
      </c>
      <c r="E31" s="38">
        <v>7</v>
      </c>
      <c r="F31" s="77"/>
      <c r="G31" s="77"/>
      <c r="H31" s="77"/>
    </row>
    <row r="32" spans="1:8" x14ac:dyDescent="0.2">
      <c r="A32" s="39" t="s">
        <v>131</v>
      </c>
      <c r="B32" s="38">
        <v>1</v>
      </c>
      <c r="C32" s="38">
        <v>1</v>
      </c>
      <c r="D32" s="38">
        <v>1</v>
      </c>
      <c r="E32" s="38">
        <v>1</v>
      </c>
      <c r="F32" s="77"/>
      <c r="G32" s="77"/>
      <c r="H32" s="77"/>
    </row>
    <row r="33" spans="1:8" x14ac:dyDescent="0.2">
      <c r="A33" s="39" t="s">
        <v>196</v>
      </c>
      <c r="B33" s="38"/>
      <c r="C33" s="38"/>
      <c r="D33" s="38">
        <v>0.5</v>
      </c>
      <c r="E33" s="38">
        <v>0.5</v>
      </c>
      <c r="F33" s="77"/>
      <c r="G33" s="77"/>
      <c r="H33" s="77"/>
    </row>
    <row r="34" spans="1:8" x14ac:dyDescent="0.2">
      <c r="A34" s="39" t="s">
        <v>137</v>
      </c>
      <c r="B34" s="38">
        <v>0.5</v>
      </c>
      <c r="C34" s="38"/>
      <c r="D34" s="38"/>
      <c r="E34" s="38"/>
      <c r="F34" s="77"/>
      <c r="G34" s="77"/>
      <c r="H34" s="77"/>
    </row>
    <row r="35" spans="1:8" x14ac:dyDescent="0.2">
      <c r="A35" s="11" t="s">
        <v>197</v>
      </c>
      <c r="B35" s="38">
        <v>7</v>
      </c>
      <c r="C35" s="38">
        <v>0.5</v>
      </c>
      <c r="D35" s="38"/>
      <c r="E35" s="38">
        <v>5</v>
      </c>
      <c r="F35" s="77"/>
      <c r="G35" s="77"/>
      <c r="H35" s="77"/>
    </row>
    <row r="36" spans="1:8" ht="16.5" thickBot="1" x14ac:dyDescent="0.25">
      <c r="A36" s="82" t="s">
        <v>198</v>
      </c>
      <c r="B36" s="71"/>
      <c r="C36" s="71"/>
      <c r="D36" s="71"/>
      <c r="E36" s="71">
        <v>2</v>
      </c>
      <c r="F36" s="79"/>
      <c r="G36" s="79"/>
      <c r="H36" s="79"/>
    </row>
    <row r="37" spans="1:8" ht="16.5" thickBot="1" x14ac:dyDescent="0.25">
      <c r="A37" s="73" t="s">
        <v>5</v>
      </c>
      <c r="B37" s="74">
        <f>B16+B10+B5</f>
        <v>79</v>
      </c>
      <c r="C37" s="74">
        <f>C16+C10+C5</f>
        <v>82</v>
      </c>
      <c r="D37" s="74">
        <f>D16+D10+D5</f>
        <v>59.1</v>
      </c>
      <c r="E37" s="74">
        <f>E16+E10+E5</f>
        <v>63.5</v>
      </c>
      <c r="F37" s="74">
        <f t="shared" ref="F37:H37" si="3">F16+F10+F5</f>
        <v>0</v>
      </c>
      <c r="G37" s="74">
        <f t="shared" si="3"/>
        <v>0</v>
      </c>
      <c r="H37" s="74">
        <f t="shared" si="3"/>
        <v>0</v>
      </c>
    </row>
    <row r="38" spans="1:8" ht="16.5" thickBot="1" x14ac:dyDescent="0.25">
      <c r="A38" s="73" t="s">
        <v>6</v>
      </c>
      <c r="B38" s="42">
        <f>COUNT(B6:B8)+COUNT(B11:B14)+COUNT(B17:B34)</f>
        <v>20</v>
      </c>
      <c r="C38" s="42">
        <f t="shared" ref="C38:H38" si="4">COUNT(C6:C8)+COUNT(C11:C14)+COUNT(C17:C34)</f>
        <v>20</v>
      </c>
      <c r="D38" s="42">
        <f t="shared" si="4"/>
        <v>22</v>
      </c>
      <c r="E38" s="42">
        <f t="shared" si="4"/>
        <v>18</v>
      </c>
      <c r="F38" s="42">
        <f t="shared" si="4"/>
        <v>0</v>
      </c>
      <c r="G38" s="42">
        <f t="shared" si="4"/>
        <v>0</v>
      </c>
      <c r="H38" s="42">
        <f t="shared" si="4"/>
        <v>0</v>
      </c>
    </row>
  </sheetData>
  <sortState xmlns:xlrd2="http://schemas.microsoft.com/office/spreadsheetml/2017/richdata2" ref="A17:F34">
    <sortCondition ref="A17:A34"/>
  </sortState>
  <phoneticPr fontId="0" type="noConversion"/>
  <printOptions gridLines="1"/>
  <pageMargins left="0.74803149606299213" right="0.74803149606299213" top="0.98425196850393704" bottom="0.98425196850393704" header="0.51181102362204722" footer="0.51181102362204722"/>
  <pageSetup paperSize="9" scale="85" fitToHeight="0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1">
    <pageSetUpPr fitToPage="1"/>
  </sheetPr>
  <dimension ref="A1:J46"/>
  <sheetViews>
    <sheetView zoomScale="55" zoomScaleNormal="55" workbookViewId="0">
      <selection activeCell="I44" sqref="I44"/>
    </sheetView>
  </sheetViews>
  <sheetFormatPr defaultColWidth="8.85546875" defaultRowHeight="15.75" x14ac:dyDescent="0.25"/>
  <cols>
    <col min="1" max="1" width="34.7109375" style="2" customWidth="1"/>
    <col min="2" max="7" width="9.5703125" style="2" customWidth="1"/>
    <col min="8" max="9" width="9.7109375" style="2" customWidth="1"/>
    <col min="10" max="10" width="10.28515625" style="2" customWidth="1"/>
    <col min="11" max="16384" width="8.85546875" style="2"/>
  </cols>
  <sheetData>
    <row r="1" spans="1:10" ht="16.5" thickBot="1" x14ac:dyDescent="0.3">
      <c r="A1" s="17"/>
      <c r="B1" s="18">
        <v>1976</v>
      </c>
      <c r="C1" s="18">
        <v>1997</v>
      </c>
      <c r="D1" s="18">
        <v>2006</v>
      </c>
      <c r="E1" s="18">
        <v>2011</v>
      </c>
      <c r="F1" s="18">
        <v>2014</v>
      </c>
      <c r="G1" s="18">
        <v>2017</v>
      </c>
      <c r="H1" s="18">
        <v>2020</v>
      </c>
      <c r="I1" s="19">
        <v>2023</v>
      </c>
      <c r="J1" s="19"/>
    </row>
    <row r="2" spans="1:10" ht="18" customHeight="1" x14ac:dyDescent="0.25">
      <c r="A2" s="29" t="s">
        <v>223</v>
      </c>
      <c r="B2" s="16" t="s">
        <v>189</v>
      </c>
      <c r="C2" s="16" t="s">
        <v>189</v>
      </c>
      <c r="D2" s="16" t="s">
        <v>189</v>
      </c>
      <c r="E2" s="16" t="s">
        <v>189</v>
      </c>
      <c r="F2" s="16" t="s">
        <v>189</v>
      </c>
      <c r="G2" s="16" t="s">
        <v>189</v>
      </c>
      <c r="H2" s="16" t="s">
        <v>189</v>
      </c>
      <c r="I2" s="16" t="s">
        <v>189</v>
      </c>
      <c r="J2" s="16" t="s">
        <v>189</v>
      </c>
    </row>
    <row r="3" spans="1:10" x14ac:dyDescent="0.25">
      <c r="A3" s="10" t="s">
        <v>224</v>
      </c>
      <c r="B3" s="6"/>
      <c r="C3" s="6"/>
      <c r="D3" s="6"/>
      <c r="E3" s="6"/>
      <c r="F3" s="12"/>
      <c r="G3" s="12" t="s">
        <v>225</v>
      </c>
      <c r="H3" s="55" t="s">
        <v>234</v>
      </c>
      <c r="I3" s="12" t="s">
        <v>235</v>
      </c>
      <c r="J3" s="12"/>
    </row>
    <row r="4" spans="1:10" ht="16.5" thickBot="1" x14ac:dyDescent="0.3">
      <c r="A4" s="10" t="s">
        <v>236</v>
      </c>
      <c r="B4" s="38"/>
      <c r="C4" s="38"/>
      <c r="D4" s="38"/>
      <c r="E4" s="38"/>
      <c r="F4" s="85"/>
      <c r="G4" s="85"/>
      <c r="H4" s="85"/>
      <c r="I4" s="85"/>
      <c r="J4" s="85"/>
    </row>
    <row r="5" spans="1:10" ht="16.5" thickBot="1" x14ac:dyDescent="0.3">
      <c r="A5" s="17" t="s">
        <v>3</v>
      </c>
      <c r="B5" s="94"/>
      <c r="C5" s="94"/>
      <c r="D5" s="94"/>
      <c r="E5" s="94">
        <f t="shared" ref="E5:J5" si="0">E6</f>
        <v>0.5</v>
      </c>
      <c r="F5" s="94">
        <f t="shared" si="0"/>
        <v>1</v>
      </c>
      <c r="G5" s="94">
        <f t="shared" si="0"/>
        <v>2</v>
      </c>
      <c r="H5" s="94">
        <f t="shared" si="0"/>
        <v>2</v>
      </c>
      <c r="I5" s="94">
        <f t="shared" si="0"/>
        <v>1</v>
      </c>
      <c r="J5" s="94">
        <f t="shared" si="0"/>
        <v>0</v>
      </c>
    </row>
    <row r="6" spans="1:10" x14ac:dyDescent="0.25">
      <c r="A6" s="161" t="s">
        <v>58</v>
      </c>
      <c r="B6" s="143"/>
      <c r="C6" s="143"/>
      <c r="D6" s="143"/>
      <c r="E6" s="143">
        <v>0.5</v>
      </c>
      <c r="F6" s="143">
        <v>1</v>
      </c>
      <c r="G6" s="158">
        <v>2</v>
      </c>
      <c r="H6" s="143">
        <v>2</v>
      </c>
      <c r="I6" s="158">
        <v>1</v>
      </c>
      <c r="J6" s="158"/>
    </row>
    <row r="7" spans="1:10" ht="16.5" thickBot="1" x14ac:dyDescent="0.3">
      <c r="A7" s="21"/>
      <c r="B7" s="71"/>
      <c r="C7" s="71"/>
      <c r="D7" s="71"/>
      <c r="E7" s="71"/>
      <c r="F7" s="87"/>
      <c r="G7" s="87"/>
      <c r="H7" s="87"/>
      <c r="I7" s="87"/>
      <c r="J7" s="87"/>
    </row>
    <row r="8" spans="1:10" ht="16.5" thickBot="1" x14ac:dyDescent="0.3">
      <c r="A8" s="17" t="s">
        <v>1</v>
      </c>
      <c r="B8" s="94">
        <f t="shared" ref="B8:J8" si="1">SUM(B9:B14)</f>
        <v>3</v>
      </c>
      <c r="C8" s="94">
        <f t="shared" si="1"/>
        <v>4</v>
      </c>
      <c r="D8" s="94">
        <f t="shared" si="1"/>
        <v>5.5</v>
      </c>
      <c r="E8" s="94">
        <f t="shared" si="1"/>
        <v>6.5</v>
      </c>
      <c r="F8" s="94">
        <f t="shared" si="1"/>
        <v>7.5</v>
      </c>
      <c r="G8" s="94">
        <f t="shared" si="1"/>
        <v>7</v>
      </c>
      <c r="H8" s="94">
        <f t="shared" si="1"/>
        <v>13.5</v>
      </c>
      <c r="I8" s="94">
        <f t="shared" si="1"/>
        <v>8</v>
      </c>
      <c r="J8" s="94">
        <f t="shared" si="1"/>
        <v>0</v>
      </c>
    </row>
    <row r="9" spans="1:10" x14ac:dyDescent="0.25">
      <c r="A9" s="142" t="s">
        <v>144</v>
      </c>
      <c r="B9" s="143">
        <v>2</v>
      </c>
      <c r="C9" s="143">
        <v>3</v>
      </c>
      <c r="D9" s="143">
        <v>4</v>
      </c>
      <c r="E9" s="143">
        <v>4</v>
      </c>
      <c r="F9" s="143">
        <v>6</v>
      </c>
      <c r="G9" s="143">
        <v>5</v>
      </c>
      <c r="H9" s="158">
        <v>6</v>
      </c>
      <c r="I9" s="158">
        <v>3</v>
      </c>
      <c r="J9" s="158"/>
    </row>
    <row r="10" spans="1:10" x14ac:dyDescent="0.25">
      <c r="A10" s="9" t="s">
        <v>157</v>
      </c>
      <c r="B10" s="38">
        <v>0.5</v>
      </c>
      <c r="C10" s="38">
        <v>0.5</v>
      </c>
      <c r="D10" s="38">
        <v>0.5</v>
      </c>
      <c r="E10" s="38">
        <v>0.5</v>
      </c>
      <c r="F10" s="38">
        <v>0.5</v>
      </c>
      <c r="G10" s="38">
        <v>1</v>
      </c>
      <c r="H10" s="85">
        <v>5</v>
      </c>
      <c r="I10" s="85">
        <v>1</v>
      </c>
      <c r="J10" s="85"/>
    </row>
    <row r="11" spans="1:10" x14ac:dyDescent="0.25">
      <c r="A11" s="145" t="s">
        <v>174</v>
      </c>
      <c r="B11" s="146"/>
      <c r="C11" s="146"/>
      <c r="D11" s="146"/>
      <c r="E11" s="146"/>
      <c r="F11" s="146"/>
      <c r="G11" s="159">
        <v>1</v>
      </c>
      <c r="H11" s="159">
        <v>0.5</v>
      </c>
      <c r="I11" s="159">
        <v>1</v>
      </c>
      <c r="J11" s="159"/>
    </row>
    <row r="12" spans="1:10" x14ac:dyDescent="0.25">
      <c r="A12" s="9" t="s">
        <v>175</v>
      </c>
      <c r="B12" s="38">
        <v>0.5</v>
      </c>
      <c r="C12" s="38">
        <v>0.5</v>
      </c>
      <c r="D12" s="38">
        <v>0.5</v>
      </c>
      <c r="E12" s="85"/>
      <c r="F12" s="85"/>
      <c r="G12" s="85"/>
      <c r="H12" s="85">
        <v>2</v>
      </c>
      <c r="I12" s="85">
        <v>3</v>
      </c>
      <c r="J12" s="85"/>
    </row>
    <row r="13" spans="1:10" x14ac:dyDescent="0.25">
      <c r="A13" s="145" t="s">
        <v>179</v>
      </c>
      <c r="B13" s="146"/>
      <c r="C13" s="146"/>
      <c r="D13" s="146">
        <v>0.5</v>
      </c>
      <c r="E13" s="159"/>
      <c r="F13" s="159"/>
      <c r="G13" s="159"/>
      <c r="H13" s="159"/>
      <c r="I13" s="159"/>
      <c r="J13" s="159"/>
    </row>
    <row r="14" spans="1:10" x14ac:dyDescent="0.25">
      <c r="A14" s="11" t="s">
        <v>237</v>
      </c>
      <c r="B14" s="38"/>
      <c r="C14" s="38"/>
      <c r="D14" s="38"/>
      <c r="E14" s="38">
        <v>2</v>
      </c>
      <c r="F14" s="38">
        <v>1</v>
      </c>
      <c r="G14" s="85"/>
      <c r="H14" s="85"/>
      <c r="I14" s="85"/>
      <c r="J14" s="85"/>
    </row>
    <row r="15" spans="1:10" ht="16.5" thickBot="1" x14ac:dyDescent="0.3">
      <c r="A15" s="14"/>
      <c r="B15" s="71"/>
      <c r="C15" s="71"/>
      <c r="D15" s="71"/>
      <c r="E15" s="87"/>
      <c r="F15" s="87"/>
      <c r="G15" s="87"/>
      <c r="H15" s="87"/>
      <c r="I15" s="87"/>
      <c r="J15" s="87"/>
    </row>
    <row r="16" spans="1:10" ht="16.5" thickBot="1" x14ac:dyDescent="0.3">
      <c r="A16" s="17" t="s">
        <v>2</v>
      </c>
      <c r="B16" s="94">
        <f>SUM(B18)</f>
        <v>0.5</v>
      </c>
      <c r="C16" s="94">
        <f>SUM(C18)</f>
        <v>1</v>
      </c>
      <c r="D16" s="94">
        <f t="shared" ref="D16:J16" si="2">SUM(D17:D19)</f>
        <v>0.5</v>
      </c>
      <c r="E16" s="94">
        <f t="shared" si="2"/>
        <v>1.5</v>
      </c>
      <c r="F16" s="94">
        <f t="shared" si="2"/>
        <v>1.5</v>
      </c>
      <c r="G16" s="94">
        <f t="shared" si="2"/>
        <v>0</v>
      </c>
      <c r="H16" s="94">
        <f t="shared" si="2"/>
        <v>0.61</v>
      </c>
      <c r="I16" s="94">
        <f t="shared" si="2"/>
        <v>2.1</v>
      </c>
      <c r="J16" s="94">
        <f t="shared" si="2"/>
        <v>0</v>
      </c>
    </row>
    <row r="17" spans="1:10" x14ac:dyDescent="0.25">
      <c r="A17" s="142" t="s">
        <v>15</v>
      </c>
      <c r="B17" s="162"/>
      <c r="C17" s="162"/>
      <c r="D17" s="162"/>
      <c r="E17" s="162"/>
      <c r="F17" s="162"/>
      <c r="G17" s="162"/>
      <c r="H17" s="143">
        <v>0.01</v>
      </c>
      <c r="I17" s="158">
        <v>0.1</v>
      </c>
      <c r="J17" s="158"/>
    </row>
    <row r="18" spans="1:10" x14ac:dyDescent="0.25">
      <c r="A18" s="9" t="s">
        <v>42</v>
      </c>
      <c r="B18" s="38">
        <v>0.5</v>
      </c>
      <c r="C18" s="38">
        <v>1</v>
      </c>
      <c r="D18" s="38">
        <v>0.5</v>
      </c>
      <c r="E18" s="38">
        <v>0.5</v>
      </c>
      <c r="F18" s="38">
        <v>0.5</v>
      </c>
      <c r="G18" s="85"/>
      <c r="H18" s="85">
        <v>0.1</v>
      </c>
      <c r="I18" s="85"/>
      <c r="J18" s="85"/>
    </row>
    <row r="19" spans="1:10" x14ac:dyDescent="0.25">
      <c r="A19" s="163" t="s">
        <v>29</v>
      </c>
      <c r="B19" s="146"/>
      <c r="C19" s="146"/>
      <c r="D19" s="146"/>
      <c r="E19" s="146">
        <v>1</v>
      </c>
      <c r="F19" s="146">
        <v>1</v>
      </c>
      <c r="G19" s="159"/>
      <c r="H19" s="159">
        <v>0.5</v>
      </c>
      <c r="I19" s="159">
        <v>2</v>
      </c>
      <c r="J19" s="159"/>
    </row>
    <row r="20" spans="1:10" ht="16.5" thickBot="1" x14ac:dyDescent="0.3">
      <c r="A20" s="14"/>
      <c r="B20" s="71"/>
      <c r="C20" s="71"/>
      <c r="D20" s="71"/>
      <c r="E20" s="87"/>
      <c r="F20" s="87"/>
      <c r="G20" s="87"/>
      <c r="H20" s="87"/>
      <c r="I20" s="87"/>
      <c r="J20" s="87"/>
    </row>
    <row r="21" spans="1:10" ht="16.5" thickBot="1" x14ac:dyDescent="0.3">
      <c r="A21" s="17" t="s">
        <v>4</v>
      </c>
      <c r="B21" s="94">
        <f t="shared" ref="B21:J21" si="3">SUM(B22:B41)</f>
        <v>53</v>
      </c>
      <c r="C21" s="94">
        <f t="shared" si="3"/>
        <v>64.5</v>
      </c>
      <c r="D21" s="94">
        <f t="shared" si="3"/>
        <v>62</v>
      </c>
      <c r="E21" s="94">
        <f t="shared" si="3"/>
        <v>58.5</v>
      </c>
      <c r="F21" s="94">
        <f t="shared" si="3"/>
        <v>70.5</v>
      </c>
      <c r="G21" s="94">
        <f t="shared" si="3"/>
        <v>60</v>
      </c>
      <c r="H21" s="94">
        <f t="shared" si="3"/>
        <v>53.2</v>
      </c>
      <c r="I21" s="94">
        <f t="shared" si="3"/>
        <v>60.2</v>
      </c>
      <c r="J21" s="94">
        <f t="shared" si="3"/>
        <v>0</v>
      </c>
    </row>
    <row r="22" spans="1:10" x14ac:dyDescent="0.25">
      <c r="A22" s="142" t="s">
        <v>72</v>
      </c>
      <c r="B22" s="143">
        <v>0.5</v>
      </c>
      <c r="C22" s="143"/>
      <c r="D22" s="143"/>
      <c r="E22" s="143"/>
      <c r="F22" s="158"/>
      <c r="G22" s="158"/>
      <c r="H22" s="158"/>
      <c r="I22" s="158"/>
      <c r="J22" s="158"/>
    </row>
    <row r="23" spans="1:10" x14ac:dyDescent="0.25">
      <c r="A23" s="9" t="s">
        <v>77</v>
      </c>
      <c r="B23" s="38">
        <v>15</v>
      </c>
      <c r="C23" s="38">
        <v>15</v>
      </c>
      <c r="D23" s="38">
        <v>19</v>
      </c>
      <c r="E23" s="38">
        <v>2</v>
      </c>
      <c r="F23" s="38">
        <v>3</v>
      </c>
      <c r="G23" s="38">
        <v>3</v>
      </c>
      <c r="H23" s="85">
        <v>1</v>
      </c>
      <c r="I23" s="85"/>
      <c r="J23" s="85"/>
    </row>
    <row r="24" spans="1:10" x14ac:dyDescent="0.25">
      <c r="A24" s="145" t="s">
        <v>86</v>
      </c>
      <c r="B24" s="146"/>
      <c r="C24" s="146"/>
      <c r="D24" s="146"/>
      <c r="E24" s="146"/>
      <c r="F24" s="146"/>
      <c r="G24" s="146"/>
      <c r="H24" s="159">
        <v>0.5</v>
      </c>
      <c r="I24" s="159"/>
      <c r="J24" s="159"/>
    </row>
    <row r="25" spans="1:10" x14ac:dyDescent="0.25">
      <c r="A25" s="9" t="s">
        <v>89</v>
      </c>
      <c r="B25" s="38">
        <v>0.5</v>
      </c>
      <c r="C25" s="38">
        <v>0.5</v>
      </c>
      <c r="D25" s="38">
        <v>0.5</v>
      </c>
      <c r="E25" s="38">
        <v>0.5</v>
      </c>
      <c r="F25" s="38">
        <v>0.5</v>
      </c>
      <c r="G25" s="38">
        <v>0.5</v>
      </c>
      <c r="H25" s="85">
        <v>0.5</v>
      </c>
      <c r="I25" s="85">
        <v>0.1</v>
      </c>
      <c r="J25" s="85"/>
    </row>
    <row r="26" spans="1:10" x14ac:dyDescent="0.25">
      <c r="A26" s="145" t="s">
        <v>91</v>
      </c>
      <c r="B26" s="146">
        <v>0.5</v>
      </c>
      <c r="C26" s="146">
        <v>0.5</v>
      </c>
      <c r="D26" s="146"/>
      <c r="E26" s="146"/>
      <c r="F26" s="159"/>
      <c r="G26" s="159"/>
      <c r="H26" s="159"/>
      <c r="I26" s="159"/>
      <c r="J26" s="159"/>
    </row>
    <row r="27" spans="1:10" x14ac:dyDescent="0.25">
      <c r="A27" s="9" t="s">
        <v>96</v>
      </c>
      <c r="B27" s="38"/>
      <c r="C27" s="38">
        <v>2</v>
      </c>
      <c r="D27" s="38"/>
      <c r="E27" s="38">
        <v>2</v>
      </c>
      <c r="F27" s="38">
        <v>2</v>
      </c>
      <c r="G27" s="38">
        <v>3</v>
      </c>
      <c r="H27" s="85">
        <v>1</v>
      </c>
      <c r="I27" s="85">
        <v>1</v>
      </c>
      <c r="J27" s="85"/>
    </row>
    <row r="28" spans="1:10" x14ac:dyDescent="0.25">
      <c r="A28" s="145" t="s">
        <v>97</v>
      </c>
      <c r="B28" s="146"/>
      <c r="C28" s="146"/>
      <c r="D28" s="146">
        <v>0.5</v>
      </c>
      <c r="E28" s="146">
        <v>0.5</v>
      </c>
      <c r="F28" s="146">
        <v>0.5</v>
      </c>
      <c r="G28" s="146">
        <v>0.5</v>
      </c>
      <c r="H28" s="159">
        <v>0.1</v>
      </c>
      <c r="I28" s="159">
        <v>0.5</v>
      </c>
      <c r="J28" s="159"/>
    </row>
    <row r="29" spans="1:10" x14ac:dyDescent="0.25">
      <c r="A29" s="9" t="s">
        <v>99</v>
      </c>
      <c r="B29" s="38">
        <v>0.5</v>
      </c>
      <c r="C29" s="38">
        <v>0.5</v>
      </c>
      <c r="D29" s="38">
        <v>0.5</v>
      </c>
      <c r="E29" s="38"/>
      <c r="F29" s="38">
        <v>0.5</v>
      </c>
      <c r="G29" s="38">
        <v>0.5</v>
      </c>
      <c r="H29" s="85">
        <v>0.5</v>
      </c>
      <c r="I29" s="85">
        <v>0.1</v>
      </c>
      <c r="J29" s="85"/>
    </row>
    <row r="30" spans="1:10" x14ac:dyDescent="0.25">
      <c r="A30" s="145" t="s">
        <v>238</v>
      </c>
      <c r="B30" s="146"/>
      <c r="C30" s="146"/>
      <c r="D30" s="146">
        <v>2</v>
      </c>
      <c r="E30" s="146"/>
      <c r="F30" s="159"/>
      <c r="G30" s="159"/>
      <c r="H30" s="159"/>
      <c r="I30" s="159"/>
      <c r="J30" s="159"/>
    </row>
    <row r="31" spans="1:10" x14ac:dyDescent="0.25">
      <c r="A31" s="9" t="s">
        <v>102</v>
      </c>
      <c r="B31" s="38">
        <v>20</v>
      </c>
      <c r="C31" s="38">
        <v>23</v>
      </c>
      <c r="D31" s="38">
        <v>22</v>
      </c>
      <c r="E31" s="38">
        <v>19</v>
      </c>
      <c r="F31" s="38">
        <v>18</v>
      </c>
      <c r="G31" s="38">
        <v>24</v>
      </c>
      <c r="H31" s="85">
        <v>28</v>
      </c>
      <c r="I31" s="85">
        <v>38</v>
      </c>
      <c r="J31" s="85"/>
    </row>
    <row r="32" spans="1:10" x14ac:dyDescent="0.25">
      <c r="A32" s="164" t="s">
        <v>103</v>
      </c>
      <c r="B32" s="146"/>
      <c r="C32" s="146"/>
      <c r="D32" s="146">
        <v>1</v>
      </c>
      <c r="E32" s="146"/>
      <c r="F32" s="159"/>
      <c r="G32" s="159"/>
      <c r="H32" s="159"/>
      <c r="I32" s="159"/>
      <c r="J32" s="159"/>
    </row>
    <row r="33" spans="1:10" x14ac:dyDescent="0.25">
      <c r="A33" s="9" t="s">
        <v>239</v>
      </c>
      <c r="B33" s="38"/>
      <c r="C33" s="38"/>
      <c r="D33" s="38"/>
      <c r="E33" s="38">
        <v>2</v>
      </c>
      <c r="F33" s="85"/>
      <c r="G33" s="85"/>
      <c r="H33" s="85"/>
      <c r="I33" s="85"/>
      <c r="J33" s="85"/>
    </row>
    <row r="34" spans="1:10" x14ac:dyDescent="0.25">
      <c r="A34" s="145" t="s">
        <v>105</v>
      </c>
      <c r="B34" s="146"/>
      <c r="C34" s="146">
        <v>0.5</v>
      </c>
      <c r="D34" s="146"/>
      <c r="E34" s="146"/>
      <c r="F34" s="159"/>
      <c r="G34" s="159"/>
      <c r="H34" s="159"/>
      <c r="I34" s="159"/>
      <c r="J34" s="159"/>
    </row>
    <row r="35" spans="1:10" x14ac:dyDescent="0.25">
      <c r="A35" s="9" t="s">
        <v>106</v>
      </c>
      <c r="B35" s="38">
        <v>13</v>
      </c>
      <c r="C35" s="38">
        <v>20</v>
      </c>
      <c r="D35" s="38">
        <v>15</v>
      </c>
      <c r="E35" s="38">
        <v>17</v>
      </c>
      <c r="F35" s="38">
        <v>16</v>
      </c>
      <c r="G35" s="38">
        <v>9</v>
      </c>
      <c r="H35" s="85">
        <v>4</v>
      </c>
      <c r="I35" s="85">
        <v>2</v>
      </c>
      <c r="J35" s="85"/>
    </row>
    <row r="36" spans="1:10" x14ac:dyDescent="0.25">
      <c r="A36" s="165" t="s">
        <v>240</v>
      </c>
      <c r="B36" s="146"/>
      <c r="C36" s="146"/>
      <c r="D36" s="146"/>
      <c r="E36" s="146">
        <v>2</v>
      </c>
      <c r="F36" s="159"/>
      <c r="G36" s="159"/>
      <c r="H36" s="159"/>
      <c r="I36" s="159"/>
      <c r="J36" s="159"/>
    </row>
    <row r="37" spans="1:10" x14ac:dyDescent="0.25">
      <c r="A37" s="9" t="s">
        <v>131</v>
      </c>
      <c r="B37" s="38">
        <v>1</v>
      </c>
      <c r="C37" s="38">
        <v>1</v>
      </c>
      <c r="D37" s="38">
        <v>1</v>
      </c>
      <c r="E37" s="38">
        <v>2</v>
      </c>
      <c r="F37" s="38">
        <v>2</v>
      </c>
      <c r="G37" s="38">
        <v>3</v>
      </c>
      <c r="H37" s="85">
        <v>2</v>
      </c>
      <c r="I37" s="85">
        <v>4</v>
      </c>
      <c r="J37" s="85"/>
    </row>
    <row r="38" spans="1:10" x14ac:dyDescent="0.25">
      <c r="A38" s="163" t="s">
        <v>11</v>
      </c>
      <c r="B38" s="146"/>
      <c r="C38" s="146"/>
      <c r="D38" s="146"/>
      <c r="E38" s="146">
        <v>0.5</v>
      </c>
      <c r="F38" s="159"/>
      <c r="G38" s="159"/>
      <c r="H38" s="159"/>
      <c r="I38" s="159"/>
      <c r="J38" s="159"/>
    </row>
    <row r="39" spans="1:10" x14ac:dyDescent="0.25">
      <c r="A39" s="9" t="s">
        <v>137</v>
      </c>
      <c r="B39" s="38">
        <v>0.5</v>
      </c>
      <c r="C39" s="38">
        <v>0.5</v>
      </c>
      <c r="D39" s="38">
        <v>0.5</v>
      </c>
      <c r="E39" s="38">
        <v>0.5</v>
      </c>
      <c r="F39" s="38">
        <v>0.5</v>
      </c>
      <c r="G39" s="38">
        <v>1</v>
      </c>
      <c r="H39" s="85">
        <v>0.5</v>
      </c>
      <c r="I39" s="85">
        <v>1</v>
      </c>
      <c r="J39" s="85"/>
    </row>
    <row r="40" spans="1:10" x14ac:dyDescent="0.25">
      <c r="A40" s="145" t="s">
        <v>139</v>
      </c>
      <c r="B40" s="146">
        <v>0.5</v>
      </c>
      <c r="C40" s="146">
        <v>0.5</v>
      </c>
      <c r="D40" s="146"/>
      <c r="E40" s="146">
        <v>0.5</v>
      </c>
      <c r="F40" s="146">
        <v>0.5</v>
      </c>
      <c r="G40" s="146">
        <v>0.5</v>
      </c>
      <c r="H40" s="159">
        <v>0.1</v>
      </c>
      <c r="I40" s="159">
        <v>0.5</v>
      </c>
      <c r="J40" s="159"/>
    </row>
    <row r="41" spans="1:10" x14ac:dyDescent="0.25">
      <c r="A41" s="151" t="s">
        <v>197</v>
      </c>
      <c r="B41" s="152">
        <v>1</v>
      </c>
      <c r="C41" s="152">
        <v>0.5</v>
      </c>
      <c r="D41" s="152"/>
      <c r="E41" s="152">
        <v>10</v>
      </c>
      <c r="F41" s="152">
        <v>27</v>
      </c>
      <c r="G41" s="152">
        <v>15</v>
      </c>
      <c r="H41" s="160">
        <v>15</v>
      </c>
      <c r="I41" s="160">
        <v>13</v>
      </c>
      <c r="J41" s="160"/>
    </row>
    <row r="42" spans="1:10" x14ac:dyDescent="0.25">
      <c r="A42" s="151" t="s">
        <v>198</v>
      </c>
      <c r="B42" s="152"/>
      <c r="C42" s="152"/>
      <c r="D42" s="152"/>
      <c r="E42" s="152"/>
      <c r="F42" s="160"/>
      <c r="G42" s="152">
        <v>0.5</v>
      </c>
      <c r="H42" s="160">
        <v>0.5</v>
      </c>
      <c r="I42" s="160">
        <v>0.5</v>
      </c>
      <c r="J42" s="160"/>
    </row>
    <row r="43" spans="1:10" ht="16.5" thickBot="1" x14ac:dyDescent="0.3">
      <c r="A43" s="27"/>
      <c r="B43" s="71"/>
      <c r="C43" s="71"/>
      <c r="D43" s="71"/>
      <c r="E43" s="71"/>
      <c r="F43" s="87"/>
      <c r="G43" s="87"/>
      <c r="H43" s="87"/>
      <c r="I43" s="87"/>
      <c r="J43" s="87"/>
    </row>
    <row r="44" spans="1:10" ht="16.5" thickBot="1" x14ac:dyDescent="0.3">
      <c r="A44" s="65" t="s">
        <v>5</v>
      </c>
      <c r="B44" s="96">
        <f>B21+B16+B8+B5</f>
        <v>56.5</v>
      </c>
      <c r="C44" s="96">
        <f t="shared" ref="C44:J44" si="4">C21+C16+C8+C5</f>
        <v>69.5</v>
      </c>
      <c r="D44" s="96">
        <f t="shared" si="4"/>
        <v>68</v>
      </c>
      <c r="E44" s="96">
        <f t="shared" si="4"/>
        <v>67</v>
      </c>
      <c r="F44" s="96">
        <f t="shared" si="4"/>
        <v>80.5</v>
      </c>
      <c r="G44" s="96">
        <f t="shared" si="4"/>
        <v>69</v>
      </c>
      <c r="H44" s="96">
        <f t="shared" si="4"/>
        <v>69.31</v>
      </c>
      <c r="I44" s="96">
        <f t="shared" si="4"/>
        <v>71.300000000000011</v>
      </c>
      <c r="J44" s="96">
        <f t="shared" si="4"/>
        <v>0</v>
      </c>
    </row>
    <row r="45" spans="1:10" ht="16.5" thickBot="1" x14ac:dyDescent="0.3">
      <c r="A45" s="26" t="s">
        <v>6</v>
      </c>
      <c r="B45" s="42">
        <f>COUNT(B6)+COUNT(B9:B14)+COUNT(B17:B19)+COUNT(B22:B40)</f>
        <v>14</v>
      </c>
      <c r="C45" s="42">
        <f t="shared" ref="C45:H45" si="5">COUNT(C6)+COUNT(C9:C14)+COUNT(C17:C19)+COUNT(C22:C40)</f>
        <v>15</v>
      </c>
      <c r="D45" s="42">
        <f t="shared" si="5"/>
        <v>15</v>
      </c>
      <c r="E45" s="42">
        <f>COUNT(E6)+COUNT(E9:E14)+COUNT(E17:E19)+COUNT(E22:E40)</f>
        <v>18</v>
      </c>
      <c r="F45" s="42">
        <f t="shared" si="5"/>
        <v>16</v>
      </c>
      <c r="G45" s="42">
        <f t="shared" si="5"/>
        <v>14</v>
      </c>
      <c r="H45" s="42">
        <f t="shared" si="5"/>
        <v>19</v>
      </c>
      <c r="I45" s="42">
        <f>COUNT(I6)+COUNT(I9:I14)+COUNT(I17:I19)+COUNT(I22:I40)</f>
        <v>16</v>
      </c>
      <c r="J45" s="42">
        <f>COUNT(J6)+COUNT(J9:J14)+COUNT(J17:J19)+COUNT(J22:J40)</f>
        <v>0</v>
      </c>
    </row>
    <row r="46" spans="1:10" x14ac:dyDescent="0.25">
      <c r="I46" s="2">
        <v>8139</v>
      </c>
    </row>
  </sheetData>
  <sortState xmlns:xlrd2="http://schemas.microsoft.com/office/spreadsheetml/2017/richdata2" ref="A10:I13">
    <sortCondition ref="A9:A13"/>
  </sortState>
  <phoneticPr fontId="4" type="noConversion"/>
  <printOptions gridLines="1"/>
  <pageMargins left="0.74803149606299213" right="0.74803149606299213" top="0.98425196850393704" bottom="0.98425196850393704" header="0.51181102362204722" footer="0.51181102362204722"/>
  <pageSetup paperSize="9" scale="91" fitToHeight="0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2">
    <pageSetUpPr fitToPage="1"/>
  </sheetPr>
  <dimension ref="A1:J55"/>
  <sheetViews>
    <sheetView zoomScale="70" zoomScaleNormal="70" workbookViewId="0">
      <selection activeCell="M30" sqref="M30"/>
    </sheetView>
  </sheetViews>
  <sheetFormatPr defaultColWidth="8.85546875" defaultRowHeight="15.75" x14ac:dyDescent="0.25"/>
  <cols>
    <col min="1" max="1" width="32.42578125" style="2" customWidth="1"/>
    <col min="2" max="7" width="9.5703125" style="2" customWidth="1"/>
    <col min="8" max="9" width="8.85546875" style="2"/>
    <col min="10" max="10" width="9.7109375" style="2" customWidth="1"/>
    <col min="11" max="16384" width="8.85546875" style="2"/>
  </cols>
  <sheetData>
    <row r="1" spans="1:10" ht="16.5" thickBot="1" x14ac:dyDescent="0.3">
      <c r="A1" s="17"/>
      <c r="B1" s="18">
        <v>1976</v>
      </c>
      <c r="C1" s="18">
        <v>1997</v>
      </c>
      <c r="D1" s="18">
        <v>2006</v>
      </c>
      <c r="E1" s="18">
        <v>2011</v>
      </c>
      <c r="F1" s="18">
        <v>2014</v>
      </c>
      <c r="G1" s="18">
        <v>2017</v>
      </c>
      <c r="H1" s="18">
        <v>2020</v>
      </c>
      <c r="I1" s="19">
        <v>2023</v>
      </c>
      <c r="J1" s="19"/>
    </row>
    <row r="2" spans="1:10" ht="15.75" customHeight="1" x14ac:dyDescent="0.25">
      <c r="A2" s="29" t="s">
        <v>241</v>
      </c>
      <c r="B2" s="16" t="s">
        <v>189</v>
      </c>
      <c r="C2" s="16" t="s">
        <v>189</v>
      </c>
      <c r="D2" s="16" t="s">
        <v>189</v>
      </c>
      <c r="E2" s="16" t="s">
        <v>189</v>
      </c>
      <c r="F2" s="16" t="s">
        <v>189</v>
      </c>
      <c r="G2" s="16" t="s">
        <v>189</v>
      </c>
      <c r="H2" s="16" t="s">
        <v>189</v>
      </c>
      <c r="I2" s="16" t="s">
        <v>189</v>
      </c>
      <c r="J2" s="16" t="s">
        <v>189</v>
      </c>
    </row>
    <row r="3" spans="1:10" ht="18.75" customHeight="1" x14ac:dyDescent="0.25">
      <c r="A3" s="10" t="s">
        <v>242</v>
      </c>
      <c r="B3" s="6"/>
      <c r="C3" s="6"/>
      <c r="D3" s="6"/>
      <c r="E3" s="12"/>
      <c r="F3" s="12"/>
      <c r="G3" s="12" t="s">
        <v>225</v>
      </c>
      <c r="H3" s="12" t="s">
        <v>226</v>
      </c>
      <c r="I3" s="12" t="s">
        <v>243</v>
      </c>
      <c r="J3" s="12"/>
    </row>
    <row r="4" spans="1:10" ht="16.5" thickBot="1" x14ac:dyDescent="0.3">
      <c r="A4" s="21" t="s">
        <v>244</v>
      </c>
      <c r="B4" s="71"/>
      <c r="C4" s="71"/>
      <c r="D4" s="71"/>
      <c r="E4" s="87"/>
      <c r="F4" s="87"/>
      <c r="G4" s="87"/>
      <c r="H4" s="87"/>
      <c r="I4" s="87"/>
      <c r="J4" s="87"/>
    </row>
    <row r="5" spans="1:10" ht="16.5" thickBot="1" x14ac:dyDescent="0.3">
      <c r="A5" s="26" t="s">
        <v>1</v>
      </c>
      <c r="B5" s="74">
        <f t="shared" ref="B5:F5" si="0">SUM(B6:B13)</f>
        <v>30.5</v>
      </c>
      <c r="C5" s="74">
        <f t="shared" si="0"/>
        <v>14</v>
      </c>
      <c r="D5" s="74">
        <f t="shared" si="0"/>
        <v>27</v>
      </c>
      <c r="E5" s="74">
        <f t="shared" si="0"/>
        <v>33</v>
      </c>
      <c r="F5" s="74">
        <f t="shared" si="0"/>
        <v>43</v>
      </c>
      <c r="G5" s="74">
        <f>SUM(G6:G13)</f>
        <v>30.5</v>
      </c>
      <c r="H5" s="74">
        <f>SUM(H6:H14)</f>
        <v>23</v>
      </c>
      <c r="I5" s="74">
        <f>SUM(I6:I14)</f>
        <v>22</v>
      </c>
      <c r="J5" s="74">
        <f>SUM(J6:J14)</f>
        <v>0</v>
      </c>
    </row>
    <row r="6" spans="1:10" x14ac:dyDescent="0.25">
      <c r="A6" s="142" t="s">
        <v>144</v>
      </c>
      <c r="B6" s="143">
        <v>5</v>
      </c>
      <c r="C6" s="143">
        <v>1</v>
      </c>
      <c r="D6" s="143">
        <v>5</v>
      </c>
      <c r="E6" s="143">
        <v>1</v>
      </c>
      <c r="F6" s="143">
        <v>1</v>
      </c>
      <c r="G6" s="143">
        <v>0.5</v>
      </c>
      <c r="H6" s="158"/>
      <c r="I6" s="158">
        <v>0.5</v>
      </c>
      <c r="J6" s="158"/>
    </row>
    <row r="7" spans="1:10" x14ac:dyDescent="0.25">
      <c r="A7" s="9" t="s">
        <v>157</v>
      </c>
      <c r="B7" s="38">
        <v>2</v>
      </c>
      <c r="C7" s="38">
        <v>2</v>
      </c>
      <c r="D7" s="38">
        <v>0.5</v>
      </c>
      <c r="E7" s="38">
        <v>1</v>
      </c>
      <c r="F7" s="38">
        <v>2</v>
      </c>
      <c r="G7" s="38">
        <v>5</v>
      </c>
      <c r="H7" s="85">
        <v>3</v>
      </c>
      <c r="I7" s="85">
        <v>4</v>
      </c>
      <c r="J7" s="85"/>
    </row>
    <row r="8" spans="1:10" x14ac:dyDescent="0.25">
      <c r="A8" s="145" t="s">
        <v>160</v>
      </c>
      <c r="B8" s="146">
        <v>0.5</v>
      </c>
      <c r="C8" s="146"/>
      <c r="D8" s="146">
        <v>0.5</v>
      </c>
      <c r="E8" s="146"/>
      <c r="F8" s="146"/>
      <c r="G8" s="159"/>
      <c r="H8" s="159"/>
      <c r="I8" s="159"/>
      <c r="J8" s="159"/>
    </row>
    <row r="9" spans="1:10" x14ac:dyDescent="0.25">
      <c r="A9" s="9" t="s">
        <v>164</v>
      </c>
      <c r="B9" s="38">
        <v>8</v>
      </c>
      <c r="C9" s="38">
        <v>1</v>
      </c>
      <c r="D9" s="38"/>
      <c r="E9" s="38"/>
      <c r="F9" s="38"/>
      <c r="G9" s="85"/>
      <c r="H9" s="85"/>
      <c r="I9" s="85"/>
      <c r="J9" s="85"/>
    </row>
    <row r="10" spans="1:10" x14ac:dyDescent="0.25">
      <c r="A10" s="145" t="s">
        <v>174</v>
      </c>
      <c r="B10" s="146"/>
      <c r="C10" s="146">
        <v>2</v>
      </c>
      <c r="D10" s="146">
        <v>5</v>
      </c>
      <c r="E10" s="146">
        <v>10</v>
      </c>
      <c r="F10" s="146">
        <v>12</v>
      </c>
      <c r="G10" s="159"/>
      <c r="H10" s="159">
        <v>14</v>
      </c>
      <c r="I10" s="159">
        <v>13</v>
      </c>
      <c r="J10" s="159"/>
    </row>
    <row r="11" spans="1:10" x14ac:dyDescent="0.25">
      <c r="A11" s="9" t="s">
        <v>175</v>
      </c>
      <c r="B11" s="38"/>
      <c r="C11" s="38">
        <v>3</v>
      </c>
      <c r="D11" s="38">
        <v>2</v>
      </c>
      <c r="E11" s="38">
        <v>7</v>
      </c>
      <c r="F11" s="38">
        <v>10</v>
      </c>
      <c r="G11" s="38">
        <v>7</v>
      </c>
      <c r="H11" s="85"/>
      <c r="I11" s="85"/>
      <c r="J11" s="85"/>
    </row>
    <row r="12" spans="1:10" x14ac:dyDescent="0.25">
      <c r="A12" s="145" t="s">
        <v>176</v>
      </c>
      <c r="B12" s="146"/>
      <c r="C12" s="146"/>
      <c r="D12" s="146"/>
      <c r="E12" s="146">
        <v>3</v>
      </c>
      <c r="F12" s="146"/>
      <c r="G12" s="159"/>
      <c r="H12" s="159"/>
      <c r="I12" s="159"/>
      <c r="J12" s="159"/>
    </row>
    <row r="13" spans="1:10" x14ac:dyDescent="0.25">
      <c r="A13" s="9" t="s">
        <v>177</v>
      </c>
      <c r="B13" s="38">
        <v>15</v>
      </c>
      <c r="C13" s="38">
        <v>5</v>
      </c>
      <c r="D13" s="38">
        <v>14</v>
      </c>
      <c r="E13" s="38">
        <v>11</v>
      </c>
      <c r="F13" s="38">
        <v>18</v>
      </c>
      <c r="G13" s="38">
        <v>18</v>
      </c>
      <c r="H13" s="85">
        <v>2</v>
      </c>
      <c r="I13" s="85">
        <v>4</v>
      </c>
      <c r="J13" s="85"/>
    </row>
    <row r="14" spans="1:10" x14ac:dyDescent="0.25">
      <c r="A14" s="150" t="s">
        <v>245</v>
      </c>
      <c r="B14" s="146"/>
      <c r="C14" s="146"/>
      <c r="D14" s="146"/>
      <c r="E14" s="159"/>
      <c r="F14" s="159"/>
      <c r="G14" s="159"/>
      <c r="H14" s="159">
        <v>4</v>
      </c>
      <c r="I14" s="159">
        <v>0.5</v>
      </c>
      <c r="J14" s="159"/>
    </row>
    <row r="15" spans="1:10" x14ac:dyDescent="0.25">
      <c r="A15" s="11" t="s">
        <v>0</v>
      </c>
      <c r="B15" s="38"/>
      <c r="C15" s="38"/>
      <c r="D15" s="38"/>
      <c r="E15" s="38"/>
      <c r="F15" s="38">
        <v>1</v>
      </c>
      <c r="G15" s="85">
        <v>10</v>
      </c>
      <c r="H15" s="85">
        <v>8</v>
      </c>
      <c r="I15" s="85">
        <v>2</v>
      </c>
      <c r="J15" s="85"/>
    </row>
    <row r="16" spans="1:10" ht="16.5" thickBot="1" x14ac:dyDescent="0.3">
      <c r="A16" s="14"/>
      <c r="B16" s="71"/>
      <c r="C16" s="71"/>
      <c r="D16" s="71"/>
      <c r="E16" s="87"/>
      <c r="F16" s="87"/>
      <c r="G16" s="87"/>
      <c r="H16" s="87"/>
      <c r="I16" s="87"/>
      <c r="J16" s="87"/>
    </row>
    <row r="17" spans="1:10" ht="16.5" thickBot="1" x14ac:dyDescent="0.3">
      <c r="A17" s="26" t="s">
        <v>2</v>
      </c>
      <c r="B17" s="74">
        <f t="shared" ref="B17:J17" si="1">SUM(B18:B25)</f>
        <v>22.5</v>
      </c>
      <c r="C17" s="74">
        <f t="shared" si="1"/>
        <v>5.5</v>
      </c>
      <c r="D17" s="74">
        <f t="shared" si="1"/>
        <v>6.05</v>
      </c>
      <c r="E17" s="74">
        <f t="shared" si="1"/>
        <v>10.5</v>
      </c>
      <c r="F17" s="74">
        <f t="shared" si="1"/>
        <v>7</v>
      </c>
      <c r="G17" s="74">
        <f t="shared" si="1"/>
        <v>14</v>
      </c>
      <c r="H17" s="74">
        <f t="shared" si="1"/>
        <v>7.5</v>
      </c>
      <c r="I17" s="74">
        <f t="shared" si="1"/>
        <v>4.5</v>
      </c>
      <c r="J17" s="74">
        <f t="shared" si="1"/>
        <v>0</v>
      </c>
    </row>
    <row r="18" spans="1:10" x14ac:dyDescent="0.25">
      <c r="A18" s="142" t="s">
        <v>29</v>
      </c>
      <c r="B18" s="143">
        <v>12</v>
      </c>
      <c r="C18" s="143">
        <v>3</v>
      </c>
      <c r="D18" s="143">
        <v>5</v>
      </c>
      <c r="E18" s="143">
        <v>9</v>
      </c>
      <c r="F18" s="143">
        <v>6</v>
      </c>
      <c r="G18" s="143">
        <v>1</v>
      </c>
      <c r="H18" s="158">
        <v>0.5</v>
      </c>
      <c r="I18" s="158">
        <v>0.5</v>
      </c>
      <c r="J18" s="158"/>
    </row>
    <row r="19" spans="1:10" x14ac:dyDescent="0.25">
      <c r="A19" s="9" t="s">
        <v>25</v>
      </c>
      <c r="B19" s="38">
        <v>2</v>
      </c>
      <c r="C19" s="38"/>
      <c r="D19" s="38"/>
      <c r="E19" s="38"/>
      <c r="F19" s="38"/>
      <c r="G19" s="85"/>
      <c r="H19" s="85"/>
      <c r="I19" s="85"/>
      <c r="J19" s="85"/>
    </row>
    <row r="20" spans="1:10" x14ac:dyDescent="0.25">
      <c r="A20" s="163" t="s">
        <v>31</v>
      </c>
      <c r="B20" s="146"/>
      <c r="C20" s="146"/>
      <c r="D20" s="146"/>
      <c r="E20" s="146"/>
      <c r="F20" s="146">
        <v>1</v>
      </c>
      <c r="G20" s="159">
        <v>2</v>
      </c>
      <c r="H20" s="159">
        <v>1</v>
      </c>
      <c r="I20" s="159"/>
      <c r="J20" s="159"/>
    </row>
    <row r="21" spans="1:10" x14ac:dyDescent="0.25">
      <c r="A21" s="9" t="s">
        <v>36</v>
      </c>
      <c r="B21" s="38">
        <v>1.5</v>
      </c>
      <c r="C21" s="38"/>
      <c r="D21" s="38"/>
      <c r="E21" s="38"/>
      <c r="F21" s="38"/>
      <c r="G21" s="85"/>
      <c r="H21" s="85"/>
      <c r="I21" s="85"/>
      <c r="J21" s="85"/>
    </row>
    <row r="22" spans="1:10" x14ac:dyDescent="0.25">
      <c r="A22" s="145" t="s">
        <v>42</v>
      </c>
      <c r="B22" s="146">
        <v>7</v>
      </c>
      <c r="C22" s="146">
        <v>2</v>
      </c>
      <c r="D22" s="146">
        <v>0.5</v>
      </c>
      <c r="E22" s="146">
        <v>0.5</v>
      </c>
      <c r="F22" s="146"/>
      <c r="G22" s="159"/>
      <c r="H22" s="159"/>
      <c r="I22" s="159"/>
      <c r="J22" s="159"/>
    </row>
    <row r="23" spans="1:10" x14ac:dyDescent="0.25">
      <c r="A23" s="9" t="s">
        <v>45</v>
      </c>
      <c r="B23" s="38"/>
      <c r="C23" s="38"/>
      <c r="D23" s="38">
        <v>0.5</v>
      </c>
      <c r="E23" s="38"/>
      <c r="F23" s="38"/>
      <c r="G23" s="85"/>
      <c r="H23" s="85"/>
      <c r="I23" s="85"/>
      <c r="J23" s="85"/>
    </row>
    <row r="24" spans="1:10" x14ac:dyDescent="0.25">
      <c r="A24" s="145" t="s">
        <v>46</v>
      </c>
      <c r="B24" s="146"/>
      <c r="C24" s="146"/>
      <c r="D24" s="146"/>
      <c r="E24" s="146">
        <v>0.5</v>
      </c>
      <c r="F24" s="146"/>
      <c r="G24" s="159"/>
      <c r="H24" s="159"/>
      <c r="I24" s="159"/>
      <c r="J24" s="159"/>
    </row>
    <row r="25" spans="1:10" x14ac:dyDescent="0.25">
      <c r="A25" s="9" t="s">
        <v>48</v>
      </c>
      <c r="B25" s="38"/>
      <c r="C25" s="38">
        <v>0.5</v>
      </c>
      <c r="D25" s="38">
        <v>0.05</v>
      </c>
      <c r="E25" s="38">
        <v>0.5</v>
      </c>
      <c r="F25" s="38"/>
      <c r="G25" s="38">
        <v>11</v>
      </c>
      <c r="H25" s="85">
        <v>6</v>
      </c>
      <c r="I25" s="85">
        <v>4</v>
      </c>
      <c r="J25" s="85"/>
    </row>
    <row r="26" spans="1:10" ht="16.5" thickBot="1" x14ac:dyDescent="0.3">
      <c r="A26" s="14"/>
      <c r="B26" s="71"/>
      <c r="C26" s="71"/>
      <c r="D26" s="71"/>
      <c r="E26" s="71"/>
      <c r="F26" s="71"/>
      <c r="G26" s="87"/>
      <c r="H26" s="87"/>
      <c r="I26" s="87"/>
      <c r="J26" s="87"/>
    </row>
    <row r="27" spans="1:10" ht="16.5" thickBot="1" x14ac:dyDescent="0.3">
      <c r="A27" s="30" t="s">
        <v>246</v>
      </c>
      <c r="B27" s="74">
        <f>B28</f>
        <v>0</v>
      </c>
      <c r="C27" s="74">
        <f t="shared" ref="C27:J27" si="2">C28</f>
        <v>0</v>
      </c>
      <c r="D27" s="74">
        <f t="shared" si="2"/>
        <v>0</v>
      </c>
      <c r="E27" s="74">
        <f t="shared" si="2"/>
        <v>0</v>
      </c>
      <c r="F27" s="74">
        <f t="shared" si="2"/>
        <v>0</v>
      </c>
      <c r="G27" s="74">
        <f t="shared" si="2"/>
        <v>10</v>
      </c>
      <c r="H27" s="74">
        <f t="shared" si="2"/>
        <v>7</v>
      </c>
      <c r="I27" s="74">
        <f t="shared" si="2"/>
        <v>0</v>
      </c>
      <c r="J27" s="74">
        <f t="shared" si="2"/>
        <v>0</v>
      </c>
    </row>
    <row r="28" spans="1:10" x14ac:dyDescent="0.25">
      <c r="A28" s="166" t="s">
        <v>246</v>
      </c>
      <c r="B28" s="167"/>
      <c r="C28" s="167"/>
      <c r="D28" s="167"/>
      <c r="E28" s="167"/>
      <c r="F28" s="167"/>
      <c r="G28" s="168">
        <v>10</v>
      </c>
      <c r="H28" s="168">
        <v>7</v>
      </c>
      <c r="I28" s="168"/>
      <c r="J28" s="168"/>
    </row>
    <row r="29" spans="1:10" ht="16.5" thickBot="1" x14ac:dyDescent="0.3">
      <c r="A29" s="13"/>
      <c r="B29" s="38"/>
      <c r="C29" s="38"/>
      <c r="D29" s="38"/>
      <c r="E29" s="38"/>
      <c r="F29" s="38"/>
      <c r="G29" s="85"/>
      <c r="H29" s="85"/>
      <c r="I29" s="85"/>
      <c r="J29" s="85"/>
    </row>
    <row r="30" spans="1:10" ht="16.5" thickBot="1" x14ac:dyDescent="0.3">
      <c r="A30" s="26" t="s">
        <v>4</v>
      </c>
      <c r="B30" s="74">
        <f t="shared" ref="B30:J30" si="3">SUM(B31:B50)</f>
        <v>24</v>
      </c>
      <c r="C30" s="74">
        <f t="shared" si="3"/>
        <v>7.5</v>
      </c>
      <c r="D30" s="74">
        <f t="shared" si="3"/>
        <v>6.5</v>
      </c>
      <c r="E30" s="74">
        <f t="shared" si="3"/>
        <v>6.5</v>
      </c>
      <c r="F30" s="74">
        <f t="shared" si="3"/>
        <v>7</v>
      </c>
      <c r="G30" s="74">
        <f t="shared" si="3"/>
        <v>5</v>
      </c>
      <c r="H30" s="74">
        <f t="shared" si="3"/>
        <v>9</v>
      </c>
      <c r="I30" s="74">
        <f t="shared" si="3"/>
        <v>21</v>
      </c>
      <c r="J30" s="74">
        <f t="shared" si="3"/>
        <v>0</v>
      </c>
    </row>
    <row r="31" spans="1:10" x14ac:dyDescent="0.25">
      <c r="A31" s="142" t="s">
        <v>77</v>
      </c>
      <c r="B31" s="143">
        <v>5</v>
      </c>
      <c r="C31" s="143">
        <v>2</v>
      </c>
      <c r="D31" s="143"/>
      <c r="E31" s="143">
        <v>1</v>
      </c>
      <c r="F31" s="143">
        <v>1</v>
      </c>
      <c r="G31" s="143">
        <v>2</v>
      </c>
      <c r="H31" s="158">
        <v>4</v>
      </c>
      <c r="I31" s="158"/>
      <c r="J31" s="158"/>
    </row>
    <row r="32" spans="1:10" x14ac:dyDescent="0.25">
      <c r="A32" s="9" t="s">
        <v>82</v>
      </c>
      <c r="B32" s="38">
        <v>0.5</v>
      </c>
      <c r="C32" s="38"/>
      <c r="D32" s="38"/>
      <c r="E32" s="85"/>
      <c r="F32" s="85"/>
      <c r="G32" s="85"/>
      <c r="H32" s="85"/>
      <c r="I32" s="85"/>
      <c r="J32" s="85"/>
    </row>
    <row r="33" spans="1:10" x14ac:dyDescent="0.25">
      <c r="A33" s="163" t="s">
        <v>88</v>
      </c>
      <c r="B33" s="146"/>
      <c r="C33" s="146"/>
      <c r="D33" s="146"/>
      <c r="E33" s="146"/>
      <c r="F33" s="146">
        <v>2</v>
      </c>
      <c r="G33" s="159"/>
      <c r="H33" s="159"/>
      <c r="I33" s="159"/>
      <c r="J33" s="159"/>
    </row>
    <row r="34" spans="1:10" x14ac:dyDescent="0.25">
      <c r="A34" s="9" t="s">
        <v>89</v>
      </c>
      <c r="B34" s="38">
        <v>0.5</v>
      </c>
      <c r="C34" s="38">
        <v>0.5</v>
      </c>
      <c r="D34" s="38">
        <v>0.5</v>
      </c>
      <c r="E34" s="38">
        <v>0.5</v>
      </c>
      <c r="F34" s="38"/>
      <c r="G34" s="85"/>
      <c r="H34" s="85"/>
      <c r="I34" s="85"/>
      <c r="J34" s="85"/>
    </row>
    <row r="35" spans="1:10" x14ac:dyDescent="0.25">
      <c r="A35" s="145" t="s">
        <v>97</v>
      </c>
      <c r="B35" s="146">
        <v>0.5</v>
      </c>
      <c r="C35" s="146">
        <v>1</v>
      </c>
      <c r="D35" s="146">
        <v>1</v>
      </c>
      <c r="E35" s="146">
        <v>1</v>
      </c>
      <c r="F35" s="146">
        <v>1</v>
      </c>
      <c r="G35" s="159"/>
      <c r="H35" s="159"/>
      <c r="I35" s="159"/>
      <c r="J35" s="159"/>
    </row>
    <row r="36" spans="1:10" x14ac:dyDescent="0.25">
      <c r="A36" s="9" t="s">
        <v>98</v>
      </c>
      <c r="B36" s="38">
        <v>1</v>
      </c>
      <c r="C36" s="38"/>
      <c r="D36" s="38"/>
      <c r="E36" s="38"/>
      <c r="F36" s="38"/>
      <c r="G36" s="85"/>
      <c r="H36" s="85"/>
      <c r="I36" s="85"/>
      <c r="J36" s="85"/>
    </row>
    <row r="37" spans="1:10" x14ac:dyDescent="0.25">
      <c r="A37" s="145" t="s">
        <v>99</v>
      </c>
      <c r="B37" s="146">
        <v>1</v>
      </c>
      <c r="C37" s="146">
        <v>1</v>
      </c>
      <c r="D37" s="146">
        <v>1</v>
      </c>
      <c r="E37" s="146">
        <v>0.5</v>
      </c>
      <c r="F37" s="146">
        <v>0.5</v>
      </c>
      <c r="G37" s="159"/>
      <c r="H37" s="159"/>
      <c r="I37" s="159">
        <v>3</v>
      </c>
      <c r="J37" s="159"/>
    </row>
    <row r="38" spans="1:10" x14ac:dyDescent="0.25">
      <c r="A38" s="9" t="s">
        <v>101</v>
      </c>
      <c r="B38" s="38">
        <v>2</v>
      </c>
      <c r="C38" s="38"/>
      <c r="D38" s="38"/>
      <c r="E38" s="38"/>
      <c r="F38" s="38"/>
      <c r="G38" s="85"/>
      <c r="H38" s="85"/>
      <c r="I38" s="85"/>
      <c r="J38" s="85"/>
    </row>
    <row r="39" spans="1:10" x14ac:dyDescent="0.25">
      <c r="A39" s="164" t="s">
        <v>103</v>
      </c>
      <c r="B39" s="146">
        <v>1</v>
      </c>
      <c r="C39" s="146">
        <v>2</v>
      </c>
      <c r="D39" s="146">
        <v>0.5</v>
      </c>
      <c r="E39" s="146"/>
      <c r="F39" s="146"/>
      <c r="G39" s="159"/>
      <c r="H39" s="159"/>
      <c r="I39" s="159"/>
      <c r="J39" s="159"/>
    </row>
    <row r="40" spans="1:10" x14ac:dyDescent="0.25">
      <c r="A40" s="9" t="s">
        <v>108</v>
      </c>
      <c r="B40" s="38"/>
      <c r="C40" s="38"/>
      <c r="D40" s="38">
        <v>0.5</v>
      </c>
      <c r="E40" s="38">
        <v>0.5</v>
      </c>
      <c r="F40" s="38"/>
      <c r="G40" s="85"/>
      <c r="H40" s="85"/>
      <c r="I40" s="85"/>
      <c r="J40" s="85"/>
    </row>
    <row r="41" spans="1:10" x14ac:dyDescent="0.25">
      <c r="A41" s="145" t="s">
        <v>109</v>
      </c>
      <c r="B41" s="146">
        <v>8</v>
      </c>
      <c r="C41" s="146"/>
      <c r="D41" s="146"/>
      <c r="E41" s="146"/>
      <c r="F41" s="146"/>
      <c r="G41" s="159"/>
      <c r="H41" s="159"/>
      <c r="I41" s="159"/>
      <c r="J41" s="159"/>
    </row>
    <row r="42" spans="1:10" x14ac:dyDescent="0.25">
      <c r="A42" s="9" t="s">
        <v>112</v>
      </c>
      <c r="B42" s="38"/>
      <c r="C42" s="38">
        <v>1</v>
      </c>
      <c r="D42" s="38"/>
      <c r="E42" s="38"/>
      <c r="F42" s="38"/>
      <c r="G42" s="85"/>
      <c r="H42" s="85"/>
      <c r="I42" s="85"/>
      <c r="J42" s="85"/>
    </row>
    <row r="43" spans="1:10" x14ac:dyDescent="0.25">
      <c r="A43" s="145" t="s">
        <v>114</v>
      </c>
      <c r="B43" s="146"/>
      <c r="C43" s="146"/>
      <c r="D43" s="146">
        <v>0.5</v>
      </c>
      <c r="E43" s="146">
        <v>0.5</v>
      </c>
      <c r="F43" s="146"/>
      <c r="G43" s="159"/>
      <c r="H43" s="159"/>
      <c r="I43" s="159"/>
      <c r="J43" s="159"/>
    </row>
    <row r="44" spans="1:10" x14ac:dyDescent="0.25">
      <c r="A44" s="9" t="s">
        <v>115</v>
      </c>
      <c r="B44" s="38">
        <v>1.5</v>
      </c>
      <c r="C44" s="38"/>
      <c r="D44" s="38"/>
      <c r="E44" s="38"/>
      <c r="F44" s="38"/>
      <c r="G44" s="85"/>
      <c r="H44" s="85"/>
      <c r="I44" s="85"/>
      <c r="J44" s="85"/>
    </row>
    <row r="45" spans="1:10" x14ac:dyDescent="0.25">
      <c r="A45" s="145" t="s">
        <v>123</v>
      </c>
      <c r="B45" s="146">
        <v>1</v>
      </c>
      <c r="C45" s="146"/>
      <c r="D45" s="146"/>
      <c r="E45" s="146"/>
      <c r="F45" s="146"/>
      <c r="G45" s="159"/>
      <c r="H45" s="159"/>
      <c r="I45" s="159"/>
      <c r="J45" s="159"/>
    </row>
    <row r="46" spans="1:10" x14ac:dyDescent="0.25">
      <c r="A46" s="9" t="s">
        <v>127</v>
      </c>
      <c r="B46" s="38"/>
      <c r="C46" s="38"/>
      <c r="D46" s="38"/>
      <c r="E46" s="38"/>
      <c r="F46" s="38"/>
      <c r="G46" s="85">
        <v>1</v>
      </c>
      <c r="H46" s="85">
        <v>1</v>
      </c>
      <c r="I46" s="85"/>
      <c r="J46" s="85"/>
    </row>
    <row r="47" spans="1:10" x14ac:dyDescent="0.25">
      <c r="A47" s="145" t="s">
        <v>131</v>
      </c>
      <c r="B47" s="146">
        <v>1</v>
      </c>
      <c r="C47" s="146"/>
      <c r="D47" s="146">
        <v>0.5</v>
      </c>
      <c r="E47" s="146">
        <v>0.5</v>
      </c>
      <c r="F47" s="146">
        <v>0.5</v>
      </c>
      <c r="G47" s="159"/>
      <c r="H47" s="159"/>
      <c r="I47" s="159"/>
      <c r="J47" s="159"/>
    </row>
    <row r="48" spans="1:10" x14ac:dyDescent="0.25">
      <c r="A48" s="9" t="s">
        <v>139</v>
      </c>
      <c r="B48" s="38">
        <v>0.5</v>
      </c>
      <c r="C48" s="38"/>
      <c r="D48" s="38"/>
      <c r="E48" s="85"/>
      <c r="F48" s="38"/>
      <c r="G48" s="85"/>
      <c r="H48" s="85"/>
      <c r="I48" s="85"/>
      <c r="J48" s="85"/>
    </row>
    <row r="49" spans="1:10" x14ac:dyDescent="0.25">
      <c r="A49" s="150" t="s">
        <v>247</v>
      </c>
      <c r="B49" s="146"/>
      <c r="C49" s="146"/>
      <c r="D49" s="146">
        <v>2</v>
      </c>
      <c r="E49" s="146"/>
      <c r="F49" s="146"/>
      <c r="G49" s="159"/>
      <c r="H49" s="159"/>
      <c r="I49" s="159"/>
      <c r="J49" s="159"/>
    </row>
    <row r="50" spans="1:10" x14ac:dyDescent="0.25">
      <c r="A50" s="151" t="s">
        <v>197</v>
      </c>
      <c r="B50" s="152">
        <v>0.5</v>
      </c>
      <c r="C50" s="152"/>
      <c r="D50" s="152"/>
      <c r="E50" s="152">
        <v>2</v>
      </c>
      <c r="F50" s="152">
        <v>2</v>
      </c>
      <c r="G50" s="152">
        <v>2</v>
      </c>
      <c r="H50" s="160">
        <v>4</v>
      </c>
      <c r="I50" s="160">
        <v>18</v>
      </c>
      <c r="J50" s="160"/>
    </row>
    <row r="51" spans="1:10" x14ac:dyDescent="0.25">
      <c r="A51" s="151" t="s">
        <v>198</v>
      </c>
      <c r="B51" s="152"/>
      <c r="C51" s="152"/>
      <c r="D51" s="152"/>
      <c r="E51" s="152">
        <v>3</v>
      </c>
      <c r="F51" s="152"/>
      <c r="G51" s="160"/>
      <c r="H51" s="160">
        <v>25</v>
      </c>
      <c r="I51" s="160">
        <v>5</v>
      </c>
      <c r="J51" s="160"/>
    </row>
    <row r="52" spans="1:10" ht="16.5" thickBot="1" x14ac:dyDescent="0.3">
      <c r="A52" s="56"/>
      <c r="B52" s="87"/>
      <c r="C52" s="87"/>
      <c r="D52" s="87"/>
      <c r="E52" s="87"/>
      <c r="F52" s="87"/>
      <c r="G52" s="87"/>
      <c r="H52" s="87"/>
      <c r="I52" s="87"/>
      <c r="J52" s="87"/>
    </row>
    <row r="53" spans="1:10" ht="16.5" thickBot="1" x14ac:dyDescent="0.3">
      <c r="A53" s="26" t="s">
        <v>5</v>
      </c>
      <c r="B53" s="90">
        <f>B30+B17+B5+B27</f>
        <v>77</v>
      </c>
      <c r="C53" s="90">
        <f t="shared" ref="C53:J53" si="4">C30+C17+C5+C27</f>
        <v>27</v>
      </c>
      <c r="D53" s="90">
        <f t="shared" si="4"/>
        <v>39.549999999999997</v>
      </c>
      <c r="E53" s="90">
        <f t="shared" si="4"/>
        <v>50</v>
      </c>
      <c r="F53" s="90">
        <f t="shared" si="4"/>
        <v>57</v>
      </c>
      <c r="G53" s="90">
        <f>G30+G17+G5+G27</f>
        <v>59.5</v>
      </c>
      <c r="H53" s="90">
        <f t="shared" si="4"/>
        <v>46.5</v>
      </c>
      <c r="I53" s="90">
        <f t="shared" si="4"/>
        <v>47.5</v>
      </c>
      <c r="J53" s="90">
        <f t="shared" si="4"/>
        <v>0</v>
      </c>
    </row>
    <row r="54" spans="1:10" ht="16.5" thickBot="1" x14ac:dyDescent="0.3">
      <c r="A54" s="1" t="s">
        <v>6</v>
      </c>
      <c r="B54" s="98">
        <f>COUNT(B6:B14)+COUNT(B18:B25)+COUNT(B28)+COUNT(B31:B49)</f>
        <v>22</v>
      </c>
      <c r="C54" s="98">
        <f t="shared" ref="C54:J54" si="5">COUNT(C6:C14)+COUNT(C18:C25)+COUNT(C28)+COUNT(C31:C49)</f>
        <v>15</v>
      </c>
      <c r="D54" s="98">
        <f t="shared" si="5"/>
        <v>18</v>
      </c>
      <c r="E54" s="98">
        <f t="shared" si="5"/>
        <v>17</v>
      </c>
      <c r="F54" s="98">
        <f t="shared" si="5"/>
        <v>12</v>
      </c>
      <c r="G54" s="98">
        <f t="shared" si="5"/>
        <v>10</v>
      </c>
      <c r="H54" s="98">
        <f t="shared" si="5"/>
        <v>10</v>
      </c>
      <c r="I54" s="98">
        <f t="shared" si="5"/>
        <v>8</v>
      </c>
      <c r="J54" s="98">
        <f t="shared" si="5"/>
        <v>0</v>
      </c>
    </row>
    <row r="55" spans="1:10" x14ac:dyDescent="0.25">
      <c r="I55" s="2">
        <v>8149</v>
      </c>
    </row>
  </sheetData>
  <sortState xmlns:xlrd2="http://schemas.microsoft.com/office/spreadsheetml/2017/richdata2" ref="A6:I13">
    <sortCondition ref="A6:A13"/>
  </sortState>
  <phoneticPr fontId="4" type="noConversion"/>
  <printOptions gridLines="1"/>
  <pageMargins left="0.74803149606299213" right="0.74803149606299213" top="0.98425196850393704" bottom="0.98425196850393704" header="0.51181102362204722" footer="0.51181102362204722"/>
  <pageSetup paperSize="9" scale="91" fitToHeight="0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3">
    <pageSetUpPr fitToPage="1"/>
  </sheetPr>
  <dimension ref="A1:J38"/>
  <sheetViews>
    <sheetView zoomScale="115" zoomScaleNormal="115" workbookViewId="0">
      <selection activeCell="I36" sqref="I36:J36"/>
    </sheetView>
  </sheetViews>
  <sheetFormatPr defaultColWidth="8.85546875" defaultRowHeight="15.75" x14ac:dyDescent="0.25"/>
  <cols>
    <col min="1" max="1" width="33.140625" style="2" customWidth="1"/>
    <col min="2" max="7" width="9.5703125" style="2" customWidth="1"/>
    <col min="8" max="8" width="10.28515625" style="2" customWidth="1"/>
    <col min="9" max="10" width="10.140625" style="2" customWidth="1"/>
    <col min="11" max="16384" width="8.85546875" style="2"/>
  </cols>
  <sheetData>
    <row r="1" spans="1:10" ht="16.5" thickBot="1" x14ac:dyDescent="0.3">
      <c r="A1" s="26"/>
      <c r="B1" s="22">
        <v>1976</v>
      </c>
      <c r="C1" s="22">
        <v>1997</v>
      </c>
      <c r="D1" s="22">
        <v>2006</v>
      </c>
      <c r="E1" s="22">
        <v>2011</v>
      </c>
      <c r="F1" s="22">
        <v>2014</v>
      </c>
      <c r="G1" s="22">
        <v>2017</v>
      </c>
      <c r="H1" s="22">
        <v>2020</v>
      </c>
      <c r="I1" s="22">
        <v>2023</v>
      </c>
      <c r="J1" s="22"/>
    </row>
    <row r="2" spans="1:10" x14ac:dyDescent="0.25">
      <c r="A2" s="29" t="s">
        <v>241</v>
      </c>
      <c r="B2" s="16" t="s">
        <v>189</v>
      </c>
      <c r="C2" s="16" t="s">
        <v>189</v>
      </c>
      <c r="D2" s="16" t="s">
        <v>189</v>
      </c>
      <c r="E2" s="16" t="s">
        <v>189</v>
      </c>
      <c r="F2" s="16" t="s">
        <v>189</v>
      </c>
      <c r="G2" s="16" t="s">
        <v>189</v>
      </c>
      <c r="H2" s="16" t="s">
        <v>189</v>
      </c>
      <c r="I2" s="16" t="s">
        <v>189</v>
      </c>
      <c r="J2" s="16" t="s">
        <v>189</v>
      </c>
    </row>
    <row r="3" spans="1:10" x14ac:dyDescent="0.25">
      <c r="A3" s="10" t="s">
        <v>242</v>
      </c>
      <c r="B3" s="6"/>
      <c r="C3" s="6"/>
      <c r="D3" s="6"/>
      <c r="E3" s="12"/>
      <c r="F3" s="12"/>
      <c r="G3" s="12" t="s">
        <v>225</v>
      </c>
      <c r="H3" s="12" t="s">
        <v>226</v>
      </c>
      <c r="I3" s="12" t="s">
        <v>243</v>
      </c>
      <c r="J3" s="12"/>
    </row>
    <row r="4" spans="1:10" ht="16.5" thickBot="1" x14ac:dyDescent="0.3">
      <c r="A4" s="21" t="s">
        <v>248</v>
      </c>
      <c r="B4" s="71"/>
      <c r="C4" s="71"/>
      <c r="D4" s="71"/>
      <c r="E4" s="87"/>
      <c r="F4" s="87"/>
      <c r="G4" s="87"/>
      <c r="H4" s="87"/>
      <c r="I4" s="87"/>
      <c r="J4" s="87"/>
    </row>
    <row r="5" spans="1:10" ht="16.5" thickBot="1" x14ac:dyDescent="0.3">
      <c r="A5" s="26" t="s">
        <v>1</v>
      </c>
      <c r="B5" s="74">
        <f t="shared" ref="B5:J5" si="0">SUM(B6:B9)</f>
        <v>5</v>
      </c>
      <c r="C5" s="74">
        <f t="shared" si="0"/>
        <v>3</v>
      </c>
      <c r="D5" s="74">
        <f t="shared" si="0"/>
        <v>2</v>
      </c>
      <c r="E5" s="74">
        <f t="shared" si="0"/>
        <v>3</v>
      </c>
      <c r="F5" s="74">
        <f t="shared" si="0"/>
        <v>4</v>
      </c>
      <c r="G5" s="74">
        <f t="shared" si="0"/>
        <v>3.5</v>
      </c>
      <c r="H5" s="74">
        <f t="shared" si="0"/>
        <v>0.7</v>
      </c>
      <c r="I5" s="74">
        <f t="shared" si="0"/>
        <v>2.6</v>
      </c>
      <c r="J5" s="74">
        <f t="shared" si="0"/>
        <v>0</v>
      </c>
    </row>
    <row r="6" spans="1:10" x14ac:dyDescent="0.25">
      <c r="A6" s="142" t="s">
        <v>144</v>
      </c>
      <c r="B6" s="143">
        <v>0.5</v>
      </c>
      <c r="C6" s="143">
        <v>0.5</v>
      </c>
      <c r="D6" s="143">
        <v>0.5</v>
      </c>
      <c r="E6" s="143">
        <v>1</v>
      </c>
      <c r="F6" s="143">
        <v>1</v>
      </c>
      <c r="G6" s="143">
        <v>1</v>
      </c>
      <c r="H6" s="158">
        <v>0.1</v>
      </c>
      <c r="I6" s="158">
        <v>0.5</v>
      </c>
      <c r="J6" s="158"/>
    </row>
    <row r="7" spans="1:10" x14ac:dyDescent="0.25">
      <c r="A7" s="9" t="s">
        <v>157</v>
      </c>
      <c r="B7" s="38">
        <v>2</v>
      </c>
      <c r="C7" s="38">
        <v>0.5</v>
      </c>
      <c r="D7" s="38">
        <v>1</v>
      </c>
      <c r="E7" s="38"/>
      <c r="F7" s="38">
        <v>2</v>
      </c>
      <c r="G7" s="38">
        <v>2</v>
      </c>
      <c r="H7" s="85">
        <v>0.1</v>
      </c>
      <c r="I7" s="85">
        <v>2</v>
      </c>
      <c r="J7" s="85"/>
    </row>
    <row r="8" spans="1:10" x14ac:dyDescent="0.25">
      <c r="A8" s="145" t="s">
        <v>175</v>
      </c>
      <c r="B8" s="146">
        <v>2</v>
      </c>
      <c r="C8" s="146">
        <v>2</v>
      </c>
      <c r="D8" s="146">
        <v>0.5</v>
      </c>
      <c r="E8" s="146">
        <v>2</v>
      </c>
      <c r="F8" s="146">
        <v>1</v>
      </c>
      <c r="G8" s="146">
        <v>0.5</v>
      </c>
      <c r="H8" s="159">
        <v>0.5</v>
      </c>
      <c r="I8" s="159">
        <v>0.1</v>
      </c>
      <c r="J8" s="159"/>
    </row>
    <row r="9" spans="1:10" x14ac:dyDescent="0.25">
      <c r="A9" s="9" t="s">
        <v>177</v>
      </c>
      <c r="B9" s="38">
        <v>0.5</v>
      </c>
      <c r="C9" s="38"/>
      <c r="D9" s="38"/>
      <c r="E9" s="38"/>
      <c r="F9" s="38"/>
      <c r="G9" s="85"/>
      <c r="H9" s="85"/>
      <c r="I9" s="85"/>
      <c r="J9" s="85"/>
    </row>
    <row r="10" spans="1:10" ht="16.5" thickBot="1" x14ac:dyDescent="0.3">
      <c r="A10" s="14"/>
      <c r="B10" s="71"/>
      <c r="C10" s="71"/>
      <c r="D10" s="71"/>
      <c r="E10" s="87"/>
      <c r="F10" s="87"/>
      <c r="G10" s="87"/>
      <c r="H10" s="87"/>
      <c r="I10" s="87"/>
      <c r="J10" s="87"/>
    </row>
    <row r="11" spans="1:10" ht="16.5" thickBot="1" x14ac:dyDescent="0.3">
      <c r="A11" s="26" t="s">
        <v>2</v>
      </c>
      <c r="B11" s="74">
        <f t="shared" ref="B11:J11" si="1">SUM(B12:B16)</f>
        <v>14</v>
      </c>
      <c r="C11" s="74">
        <f t="shared" si="1"/>
        <v>2</v>
      </c>
      <c r="D11" s="74">
        <f t="shared" si="1"/>
        <v>2</v>
      </c>
      <c r="E11" s="74">
        <f t="shared" si="1"/>
        <v>2.5</v>
      </c>
      <c r="F11" s="74">
        <f t="shared" si="1"/>
        <v>2.5</v>
      </c>
      <c r="G11" s="74">
        <f t="shared" si="1"/>
        <v>0.5</v>
      </c>
      <c r="H11" s="74">
        <f t="shared" si="1"/>
        <v>0.11</v>
      </c>
      <c r="I11" s="74">
        <f t="shared" si="1"/>
        <v>0</v>
      </c>
      <c r="J11" s="74">
        <f t="shared" si="1"/>
        <v>0</v>
      </c>
    </row>
    <row r="12" spans="1:10" x14ac:dyDescent="0.25">
      <c r="A12" s="142" t="s">
        <v>29</v>
      </c>
      <c r="B12" s="143">
        <v>1</v>
      </c>
      <c r="C12" s="143"/>
      <c r="D12" s="143"/>
      <c r="E12" s="143">
        <v>0.5</v>
      </c>
      <c r="F12" s="143">
        <v>0.5</v>
      </c>
      <c r="G12" s="158"/>
      <c r="H12" s="158"/>
      <c r="I12" s="158"/>
      <c r="J12" s="158"/>
    </row>
    <row r="13" spans="1:10" x14ac:dyDescent="0.25">
      <c r="A13" s="9" t="s">
        <v>42</v>
      </c>
      <c r="B13" s="38">
        <v>0.5</v>
      </c>
      <c r="C13" s="38"/>
      <c r="D13" s="38">
        <v>0.5</v>
      </c>
      <c r="E13" s="38">
        <v>0.5</v>
      </c>
      <c r="F13" s="38">
        <v>0.5</v>
      </c>
      <c r="G13" s="85"/>
      <c r="H13" s="85"/>
      <c r="I13" s="85"/>
      <c r="J13" s="85"/>
    </row>
    <row r="14" spans="1:10" x14ac:dyDescent="0.25">
      <c r="A14" s="145" t="s">
        <v>44</v>
      </c>
      <c r="B14" s="146"/>
      <c r="C14" s="146">
        <v>0.5</v>
      </c>
      <c r="D14" s="146"/>
      <c r="E14" s="146"/>
      <c r="F14" s="146"/>
      <c r="G14" s="159"/>
      <c r="H14" s="159"/>
      <c r="I14" s="159"/>
      <c r="J14" s="159"/>
    </row>
    <row r="15" spans="1:10" x14ac:dyDescent="0.25">
      <c r="A15" s="9" t="s">
        <v>45</v>
      </c>
      <c r="B15" s="38">
        <v>12</v>
      </c>
      <c r="C15" s="38">
        <v>1</v>
      </c>
      <c r="D15" s="38">
        <v>1</v>
      </c>
      <c r="E15" s="38">
        <v>1</v>
      </c>
      <c r="F15" s="38">
        <v>1</v>
      </c>
      <c r="G15" s="38">
        <v>0.5</v>
      </c>
      <c r="H15" s="85">
        <v>0.01</v>
      </c>
      <c r="I15" s="85"/>
      <c r="J15" s="85"/>
    </row>
    <row r="16" spans="1:10" x14ac:dyDescent="0.25">
      <c r="A16" s="145" t="s">
        <v>46</v>
      </c>
      <c r="B16" s="146">
        <v>0.5</v>
      </c>
      <c r="C16" s="146">
        <v>0.5</v>
      </c>
      <c r="D16" s="146">
        <v>0.5</v>
      </c>
      <c r="E16" s="146">
        <v>0.5</v>
      </c>
      <c r="F16" s="146">
        <v>0.5</v>
      </c>
      <c r="G16" s="159"/>
      <c r="H16" s="159">
        <v>0.1</v>
      </c>
      <c r="I16" s="159"/>
      <c r="J16" s="159"/>
    </row>
    <row r="17" spans="1:10" ht="16.5" thickBot="1" x14ac:dyDescent="0.3">
      <c r="A17" s="14"/>
      <c r="B17" s="71"/>
      <c r="C17" s="71"/>
      <c r="D17" s="71"/>
      <c r="E17" s="87"/>
      <c r="F17" s="87"/>
      <c r="G17" s="87"/>
      <c r="H17" s="87"/>
      <c r="I17" s="87"/>
      <c r="J17" s="87"/>
    </row>
    <row r="18" spans="1:10" ht="16.5" thickBot="1" x14ac:dyDescent="0.3">
      <c r="A18" s="26" t="s">
        <v>4</v>
      </c>
      <c r="B18" s="74">
        <f t="shared" ref="B18:J18" si="2">SUM(B19:B32)</f>
        <v>33</v>
      </c>
      <c r="C18" s="74">
        <f t="shared" si="2"/>
        <v>54</v>
      </c>
      <c r="D18" s="74">
        <f t="shared" si="2"/>
        <v>40.5</v>
      </c>
      <c r="E18" s="74">
        <f t="shared" si="2"/>
        <v>43</v>
      </c>
      <c r="F18" s="74">
        <f t="shared" si="2"/>
        <v>73.5</v>
      </c>
      <c r="G18" s="74">
        <f t="shared" si="2"/>
        <v>33.5</v>
      </c>
      <c r="H18" s="74">
        <f t="shared" si="2"/>
        <v>41.11</v>
      </c>
      <c r="I18" s="74">
        <f t="shared" si="2"/>
        <v>42</v>
      </c>
      <c r="J18" s="74">
        <f t="shared" si="2"/>
        <v>0</v>
      </c>
    </row>
    <row r="19" spans="1:10" x14ac:dyDescent="0.25">
      <c r="A19" s="142" t="s">
        <v>215</v>
      </c>
      <c r="B19" s="143">
        <v>7</v>
      </c>
      <c r="C19" s="143">
        <v>30</v>
      </c>
      <c r="D19" s="143">
        <v>5</v>
      </c>
      <c r="E19" s="143">
        <v>2</v>
      </c>
      <c r="F19" s="143"/>
      <c r="G19" s="158"/>
      <c r="H19" s="158">
        <v>1</v>
      </c>
      <c r="I19" s="158">
        <v>1</v>
      </c>
      <c r="J19" s="158"/>
    </row>
    <row r="20" spans="1:10" x14ac:dyDescent="0.25">
      <c r="A20" s="9" t="s">
        <v>86</v>
      </c>
      <c r="B20" s="38">
        <v>12</v>
      </c>
      <c r="C20" s="38">
        <v>7</v>
      </c>
      <c r="D20" s="38">
        <v>9</v>
      </c>
      <c r="E20" s="38">
        <v>6</v>
      </c>
      <c r="F20" s="38">
        <v>4</v>
      </c>
      <c r="G20" s="85"/>
      <c r="H20" s="85">
        <v>0.1</v>
      </c>
      <c r="I20" s="85"/>
      <c r="J20" s="85"/>
    </row>
    <row r="21" spans="1:10" x14ac:dyDescent="0.25">
      <c r="A21" s="145" t="s">
        <v>89</v>
      </c>
      <c r="B21" s="146">
        <v>0.5</v>
      </c>
      <c r="C21" s="146">
        <v>0.5</v>
      </c>
      <c r="D21" s="146">
        <v>1</v>
      </c>
      <c r="E21" s="146">
        <v>1</v>
      </c>
      <c r="F21" s="146">
        <v>1</v>
      </c>
      <c r="G21" s="146">
        <v>1</v>
      </c>
      <c r="H21" s="159">
        <v>5</v>
      </c>
      <c r="I21" s="159">
        <v>5</v>
      </c>
      <c r="J21" s="159"/>
    </row>
    <row r="22" spans="1:10" x14ac:dyDescent="0.25">
      <c r="A22" s="9" t="s">
        <v>96</v>
      </c>
      <c r="B22" s="38">
        <v>1.5</v>
      </c>
      <c r="C22" s="38">
        <v>2</v>
      </c>
      <c r="D22" s="38"/>
      <c r="E22" s="38"/>
      <c r="F22" s="38">
        <v>11</v>
      </c>
      <c r="G22" s="38">
        <v>8</v>
      </c>
      <c r="H22" s="85">
        <v>6</v>
      </c>
      <c r="I22" s="85">
        <v>0.5</v>
      </c>
      <c r="J22" s="85"/>
    </row>
    <row r="23" spans="1:10" x14ac:dyDescent="0.25">
      <c r="A23" s="145" t="s">
        <v>97</v>
      </c>
      <c r="B23" s="146"/>
      <c r="C23" s="146">
        <v>0.5</v>
      </c>
      <c r="D23" s="146">
        <v>0.5</v>
      </c>
      <c r="E23" s="146"/>
      <c r="F23" s="146"/>
      <c r="G23" s="159">
        <v>0.5</v>
      </c>
      <c r="H23" s="159">
        <v>3</v>
      </c>
      <c r="I23" s="159">
        <v>0.5</v>
      </c>
      <c r="J23" s="159"/>
    </row>
    <row r="24" spans="1:10" x14ac:dyDescent="0.25">
      <c r="A24" s="9" t="s">
        <v>99</v>
      </c>
      <c r="B24" s="38">
        <v>0.5</v>
      </c>
      <c r="C24" s="38">
        <v>0.5</v>
      </c>
      <c r="D24" s="38">
        <v>1</v>
      </c>
      <c r="E24" s="38">
        <v>1</v>
      </c>
      <c r="F24" s="38">
        <v>0.5</v>
      </c>
      <c r="G24" s="38">
        <v>0.5</v>
      </c>
      <c r="H24" s="85">
        <v>0.5</v>
      </c>
      <c r="I24" s="85"/>
      <c r="J24" s="85"/>
    </row>
    <row r="25" spans="1:10" x14ac:dyDescent="0.25">
      <c r="A25" s="145" t="s">
        <v>101</v>
      </c>
      <c r="B25" s="146">
        <v>1</v>
      </c>
      <c r="C25" s="146">
        <v>1</v>
      </c>
      <c r="D25" s="146">
        <v>0.5</v>
      </c>
      <c r="E25" s="146">
        <v>1</v>
      </c>
      <c r="F25" s="146">
        <v>0.5</v>
      </c>
      <c r="G25" s="146">
        <v>2</v>
      </c>
      <c r="H25" s="159">
        <v>1</v>
      </c>
      <c r="I25" s="159">
        <v>2</v>
      </c>
      <c r="J25" s="159"/>
    </row>
    <row r="26" spans="1:10" x14ac:dyDescent="0.25">
      <c r="A26" s="114" t="s">
        <v>103</v>
      </c>
      <c r="B26" s="38">
        <v>5</v>
      </c>
      <c r="C26" s="38">
        <v>5</v>
      </c>
      <c r="D26" s="38">
        <v>4</v>
      </c>
      <c r="E26" s="38"/>
      <c r="F26" s="38"/>
      <c r="G26" s="85"/>
      <c r="H26" s="85"/>
      <c r="I26" s="85"/>
      <c r="J26" s="85"/>
    </row>
    <row r="27" spans="1:10" x14ac:dyDescent="0.25">
      <c r="A27" s="145" t="s">
        <v>104</v>
      </c>
      <c r="B27" s="146"/>
      <c r="C27" s="146"/>
      <c r="D27" s="146">
        <v>4</v>
      </c>
      <c r="E27" s="146">
        <v>6</v>
      </c>
      <c r="F27" s="146"/>
      <c r="G27" s="159"/>
      <c r="H27" s="159"/>
      <c r="I27" s="159"/>
      <c r="J27" s="159"/>
    </row>
    <row r="28" spans="1:10" x14ac:dyDescent="0.25">
      <c r="A28" s="9" t="s">
        <v>249</v>
      </c>
      <c r="B28" s="38"/>
      <c r="C28" s="38"/>
      <c r="D28" s="38"/>
      <c r="E28" s="38">
        <v>2</v>
      </c>
      <c r="F28" s="38"/>
      <c r="G28" s="85"/>
      <c r="H28" s="85"/>
      <c r="I28" s="85"/>
      <c r="J28" s="85"/>
    </row>
    <row r="29" spans="1:10" x14ac:dyDescent="0.25">
      <c r="A29" s="145" t="s">
        <v>131</v>
      </c>
      <c r="B29" s="146">
        <v>3</v>
      </c>
      <c r="C29" s="146">
        <v>3</v>
      </c>
      <c r="D29" s="146">
        <v>8</v>
      </c>
      <c r="E29" s="146">
        <v>8</v>
      </c>
      <c r="F29" s="146">
        <v>10</v>
      </c>
      <c r="G29" s="146">
        <v>5</v>
      </c>
      <c r="H29" s="159">
        <v>4</v>
      </c>
      <c r="I29" s="159">
        <v>3</v>
      </c>
      <c r="J29" s="159"/>
    </row>
    <row r="30" spans="1:10" x14ac:dyDescent="0.25">
      <c r="A30" s="9" t="s">
        <v>137</v>
      </c>
      <c r="B30" s="38"/>
      <c r="C30" s="38"/>
      <c r="D30" s="38">
        <v>0.5</v>
      </c>
      <c r="E30" s="38">
        <v>1</v>
      </c>
      <c r="F30" s="38">
        <v>0.5</v>
      </c>
      <c r="G30" s="38">
        <v>1</v>
      </c>
      <c r="H30" s="85">
        <v>0.5</v>
      </c>
      <c r="I30" s="85"/>
      <c r="J30" s="85"/>
    </row>
    <row r="31" spans="1:10" x14ac:dyDescent="0.25">
      <c r="A31" s="145" t="s">
        <v>139</v>
      </c>
      <c r="B31" s="146">
        <v>1.5</v>
      </c>
      <c r="C31" s="146">
        <v>0.5</v>
      </c>
      <c r="D31" s="146">
        <v>2</v>
      </c>
      <c r="E31" s="146">
        <v>1</v>
      </c>
      <c r="F31" s="146">
        <v>1</v>
      </c>
      <c r="G31" s="146">
        <v>0.5</v>
      </c>
      <c r="H31" s="159">
        <v>0.01</v>
      </c>
      <c r="I31" s="159"/>
      <c r="J31" s="159"/>
    </row>
    <row r="32" spans="1:10" x14ac:dyDescent="0.25">
      <c r="A32" s="151" t="s">
        <v>197</v>
      </c>
      <c r="B32" s="152">
        <v>1</v>
      </c>
      <c r="C32" s="152">
        <v>4</v>
      </c>
      <c r="D32" s="152">
        <v>5</v>
      </c>
      <c r="E32" s="152">
        <v>14</v>
      </c>
      <c r="F32" s="152">
        <v>45</v>
      </c>
      <c r="G32" s="152">
        <v>15</v>
      </c>
      <c r="H32" s="160">
        <v>20</v>
      </c>
      <c r="I32" s="160">
        <v>30</v>
      </c>
      <c r="J32" s="160"/>
    </row>
    <row r="33" spans="1:10" x14ac:dyDescent="0.25">
      <c r="A33" s="154" t="s">
        <v>198</v>
      </c>
      <c r="B33" s="155"/>
      <c r="C33" s="155"/>
      <c r="D33" s="155"/>
      <c r="E33" s="155">
        <v>1</v>
      </c>
      <c r="F33" s="155">
        <v>0.5</v>
      </c>
      <c r="G33" s="155">
        <v>25</v>
      </c>
      <c r="H33" s="169">
        <v>8</v>
      </c>
      <c r="I33" s="169">
        <v>3</v>
      </c>
      <c r="J33" s="169"/>
    </row>
    <row r="34" spans="1:10" ht="16.5" thickBot="1" x14ac:dyDescent="0.3">
      <c r="A34" s="9"/>
      <c r="B34" s="38"/>
      <c r="C34" s="38"/>
      <c r="D34" s="38"/>
      <c r="E34" s="38"/>
      <c r="F34" s="38"/>
      <c r="G34" s="38"/>
      <c r="H34" s="85"/>
      <c r="I34" s="85"/>
      <c r="J34" s="85"/>
    </row>
    <row r="35" spans="1:10" ht="16.5" thickBot="1" x14ac:dyDescent="0.3">
      <c r="A35" s="26" t="s">
        <v>5</v>
      </c>
      <c r="B35" s="74">
        <f t="shared" ref="B35:J35" si="3">B18+B11+B5</f>
        <v>52</v>
      </c>
      <c r="C35" s="74">
        <f t="shared" si="3"/>
        <v>59</v>
      </c>
      <c r="D35" s="74">
        <f t="shared" si="3"/>
        <v>44.5</v>
      </c>
      <c r="E35" s="74">
        <f t="shared" si="3"/>
        <v>48.5</v>
      </c>
      <c r="F35" s="74">
        <f t="shared" si="3"/>
        <v>80</v>
      </c>
      <c r="G35" s="74">
        <f t="shared" si="3"/>
        <v>37.5</v>
      </c>
      <c r="H35" s="74">
        <f t="shared" si="3"/>
        <v>41.92</v>
      </c>
      <c r="I35" s="74">
        <f t="shared" si="3"/>
        <v>44.6</v>
      </c>
      <c r="J35" s="74">
        <f t="shared" si="3"/>
        <v>0</v>
      </c>
    </row>
    <row r="36" spans="1:10" ht="16.5" thickBot="1" x14ac:dyDescent="0.3">
      <c r="A36" s="26" t="s">
        <v>6</v>
      </c>
      <c r="B36" s="42">
        <f>COUNT(B6:B9)+COUNT(B12:B16)+COUNT(B19:B31)</f>
        <v>17</v>
      </c>
      <c r="C36" s="42">
        <f t="shared" ref="C36:J36" si="4">COUNT(C6:C9)+COUNT(C12:C16)+COUNT(C19:C31)</f>
        <v>16</v>
      </c>
      <c r="D36" s="42">
        <f t="shared" si="4"/>
        <v>17</v>
      </c>
      <c r="E36" s="42">
        <f t="shared" si="4"/>
        <v>16</v>
      </c>
      <c r="F36" s="42">
        <f t="shared" si="4"/>
        <v>15</v>
      </c>
      <c r="G36" s="42">
        <f t="shared" si="4"/>
        <v>12</v>
      </c>
      <c r="H36" s="42">
        <f t="shared" si="4"/>
        <v>15</v>
      </c>
      <c r="I36" s="42">
        <f t="shared" si="4"/>
        <v>9</v>
      </c>
      <c r="J36" s="42">
        <f t="shared" si="4"/>
        <v>0</v>
      </c>
    </row>
    <row r="37" spans="1:10" x14ac:dyDescent="0.25">
      <c r="B37" s="83"/>
      <c r="C37" s="83"/>
      <c r="D37" s="83"/>
      <c r="E37" s="83"/>
      <c r="F37" s="83"/>
      <c r="G37" s="83"/>
      <c r="H37" s="83"/>
      <c r="I37" s="83">
        <v>8156</v>
      </c>
      <c r="J37" s="83"/>
    </row>
    <row r="38" spans="1:10" x14ac:dyDescent="0.25">
      <c r="B38" s="83"/>
      <c r="C38" s="83"/>
      <c r="D38" s="83"/>
      <c r="E38" s="83"/>
      <c r="F38" s="83"/>
      <c r="G38" s="83"/>
      <c r="H38" s="83"/>
      <c r="I38" s="83"/>
      <c r="J38" s="83"/>
    </row>
  </sheetData>
  <sortState xmlns:xlrd2="http://schemas.microsoft.com/office/spreadsheetml/2017/richdata2" ref="A19:I31">
    <sortCondition ref="A18:A31"/>
  </sortState>
  <phoneticPr fontId="4" type="noConversion"/>
  <printOptions gridLines="1"/>
  <pageMargins left="0.74803149606299213" right="0.74803149606299213" top="0.98425196850393704" bottom="0.98425196850393704" header="0.51181102362204722" footer="0.51181102362204722"/>
  <pageSetup paperSize="9" scale="94" fitToHeight="0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4">
    <pageSetUpPr fitToPage="1"/>
  </sheetPr>
  <dimension ref="A1:K43"/>
  <sheetViews>
    <sheetView zoomScale="115" zoomScaleNormal="115" workbookViewId="0">
      <selection activeCell="L11" sqref="L11"/>
    </sheetView>
  </sheetViews>
  <sheetFormatPr defaultColWidth="8.85546875" defaultRowHeight="15.75" x14ac:dyDescent="0.25"/>
  <cols>
    <col min="1" max="1" width="28.7109375" style="2" customWidth="1"/>
    <col min="2" max="10" width="9.5703125" style="2" customWidth="1"/>
    <col min="11" max="16384" width="8.85546875" style="2"/>
  </cols>
  <sheetData>
    <row r="1" spans="1:11" ht="16.5" thickBot="1" x14ac:dyDescent="0.3">
      <c r="A1" s="26"/>
      <c r="B1" s="22">
        <v>1976</v>
      </c>
      <c r="C1" s="22">
        <v>1997</v>
      </c>
      <c r="D1" s="22">
        <v>2006</v>
      </c>
      <c r="E1" s="22">
        <v>2011</v>
      </c>
      <c r="F1" s="22">
        <v>2014</v>
      </c>
      <c r="G1" s="22">
        <v>2017</v>
      </c>
      <c r="H1" s="22">
        <v>2020</v>
      </c>
      <c r="I1" s="22">
        <v>2023</v>
      </c>
      <c r="J1" s="22"/>
    </row>
    <row r="2" spans="1:11" x14ac:dyDescent="0.25">
      <c r="A2" s="16" t="s">
        <v>241</v>
      </c>
      <c r="B2" s="16" t="s">
        <v>189</v>
      </c>
      <c r="C2" s="16" t="s">
        <v>189</v>
      </c>
      <c r="D2" s="16" t="s">
        <v>189</v>
      </c>
      <c r="E2" s="16" t="s">
        <v>189</v>
      </c>
      <c r="F2" s="16" t="s">
        <v>189</v>
      </c>
      <c r="G2" s="16" t="s">
        <v>189</v>
      </c>
      <c r="H2" s="16" t="s">
        <v>189</v>
      </c>
      <c r="I2" s="16" t="s">
        <v>189</v>
      </c>
      <c r="J2" s="16" t="s">
        <v>189</v>
      </c>
      <c r="K2" s="194"/>
    </row>
    <row r="3" spans="1:11" x14ac:dyDescent="0.25">
      <c r="A3" s="10" t="s">
        <v>242</v>
      </c>
      <c r="B3" s="6"/>
      <c r="C3" s="6"/>
      <c r="D3" s="6"/>
      <c r="E3" s="12"/>
      <c r="F3" s="12"/>
      <c r="G3" s="12" t="s">
        <v>225</v>
      </c>
      <c r="H3" s="12" t="s">
        <v>226</v>
      </c>
      <c r="I3" s="12" t="s">
        <v>243</v>
      </c>
      <c r="J3" s="12"/>
    </row>
    <row r="4" spans="1:11" ht="16.5" thickBot="1" x14ac:dyDescent="0.3">
      <c r="A4" s="21" t="s">
        <v>250</v>
      </c>
      <c r="B4" s="71"/>
      <c r="C4" s="71"/>
      <c r="D4" s="71"/>
      <c r="E4" s="87"/>
      <c r="F4" s="87"/>
      <c r="G4" s="87"/>
      <c r="H4" s="87"/>
      <c r="I4" s="87"/>
      <c r="J4" s="87"/>
    </row>
    <row r="5" spans="1:11" ht="16.5" thickBot="1" x14ac:dyDescent="0.3">
      <c r="A5" s="26" t="s">
        <v>1</v>
      </c>
      <c r="B5" s="74">
        <f>SUM(B6:B10)</f>
        <v>5.5</v>
      </c>
      <c r="C5" s="74">
        <f t="shared" ref="C5:H5" si="0">SUM(C6:C10)</f>
        <v>10</v>
      </c>
      <c r="D5" s="74">
        <f t="shared" si="0"/>
        <v>11.5</v>
      </c>
      <c r="E5" s="74">
        <f t="shared" si="0"/>
        <v>11</v>
      </c>
      <c r="F5" s="74">
        <f t="shared" si="0"/>
        <v>16</v>
      </c>
      <c r="G5" s="74">
        <f t="shared" si="0"/>
        <v>37</v>
      </c>
      <c r="H5" s="74">
        <f t="shared" si="0"/>
        <v>46</v>
      </c>
      <c r="I5" s="74">
        <f>SUM(I6:I10)</f>
        <v>43</v>
      </c>
      <c r="J5" s="74">
        <f>SUM(J6:J10)</f>
        <v>0</v>
      </c>
    </row>
    <row r="6" spans="1:11" x14ac:dyDescent="0.25">
      <c r="A6" s="142" t="s">
        <v>144</v>
      </c>
      <c r="B6" s="143">
        <v>4</v>
      </c>
      <c r="C6" s="143">
        <v>3</v>
      </c>
      <c r="D6" s="143">
        <v>7</v>
      </c>
      <c r="E6" s="143">
        <v>8</v>
      </c>
      <c r="F6" s="143">
        <v>10</v>
      </c>
      <c r="G6" s="143">
        <v>8</v>
      </c>
      <c r="H6" s="158">
        <v>10</v>
      </c>
      <c r="I6" s="158">
        <v>8</v>
      </c>
      <c r="J6" s="158"/>
    </row>
    <row r="7" spans="1:11" x14ac:dyDescent="0.25">
      <c r="A7" s="9" t="s">
        <v>157</v>
      </c>
      <c r="B7" s="38">
        <v>0.5</v>
      </c>
      <c r="C7" s="38">
        <v>3</v>
      </c>
      <c r="D7" s="38">
        <v>0.5</v>
      </c>
      <c r="E7" s="38"/>
      <c r="F7" s="38">
        <v>1</v>
      </c>
      <c r="G7" s="38">
        <v>3</v>
      </c>
      <c r="H7" s="85">
        <v>10</v>
      </c>
      <c r="I7" s="85">
        <v>7</v>
      </c>
      <c r="J7" s="85"/>
    </row>
    <row r="8" spans="1:11" x14ac:dyDescent="0.25">
      <c r="A8" s="145" t="s">
        <v>175</v>
      </c>
      <c r="B8" s="146">
        <v>1</v>
      </c>
      <c r="C8" s="146">
        <v>4</v>
      </c>
      <c r="D8" s="146">
        <v>2</v>
      </c>
      <c r="E8" s="146">
        <v>1</v>
      </c>
      <c r="F8" s="146"/>
      <c r="G8" s="159"/>
      <c r="H8" s="159"/>
      <c r="I8" s="159"/>
      <c r="J8" s="159"/>
    </row>
    <row r="9" spans="1:11" x14ac:dyDescent="0.25">
      <c r="A9" s="9" t="s">
        <v>177</v>
      </c>
      <c r="B9" s="38"/>
      <c r="C9" s="38"/>
      <c r="D9" s="38">
        <v>2</v>
      </c>
      <c r="E9" s="38">
        <v>2</v>
      </c>
      <c r="F9" s="38">
        <v>5</v>
      </c>
      <c r="G9" s="38">
        <v>21</v>
      </c>
      <c r="H9" s="85">
        <v>23</v>
      </c>
      <c r="I9" s="85">
        <v>22</v>
      </c>
      <c r="J9" s="85"/>
    </row>
    <row r="10" spans="1:11" x14ac:dyDescent="0.25">
      <c r="A10" s="150" t="s">
        <v>251</v>
      </c>
      <c r="B10" s="146"/>
      <c r="C10" s="146"/>
      <c r="D10" s="146"/>
      <c r="E10" s="146"/>
      <c r="F10" s="146"/>
      <c r="G10" s="146">
        <v>5</v>
      </c>
      <c r="H10" s="159">
        <v>3</v>
      </c>
      <c r="I10" s="159">
        <v>6</v>
      </c>
      <c r="J10" s="159"/>
    </row>
    <row r="11" spans="1:11" x14ac:dyDescent="0.25">
      <c r="A11" s="27" t="s">
        <v>0</v>
      </c>
      <c r="B11" s="71"/>
      <c r="C11" s="71"/>
      <c r="D11" s="71"/>
      <c r="E11" s="71"/>
      <c r="F11" s="71"/>
      <c r="G11" s="71"/>
      <c r="H11" s="87"/>
      <c r="I11" s="87">
        <v>4</v>
      </c>
      <c r="J11" s="87"/>
    </row>
    <row r="12" spans="1:11" ht="16.5" thickBot="1" x14ac:dyDescent="0.3">
      <c r="A12" s="14"/>
      <c r="B12" s="71"/>
      <c r="C12" s="71"/>
      <c r="D12" s="71"/>
      <c r="E12" s="87"/>
      <c r="F12" s="87"/>
      <c r="G12" s="87"/>
      <c r="H12" s="87"/>
      <c r="I12" s="87"/>
      <c r="J12" s="87"/>
    </row>
    <row r="13" spans="1:11" ht="16.5" thickBot="1" x14ac:dyDescent="0.3">
      <c r="A13" s="26" t="s">
        <v>2</v>
      </c>
      <c r="B13" s="74">
        <f>SUM(B14:B18)</f>
        <v>2</v>
      </c>
      <c r="C13" s="74">
        <f t="shared" ref="C13:J13" si="1">SUM(C14:C18)</f>
        <v>2</v>
      </c>
      <c r="D13" s="74">
        <f t="shared" si="1"/>
        <v>4.5</v>
      </c>
      <c r="E13" s="74">
        <f t="shared" si="1"/>
        <v>3</v>
      </c>
      <c r="F13" s="74">
        <f t="shared" si="1"/>
        <v>1</v>
      </c>
      <c r="G13" s="74">
        <f t="shared" si="1"/>
        <v>0.5</v>
      </c>
      <c r="H13" s="74">
        <f t="shared" si="1"/>
        <v>0.5</v>
      </c>
      <c r="I13" s="74">
        <f t="shared" si="1"/>
        <v>0.5</v>
      </c>
      <c r="J13" s="74">
        <f t="shared" si="1"/>
        <v>0</v>
      </c>
    </row>
    <row r="14" spans="1:11" x14ac:dyDescent="0.25">
      <c r="A14" s="142" t="s">
        <v>25</v>
      </c>
      <c r="B14" s="143">
        <v>0.5</v>
      </c>
      <c r="C14" s="143"/>
      <c r="D14" s="143">
        <v>1</v>
      </c>
      <c r="E14" s="143">
        <v>1</v>
      </c>
      <c r="F14" s="143">
        <v>0.5</v>
      </c>
      <c r="G14" s="158"/>
      <c r="H14" s="158"/>
      <c r="I14" s="158"/>
      <c r="J14" s="158"/>
    </row>
    <row r="15" spans="1:11" x14ac:dyDescent="0.25">
      <c r="A15" s="9" t="s">
        <v>29</v>
      </c>
      <c r="B15" s="38">
        <v>0.5</v>
      </c>
      <c r="C15" s="38">
        <v>1</v>
      </c>
      <c r="D15" s="38">
        <v>2</v>
      </c>
      <c r="E15" s="38">
        <v>1</v>
      </c>
      <c r="F15" s="38"/>
      <c r="G15" s="85"/>
      <c r="H15" s="85"/>
      <c r="I15" s="85"/>
      <c r="J15" s="85"/>
    </row>
    <row r="16" spans="1:11" x14ac:dyDescent="0.25">
      <c r="A16" s="145" t="s">
        <v>36</v>
      </c>
      <c r="B16" s="146">
        <v>0.5</v>
      </c>
      <c r="C16" s="146">
        <v>0.5</v>
      </c>
      <c r="D16" s="146">
        <v>0.5</v>
      </c>
      <c r="E16" s="146"/>
      <c r="F16" s="146"/>
      <c r="G16" s="159"/>
      <c r="H16" s="159"/>
      <c r="I16" s="159"/>
      <c r="J16" s="159"/>
    </row>
    <row r="17" spans="1:10" ht="15.75" customHeight="1" x14ac:dyDescent="0.25">
      <c r="A17" s="9" t="s">
        <v>42</v>
      </c>
      <c r="B17" s="38">
        <v>0.5</v>
      </c>
      <c r="C17" s="38">
        <v>0.5</v>
      </c>
      <c r="D17" s="38">
        <v>1</v>
      </c>
      <c r="E17" s="38">
        <v>0.5</v>
      </c>
      <c r="F17" s="38">
        <v>0.5</v>
      </c>
      <c r="G17" s="38">
        <v>0.5</v>
      </c>
      <c r="H17" s="85">
        <v>0.5</v>
      </c>
      <c r="I17" s="85">
        <v>0.5</v>
      </c>
      <c r="J17" s="85"/>
    </row>
    <row r="18" spans="1:10" ht="15.75" customHeight="1" x14ac:dyDescent="0.25">
      <c r="A18" s="163" t="s">
        <v>45</v>
      </c>
      <c r="B18" s="146"/>
      <c r="C18" s="146"/>
      <c r="D18" s="146"/>
      <c r="E18" s="146">
        <v>0.5</v>
      </c>
      <c r="F18" s="146"/>
      <c r="G18" s="159"/>
      <c r="H18" s="159"/>
      <c r="I18" s="159"/>
      <c r="J18" s="159"/>
    </row>
    <row r="19" spans="1:10" ht="15.75" customHeight="1" thickBot="1" x14ac:dyDescent="0.3">
      <c r="A19" s="66"/>
      <c r="B19" s="71"/>
      <c r="C19" s="71"/>
      <c r="D19" s="71"/>
      <c r="E19" s="71"/>
      <c r="F19" s="71"/>
      <c r="G19" s="87"/>
      <c r="H19" s="87"/>
      <c r="I19" s="87"/>
      <c r="J19" s="87"/>
    </row>
    <row r="20" spans="1:10" ht="15.75" customHeight="1" thickBot="1" x14ac:dyDescent="0.3">
      <c r="A20" s="30" t="s">
        <v>246</v>
      </c>
      <c r="B20" s="97">
        <f>B21</f>
        <v>0</v>
      </c>
      <c r="C20" s="97">
        <f t="shared" ref="C20:J20" si="2">C21</f>
        <v>0</v>
      </c>
      <c r="D20" s="97">
        <f t="shared" si="2"/>
        <v>0</v>
      </c>
      <c r="E20" s="97">
        <f t="shared" si="2"/>
        <v>0</v>
      </c>
      <c r="F20" s="97">
        <f t="shared" si="2"/>
        <v>0</v>
      </c>
      <c r="G20" s="97">
        <f t="shared" si="2"/>
        <v>1</v>
      </c>
      <c r="H20" s="97">
        <f t="shared" si="2"/>
        <v>0</v>
      </c>
      <c r="I20" s="97">
        <f t="shared" si="2"/>
        <v>0</v>
      </c>
      <c r="J20" s="97">
        <f t="shared" si="2"/>
        <v>0</v>
      </c>
    </row>
    <row r="21" spans="1:10" x14ac:dyDescent="0.25">
      <c r="A21" s="166" t="s">
        <v>246</v>
      </c>
      <c r="B21" s="167"/>
      <c r="C21" s="167"/>
      <c r="D21" s="167"/>
      <c r="E21" s="168"/>
      <c r="F21" s="168"/>
      <c r="G21" s="168">
        <v>1</v>
      </c>
      <c r="H21" s="168"/>
      <c r="I21" s="168"/>
      <c r="J21" s="168"/>
    </row>
    <row r="22" spans="1:10" ht="16.5" thickBot="1" x14ac:dyDescent="0.3">
      <c r="A22" s="9"/>
      <c r="B22" s="38"/>
      <c r="C22" s="38"/>
      <c r="D22" s="38"/>
      <c r="E22" s="38"/>
      <c r="F22" s="38"/>
      <c r="G22" s="85"/>
      <c r="H22" s="85"/>
      <c r="I22" s="85"/>
      <c r="J22" s="85"/>
    </row>
    <row r="23" spans="1:10" ht="16.5" thickBot="1" x14ac:dyDescent="0.3">
      <c r="A23" s="26" t="s">
        <v>4</v>
      </c>
      <c r="B23" s="74">
        <f>SUM(B24:B38)</f>
        <v>32.5</v>
      </c>
      <c r="C23" s="74">
        <f t="shared" ref="C23:J23" si="3">SUM(C24:C38)</f>
        <v>40.5</v>
      </c>
      <c r="D23" s="74">
        <f t="shared" si="3"/>
        <v>30.5</v>
      </c>
      <c r="E23" s="74">
        <f t="shared" si="3"/>
        <v>36.5</v>
      </c>
      <c r="F23" s="74">
        <f t="shared" si="3"/>
        <v>47.5</v>
      </c>
      <c r="G23" s="74">
        <f t="shared" si="3"/>
        <v>35.5</v>
      </c>
      <c r="H23" s="74">
        <f t="shared" si="3"/>
        <v>26.2</v>
      </c>
      <c r="I23" s="74">
        <f t="shared" si="3"/>
        <v>16.61</v>
      </c>
      <c r="J23" s="74">
        <f t="shared" si="3"/>
        <v>0</v>
      </c>
    </row>
    <row r="24" spans="1:10" x14ac:dyDescent="0.25">
      <c r="A24" s="142" t="s">
        <v>77</v>
      </c>
      <c r="B24" s="143"/>
      <c r="C24" s="143">
        <v>5</v>
      </c>
      <c r="D24" s="143">
        <v>6</v>
      </c>
      <c r="E24" s="143">
        <v>4</v>
      </c>
      <c r="F24" s="143">
        <v>0.5</v>
      </c>
      <c r="G24" s="143">
        <v>0.5</v>
      </c>
      <c r="H24" s="158">
        <v>4</v>
      </c>
      <c r="I24" s="158"/>
      <c r="J24" s="158"/>
    </row>
    <row r="25" spans="1:10" x14ac:dyDescent="0.25">
      <c r="A25" s="9" t="s">
        <v>86</v>
      </c>
      <c r="B25" s="38">
        <v>1</v>
      </c>
      <c r="C25" s="38">
        <v>0.5</v>
      </c>
      <c r="D25" s="38">
        <v>0.5</v>
      </c>
      <c r="E25" s="38">
        <v>0.5</v>
      </c>
      <c r="F25" s="38">
        <v>1</v>
      </c>
      <c r="G25" s="85"/>
      <c r="H25" s="85"/>
      <c r="I25" s="85"/>
      <c r="J25" s="85"/>
    </row>
    <row r="26" spans="1:10" x14ac:dyDescent="0.25">
      <c r="A26" s="145" t="s">
        <v>89</v>
      </c>
      <c r="B26" s="146">
        <v>0.5</v>
      </c>
      <c r="C26" s="146">
        <v>0.5</v>
      </c>
      <c r="D26" s="146">
        <v>0.5</v>
      </c>
      <c r="E26" s="146">
        <v>0.5</v>
      </c>
      <c r="F26" s="146">
        <v>0.5</v>
      </c>
      <c r="G26" s="146">
        <v>0.5</v>
      </c>
      <c r="H26" s="159">
        <v>0.1</v>
      </c>
      <c r="I26" s="159">
        <v>0.01</v>
      </c>
      <c r="J26" s="159"/>
    </row>
    <row r="27" spans="1:10" x14ac:dyDescent="0.25">
      <c r="A27" s="9" t="s">
        <v>91</v>
      </c>
      <c r="B27" s="38"/>
      <c r="C27" s="38">
        <v>0.5</v>
      </c>
      <c r="D27" s="38"/>
      <c r="E27" s="38">
        <v>0.5</v>
      </c>
      <c r="F27" s="38"/>
      <c r="G27" s="85"/>
      <c r="H27" s="85"/>
      <c r="I27" s="85"/>
      <c r="J27" s="85"/>
    </row>
    <row r="28" spans="1:10" x14ac:dyDescent="0.25">
      <c r="A28" s="145" t="s">
        <v>96</v>
      </c>
      <c r="B28" s="146"/>
      <c r="C28" s="146"/>
      <c r="D28" s="146"/>
      <c r="E28" s="146">
        <v>0.5</v>
      </c>
      <c r="F28" s="146">
        <v>0.5</v>
      </c>
      <c r="G28" s="159">
        <v>0.5</v>
      </c>
      <c r="H28" s="159">
        <v>0.5</v>
      </c>
      <c r="I28" s="159"/>
      <c r="J28" s="159"/>
    </row>
    <row r="29" spans="1:10" x14ac:dyDescent="0.25">
      <c r="A29" s="9" t="s">
        <v>97</v>
      </c>
      <c r="B29" s="38">
        <v>0.5</v>
      </c>
      <c r="C29" s="38">
        <v>1</v>
      </c>
      <c r="D29" s="38">
        <v>0.5</v>
      </c>
      <c r="E29" s="38">
        <v>0.5</v>
      </c>
      <c r="F29" s="38">
        <v>0.5</v>
      </c>
      <c r="G29" s="38">
        <v>0.5</v>
      </c>
      <c r="H29" s="85">
        <v>0.5</v>
      </c>
      <c r="I29" s="85">
        <v>1</v>
      </c>
      <c r="J29" s="85"/>
    </row>
    <row r="30" spans="1:10" x14ac:dyDescent="0.25">
      <c r="A30" s="145" t="s">
        <v>99</v>
      </c>
      <c r="B30" s="146"/>
      <c r="C30" s="146">
        <v>0.5</v>
      </c>
      <c r="D30" s="146">
        <v>1</v>
      </c>
      <c r="E30" s="146">
        <v>1</v>
      </c>
      <c r="F30" s="146"/>
      <c r="G30" s="159"/>
      <c r="H30" s="159"/>
      <c r="I30" s="159"/>
      <c r="J30" s="159"/>
    </row>
    <row r="31" spans="1:10" x14ac:dyDescent="0.25">
      <c r="A31" s="9" t="s">
        <v>123</v>
      </c>
      <c r="B31" s="38">
        <v>3</v>
      </c>
      <c r="C31" s="38">
        <v>1</v>
      </c>
      <c r="D31" s="38">
        <v>0.5</v>
      </c>
      <c r="E31" s="38">
        <v>1</v>
      </c>
      <c r="F31" s="38">
        <v>0.5</v>
      </c>
      <c r="G31" s="85"/>
      <c r="H31" s="85"/>
      <c r="I31" s="85"/>
      <c r="J31" s="85"/>
    </row>
    <row r="32" spans="1:10" x14ac:dyDescent="0.25">
      <c r="A32" s="145" t="s">
        <v>252</v>
      </c>
      <c r="B32" s="146">
        <v>10</v>
      </c>
      <c r="C32" s="146">
        <v>25</v>
      </c>
      <c r="D32" s="146">
        <v>6</v>
      </c>
      <c r="E32" s="146">
        <v>2</v>
      </c>
      <c r="F32" s="146">
        <v>2</v>
      </c>
      <c r="G32" s="159"/>
      <c r="H32" s="159"/>
      <c r="I32" s="159"/>
      <c r="J32" s="159"/>
    </row>
    <row r="33" spans="1:10" x14ac:dyDescent="0.25">
      <c r="A33" s="9" t="s">
        <v>253</v>
      </c>
      <c r="B33" s="38">
        <v>2</v>
      </c>
      <c r="C33" s="38"/>
      <c r="D33" s="38">
        <v>5</v>
      </c>
      <c r="E33" s="38">
        <v>11</v>
      </c>
      <c r="F33" s="38">
        <v>11</v>
      </c>
      <c r="G33" s="38">
        <v>8</v>
      </c>
      <c r="H33" s="85">
        <v>1</v>
      </c>
      <c r="I33" s="85">
        <v>0.5</v>
      </c>
      <c r="J33" s="85"/>
    </row>
    <row r="34" spans="1:10" x14ac:dyDescent="0.25">
      <c r="A34" s="145" t="s">
        <v>131</v>
      </c>
      <c r="B34" s="146">
        <v>0.5</v>
      </c>
      <c r="C34" s="146">
        <v>0.5</v>
      </c>
      <c r="D34" s="146">
        <v>0.5</v>
      </c>
      <c r="E34" s="146">
        <v>0.5</v>
      </c>
      <c r="F34" s="146">
        <v>0.5</v>
      </c>
      <c r="G34" s="146">
        <v>0.5</v>
      </c>
      <c r="H34" s="159">
        <v>0.1</v>
      </c>
      <c r="I34" s="159">
        <v>0.1</v>
      </c>
      <c r="J34" s="159"/>
    </row>
    <row r="35" spans="1:10" x14ac:dyDescent="0.25">
      <c r="A35" s="9" t="s">
        <v>137</v>
      </c>
      <c r="B35" s="38">
        <v>0.5</v>
      </c>
      <c r="C35" s="38"/>
      <c r="D35" s="38">
        <v>0.5</v>
      </c>
      <c r="E35" s="38"/>
      <c r="F35" s="38"/>
      <c r="G35" s="85"/>
      <c r="H35" s="85"/>
      <c r="I35" s="85"/>
      <c r="J35" s="85"/>
    </row>
    <row r="36" spans="1:10" x14ac:dyDescent="0.25">
      <c r="A36" s="145" t="s">
        <v>139</v>
      </c>
      <c r="B36" s="146">
        <v>0.5</v>
      </c>
      <c r="C36" s="146"/>
      <c r="D36" s="146">
        <v>0.5</v>
      </c>
      <c r="E36" s="146">
        <v>0.5</v>
      </c>
      <c r="F36" s="146">
        <v>0.5</v>
      </c>
      <c r="G36" s="159"/>
      <c r="H36" s="159"/>
      <c r="I36" s="159"/>
      <c r="J36" s="159"/>
    </row>
    <row r="37" spans="1:10" x14ac:dyDescent="0.25">
      <c r="A37" s="11" t="s">
        <v>254</v>
      </c>
      <c r="B37" s="38"/>
      <c r="C37" s="38"/>
      <c r="D37" s="38">
        <v>9</v>
      </c>
      <c r="E37" s="38"/>
      <c r="F37" s="38"/>
      <c r="G37" s="85"/>
      <c r="H37" s="85"/>
      <c r="I37" s="85"/>
      <c r="J37" s="85"/>
    </row>
    <row r="38" spans="1:10" x14ac:dyDescent="0.25">
      <c r="A38" s="151" t="s">
        <v>197</v>
      </c>
      <c r="B38" s="152">
        <v>14</v>
      </c>
      <c r="C38" s="152">
        <v>6</v>
      </c>
      <c r="D38" s="152"/>
      <c r="E38" s="152">
        <v>14</v>
      </c>
      <c r="F38" s="152">
        <v>30</v>
      </c>
      <c r="G38" s="152">
        <v>25</v>
      </c>
      <c r="H38" s="160">
        <v>20</v>
      </c>
      <c r="I38" s="160">
        <v>15</v>
      </c>
      <c r="J38" s="160"/>
    </row>
    <row r="39" spans="1:10" x14ac:dyDescent="0.25">
      <c r="A39" s="154" t="s">
        <v>198</v>
      </c>
      <c r="B39" s="155"/>
      <c r="C39" s="155"/>
      <c r="D39" s="155"/>
      <c r="E39" s="155">
        <v>3</v>
      </c>
      <c r="F39" s="155">
        <v>9</v>
      </c>
      <c r="G39" s="169">
        <v>6</v>
      </c>
      <c r="H39" s="169">
        <v>4</v>
      </c>
      <c r="I39" s="169">
        <v>4</v>
      </c>
      <c r="J39" s="169"/>
    </row>
    <row r="40" spans="1:10" ht="16.5" thickBot="1" x14ac:dyDescent="0.3">
      <c r="A40" s="11"/>
      <c r="B40" s="38"/>
      <c r="C40" s="38"/>
      <c r="D40" s="38"/>
      <c r="E40" s="38"/>
      <c r="F40" s="38"/>
      <c r="G40" s="85"/>
      <c r="H40" s="85"/>
      <c r="I40" s="85"/>
      <c r="J40" s="85"/>
    </row>
    <row r="41" spans="1:10" ht="16.5" thickBot="1" x14ac:dyDescent="0.3">
      <c r="A41" s="26" t="s">
        <v>5</v>
      </c>
      <c r="B41" s="74">
        <f>B23+B13+B5+B20</f>
        <v>40</v>
      </c>
      <c r="C41" s="74">
        <f t="shared" ref="C41:H41" si="4">C23+C13+C5+C20</f>
        <v>52.5</v>
      </c>
      <c r="D41" s="74">
        <f t="shared" si="4"/>
        <v>46.5</v>
      </c>
      <c r="E41" s="74">
        <f t="shared" si="4"/>
        <v>50.5</v>
      </c>
      <c r="F41" s="74">
        <f t="shared" si="4"/>
        <v>64.5</v>
      </c>
      <c r="G41" s="74">
        <f t="shared" si="4"/>
        <v>74</v>
      </c>
      <c r="H41" s="74">
        <f t="shared" si="4"/>
        <v>72.7</v>
      </c>
      <c r="I41" s="74">
        <f>I23+I13+I5+I20</f>
        <v>60.11</v>
      </c>
      <c r="J41" s="74">
        <f>J23+J13+J5+J20</f>
        <v>0</v>
      </c>
    </row>
    <row r="42" spans="1:10" ht="16.5" thickBot="1" x14ac:dyDescent="0.3">
      <c r="A42" s="26" t="s">
        <v>6</v>
      </c>
      <c r="B42" s="42">
        <f>COUNT(B6:B10)+COUNT(B14:B18)+COUNT(B21)+COUNT(B24:B36)</f>
        <v>16</v>
      </c>
      <c r="C42" s="42">
        <f t="shared" ref="C42:J42" si="5">COUNT(C6:C10)+COUNT(C14:C18)+COUNT(C21)+COUNT(C24:C36)</f>
        <v>15</v>
      </c>
      <c r="D42" s="42">
        <f t="shared" si="5"/>
        <v>19</v>
      </c>
      <c r="E42" s="42">
        <f t="shared" si="5"/>
        <v>19</v>
      </c>
      <c r="F42" s="42">
        <f t="shared" si="5"/>
        <v>15</v>
      </c>
      <c r="G42" s="42">
        <f t="shared" si="5"/>
        <v>12</v>
      </c>
      <c r="H42" s="42">
        <f t="shared" si="5"/>
        <v>11</v>
      </c>
      <c r="I42" s="42">
        <f t="shared" si="5"/>
        <v>9</v>
      </c>
      <c r="J42" s="42">
        <f t="shared" si="5"/>
        <v>0</v>
      </c>
    </row>
    <row r="43" spans="1:10" x14ac:dyDescent="0.25">
      <c r="B43" s="83"/>
      <c r="C43" s="83"/>
      <c r="D43" s="83"/>
      <c r="E43" s="83"/>
      <c r="F43" s="83"/>
      <c r="G43" s="83"/>
      <c r="H43" s="83"/>
      <c r="I43" s="83">
        <v>8154</v>
      </c>
      <c r="J43" s="83"/>
    </row>
  </sheetData>
  <sortState xmlns:xlrd2="http://schemas.microsoft.com/office/spreadsheetml/2017/richdata2" ref="A24:I36">
    <sortCondition ref="A23:A36"/>
  </sortState>
  <phoneticPr fontId="4" type="noConversion"/>
  <printOptions gridLines="1"/>
  <pageMargins left="0.74803149606299213" right="0.74803149606299213" top="0.98425196850393704" bottom="0.98425196850393704" header="0.51181102362204722" footer="0.51181102362204722"/>
  <pageSetup paperSize="9" scale="92" fitToHeight="0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>
    <pageSetUpPr fitToPage="1"/>
  </sheetPr>
  <dimension ref="A1:K59"/>
  <sheetViews>
    <sheetView topLeftCell="A26" zoomScaleNormal="100" workbookViewId="0">
      <selection activeCell="M51" sqref="M51"/>
    </sheetView>
  </sheetViews>
  <sheetFormatPr defaultColWidth="8.85546875" defaultRowHeight="15.75" x14ac:dyDescent="0.25"/>
  <cols>
    <col min="1" max="1" width="30" style="2" customWidth="1"/>
    <col min="2" max="7" width="9.5703125" style="2" customWidth="1"/>
    <col min="8" max="10" width="10.28515625" style="2" customWidth="1"/>
    <col min="11" max="16384" width="8.85546875" style="2"/>
  </cols>
  <sheetData>
    <row r="1" spans="1:11" ht="16.5" thickBot="1" x14ac:dyDescent="0.3">
      <c r="A1" s="26"/>
      <c r="B1" s="22">
        <v>1976</v>
      </c>
      <c r="C1" s="22">
        <v>1997</v>
      </c>
      <c r="D1" s="22">
        <v>2006</v>
      </c>
      <c r="E1" s="22">
        <v>2011</v>
      </c>
      <c r="F1" s="22">
        <v>2014</v>
      </c>
      <c r="G1" s="22">
        <v>2017</v>
      </c>
      <c r="H1" s="22">
        <v>2020</v>
      </c>
      <c r="I1" s="22">
        <v>2023</v>
      </c>
      <c r="J1" s="22"/>
    </row>
    <row r="2" spans="1:11" ht="21" customHeight="1" x14ac:dyDescent="0.25">
      <c r="A2" s="29" t="s">
        <v>241</v>
      </c>
      <c r="B2" s="16" t="s">
        <v>189</v>
      </c>
      <c r="C2" s="16" t="s">
        <v>189</v>
      </c>
      <c r="D2" s="16" t="s">
        <v>189</v>
      </c>
      <c r="E2" s="16" t="s">
        <v>189</v>
      </c>
      <c r="F2" s="16" t="s">
        <v>189</v>
      </c>
      <c r="G2" s="16" t="s">
        <v>189</v>
      </c>
      <c r="H2" s="16" t="s">
        <v>189</v>
      </c>
      <c r="I2" s="16" t="s">
        <v>189</v>
      </c>
      <c r="J2" s="16" t="s">
        <v>189</v>
      </c>
    </row>
    <row r="3" spans="1:11" ht="21" customHeight="1" x14ac:dyDescent="0.25">
      <c r="A3" s="10" t="s">
        <v>242</v>
      </c>
      <c r="B3" s="6"/>
      <c r="C3" s="6"/>
      <c r="D3" s="6"/>
      <c r="E3" s="12"/>
      <c r="F3" s="12"/>
      <c r="G3" s="12" t="s">
        <v>225</v>
      </c>
      <c r="H3" s="12" t="s">
        <v>226</v>
      </c>
      <c r="I3" s="12" t="s">
        <v>243</v>
      </c>
      <c r="J3" s="12"/>
    </row>
    <row r="4" spans="1:11" x14ac:dyDescent="0.25">
      <c r="A4" s="10" t="s">
        <v>255</v>
      </c>
      <c r="B4" s="38"/>
      <c r="C4" s="38"/>
      <c r="D4" s="38"/>
      <c r="E4" s="85"/>
      <c r="F4" s="85"/>
      <c r="G4" s="85"/>
      <c r="H4" s="85"/>
      <c r="I4" s="85"/>
      <c r="J4" s="85"/>
      <c r="K4" s="75"/>
    </row>
    <row r="5" spans="1:11" ht="16.5" thickBot="1" x14ac:dyDescent="0.3">
      <c r="A5" s="21"/>
      <c r="B5" s="71"/>
      <c r="C5" s="71"/>
      <c r="D5" s="71"/>
      <c r="E5" s="71"/>
      <c r="F5" s="87"/>
      <c r="G5" s="87"/>
      <c r="H5" s="87"/>
      <c r="I5" s="87"/>
      <c r="J5" s="87"/>
      <c r="K5" s="75"/>
    </row>
    <row r="6" spans="1:11" ht="16.5" thickBot="1" x14ac:dyDescent="0.3">
      <c r="A6" s="26" t="s">
        <v>3</v>
      </c>
      <c r="B6" s="74">
        <f>SUM(B7)</f>
        <v>0</v>
      </c>
      <c r="C6" s="74">
        <f t="shared" ref="C6:J6" si="0">SUM(C7)</f>
        <v>0</v>
      </c>
      <c r="D6" s="74">
        <f t="shared" si="0"/>
        <v>0.5</v>
      </c>
      <c r="E6" s="74">
        <f t="shared" si="0"/>
        <v>0</v>
      </c>
      <c r="F6" s="74">
        <f t="shared" si="0"/>
        <v>0</v>
      </c>
      <c r="G6" s="74">
        <f t="shared" si="0"/>
        <v>0</v>
      </c>
      <c r="H6" s="74">
        <f t="shared" si="0"/>
        <v>0</v>
      </c>
      <c r="I6" s="74">
        <f t="shared" si="0"/>
        <v>0</v>
      </c>
      <c r="J6" s="74">
        <f t="shared" si="0"/>
        <v>0</v>
      </c>
      <c r="K6" s="75"/>
    </row>
    <row r="7" spans="1:11" x14ac:dyDescent="0.25">
      <c r="A7" s="161" t="s">
        <v>58</v>
      </c>
      <c r="B7" s="143"/>
      <c r="C7" s="143"/>
      <c r="D7" s="143">
        <v>0.5</v>
      </c>
      <c r="E7" s="143"/>
      <c r="F7" s="143"/>
      <c r="G7" s="143"/>
      <c r="H7" s="143"/>
      <c r="I7" s="158"/>
      <c r="J7" s="158"/>
      <c r="K7" s="75"/>
    </row>
    <row r="8" spans="1:11" ht="16.5" thickBot="1" x14ac:dyDescent="0.3">
      <c r="A8" s="21"/>
      <c r="B8" s="71"/>
      <c r="C8" s="71"/>
      <c r="D8" s="71"/>
      <c r="E8" s="71"/>
      <c r="F8" s="87"/>
      <c r="G8" s="87"/>
      <c r="H8" s="87"/>
      <c r="I8" s="87"/>
      <c r="J8" s="87"/>
      <c r="K8" s="75"/>
    </row>
    <row r="9" spans="1:11" ht="16.5" thickBot="1" x14ac:dyDescent="0.3">
      <c r="A9" s="26" t="s">
        <v>1</v>
      </c>
      <c r="B9" s="74">
        <f>SUM(B10:B14)</f>
        <v>13</v>
      </c>
      <c r="C9" s="74">
        <f t="shared" ref="C9:J9" si="1">SUM(C10:C14)</f>
        <v>92</v>
      </c>
      <c r="D9" s="74">
        <f t="shared" si="1"/>
        <v>53</v>
      </c>
      <c r="E9" s="74">
        <f t="shared" si="1"/>
        <v>28.5</v>
      </c>
      <c r="F9" s="74">
        <f t="shared" si="1"/>
        <v>17</v>
      </c>
      <c r="G9" s="74">
        <f t="shared" si="1"/>
        <v>0</v>
      </c>
      <c r="H9" s="74">
        <f t="shared" si="1"/>
        <v>0</v>
      </c>
      <c r="I9" s="74">
        <f t="shared" si="1"/>
        <v>0</v>
      </c>
      <c r="J9" s="74">
        <f t="shared" si="1"/>
        <v>0</v>
      </c>
      <c r="K9" s="75"/>
    </row>
    <row r="10" spans="1:11" x14ac:dyDescent="0.25">
      <c r="A10" s="142" t="s">
        <v>144</v>
      </c>
      <c r="B10" s="143">
        <v>5</v>
      </c>
      <c r="C10" s="143">
        <v>3</v>
      </c>
      <c r="D10" s="143"/>
      <c r="E10" s="143"/>
      <c r="F10" s="143"/>
      <c r="G10" s="158"/>
      <c r="H10" s="158"/>
      <c r="I10" s="158"/>
      <c r="J10" s="158"/>
      <c r="K10" s="75"/>
    </row>
    <row r="11" spans="1:11" x14ac:dyDescent="0.25">
      <c r="A11" s="9" t="s">
        <v>155</v>
      </c>
      <c r="B11" s="38">
        <v>0.5</v>
      </c>
      <c r="C11" s="38"/>
      <c r="D11" s="38"/>
      <c r="E11" s="38"/>
      <c r="F11" s="38"/>
      <c r="G11" s="85"/>
      <c r="H11" s="85"/>
      <c r="I11" s="85"/>
      <c r="J11" s="85"/>
      <c r="K11" s="75"/>
    </row>
    <row r="12" spans="1:11" x14ac:dyDescent="0.25">
      <c r="A12" s="145" t="s">
        <v>229</v>
      </c>
      <c r="B12" s="146">
        <v>0.5</v>
      </c>
      <c r="C12" s="146">
        <v>9</v>
      </c>
      <c r="D12" s="146">
        <v>3</v>
      </c>
      <c r="E12" s="146">
        <v>0.5</v>
      </c>
      <c r="F12" s="146"/>
      <c r="G12" s="159"/>
      <c r="H12" s="159"/>
      <c r="I12" s="159"/>
      <c r="J12" s="159"/>
      <c r="K12" s="75"/>
    </row>
    <row r="13" spans="1:11" x14ac:dyDescent="0.25">
      <c r="A13" s="9" t="s">
        <v>177</v>
      </c>
      <c r="B13" s="38">
        <v>7</v>
      </c>
      <c r="C13" s="38">
        <v>80</v>
      </c>
      <c r="D13" s="38">
        <v>50</v>
      </c>
      <c r="E13" s="38">
        <v>18</v>
      </c>
      <c r="F13" s="38">
        <v>2</v>
      </c>
      <c r="G13" s="85"/>
      <c r="H13" s="85"/>
      <c r="I13" s="85"/>
      <c r="J13" s="85"/>
      <c r="K13" s="75"/>
    </row>
    <row r="14" spans="1:11" x14ac:dyDescent="0.25">
      <c r="A14" s="150" t="s">
        <v>0</v>
      </c>
      <c r="B14" s="146"/>
      <c r="C14" s="146"/>
      <c r="D14" s="146"/>
      <c r="E14" s="146">
        <v>10</v>
      </c>
      <c r="F14" s="146">
        <v>15</v>
      </c>
      <c r="G14" s="159"/>
      <c r="H14" s="159"/>
      <c r="I14" s="159"/>
      <c r="J14" s="159"/>
      <c r="K14" s="75"/>
    </row>
    <row r="15" spans="1:11" ht="16.5" thickBot="1" x14ac:dyDescent="0.3">
      <c r="A15" s="14"/>
      <c r="B15" s="71"/>
      <c r="C15" s="71"/>
      <c r="D15" s="71"/>
      <c r="E15" s="87"/>
      <c r="F15" s="87"/>
      <c r="G15" s="87"/>
      <c r="H15" s="87"/>
      <c r="I15" s="87"/>
      <c r="J15" s="87"/>
      <c r="K15" s="75"/>
    </row>
    <row r="16" spans="1:11" ht="16.5" thickBot="1" x14ac:dyDescent="0.3">
      <c r="A16" s="26" t="s">
        <v>2</v>
      </c>
      <c r="B16" s="74">
        <f>SUM(B17:B21)</f>
        <v>2</v>
      </c>
      <c r="C16" s="74">
        <f t="shared" ref="C16:J16" si="2">SUM(C17:C21)</f>
        <v>0.5</v>
      </c>
      <c r="D16" s="74">
        <f t="shared" si="2"/>
        <v>0.5</v>
      </c>
      <c r="E16" s="74">
        <f t="shared" si="2"/>
        <v>1</v>
      </c>
      <c r="F16" s="74">
        <f t="shared" si="2"/>
        <v>0.5</v>
      </c>
      <c r="G16" s="74">
        <f t="shared" si="2"/>
        <v>3</v>
      </c>
      <c r="H16" s="74">
        <f t="shared" si="2"/>
        <v>0</v>
      </c>
      <c r="I16" s="74">
        <f t="shared" si="2"/>
        <v>26</v>
      </c>
      <c r="J16" s="74">
        <f t="shared" si="2"/>
        <v>0</v>
      </c>
      <c r="K16" s="75"/>
    </row>
    <row r="17" spans="1:11" x14ac:dyDescent="0.25">
      <c r="A17" s="142" t="s">
        <v>256</v>
      </c>
      <c r="B17" s="143"/>
      <c r="C17" s="143"/>
      <c r="D17" s="143"/>
      <c r="E17" s="143">
        <v>0.5</v>
      </c>
      <c r="F17" s="143"/>
      <c r="G17" s="158"/>
      <c r="H17" s="158"/>
      <c r="I17" s="158"/>
      <c r="J17" s="158"/>
      <c r="K17" s="75"/>
    </row>
    <row r="18" spans="1:11" x14ac:dyDescent="0.25">
      <c r="A18" s="9" t="s">
        <v>23</v>
      </c>
      <c r="B18" s="38">
        <v>1.5</v>
      </c>
      <c r="C18" s="38"/>
      <c r="D18" s="38"/>
      <c r="E18" s="38"/>
      <c r="F18" s="38"/>
      <c r="G18" s="85"/>
      <c r="H18" s="85"/>
      <c r="I18" s="85"/>
      <c r="J18" s="85"/>
      <c r="K18" s="75"/>
    </row>
    <row r="19" spans="1:11" x14ac:dyDescent="0.25">
      <c r="A19" s="145" t="s">
        <v>31</v>
      </c>
      <c r="B19" s="146"/>
      <c r="C19" s="146"/>
      <c r="D19" s="146"/>
      <c r="E19" s="146"/>
      <c r="F19" s="146"/>
      <c r="G19" s="159"/>
      <c r="H19" s="159"/>
      <c r="I19" s="159">
        <v>1</v>
      </c>
      <c r="J19" s="159"/>
      <c r="K19" s="75"/>
    </row>
    <row r="20" spans="1:11" x14ac:dyDescent="0.25">
      <c r="A20" s="9" t="s">
        <v>42</v>
      </c>
      <c r="B20" s="38">
        <v>0.5</v>
      </c>
      <c r="C20" s="38">
        <v>0.5</v>
      </c>
      <c r="D20" s="38">
        <v>0.5</v>
      </c>
      <c r="E20" s="38">
        <v>0.5</v>
      </c>
      <c r="F20" s="38"/>
      <c r="G20" s="85"/>
      <c r="H20" s="85"/>
      <c r="I20" s="85"/>
      <c r="J20" s="85"/>
      <c r="K20" s="75"/>
    </row>
    <row r="21" spans="1:11" x14ac:dyDescent="0.25">
      <c r="A21" s="163" t="s">
        <v>48</v>
      </c>
      <c r="B21" s="159"/>
      <c r="C21" s="159"/>
      <c r="D21" s="159"/>
      <c r="E21" s="146"/>
      <c r="F21" s="146">
        <v>0.5</v>
      </c>
      <c r="G21" s="159">
        <v>3</v>
      </c>
      <c r="H21" s="159"/>
      <c r="I21" s="159">
        <v>25</v>
      </c>
      <c r="J21" s="159"/>
      <c r="K21" s="75"/>
    </row>
    <row r="22" spans="1:11" ht="16.5" thickBot="1" x14ac:dyDescent="0.3">
      <c r="A22" s="66"/>
      <c r="B22" s="87"/>
      <c r="C22" s="87"/>
      <c r="D22" s="87"/>
      <c r="E22" s="71"/>
      <c r="F22" s="71"/>
      <c r="G22" s="87"/>
      <c r="H22" s="87"/>
      <c r="I22" s="87"/>
      <c r="J22" s="87"/>
      <c r="K22" s="75"/>
    </row>
    <row r="23" spans="1:11" ht="16.5" thickBot="1" x14ac:dyDescent="0.3">
      <c r="A23" s="30" t="s">
        <v>246</v>
      </c>
      <c r="B23" s="97">
        <f>B24</f>
        <v>0</v>
      </c>
      <c r="C23" s="97">
        <f t="shared" ref="C23:J23" si="3">C24</f>
        <v>0</v>
      </c>
      <c r="D23" s="97">
        <f t="shared" si="3"/>
        <v>0</v>
      </c>
      <c r="E23" s="97">
        <f t="shared" si="3"/>
        <v>0</v>
      </c>
      <c r="F23" s="97">
        <f t="shared" si="3"/>
        <v>3</v>
      </c>
      <c r="G23" s="97">
        <f t="shared" si="3"/>
        <v>40</v>
      </c>
      <c r="H23" s="97">
        <f t="shared" si="3"/>
        <v>0</v>
      </c>
      <c r="I23" s="97">
        <f t="shared" si="3"/>
        <v>0</v>
      </c>
      <c r="J23" s="97">
        <f t="shared" si="3"/>
        <v>0</v>
      </c>
      <c r="K23" s="75"/>
    </row>
    <row r="24" spans="1:11" x14ac:dyDescent="0.25">
      <c r="A24" s="166" t="s">
        <v>246</v>
      </c>
      <c r="B24" s="167"/>
      <c r="C24" s="167"/>
      <c r="D24" s="167"/>
      <c r="E24" s="168"/>
      <c r="F24" s="168">
        <v>3</v>
      </c>
      <c r="G24" s="168">
        <v>40</v>
      </c>
      <c r="H24" s="168"/>
      <c r="I24" s="168"/>
      <c r="J24" s="168"/>
      <c r="K24" s="75"/>
    </row>
    <row r="25" spans="1:11" ht="16.5" thickBot="1" x14ac:dyDescent="0.3">
      <c r="A25" s="9"/>
      <c r="B25" s="38"/>
      <c r="C25" s="38"/>
      <c r="D25" s="38"/>
      <c r="E25" s="38"/>
      <c r="F25" s="38"/>
      <c r="G25" s="85"/>
      <c r="H25" s="85"/>
      <c r="I25" s="85"/>
      <c r="J25" s="85"/>
      <c r="K25" s="75"/>
    </row>
    <row r="26" spans="1:11" ht="16.5" thickBot="1" x14ac:dyDescent="0.3">
      <c r="A26" s="26" t="s">
        <v>4</v>
      </c>
      <c r="B26" s="74">
        <f>SUM(B27:B43)</f>
        <v>19</v>
      </c>
      <c r="C26" s="74">
        <f t="shared" ref="C26:J26" si="4">SUM(C27:C43)</f>
        <v>4</v>
      </c>
      <c r="D26" s="74">
        <f t="shared" si="4"/>
        <v>1</v>
      </c>
      <c r="E26" s="74">
        <f t="shared" si="4"/>
        <v>4</v>
      </c>
      <c r="F26" s="74">
        <f t="shared" si="4"/>
        <v>1</v>
      </c>
      <c r="G26" s="74">
        <f t="shared" si="4"/>
        <v>0</v>
      </c>
      <c r="H26" s="74">
        <f t="shared" si="4"/>
        <v>0</v>
      </c>
      <c r="I26" s="74">
        <f t="shared" si="4"/>
        <v>19.5</v>
      </c>
      <c r="J26" s="74">
        <f t="shared" si="4"/>
        <v>0</v>
      </c>
      <c r="K26" s="75"/>
    </row>
    <row r="27" spans="1:11" x14ac:dyDescent="0.25">
      <c r="A27" s="142" t="s">
        <v>77</v>
      </c>
      <c r="B27" s="143">
        <v>8</v>
      </c>
      <c r="C27" s="143">
        <v>0.5</v>
      </c>
      <c r="D27" s="143"/>
      <c r="E27" s="143"/>
      <c r="F27" s="143"/>
      <c r="G27" s="158"/>
      <c r="H27" s="158"/>
      <c r="I27" s="158"/>
      <c r="J27" s="158"/>
      <c r="K27" s="75"/>
    </row>
    <row r="28" spans="1:11" x14ac:dyDescent="0.25">
      <c r="A28" s="9" t="s">
        <v>86</v>
      </c>
      <c r="B28" s="38">
        <v>3</v>
      </c>
      <c r="C28" s="38">
        <v>0.5</v>
      </c>
      <c r="D28" s="38"/>
      <c r="E28" s="38"/>
      <c r="F28" s="38"/>
      <c r="G28" s="85"/>
      <c r="H28" s="85"/>
      <c r="I28" s="85"/>
      <c r="J28" s="85"/>
      <c r="K28" s="75"/>
    </row>
    <row r="29" spans="1:11" x14ac:dyDescent="0.25">
      <c r="A29" s="145" t="s">
        <v>89</v>
      </c>
      <c r="B29" s="146">
        <v>0.5</v>
      </c>
      <c r="C29" s="146"/>
      <c r="D29" s="146"/>
      <c r="E29" s="146"/>
      <c r="F29" s="146"/>
      <c r="G29" s="159"/>
      <c r="H29" s="159"/>
      <c r="I29" s="159">
        <v>0.5</v>
      </c>
      <c r="J29" s="159"/>
      <c r="K29" s="75"/>
    </row>
    <row r="30" spans="1:11" x14ac:dyDescent="0.25">
      <c r="A30" s="9" t="s">
        <v>91</v>
      </c>
      <c r="B30" s="38">
        <v>0.5</v>
      </c>
      <c r="C30" s="38"/>
      <c r="D30" s="38"/>
      <c r="E30" s="38"/>
      <c r="F30" s="38"/>
      <c r="G30" s="85"/>
      <c r="H30" s="85"/>
      <c r="I30" s="85"/>
      <c r="J30" s="85"/>
      <c r="K30" s="75"/>
    </row>
    <row r="31" spans="1:11" x14ac:dyDescent="0.25">
      <c r="A31" s="145" t="s">
        <v>96</v>
      </c>
      <c r="B31" s="146">
        <v>0.5</v>
      </c>
      <c r="C31" s="146">
        <v>0.5</v>
      </c>
      <c r="D31" s="146"/>
      <c r="E31" s="146"/>
      <c r="F31" s="146"/>
      <c r="G31" s="159"/>
      <c r="H31" s="159"/>
      <c r="I31" s="159"/>
      <c r="J31" s="159"/>
      <c r="K31" s="75"/>
    </row>
    <row r="32" spans="1:11" x14ac:dyDescent="0.25">
      <c r="A32" s="9" t="s">
        <v>97</v>
      </c>
      <c r="B32" s="38"/>
      <c r="C32" s="38">
        <v>0.5</v>
      </c>
      <c r="D32" s="38">
        <v>0.5</v>
      </c>
      <c r="E32" s="38"/>
      <c r="F32" s="38">
        <v>1</v>
      </c>
      <c r="G32" s="85"/>
      <c r="H32" s="85"/>
      <c r="I32" s="85"/>
      <c r="J32" s="85"/>
      <c r="K32" s="75"/>
    </row>
    <row r="33" spans="1:11" x14ac:dyDescent="0.25">
      <c r="A33" s="145" t="s">
        <v>99</v>
      </c>
      <c r="B33" s="146">
        <v>0.5</v>
      </c>
      <c r="C33" s="146"/>
      <c r="D33" s="146"/>
      <c r="E33" s="146">
        <v>2</v>
      </c>
      <c r="F33" s="146"/>
      <c r="G33" s="159"/>
      <c r="H33" s="159"/>
      <c r="I33" s="159"/>
      <c r="J33" s="159"/>
      <c r="K33" s="75"/>
    </row>
    <row r="34" spans="1:11" x14ac:dyDescent="0.25">
      <c r="A34" s="9" t="s">
        <v>114</v>
      </c>
      <c r="B34" s="38"/>
      <c r="C34" s="38"/>
      <c r="D34" s="38">
        <v>0.5</v>
      </c>
      <c r="E34" s="38"/>
      <c r="F34" s="38"/>
      <c r="G34" s="85"/>
      <c r="H34" s="85"/>
      <c r="I34" s="85"/>
      <c r="J34" s="85"/>
      <c r="K34" s="75"/>
    </row>
    <row r="35" spans="1:11" x14ac:dyDescent="0.25">
      <c r="A35" s="145" t="s">
        <v>123</v>
      </c>
      <c r="B35" s="146">
        <v>1</v>
      </c>
      <c r="C35" s="146">
        <v>0.5</v>
      </c>
      <c r="D35" s="146"/>
      <c r="E35" s="146"/>
      <c r="F35" s="146"/>
      <c r="G35" s="159"/>
      <c r="H35" s="159"/>
      <c r="I35" s="159"/>
      <c r="J35" s="159"/>
      <c r="K35" s="75"/>
    </row>
    <row r="36" spans="1:11" x14ac:dyDescent="0.25">
      <c r="A36" s="9" t="s">
        <v>124</v>
      </c>
      <c r="B36" s="38">
        <v>1</v>
      </c>
      <c r="C36" s="38"/>
      <c r="D36" s="38"/>
      <c r="E36" s="38"/>
      <c r="F36" s="38"/>
      <c r="G36" s="85"/>
      <c r="H36" s="85"/>
      <c r="I36" s="85"/>
      <c r="J36" s="85"/>
      <c r="K36" s="75"/>
    </row>
    <row r="37" spans="1:11" x14ac:dyDescent="0.25">
      <c r="A37" s="145" t="s">
        <v>127</v>
      </c>
      <c r="B37" s="146">
        <v>0.5</v>
      </c>
      <c r="C37" s="146"/>
      <c r="D37" s="146"/>
      <c r="E37" s="146"/>
      <c r="F37" s="146"/>
      <c r="G37" s="159"/>
      <c r="H37" s="159"/>
      <c r="I37" s="159"/>
      <c r="J37" s="159"/>
      <c r="K37" s="75"/>
    </row>
    <row r="38" spans="1:11" x14ac:dyDescent="0.25">
      <c r="A38" s="9" t="s">
        <v>131</v>
      </c>
      <c r="B38" s="38">
        <v>2</v>
      </c>
      <c r="C38" s="38">
        <v>0.5</v>
      </c>
      <c r="D38" s="38"/>
      <c r="E38" s="38"/>
      <c r="F38" s="38"/>
      <c r="G38" s="85"/>
      <c r="H38" s="85"/>
      <c r="I38" s="85"/>
      <c r="J38" s="85"/>
      <c r="K38" s="75"/>
    </row>
    <row r="39" spans="1:11" x14ac:dyDescent="0.25">
      <c r="A39" s="145" t="s">
        <v>257</v>
      </c>
      <c r="B39" s="146"/>
      <c r="C39" s="146"/>
      <c r="D39" s="146"/>
      <c r="E39" s="146"/>
      <c r="F39" s="146"/>
      <c r="G39" s="159"/>
      <c r="H39" s="159"/>
      <c r="I39" s="159">
        <v>15</v>
      </c>
      <c r="J39" s="159"/>
      <c r="K39" s="75"/>
    </row>
    <row r="40" spans="1:11" x14ac:dyDescent="0.25">
      <c r="A40" s="9" t="s">
        <v>137</v>
      </c>
      <c r="B40" s="38">
        <v>0.5</v>
      </c>
      <c r="C40" s="38"/>
      <c r="D40" s="38"/>
      <c r="E40" s="38"/>
      <c r="F40" s="38"/>
      <c r="G40" s="85"/>
      <c r="H40" s="85"/>
      <c r="I40" s="85"/>
      <c r="J40" s="85"/>
      <c r="K40" s="75"/>
    </row>
    <row r="41" spans="1:11" x14ac:dyDescent="0.25">
      <c r="A41" s="145" t="s">
        <v>139</v>
      </c>
      <c r="B41" s="146"/>
      <c r="C41" s="146">
        <v>0.5</v>
      </c>
      <c r="D41" s="146"/>
      <c r="E41" s="146"/>
      <c r="F41" s="146"/>
      <c r="G41" s="159"/>
      <c r="H41" s="159"/>
      <c r="I41" s="159"/>
      <c r="J41" s="159"/>
      <c r="K41" s="75"/>
    </row>
    <row r="42" spans="1:11" x14ac:dyDescent="0.25">
      <c r="A42" s="9" t="s">
        <v>140</v>
      </c>
      <c r="B42" s="38">
        <v>1</v>
      </c>
      <c r="C42" s="38">
        <v>0.5</v>
      </c>
      <c r="D42" s="38"/>
      <c r="E42" s="38"/>
      <c r="F42" s="38"/>
      <c r="G42" s="85"/>
      <c r="H42" s="85"/>
      <c r="I42" s="85"/>
      <c r="J42" s="85"/>
      <c r="K42" s="75"/>
    </row>
    <row r="43" spans="1:11" x14ac:dyDescent="0.25">
      <c r="A43" s="151" t="s">
        <v>197</v>
      </c>
      <c r="B43" s="152"/>
      <c r="C43" s="152"/>
      <c r="D43" s="152"/>
      <c r="E43" s="152">
        <v>2</v>
      </c>
      <c r="F43" s="152"/>
      <c r="G43" s="160"/>
      <c r="H43" s="160"/>
      <c r="I43" s="160">
        <v>4</v>
      </c>
      <c r="J43" s="160"/>
      <c r="K43" s="75"/>
    </row>
    <row r="44" spans="1:11" x14ac:dyDescent="0.25">
      <c r="A44" s="170" t="s">
        <v>198</v>
      </c>
      <c r="B44" s="169"/>
      <c r="C44" s="169"/>
      <c r="D44" s="169"/>
      <c r="E44" s="169"/>
      <c r="F44" s="169"/>
      <c r="G44" s="169">
        <v>45</v>
      </c>
      <c r="H44" s="169"/>
      <c r="I44" s="169"/>
      <c r="J44" s="169"/>
      <c r="K44" s="75"/>
    </row>
    <row r="45" spans="1:11" ht="16.5" thickBot="1" x14ac:dyDescent="0.3">
      <c r="A45" s="9"/>
      <c r="B45" s="38"/>
      <c r="C45" s="38"/>
      <c r="D45" s="38"/>
      <c r="E45" s="38"/>
      <c r="F45" s="38"/>
      <c r="G45" s="85"/>
      <c r="H45" s="85"/>
      <c r="I45" s="85"/>
      <c r="J45" s="85"/>
      <c r="K45" s="75"/>
    </row>
    <row r="46" spans="1:11" ht="16.5" thickBot="1" x14ac:dyDescent="0.3">
      <c r="A46" s="26" t="s">
        <v>5</v>
      </c>
      <c r="B46" s="74">
        <f>B26+B16+B9+B23+B6</f>
        <v>34</v>
      </c>
      <c r="C46" s="74">
        <f t="shared" ref="C46:J46" si="5">C26+C16+C9+C23+C6</f>
        <v>96.5</v>
      </c>
      <c r="D46" s="74">
        <f t="shared" si="5"/>
        <v>55</v>
      </c>
      <c r="E46" s="74">
        <f t="shared" si="5"/>
        <v>33.5</v>
      </c>
      <c r="F46" s="74">
        <f t="shared" si="5"/>
        <v>21.5</v>
      </c>
      <c r="G46" s="74">
        <f t="shared" si="5"/>
        <v>43</v>
      </c>
      <c r="H46" s="74">
        <f t="shared" si="5"/>
        <v>0</v>
      </c>
      <c r="I46" s="74">
        <f t="shared" si="5"/>
        <v>45.5</v>
      </c>
      <c r="J46" s="74">
        <f t="shared" si="5"/>
        <v>0</v>
      </c>
      <c r="K46" s="75"/>
    </row>
    <row r="47" spans="1:11" ht="16.5" thickBot="1" x14ac:dyDescent="0.3">
      <c r="A47" s="26" t="s">
        <v>6</v>
      </c>
      <c r="B47" s="42">
        <f>COUNT(B7)+COUNT(B10:B13)+COUNT(B17:B21)+COUNT(B24)+COUNT(B27:B42)</f>
        <v>18</v>
      </c>
      <c r="C47" s="42">
        <f t="shared" ref="C47:J47" si="6">COUNT(C7)+COUNT(C10:C13)+COUNT(C17:C21)+COUNT(C24)+COUNT(C27:C42)</f>
        <v>12</v>
      </c>
      <c r="D47" s="42">
        <f t="shared" si="6"/>
        <v>6</v>
      </c>
      <c r="E47" s="42">
        <f t="shared" si="6"/>
        <v>5</v>
      </c>
      <c r="F47" s="42">
        <f t="shared" si="6"/>
        <v>4</v>
      </c>
      <c r="G47" s="42">
        <f t="shared" si="6"/>
        <v>2</v>
      </c>
      <c r="H47" s="42">
        <f t="shared" si="6"/>
        <v>0</v>
      </c>
      <c r="I47" s="42">
        <f t="shared" si="6"/>
        <v>4</v>
      </c>
      <c r="J47" s="42">
        <f t="shared" si="6"/>
        <v>0</v>
      </c>
      <c r="K47" s="75"/>
    </row>
    <row r="48" spans="1:11" x14ac:dyDescent="0.25">
      <c r="A48" s="31"/>
      <c r="B48" s="102"/>
      <c r="C48" s="102"/>
      <c r="D48" s="102"/>
      <c r="E48" s="83"/>
      <c r="F48" s="83"/>
      <c r="G48" s="83"/>
      <c r="H48" s="83"/>
      <c r="I48" s="83">
        <v>8143</v>
      </c>
      <c r="J48" s="83"/>
      <c r="K48" s="75"/>
    </row>
    <row r="49" spans="2:11" x14ac:dyDescent="0.25">
      <c r="B49" s="83"/>
      <c r="C49" s="83"/>
      <c r="D49" s="83"/>
      <c r="E49" s="83"/>
      <c r="F49" s="83"/>
      <c r="G49" s="83"/>
      <c r="H49" s="83"/>
      <c r="I49" s="83"/>
      <c r="J49" s="83"/>
      <c r="K49" s="75"/>
    </row>
    <row r="50" spans="2:11" x14ac:dyDescent="0.25">
      <c r="B50" s="83"/>
      <c r="C50" s="83"/>
      <c r="D50" s="83"/>
      <c r="E50" s="83"/>
      <c r="F50" s="83"/>
      <c r="G50" s="83"/>
      <c r="H50" s="83"/>
      <c r="I50" s="83"/>
      <c r="J50" s="83"/>
      <c r="K50" s="75"/>
    </row>
    <row r="51" spans="2:11" x14ac:dyDescent="0.25">
      <c r="B51" s="83"/>
      <c r="C51" s="83"/>
      <c r="D51" s="83"/>
      <c r="E51" s="83"/>
      <c r="F51" s="83"/>
      <c r="G51" s="83"/>
      <c r="H51" s="83"/>
      <c r="I51" s="83"/>
      <c r="J51" s="83"/>
      <c r="K51" s="75"/>
    </row>
    <row r="52" spans="2:11" x14ac:dyDescent="0.25">
      <c r="B52" s="83"/>
      <c r="C52" s="83"/>
      <c r="D52" s="83"/>
      <c r="E52" s="83"/>
      <c r="F52" s="83"/>
      <c r="G52" s="83"/>
      <c r="H52" s="83"/>
      <c r="I52" s="83"/>
      <c r="J52" s="83"/>
      <c r="K52" s="75"/>
    </row>
    <row r="53" spans="2:11" x14ac:dyDescent="0.25">
      <c r="B53" s="75"/>
      <c r="C53" s="75"/>
      <c r="D53" s="75"/>
      <c r="E53" s="75"/>
      <c r="F53" s="75"/>
      <c r="G53" s="75"/>
      <c r="H53" s="75"/>
      <c r="I53" s="75"/>
      <c r="J53" s="75"/>
      <c r="K53" s="75"/>
    </row>
    <row r="54" spans="2:11" x14ac:dyDescent="0.25">
      <c r="B54" s="75"/>
      <c r="C54" s="75"/>
      <c r="D54" s="75"/>
      <c r="E54" s="75"/>
      <c r="F54" s="75"/>
      <c r="G54" s="75"/>
      <c r="H54" s="75"/>
      <c r="I54" s="75"/>
      <c r="J54" s="75"/>
      <c r="K54" s="75"/>
    </row>
    <row r="55" spans="2:11" x14ac:dyDescent="0.25">
      <c r="B55" s="75"/>
      <c r="C55" s="75"/>
      <c r="D55" s="75"/>
      <c r="E55" s="75"/>
      <c r="F55" s="75"/>
      <c r="G55" s="75"/>
      <c r="H55" s="75"/>
      <c r="I55" s="75"/>
      <c r="J55" s="75"/>
      <c r="K55" s="75"/>
    </row>
    <row r="56" spans="2:11" x14ac:dyDescent="0.25">
      <c r="B56" s="75"/>
      <c r="C56" s="75"/>
      <c r="D56" s="75"/>
      <c r="E56" s="75"/>
      <c r="F56" s="75"/>
      <c r="G56" s="75"/>
      <c r="H56" s="75"/>
      <c r="I56" s="75"/>
      <c r="J56" s="75"/>
      <c r="K56" s="75"/>
    </row>
    <row r="57" spans="2:11" x14ac:dyDescent="0.25">
      <c r="B57" s="75"/>
      <c r="C57" s="75"/>
      <c r="D57" s="75"/>
      <c r="E57" s="75"/>
      <c r="F57" s="75"/>
      <c r="G57" s="75"/>
      <c r="H57" s="75"/>
      <c r="I57" s="75"/>
      <c r="J57" s="75"/>
      <c r="K57" s="75"/>
    </row>
    <row r="58" spans="2:11" x14ac:dyDescent="0.25">
      <c r="B58" s="75"/>
      <c r="C58" s="75"/>
      <c r="D58" s="75"/>
      <c r="E58" s="75"/>
      <c r="F58" s="75"/>
      <c r="G58" s="75"/>
      <c r="H58" s="75"/>
      <c r="I58" s="75"/>
      <c r="J58" s="75"/>
      <c r="K58" s="75"/>
    </row>
    <row r="59" spans="2:11" x14ac:dyDescent="0.25">
      <c r="B59" s="75"/>
      <c r="C59" s="75"/>
      <c r="D59" s="75"/>
      <c r="E59" s="75"/>
      <c r="F59" s="75"/>
      <c r="G59" s="75"/>
      <c r="H59" s="75"/>
      <c r="I59" s="75"/>
      <c r="J59" s="75"/>
      <c r="K59" s="75"/>
    </row>
  </sheetData>
  <sortState xmlns:xlrd2="http://schemas.microsoft.com/office/spreadsheetml/2017/richdata2" ref="A27:I42">
    <sortCondition ref="A27:A42"/>
  </sortState>
  <phoneticPr fontId="4" type="noConversion"/>
  <printOptions gridLines="1"/>
  <pageMargins left="0.74803149606299213" right="0.74803149606299213" top="0.98425196850393704" bottom="0.98425196850393704" header="0.51181102362204722" footer="0.51181102362204722"/>
  <pageSetup paperSize="9" scale="91" fitToHeight="0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6">
    <pageSetUpPr fitToPage="1"/>
  </sheetPr>
  <dimension ref="A1:J56"/>
  <sheetViews>
    <sheetView zoomScale="115" zoomScaleNormal="115" workbookViewId="0">
      <selection activeCell="L53" sqref="L53"/>
    </sheetView>
  </sheetViews>
  <sheetFormatPr defaultColWidth="8.85546875" defaultRowHeight="15.75" x14ac:dyDescent="0.25"/>
  <cols>
    <col min="1" max="1" width="31.140625" style="2" customWidth="1"/>
    <col min="2" max="7" width="9.5703125" style="2" customWidth="1"/>
    <col min="8" max="10" width="11.28515625" style="2" customWidth="1"/>
    <col min="11" max="16384" width="8.85546875" style="2"/>
  </cols>
  <sheetData>
    <row r="1" spans="1:10" ht="16.5" thickBot="1" x14ac:dyDescent="0.3">
      <c r="A1" s="26"/>
      <c r="B1" s="22">
        <v>1976</v>
      </c>
      <c r="C1" s="22">
        <v>1997</v>
      </c>
      <c r="D1" s="22">
        <v>2006</v>
      </c>
      <c r="E1" s="22">
        <v>2011</v>
      </c>
      <c r="F1" s="22">
        <v>2014</v>
      </c>
      <c r="G1" s="22">
        <v>2017</v>
      </c>
      <c r="H1" s="22">
        <v>2020</v>
      </c>
      <c r="I1" s="22">
        <v>2023</v>
      </c>
      <c r="J1" s="22"/>
    </row>
    <row r="2" spans="1:10" ht="17.25" customHeight="1" x14ac:dyDescent="0.25">
      <c r="A2" s="29"/>
      <c r="B2" s="16" t="s">
        <v>189</v>
      </c>
      <c r="C2" s="16" t="s">
        <v>189</v>
      </c>
      <c r="D2" s="16" t="s">
        <v>189</v>
      </c>
      <c r="E2" s="16" t="s">
        <v>189</v>
      </c>
      <c r="F2" s="16" t="s">
        <v>189</v>
      </c>
      <c r="G2" s="16" t="s">
        <v>189</v>
      </c>
      <c r="H2" s="16" t="s">
        <v>189</v>
      </c>
      <c r="I2" s="16" t="s">
        <v>189</v>
      </c>
      <c r="J2" s="16" t="s">
        <v>189</v>
      </c>
    </row>
    <row r="3" spans="1:10" x14ac:dyDescent="0.25">
      <c r="A3" s="10" t="s">
        <v>258</v>
      </c>
      <c r="B3" s="6"/>
      <c r="C3" s="6"/>
      <c r="D3" s="6"/>
      <c r="E3" s="12"/>
      <c r="F3" s="12"/>
      <c r="G3" s="12" t="s">
        <v>259</v>
      </c>
      <c r="H3" s="12"/>
      <c r="I3" s="12" t="s">
        <v>260</v>
      </c>
      <c r="J3" s="12"/>
    </row>
    <row r="4" spans="1:10" ht="16.5" thickBot="1" x14ac:dyDescent="0.3">
      <c r="A4" s="21" t="s">
        <v>261</v>
      </c>
      <c r="B4" s="71"/>
      <c r="C4" s="71"/>
      <c r="D4" s="71"/>
      <c r="E4" s="87"/>
      <c r="F4" s="87"/>
      <c r="G4" s="87"/>
      <c r="H4" s="87"/>
      <c r="I4" s="87"/>
      <c r="J4" s="87"/>
    </row>
    <row r="5" spans="1:10" ht="16.5" thickBot="1" x14ac:dyDescent="0.3">
      <c r="A5" s="26" t="s">
        <v>3</v>
      </c>
      <c r="B5" s="74">
        <f>SUM(B6:B8)</f>
        <v>0.5</v>
      </c>
      <c r="C5" s="74">
        <f t="shared" ref="C5:J5" si="0">SUM(C6:C8)</f>
        <v>1</v>
      </c>
      <c r="D5" s="74">
        <f t="shared" si="0"/>
        <v>0.5</v>
      </c>
      <c r="E5" s="74">
        <f t="shared" si="0"/>
        <v>0.5</v>
      </c>
      <c r="F5" s="74">
        <f t="shared" si="0"/>
        <v>0</v>
      </c>
      <c r="G5" s="74">
        <f t="shared" si="0"/>
        <v>0</v>
      </c>
      <c r="H5" s="74">
        <f t="shared" si="0"/>
        <v>0</v>
      </c>
      <c r="I5" s="74">
        <f t="shared" si="0"/>
        <v>0</v>
      </c>
      <c r="J5" s="74">
        <f t="shared" si="0"/>
        <v>0</v>
      </c>
    </row>
    <row r="6" spans="1:10" x14ac:dyDescent="0.25">
      <c r="A6" s="142" t="s">
        <v>52</v>
      </c>
      <c r="B6" s="143">
        <v>0.5</v>
      </c>
      <c r="C6" s="171"/>
      <c r="D6" s="143"/>
      <c r="E6" s="158"/>
      <c r="F6" s="158"/>
      <c r="G6" s="158"/>
      <c r="H6" s="158"/>
      <c r="I6" s="158"/>
      <c r="J6" s="158"/>
    </row>
    <row r="7" spans="1:10" x14ac:dyDescent="0.25">
      <c r="A7" s="9" t="s">
        <v>55</v>
      </c>
      <c r="B7" s="38"/>
      <c r="C7" s="38"/>
      <c r="D7" s="38">
        <v>0.5</v>
      </c>
      <c r="E7" s="38">
        <v>0.5</v>
      </c>
      <c r="F7" s="85"/>
      <c r="G7" s="85"/>
      <c r="H7" s="85"/>
      <c r="I7" s="85"/>
      <c r="J7" s="85"/>
    </row>
    <row r="8" spans="1:10" x14ac:dyDescent="0.25">
      <c r="A8" s="145" t="s">
        <v>68</v>
      </c>
      <c r="B8" s="146"/>
      <c r="C8" s="146">
        <v>1</v>
      </c>
      <c r="D8" s="146"/>
      <c r="E8" s="159"/>
      <c r="F8" s="159"/>
      <c r="G8" s="159"/>
      <c r="H8" s="159"/>
      <c r="I8" s="159"/>
      <c r="J8" s="159"/>
    </row>
    <row r="9" spans="1:10" ht="16.5" thickBot="1" x14ac:dyDescent="0.3">
      <c r="A9" s="14"/>
      <c r="B9" s="71"/>
      <c r="C9" s="71"/>
      <c r="D9" s="71"/>
      <c r="E9" s="87"/>
      <c r="F9" s="87"/>
      <c r="G9" s="87"/>
      <c r="H9" s="87"/>
      <c r="I9" s="87"/>
      <c r="J9" s="87"/>
    </row>
    <row r="10" spans="1:10" ht="16.5" thickBot="1" x14ac:dyDescent="0.3">
      <c r="A10" s="26" t="s">
        <v>1</v>
      </c>
      <c r="B10" s="74">
        <f>SUM(B11:B22)</f>
        <v>14</v>
      </c>
      <c r="C10" s="74">
        <f t="shared" ref="C10:J10" si="1">SUM(C11:C22)</f>
        <v>10.5</v>
      </c>
      <c r="D10" s="74">
        <f t="shared" si="1"/>
        <v>12</v>
      </c>
      <c r="E10" s="74">
        <f t="shared" si="1"/>
        <v>6.5</v>
      </c>
      <c r="F10" s="74">
        <f t="shared" si="1"/>
        <v>9</v>
      </c>
      <c r="G10" s="74">
        <f t="shared" si="1"/>
        <v>9</v>
      </c>
      <c r="H10" s="74">
        <f t="shared" si="1"/>
        <v>13.2</v>
      </c>
      <c r="I10" s="74">
        <f t="shared" si="1"/>
        <v>20</v>
      </c>
      <c r="J10" s="74">
        <f t="shared" si="1"/>
        <v>0</v>
      </c>
    </row>
    <row r="11" spans="1:10" x14ac:dyDescent="0.25">
      <c r="A11" s="142" t="s">
        <v>143</v>
      </c>
      <c r="B11" s="143">
        <v>0.5</v>
      </c>
      <c r="C11" s="143" t="s">
        <v>262</v>
      </c>
      <c r="D11" s="143">
        <v>1</v>
      </c>
      <c r="E11" s="143"/>
      <c r="F11" s="143"/>
      <c r="G11" s="158"/>
      <c r="H11" s="158">
        <v>1</v>
      </c>
      <c r="I11" s="158"/>
      <c r="J11" s="158"/>
    </row>
    <row r="12" spans="1:10" x14ac:dyDescent="0.25">
      <c r="A12" s="9" t="s">
        <v>144</v>
      </c>
      <c r="B12" s="38">
        <v>6</v>
      </c>
      <c r="C12" s="38">
        <v>3</v>
      </c>
      <c r="D12" s="38">
        <v>6</v>
      </c>
      <c r="E12" s="38">
        <v>5</v>
      </c>
      <c r="F12" s="38">
        <v>8</v>
      </c>
      <c r="G12" s="38">
        <v>5</v>
      </c>
      <c r="H12" s="85">
        <v>7</v>
      </c>
      <c r="I12" s="85">
        <v>12</v>
      </c>
      <c r="J12" s="85"/>
    </row>
    <row r="13" spans="1:10" x14ac:dyDescent="0.25">
      <c r="A13" s="145" t="s">
        <v>151</v>
      </c>
      <c r="B13" s="146">
        <v>0.5</v>
      </c>
      <c r="C13" s="146"/>
      <c r="D13" s="146"/>
      <c r="E13" s="146"/>
      <c r="F13" s="146"/>
      <c r="G13" s="159"/>
      <c r="H13" s="159"/>
      <c r="I13" s="159"/>
      <c r="J13" s="159"/>
    </row>
    <row r="14" spans="1:10" x14ac:dyDescent="0.25">
      <c r="A14" s="9" t="s">
        <v>153</v>
      </c>
      <c r="B14" s="38">
        <v>1</v>
      </c>
      <c r="C14" s="38">
        <v>5</v>
      </c>
      <c r="D14" s="38">
        <v>3</v>
      </c>
      <c r="E14" s="38"/>
      <c r="F14" s="38"/>
      <c r="G14" s="38">
        <v>0.5</v>
      </c>
      <c r="H14" s="85">
        <v>2</v>
      </c>
      <c r="I14" s="85">
        <v>3</v>
      </c>
      <c r="J14" s="85"/>
    </row>
    <row r="15" spans="1:10" x14ac:dyDescent="0.25">
      <c r="A15" s="145" t="s">
        <v>156</v>
      </c>
      <c r="B15" s="146">
        <v>5</v>
      </c>
      <c r="C15" s="146">
        <v>1</v>
      </c>
      <c r="D15" s="146"/>
      <c r="E15" s="146"/>
      <c r="F15" s="146"/>
      <c r="G15" s="159"/>
      <c r="H15" s="159"/>
      <c r="I15" s="159"/>
      <c r="J15" s="159"/>
    </row>
    <row r="16" spans="1:10" x14ac:dyDescent="0.25">
      <c r="A16" s="9" t="s">
        <v>157</v>
      </c>
      <c r="B16" s="38"/>
      <c r="C16" s="38"/>
      <c r="D16" s="38">
        <v>1.5</v>
      </c>
      <c r="E16" s="38"/>
      <c r="F16" s="38">
        <v>1</v>
      </c>
      <c r="G16" s="85">
        <v>2</v>
      </c>
      <c r="H16" s="85">
        <v>2</v>
      </c>
      <c r="I16" s="85"/>
      <c r="J16" s="85"/>
    </row>
    <row r="17" spans="1:10" x14ac:dyDescent="0.25">
      <c r="A17" s="145" t="s">
        <v>163</v>
      </c>
      <c r="B17" s="146">
        <v>0.5</v>
      </c>
      <c r="C17" s="146">
        <v>0.5</v>
      </c>
      <c r="D17" s="146"/>
      <c r="E17" s="146"/>
      <c r="F17" s="146"/>
      <c r="G17" s="159"/>
      <c r="H17" s="159"/>
      <c r="I17" s="159"/>
      <c r="J17" s="159"/>
    </row>
    <row r="18" spans="1:10" x14ac:dyDescent="0.25">
      <c r="A18" s="9" t="s">
        <v>168</v>
      </c>
      <c r="B18" s="38"/>
      <c r="C18" s="38" t="s">
        <v>262</v>
      </c>
      <c r="D18" s="38"/>
      <c r="E18" s="38"/>
      <c r="F18" s="38"/>
      <c r="G18" s="85"/>
      <c r="H18" s="85"/>
      <c r="I18" s="85"/>
      <c r="J18" s="85"/>
    </row>
    <row r="19" spans="1:10" x14ac:dyDescent="0.25">
      <c r="A19" s="145" t="s">
        <v>208</v>
      </c>
      <c r="B19" s="146">
        <v>0.5</v>
      </c>
      <c r="C19" s="146">
        <v>1</v>
      </c>
      <c r="D19" s="146">
        <v>0.5</v>
      </c>
      <c r="E19" s="146"/>
      <c r="F19" s="146"/>
      <c r="G19" s="146">
        <v>0.5</v>
      </c>
      <c r="H19" s="159">
        <v>0.5</v>
      </c>
      <c r="I19" s="159"/>
      <c r="J19" s="159"/>
    </row>
    <row r="20" spans="1:10" x14ac:dyDescent="0.25">
      <c r="A20" s="9" t="s">
        <v>263</v>
      </c>
      <c r="B20" s="38"/>
      <c r="C20" s="38"/>
      <c r="D20" s="38"/>
      <c r="E20" s="38">
        <v>0.5</v>
      </c>
      <c r="F20" s="38"/>
      <c r="G20" s="85"/>
      <c r="H20" s="85">
        <v>0.5</v>
      </c>
      <c r="I20" s="85">
        <v>3</v>
      </c>
      <c r="J20" s="85"/>
    </row>
    <row r="21" spans="1:10" x14ac:dyDescent="0.25">
      <c r="A21" s="145" t="s">
        <v>264</v>
      </c>
      <c r="B21" s="146"/>
      <c r="C21" s="146"/>
      <c r="D21" s="146"/>
      <c r="E21" s="146">
        <v>1</v>
      </c>
      <c r="F21" s="146"/>
      <c r="G21" s="159"/>
      <c r="H21" s="159">
        <v>0.1</v>
      </c>
      <c r="I21" s="159">
        <v>2</v>
      </c>
      <c r="J21" s="159"/>
    </row>
    <row r="22" spans="1:10" x14ac:dyDescent="0.25">
      <c r="A22" s="9" t="s">
        <v>265</v>
      </c>
      <c r="B22" s="38"/>
      <c r="C22" s="38"/>
      <c r="D22" s="38"/>
      <c r="E22" s="38"/>
      <c r="F22" s="38"/>
      <c r="G22" s="85">
        <v>1</v>
      </c>
      <c r="H22" s="85">
        <v>0.1</v>
      </c>
      <c r="I22" s="85"/>
      <c r="J22" s="85"/>
    </row>
    <row r="23" spans="1:10" ht="16.5" thickBot="1" x14ac:dyDescent="0.3">
      <c r="A23" s="14"/>
      <c r="B23" s="71"/>
      <c r="C23" s="71"/>
      <c r="D23" s="71"/>
      <c r="E23" s="87"/>
      <c r="F23" s="87"/>
      <c r="G23" s="87"/>
      <c r="H23" s="87"/>
      <c r="I23" s="87"/>
      <c r="J23" s="87"/>
    </row>
    <row r="24" spans="1:10" ht="16.5" thickBot="1" x14ac:dyDescent="0.3">
      <c r="A24" s="26" t="s">
        <v>2</v>
      </c>
      <c r="B24" s="74">
        <f>SUM(B25:B27)</f>
        <v>1.5</v>
      </c>
      <c r="C24" s="74">
        <f t="shared" ref="C24:J24" si="2">SUM(C25:C27)</f>
        <v>8</v>
      </c>
      <c r="D24" s="74">
        <f t="shared" si="2"/>
        <v>12</v>
      </c>
      <c r="E24" s="74">
        <f t="shared" si="2"/>
        <v>9.5</v>
      </c>
      <c r="F24" s="74">
        <f t="shared" si="2"/>
        <v>8.5</v>
      </c>
      <c r="G24" s="74">
        <f t="shared" si="2"/>
        <v>7</v>
      </c>
      <c r="H24" s="74">
        <f t="shared" si="2"/>
        <v>10.5</v>
      </c>
      <c r="I24" s="74">
        <f t="shared" si="2"/>
        <v>10</v>
      </c>
      <c r="J24" s="74">
        <f t="shared" si="2"/>
        <v>0</v>
      </c>
    </row>
    <row r="25" spans="1:10" x14ac:dyDescent="0.25">
      <c r="A25" s="142" t="s">
        <v>13</v>
      </c>
      <c r="B25" s="143"/>
      <c r="C25" s="143">
        <v>0.5</v>
      </c>
      <c r="D25" s="143">
        <v>1</v>
      </c>
      <c r="E25" s="143"/>
      <c r="F25" s="143"/>
      <c r="G25" s="158"/>
      <c r="H25" s="158"/>
      <c r="I25" s="158"/>
      <c r="J25" s="158"/>
    </row>
    <row r="26" spans="1:10" x14ac:dyDescent="0.25">
      <c r="A26" s="9" t="s">
        <v>17</v>
      </c>
      <c r="B26" s="38">
        <v>0.5</v>
      </c>
      <c r="C26" s="38">
        <v>0.5</v>
      </c>
      <c r="D26" s="38">
        <v>1</v>
      </c>
      <c r="E26" s="38">
        <v>0.5</v>
      </c>
      <c r="F26" s="38">
        <v>0.5</v>
      </c>
      <c r="G26" s="38">
        <v>1</v>
      </c>
      <c r="H26" s="85">
        <v>0.5</v>
      </c>
      <c r="I26" s="85">
        <v>1</v>
      </c>
      <c r="J26" s="85"/>
    </row>
    <row r="27" spans="1:10" x14ac:dyDescent="0.25">
      <c r="A27" s="145" t="s">
        <v>29</v>
      </c>
      <c r="B27" s="146">
        <v>1</v>
      </c>
      <c r="C27" s="146">
        <v>7</v>
      </c>
      <c r="D27" s="146">
        <v>10</v>
      </c>
      <c r="E27" s="146">
        <v>9</v>
      </c>
      <c r="F27" s="146">
        <v>8</v>
      </c>
      <c r="G27" s="146">
        <v>6</v>
      </c>
      <c r="H27" s="159">
        <v>10</v>
      </c>
      <c r="I27" s="159">
        <v>9</v>
      </c>
      <c r="J27" s="159"/>
    </row>
    <row r="28" spans="1:10" ht="16.5" thickBot="1" x14ac:dyDescent="0.3">
      <c r="A28" s="56"/>
      <c r="B28" s="87"/>
      <c r="C28" s="87"/>
      <c r="D28" s="87"/>
      <c r="E28" s="87"/>
      <c r="F28" s="87"/>
      <c r="G28" s="87"/>
      <c r="H28" s="87"/>
      <c r="I28" s="87"/>
      <c r="J28" s="87"/>
    </row>
    <row r="29" spans="1:10" ht="16.5" thickBot="1" x14ac:dyDescent="0.3">
      <c r="A29" s="30" t="s">
        <v>4</v>
      </c>
      <c r="B29" s="97">
        <f>SUM(B30:B49)</f>
        <v>18</v>
      </c>
      <c r="C29" s="97">
        <f t="shared" ref="C29:J29" si="3">SUM(C30:C49)</f>
        <v>34</v>
      </c>
      <c r="D29" s="97">
        <f t="shared" si="3"/>
        <v>43.5</v>
      </c>
      <c r="E29" s="97">
        <f t="shared" si="3"/>
        <v>41.5</v>
      </c>
      <c r="F29" s="97">
        <f t="shared" si="3"/>
        <v>62.5</v>
      </c>
      <c r="G29" s="97">
        <f t="shared" si="3"/>
        <v>57</v>
      </c>
      <c r="H29" s="97">
        <f t="shared" si="3"/>
        <v>45.1</v>
      </c>
      <c r="I29" s="97">
        <f t="shared" si="3"/>
        <v>37.6</v>
      </c>
      <c r="J29" s="97">
        <f t="shared" si="3"/>
        <v>0</v>
      </c>
    </row>
    <row r="30" spans="1:10" x14ac:dyDescent="0.25">
      <c r="A30" s="142" t="s">
        <v>77</v>
      </c>
      <c r="B30" s="143">
        <v>2</v>
      </c>
      <c r="C30" s="143">
        <v>5</v>
      </c>
      <c r="D30" s="143">
        <v>15</v>
      </c>
      <c r="E30" s="143">
        <v>6</v>
      </c>
      <c r="F30" s="143">
        <v>2</v>
      </c>
      <c r="G30" s="143">
        <v>5</v>
      </c>
      <c r="H30" s="158">
        <v>3</v>
      </c>
      <c r="I30" s="158">
        <v>1</v>
      </c>
      <c r="J30" s="158"/>
    </row>
    <row r="31" spans="1:10" x14ac:dyDescent="0.25">
      <c r="A31" s="9" t="s">
        <v>89</v>
      </c>
      <c r="B31" s="38">
        <v>0.5</v>
      </c>
      <c r="C31" s="38">
        <v>0.5</v>
      </c>
      <c r="D31" s="38">
        <v>0.5</v>
      </c>
      <c r="E31" s="38">
        <v>0.5</v>
      </c>
      <c r="F31" s="38">
        <v>0.5</v>
      </c>
      <c r="G31" s="38">
        <v>0.5</v>
      </c>
      <c r="H31" s="85">
        <v>1</v>
      </c>
      <c r="I31" s="85">
        <v>0.5</v>
      </c>
      <c r="J31" s="85"/>
    </row>
    <row r="32" spans="1:10" x14ac:dyDescent="0.25">
      <c r="A32" s="145" t="s">
        <v>97</v>
      </c>
      <c r="B32" s="146"/>
      <c r="C32" s="146">
        <v>0.5</v>
      </c>
      <c r="D32" s="146"/>
      <c r="E32" s="146">
        <v>0.5</v>
      </c>
      <c r="F32" s="146">
        <v>0.5</v>
      </c>
      <c r="G32" s="159"/>
      <c r="H32" s="159">
        <v>0.5</v>
      </c>
      <c r="I32" s="159"/>
      <c r="J32" s="159"/>
    </row>
    <row r="33" spans="1:10" x14ac:dyDescent="0.25">
      <c r="A33" s="9" t="s">
        <v>99</v>
      </c>
      <c r="B33" s="38">
        <v>0.5</v>
      </c>
      <c r="C33" s="38">
        <v>0.5</v>
      </c>
      <c r="D33" s="38"/>
      <c r="E33" s="38"/>
      <c r="F33" s="38">
        <v>0.5</v>
      </c>
      <c r="G33" s="38">
        <v>0.5</v>
      </c>
      <c r="H33" s="85"/>
      <c r="I33" s="85"/>
      <c r="J33" s="85"/>
    </row>
    <row r="34" spans="1:10" x14ac:dyDescent="0.25">
      <c r="A34" s="145" t="s">
        <v>110</v>
      </c>
      <c r="B34" s="146"/>
      <c r="C34" s="146"/>
      <c r="D34" s="146">
        <v>0.5</v>
      </c>
      <c r="E34" s="146">
        <v>1</v>
      </c>
      <c r="F34" s="146">
        <v>0.5</v>
      </c>
      <c r="G34" s="146">
        <v>1</v>
      </c>
      <c r="H34" s="159">
        <v>1</v>
      </c>
      <c r="I34" s="159">
        <v>1</v>
      </c>
      <c r="J34" s="159"/>
    </row>
    <row r="35" spans="1:10" x14ac:dyDescent="0.25">
      <c r="A35" s="9" t="s">
        <v>111</v>
      </c>
      <c r="B35" s="38">
        <v>0.5</v>
      </c>
      <c r="C35" s="38">
        <v>1</v>
      </c>
      <c r="D35" s="38"/>
      <c r="E35" s="38"/>
      <c r="F35" s="38"/>
      <c r="G35" s="85"/>
      <c r="H35" s="85"/>
      <c r="I35" s="85"/>
      <c r="J35" s="85"/>
    </row>
    <row r="36" spans="1:10" x14ac:dyDescent="0.25">
      <c r="A36" s="145" t="s">
        <v>114</v>
      </c>
      <c r="B36" s="146"/>
      <c r="C36" s="146"/>
      <c r="D36" s="146">
        <v>1</v>
      </c>
      <c r="E36" s="146">
        <v>1</v>
      </c>
      <c r="F36" s="146"/>
      <c r="G36" s="159"/>
      <c r="H36" s="159">
        <v>1</v>
      </c>
      <c r="I36" s="159">
        <v>0.1</v>
      </c>
      <c r="J36" s="159"/>
    </row>
    <row r="37" spans="1:10" x14ac:dyDescent="0.25">
      <c r="A37" s="9" t="s">
        <v>116</v>
      </c>
      <c r="B37" s="38">
        <v>0.5</v>
      </c>
      <c r="C37" s="38">
        <v>0.5</v>
      </c>
      <c r="D37" s="38">
        <v>0.5</v>
      </c>
      <c r="E37" s="38">
        <v>0.5</v>
      </c>
      <c r="F37" s="38">
        <v>0.5</v>
      </c>
      <c r="G37" s="85"/>
      <c r="H37" s="85">
        <v>0.5</v>
      </c>
      <c r="I37" s="85">
        <v>0.5</v>
      </c>
      <c r="J37" s="85"/>
    </row>
    <row r="38" spans="1:10" x14ac:dyDescent="0.25">
      <c r="A38" s="145" t="s">
        <v>266</v>
      </c>
      <c r="B38" s="146"/>
      <c r="C38" s="146"/>
      <c r="D38" s="146">
        <v>5</v>
      </c>
      <c r="E38" s="146"/>
      <c r="F38" s="146"/>
      <c r="G38" s="159"/>
      <c r="H38" s="159"/>
      <c r="I38" s="159"/>
      <c r="J38" s="159"/>
    </row>
    <row r="39" spans="1:10" x14ac:dyDescent="0.25">
      <c r="A39" s="9" t="s">
        <v>118</v>
      </c>
      <c r="B39" s="38">
        <v>5</v>
      </c>
      <c r="C39" s="38">
        <v>12</v>
      </c>
      <c r="D39" s="38">
        <v>8</v>
      </c>
      <c r="E39" s="38">
        <v>8</v>
      </c>
      <c r="F39" s="38">
        <v>9</v>
      </c>
      <c r="G39" s="38">
        <v>11</v>
      </c>
      <c r="H39" s="85">
        <v>7</v>
      </c>
      <c r="I39" s="85">
        <v>9</v>
      </c>
      <c r="J39" s="85"/>
    </row>
    <row r="40" spans="1:10" x14ac:dyDescent="0.25">
      <c r="A40" s="145" t="s">
        <v>267</v>
      </c>
      <c r="B40" s="146">
        <v>0.5</v>
      </c>
      <c r="C40" s="146">
        <v>1</v>
      </c>
      <c r="D40" s="146"/>
      <c r="E40" s="146"/>
      <c r="F40" s="146"/>
      <c r="G40" s="159"/>
      <c r="H40" s="159">
        <v>2</v>
      </c>
      <c r="I40" s="159">
        <v>2</v>
      </c>
      <c r="J40" s="159"/>
    </row>
    <row r="41" spans="1:10" x14ac:dyDescent="0.25">
      <c r="A41" s="9" t="s">
        <v>123</v>
      </c>
      <c r="B41" s="38"/>
      <c r="C41" s="38">
        <v>1</v>
      </c>
      <c r="D41" s="38"/>
      <c r="E41" s="38">
        <v>1</v>
      </c>
      <c r="F41" s="38">
        <v>2</v>
      </c>
      <c r="G41" s="38">
        <v>1</v>
      </c>
      <c r="H41" s="85">
        <v>1</v>
      </c>
      <c r="I41" s="85">
        <v>2</v>
      </c>
      <c r="J41" s="85"/>
    </row>
    <row r="42" spans="1:10" x14ac:dyDescent="0.25">
      <c r="A42" s="145" t="s">
        <v>131</v>
      </c>
      <c r="B42" s="146">
        <v>0.5</v>
      </c>
      <c r="C42" s="146">
        <v>0.5</v>
      </c>
      <c r="D42" s="146"/>
      <c r="E42" s="146">
        <v>0.5</v>
      </c>
      <c r="F42" s="146">
        <v>0.5</v>
      </c>
      <c r="G42" s="146">
        <v>0.5</v>
      </c>
      <c r="H42" s="159">
        <v>0.5</v>
      </c>
      <c r="I42" s="159">
        <v>0.5</v>
      </c>
      <c r="J42" s="159"/>
    </row>
    <row r="43" spans="1:10" x14ac:dyDescent="0.25">
      <c r="A43" s="9" t="s">
        <v>11</v>
      </c>
      <c r="B43" s="38"/>
      <c r="C43" s="38"/>
      <c r="D43" s="38">
        <v>1</v>
      </c>
      <c r="E43" s="38">
        <v>5</v>
      </c>
      <c r="F43" s="38"/>
      <c r="G43" s="85"/>
      <c r="H43" s="85"/>
      <c r="I43" s="85"/>
      <c r="J43" s="85"/>
    </row>
    <row r="44" spans="1:10" x14ac:dyDescent="0.25">
      <c r="A44" s="145" t="s">
        <v>137</v>
      </c>
      <c r="B44" s="146">
        <v>0.5</v>
      </c>
      <c r="C44" s="146">
        <v>1</v>
      </c>
      <c r="D44" s="146">
        <v>0.5</v>
      </c>
      <c r="E44" s="146">
        <v>1</v>
      </c>
      <c r="F44" s="146">
        <v>0.5</v>
      </c>
      <c r="G44" s="146">
        <v>0.5</v>
      </c>
      <c r="H44" s="159">
        <v>0.1</v>
      </c>
      <c r="I44" s="159">
        <v>0.5</v>
      </c>
      <c r="J44" s="159"/>
    </row>
    <row r="45" spans="1:10" x14ac:dyDescent="0.25">
      <c r="A45" s="9" t="s">
        <v>139</v>
      </c>
      <c r="B45" s="38">
        <v>0.5</v>
      </c>
      <c r="C45" s="38">
        <v>0.5</v>
      </c>
      <c r="D45" s="38">
        <v>0.5</v>
      </c>
      <c r="E45" s="38">
        <v>0.5</v>
      </c>
      <c r="F45" s="38"/>
      <c r="G45" s="85"/>
      <c r="H45" s="85">
        <v>0.5</v>
      </c>
      <c r="I45" s="85">
        <v>0.5</v>
      </c>
      <c r="J45" s="85"/>
    </row>
    <row r="46" spans="1:10" x14ac:dyDescent="0.25">
      <c r="A46" s="145" t="s">
        <v>140</v>
      </c>
      <c r="B46" s="146">
        <v>7</v>
      </c>
      <c r="C46" s="146">
        <v>10</v>
      </c>
      <c r="D46" s="146">
        <v>7</v>
      </c>
      <c r="E46" s="146">
        <v>7</v>
      </c>
      <c r="F46" s="146">
        <v>6</v>
      </c>
      <c r="G46" s="146">
        <v>7</v>
      </c>
      <c r="H46" s="159">
        <v>10</v>
      </c>
      <c r="I46" s="159">
        <v>8</v>
      </c>
      <c r="J46" s="159"/>
    </row>
    <row r="47" spans="1:10" x14ac:dyDescent="0.25">
      <c r="A47" s="11" t="s">
        <v>268</v>
      </c>
      <c r="B47" s="38"/>
      <c r="C47" s="38"/>
      <c r="D47" s="38">
        <v>4</v>
      </c>
      <c r="E47" s="38"/>
      <c r="F47" s="38"/>
      <c r="G47" s="85"/>
      <c r="H47" s="85">
        <v>5</v>
      </c>
      <c r="I47" s="85">
        <v>2</v>
      </c>
      <c r="J47" s="85"/>
    </row>
    <row r="48" spans="1:10" x14ac:dyDescent="0.25">
      <c r="A48" s="150" t="s">
        <v>269</v>
      </c>
      <c r="B48" s="146"/>
      <c r="C48" s="146"/>
      <c r="D48" s="146"/>
      <c r="E48" s="146">
        <v>2</v>
      </c>
      <c r="F48" s="146">
        <v>8</v>
      </c>
      <c r="G48" s="159">
        <v>10</v>
      </c>
      <c r="H48" s="159"/>
      <c r="I48" s="159">
        <v>2</v>
      </c>
      <c r="J48" s="159"/>
    </row>
    <row r="49" spans="1:10" x14ac:dyDescent="0.25">
      <c r="A49" s="151" t="s">
        <v>270</v>
      </c>
      <c r="B49" s="152"/>
      <c r="C49" s="152"/>
      <c r="D49" s="152"/>
      <c r="E49" s="152">
        <v>7</v>
      </c>
      <c r="F49" s="152">
        <v>32</v>
      </c>
      <c r="G49" s="160">
        <v>20</v>
      </c>
      <c r="H49" s="160">
        <v>12</v>
      </c>
      <c r="I49" s="160">
        <v>8</v>
      </c>
      <c r="J49" s="160"/>
    </row>
    <row r="50" spans="1:10" x14ac:dyDescent="0.25">
      <c r="A50" s="170" t="s">
        <v>198</v>
      </c>
      <c r="B50" s="169"/>
      <c r="C50" s="169"/>
      <c r="D50" s="169"/>
      <c r="E50" s="169"/>
      <c r="F50" s="169"/>
      <c r="G50" s="169">
        <v>5</v>
      </c>
      <c r="H50" s="169">
        <v>2</v>
      </c>
      <c r="I50" s="169">
        <v>2</v>
      </c>
      <c r="J50" s="169"/>
    </row>
    <row r="51" spans="1:10" ht="16.5" thickBot="1" x14ac:dyDescent="0.3">
      <c r="A51" s="11"/>
      <c r="B51" s="38"/>
      <c r="C51" s="38"/>
      <c r="D51" s="38"/>
      <c r="E51" s="38"/>
      <c r="F51" s="38"/>
      <c r="G51" s="85"/>
      <c r="H51" s="85"/>
      <c r="I51" s="85"/>
      <c r="J51" s="85"/>
    </row>
    <row r="52" spans="1:10" ht="16.5" thickBot="1" x14ac:dyDescent="0.3">
      <c r="A52" s="26" t="s">
        <v>5</v>
      </c>
      <c r="B52" s="74">
        <f>B29+B24+B10+B5</f>
        <v>34</v>
      </c>
      <c r="C52" s="74">
        <f t="shared" ref="C52:H52" si="4">C29+C24+C10+C5</f>
        <v>53.5</v>
      </c>
      <c r="D52" s="74">
        <f t="shared" si="4"/>
        <v>68</v>
      </c>
      <c r="E52" s="74">
        <f t="shared" si="4"/>
        <v>58</v>
      </c>
      <c r="F52" s="74">
        <f t="shared" si="4"/>
        <v>80</v>
      </c>
      <c r="G52" s="74">
        <f t="shared" si="4"/>
        <v>73</v>
      </c>
      <c r="H52" s="74">
        <f t="shared" si="4"/>
        <v>68.8</v>
      </c>
      <c r="I52" s="74">
        <f>I29+I24+I10+I5</f>
        <v>67.599999999999994</v>
      </c>
      <c r="J52" s="74">
        <f>J29+J24+J10+J5</f>
        <v>0</v>
      </c>
    </row>
    <row r="53" spans="1:10" ht="16.5" thickBot="1" x14ac:dyDescent="0.3">
      <c r="A53" s="26" t="s">
        <v>6</v>
      </c>
      <c r="B53" s="74">
        <f>COUNT(B6:B8)+COUNT(B11:B22)+COUNT(B25:B27)+COUNT(B30:B48)</f>
        <v>21</v>
      </c>
      <c r="C53" s="74">
        <f t="shared" ref="C53:J53" si="5">COUNT(C6:C8)+COUNT(C11:C22)+COUNT(C25:C27)+COUNT(C30:C48)</f>
        <v>22</v>
      </c>
      <c r="D53" s="74">
        <f t="shared" si="5"/>
        <v>21</v>
      </c>
      <c r="E53" s="74">
        <f t="shared" si="5"/>
        <v>20</v>
      </c>
      <c r="F53" s="74">
        <f t="shared" si="5"/>
        <v>16</v>
      </c>
      <c r="G53" s="74">
        <f t="shared" si="5"/>
        <v>17</v>
      </c>
      <c r="H53" s="74">
        <f t="shared" si="5"/>
        <v>24</v>
      </c>
      <c r="I53" s="74">
        <f t="shared" si="5"/>
        <v>20</v>
      </c>
      <c r="J53" s="74">
        <f t="shared" si="5"/>
        <v>0</v>
      </c>
    </row>
    <row r="54" spans="1:10" x14ac:dyDescent="0.25">
      <c r="B54" s="83"/>
      <c r="C54" s="83"/>
      <c r="D54" s="83"/>
      <c r="E54" s="83"/>
      <c r="F54" s="83"/>
      <c r="G54" s="83"/>
      <c r="H54" s="83"/>
      <c r="I54" s="83">
        <v>8075</v>
      </c>
      <c r="J54" s="83"/>
    </row>
    <row r="55" spans="1:10" x14ac:dyDescent="0.25">
      <c r="B55" s="83"/>
      <c r="C55" s="83"/>
      <c r="D55" s="83"/>
      <c r="E55" s="83"/>
      <c r="F55" s="83"/>
      <c r="G55" s="83"/>
      <c r="H55" s="83"/>
      <c r="I55" s="83"/>
      <c r="J55" s="83"/>
    </row>
    <row r="56" spans="1:10" x14ac:dyDescent="0.25">
      <c r="B56" s="83"/>
      <c r="C56" s="83"/>
      <c r="D56" s="83"/>
      <c r="E56" s="83"/>
      <c r="F56" s="83"/>
      <c r="G56" s="83"/>
      <c r="H56" s="83"/>
      <c r="I56" s="83"/>
      <c r="J56" s="83"/>
    </row>
  </sheetData>
  <sortState xmlns:xlrd2="http://schemas.microsoft.com/office/spreadsheetml/2017/richdata2" ref="A30:I46">
    <sortCondition ref="A29:A46"/>
  </sortState>
  <phoneticPr fontId="4" type="noConversion"/>
  <printOptions gridLines="1"/>
  <pageMargins left="0.74803149606299213" right="0.74803149606299213" top="0.98425196850393704" bottom="0.98425196850393704" header="0.51181102362204722" footer="0.51181102362204722"/>
  <pageSetup paperSize="9" scale="90" fitToHeight="0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7">
    <pageSetUpPr fitToPage="1"/>
  </sheetPr>
  <dimension ref="A1:J50"/>
  <sheetViews>
    <sheetView zoomScale="115" zoomScaleNormal="115" workbookViewId="0">
      <selection activeCell="M13" sqref="M13"/>
    </sheetView>
  </sheetViews>
  <sheetFormatPr defaultColWidth="8.85546875" defaultRowHeight="15.75" x14ac:dyDescent="0.25"/>
  <cols>
    <col min="1" max="1" width="32" style="2" customWidth="1"/>
    <col min="2" max="7" width="9.5703125" style="2" customWidth="1"/>
    <col min="8" max="10" width="10.7109375" style="2" customWidth="1"/>
    <col min="11" max="16384" width="8.85546875" style="2"/>
  </cols>
  <sheetData>
    <row r="1" spans="1:10" ht="16.5" thickBot="1" x14ac:dyDescent="0.3">
      <c r="A1" s="26"/>
      <c r="B1" s="22">
        <v>1976</v>
      </c>
      <c r="C1" s="22">
        <v>1997</v>
      </c>
      <c r="D1" s="22">
        <v>2006</v>
      </c>
      <c r="E1" s="22">
        <v>2011</v>
      </c>
      <c r="F1" s="22">
        <v>2014</v>
      </c>
      <c r="G1" s="22">
        <v>2017</v>
      </c>
      <c r="H1" s="22">
        <v>2020</v>
      </c>
      <c r="I1" s="22">
        <v>2023</v>
      </c>
      <c r="J1" s="22"/>
    </row>
    <row r="2" spans="1:10" ht="18.75" customHeight="1" x14ac:dyDescent="0.25">
      <c r="A2" s="29"/>
      <c r="B2" s="16" t="s">
        <v>189</v>
      </c>
      <c r="C2" s="16" t="s">
        <v>189</v>
      </c>
      <c r="D2" s="16" t="s">
        <v>189</v>
      </c>
      <c r="E2" s="16" t="s">
        <v>189</v>
      </c>
      <c r="F2" s="16" t="s">
        <v>189</v>
      </c>
      <c r="G2" s="16" t="s">
        <v>189</v>
      </c>
      <c r="H2" s="16" t="s">
        <v>189</v>
      </c>
      <c r="I2" s="16" t="s">
        <v>189</v>
      </c>
      <c r="J2" s="16" t="s">
        <v>189</v>
      </c>
    </row>
    <row r="3" spans="1:10" x14ac:dyDescent="0.25">
      <c r="A3" s="10" t="s">
        <v>258</v>
      </c>
      <c r="B3" s="6"/>
      <c r="C3" s="6"/>
      <c r="D3" s="6"/>
      <c r="E3" s="12"/>
      <c r="F3" s="12"/>
      <c r="G3" s="12" t="s">
        <v>259</v>
      </c>
      <c r="H3" s="12" t="s">
        <v>271</v>
      </c>
      <c r="I3" s="12" t="s">
        <v>260</v>
      </c>
      <c r="J3" s="12"/>
    </row>
    <row r="4" spans="1:10" ht="16.5" thickBot="1" x14ac:dyDescent="0.3">
      <c r="A4" s="21" t="s">
        <v>272</v>
      </c>
      <c r="B4" s="71"/>
      <c r="C4" s="71"/>
      <c r="D4" s="71"/>
      <c r="E4" s="87"/>
      <c r="F4" s="87"/>
      <c r="G4" s="87"/>
      <c r="H4" s="87"/>
      <c r="I4" s="87"/>
      <c r="J4" s="87"/>
    </row>
    <row r="5" spans="1:10" ht="16.5" thickBot="1" x14ac:dyDescent="0.3">
      <c r="A5" s="26" t="s">
        <v>3</v>
      </c>
      <c r="B5" s="74">
        <f t="shared" ref="B5:J5" si="0">SUM(B6)</f>
        <v>1</v>
      </c>
      <c r="C5" s="74">
        <f t="shared" si="0"/>
        <v>1</v>
      </c>
      <c r="D5" s="74">
        <f t="shared" si="0"/>
        <v>0.5</v>
      </c>
      <c r="E5" s="74">
        <f t="shared" si="0"/>
        <v>1</v>
      </c>
      <c r="F5" s="74">
        <f t="shared" si="0"/>
        <v>0.5</v>
      </c>
      <c r="G5" s="74">
        <f t="shared" si="0"/>
        <v>1</v>
      </c>
      <c r="H5" s="74">
        <f t="shared" si="0"/>
        <v>1</v>
      </c>
      <c r="I5" s="74">
        <f t="shared" si="0"/>
        <v>0</v>
      </c>
      <c r="J5" s="74">
        <f t="shared" si="0"/>
        <v>0</v>
      </c>
    </row>
    <row r="6" spans="1:10" x14ac:dyDescent="0.25">
      <c r="A6" s="142" t="s">
        <v>68</v>
      </c>
      <c r="B6" s="143">
        <v>1</v>
      </c>
      <c r="C6" s="143">
        <v>1</v>
      </c>
      <c r="D6" s="143">
        <v>0.5</v>
      </c>
      <c r="E6" s="143">
        <v>1</v>
      </c>
      <c r="F6" s="143">
        <v>0.5</v>
      </c>
      <c r="G6" s="143">
        <v>1</v>
      </c>
      <c r="H6" s="158">
        <v>1</v>
      </c>
      <c r="I6" s="158"/>
      <c r="J6" s="158"/>
    </row>
    <row r="7" spans="1:10" ht="16.5" thickBot="1" x14ac:dyDescent="0.3">
      <c r="A7" s="21"/>
      <c r="B7" s="71"/>
      <c r="C7" s="71"/>
      <c r="D7" s="71"/>
      <c r="E7" s="87"/>
      <c r="F7" s="87"/>
      <c r="G7" s="87"/>
      <c r="H7" s="87"/>
      <c r="I7" s="87"/>
      <c r="J7" s="87"/>
    </row>
    <row r="8" spans="1:10" ht="16.5" thickBot="1" x14ac:dyDescent="0.3">
      <c r="A8" s="26" t="s">
        <v>1</v>
      </c>
      <c r="B8" s="74">
        <f t="shared" ref="B8:J8" si="1">SUM(B9:B15)</f>
        <v>11</v>
      </c>
      <c r="C8" s="74">
        <f t="shared" si="1"/>
        <v>19</v>
      </c>
      <c r="D8" s="74">
        <f t="shared" si="1"/>
        <v>6.5</v>
      </c>
      <c r="E8" s="74">
        <f t="shared" si="1"/>
        <v>5</v>
      </c>
      <c r="F8" s="74">
        <f t="shared" si="1"/>
        <v>5.5</v>
      </c>
      <c r="G8" s="74">
        <f t="shared" si="1"/>
        <v>5.5</v>
      </c>
      <c r="H8" s="74">
        <f t="shared" si="1"/>
        <v>2.5</v>
      </c>
      <c r="I8" s="74">
        <f t="shared" si="1"/>
        <v>12</v>
      </c>
      <c r="J8" s="74">
        <f t="shared" si="1"/>
        <v>0</v>
      </c>
    </row>
    <row r="9" spans="1:10" x14ac:dyDescent="0.25">
      <c r="A9" s="142" t="s">
        <v>144</v>
      </c>
      <c r="B9" s="143">
        <v>10</v>
      </c>
      <c r="C9" s="143">
        <v>17</v>
      </c>
      <c r="D9" s="143">
        <v>5</v>
      </c>
      <c r="E9" s="143">
        <v>5</v>
      </c>
      <c r="F9" s="143">
        <v>5</v>
      </c>
      <c r="G9" s="143">
        <v>5</v>
      </c>
      <c r="H9" s="158">
        <v>2</v>
      </c>
      <c r="I9" s="158">
        <v>11</v>
      </c>
      <c r="J9" s="158"/>
    </row>
    <row r="10" spans="1:10" x14ac:dyDescent="0.25">
      <c r="A10" s="9" t="s">
        <v>147</v>
      </c>
      <c r="B10" s="38"/>
      <c r="C10" s="38">
        <v>0.5</v>
      </c>
      <c r="D10" s="38"/>
      <c r="E10" s="38"/>
      <c r="F10" s="38"/>
      <c r="G10" s="85"/>
      <c r="H10" s="85"/>
      <c r="I10" s="85"/>
      <c r="J10" s="85"/>
    </row>
    <row r="11" spans="1:10" x14ac:dyDescent="0.25">
      <c r="A11" s="145" t="s">
        <v>151</v>
      </c>
      <c r="B11" s="146"/>
      <c r="C11" s="146">
        <v>0.5</v>
      </c>
      <c r="D11" s="146"/>
      <c r="E11" s="146"/>
      <c r="F11" s="146"/>
      <c r="G11" s="159"/>
      <c r="H11" s="159"/>
      <c r="I11" s="159"/>
      <c r="J11" s="159"/>
    </row>
    <row r="12" spans="1:10" x14ac:dyDescent="0.25">
      <c r="A12" s="9" t="s">
        <v>153</v>
      </c>
      <c r="B12" s="38"/>
      <c r="C12" s="38">
        <v>0.5</v>
      </c>
      <c r="D12" s="38">
        <v>0.5</v>
      </c>
      <c r="E12" s="38"/>
      <c r="F12" s="38"/>
      <c r="G12" s="85"/>
      <c r="H12" s="85"/>
      <c r="I12" s="85"/>
      <c r="J12" s="85"/>
    </row>
    <row r="13" spans="1:10" x14ac:dyDescent="0.25">
      <c r="A13" s="145" t="s">
        <v>157</v>
      </c>
      <c r="B13" s="146"/>
      <c r="C13" s="146"/>
      <c r="D13" s="146">
        <v>0.5</v>
      </c>
      <c r="E13" s="146"/>
      <c r="F13" s="146"/>
      <c r="G13" s="159"/>
      <c r="H13" s="159"/>
      <c r="I13" s="159"/>
      <c r="J13" s="159"/>
    </row>
    <row r="14" spans="1:10" x14ac:dyDescent="0.25">
      <c r="A14" s="9" t="s">
        <v>167</v>
      </c>
      <c r="B14" s="38">
        <v>0.5</v>
      </c>
      <c r="C14" s="38"/>
      <c r="D14" s="38"/>
      <c r="E14" s="38"/>
      <c r="F14" s="38"/>
      <c r="G14" s="85"/>
      <c r="H14" s="85"/>
      <c r="I14" s="85"/>
      <c r="J14" s="85"/>
    </row>
    <row r="15" spans="1:10" x14ac:dyDescent="0.25">
      <c r="A15" s="145" t="s">
        <v>182</v>
      </c>
      <c r="B15" s="146">
        <v>0.5</v>
      </c>
      <c r="C15" s="146">
        <v>0.5</v>
      </c>
      <c r="D15" s="146">
        <v>0.5</v>
      </c>
      <c r="E15" s="146"/>
      <c r="F15" s="146">
        <v>0.5</v>
      </c>
      <c r="G15" s="146">
        <v>0.5</v>
      </c>
      <c r="H15" s="159">
        <v>0.5</v>
      </c>
      <c r="I15" s="159">
        <v>1</v>
      </c>
      <c r="J15" s="159"/>
    </row>
    <row r="16" spans="1:10" ht="16.5" thickBot="1" x14ac:dyDescent="0.3">
      <c r="A16" s="14"/>
      <c r="B16" s="71"/>
      <c r="C16" s="71"/>
      <c r="D16" s="71"/>
      <c r="E16" s="71"/>
      <c r="F16" s="71"/>
      <c r="G16" s="87"/>
      <c r="H16" s="87"/>
      <c r="I16" s="87"/>
      <c r="J16" s="87"/>
    </row>
    <row r="17" spans="1:10" ht="16.5" thickBot="1" x14ac:dyDescent="0.3">
      <c r="A17" s="26" t="s">
        <v>2</v>
      </c>
      <c r="B17" s="74">
        <f t="shared" ref="B17:H17" si="2">SUM(B18:B23)</f>
        <v>37.5</v>
      </c>
      <c r="C17" s="74">
        <f t="shared" si="2"/>
        <v>38</v>
      </c>
      <c r="D17" s="74">
        <f t="shared" si="2"/>
        <v>43.05</v>
      </c>
      <c r="E17" s="74">
        <f t="shared" si="2"/>
        <v>63</v>
      </c>
      <c r="F17" s="74">
        <f t="shared" si="2"/>
        <v>54</v>
      </c>
      <c r="G17" s="74">
        <f t="shared" si="2"/>
        <v>77.5</v>
      </c>
      <c r="H17" s="74">
        <f t="shared" si="2"/>
        <v>75.5</v>
      </c>
      <c r="I17" s="74">
        <f t="shared" ref="I17:J17" si="3">SUM(I18:I23)</f>
        <v>76</v>
      </c>
      <c r="J17" s="74">
        <f t="shared" si="3"/>
        <v>0</v>
      </c>
    </row>
    <row r="18" spans="1:10" x14ac:dyDescent="0.25">
      <c r="A18" s="142" t="s">
        <v>273</v>
      </c>
      <c r="B18" s="143"/>
      <c r="C18" s="143"/>
      <c r="D18" s="143">
        <v>0.05</v>
      </c>
      <c r="E18" s="143"/>
      <c r="F18" s="143"/>
      <c r="G18" s="158"/>
      <c r="H18" s="158"/>
      <c r="I18" s="158"/>
      <c r="J18" s="158"/>
    </row>
    <row r="19" spans="1:10" x14ac:dyDescent="0.25">
      <c r="A19" s="9" t="s">
        <v>274</v>
      </c>
      <c r="B19" s="38"/>
      <c r="C19" s="38"/>
      <c r="D19" s="38"/>
      <c r="E19" s="38"/>
      <c r="F19" s="38"/>
      <c r="G19" s="38">
        <v>0.5</v>
      </c>
      <c r="H19" s="85">
        <v>0.5</v>
      </c>
      <c r="I19" s="85"/>
      <c r="J19" s="85"/>
    </row>
    <row r="20" spans="1:10" x14ac:dyDescent="0.25">
      <c r="A20" s="145" t="s">
        <v>28</v>
      </c>
      <c r="B20" s="146">
        <v>30</v>
      </c>
      <c r="C20" s="146">
        <v>30</v>
      </c>
      <c r="D20" s="146">
        <v>35</v>
      </c>
      <c r="E20" s="146">
        <v>52</v>
      </c>
      <c r="F20" s="146">
        <v>47</v>
      </c>
      <c r="G20" s="146">
        <v>65</v>
      </c>
      <c r="H20" s="159">
        <v>68</v>
      </c>
      <c r="I20" s="159">
        <v>68</v>
      </c>
      <c r="J20" s="159"/>
    </row>
    <row r="21" spans="1:10" x14ac:dyDescent="0.25">
      <c r="A21" s="9" t="s">
        <v>36</v>
      </c>
      <c r="B21" s="38">
        <v>0.5</v>
      </c>
      <c r="C21" s="38"/>
      <c r="D21" s="38"/>
      <c r="E21" s="38"/>
      <c r="F21" s="38"/>
      <c r="G21" s="85"/>
      <c r="H21" s="85"/>
      <c r="I21" s="85"/>
      <c r="J21" s="85"/>
    </row>
    <row r="22" spans="1:10" x14ac:dyDescent="0.25">
      <c r="A22" s="145" t="s">
        <v>40</v>
      </c>
      <c r="B22" s="146">
        <v>5</v>
      </c>
      <c r="C22" s="146">
        <v>8</v>
      </c>
      <c r="D22" s="146">
        <v>8</v>
      </c>
      <c r="E22" s="146">
        <v>8</v>
      </c>
      <c r="F22" s="146">
        <v>6</v>
      </c>
      <c r="G22" s="146">
        <v>10</v>
      </c>
      <c r="H22" s="159">
        <v>6</v>
      </c>
      <c r="I22" s="159">
        <v>6</v>
      </c>
      <c r="J22" s="159"/>
    </row>
    <row r="23" spans="1:10" x14ac:dyDescent="0.25">
      <c r="A23" s="9" t="s">
        <v>42</v>
      </c>
      <c r="B23" s="38">
        <v>2</v>
      </c>
      <c r="C23" s="38"/>
      <c r="D23" s="38"/>
      <c r="E23" s="38">
        <v>3</v>
      </c>
      <c r="F23" s="38">
        <v>1</v>
      </c>
      <c r="G23" s="38">
        <v>2</v>
      </c>
      <c r="H23" s="85">
        <v>1</v>
      </c>
      <c r="I23" s="85">
        <v>2</v>
      </c>
      <c r="J23" s="85"/>
    </row>
    <row r="24" spans="1:10" ht="16.5" thickBot="1" x14ac:dyDescent="0.3">
      <c r="A24" s="14"/>
      <c r="B24" s="71"/>
      <c r="C24" s="71"/>
      <c r="D24" s="71"/>
      <c r="E24" s="87"/>
      <c r="F24" s="87"/>
      <c r="G24" s="87"/>
      <c r="H24" s="87"/>
      <c r="I24" s="87"/>
      <c r="J24" s="87"/>
    </row>
    <row r="25" spans="1:10" ht="16.5" thickBot="1" x14ac:dyDescent="0.3">
      <c r="A25" s="26" t="s">
        <v>4</v>
      </c>
      <c r="B25" s="74">
        <f t="shared" ref="B25:J25" si="4">SUM(B26:B42)</f>
        <v>18</v>
      </c>
      <c r="C25" s="74">
        <f t="shared" si="4"/>
        <v>31.5</v>
      </c>
      <c r="D25" s="74">
        <f t="shared" si="4"/>
        <v>29.05</v>
      </c>
      <c r="E25" s="74">
        <f t="shared" si="4"/>
        <v>10</v>
      </c>
      <c r="F25" s="74">
        <f t="shared" si="4"/>
        <v>14.5</v>
      </c>
      <c r="G25" s="74">
        <f t="shared" si="4"/>
        <v>13.5</v>
      </c>
      <c r="H25" s="74">
        <f t="shared" si="4"/>
        <v>5.8100000000000005</v>
      </c>
      <c r="I25" s="74">
        <f t="shared" si="4"/>
        <v>7.5</v>
      </c>
      <c r="J25" s="74">
        <f t="shared" si="4"/>
        <v>0</v>
      </c>
    </row>
    <row r="26" spans="1:10" x14ac:dyDescent="0.25">
      <c r="A26" s="142" t="s">
        <v>77</v>
      </c>
      <c r="B26" s="143">
        <v>10</v>
      </c>
      <c r="C26" s="143">
        <v>18</v>
      </c>
      <c r="D26" s="143">
        <v>17</v>
      </c>
      <c r="E26" s="143">
        <v>2</v>
      </c>
      <c r="F26" s="143">
        <v>1</v>
      </c>
      <c r="G26" s="143">
        <v>3</v>
      </c>
      <c r="H26" s="158">
        <v>1</v>
      </c>
      <c r="I26" s="158">
        <v>0.5</v>
      </c>
      <c r="J26" s="158"/>
    </row>
    <row r="27" spans="1:10" x14ac:dyDescent="0.25">
      <c r="A27" s="9" t="s">
        <v>89</v>
      </c>
      <c r="B27" s="38">
        <v>0.5</v>
      </c>
      <c r="C27" s="38">
        <v>0.5</v>
      </c>
      <c r="D27" s="38">
        <v>0.5</v>
      </c>
      <c r="E27" s="38">
        <v>0.5</v>
      </c>
      <c r="F27" s="38">
        <v>0.5</v>
      </c>
      <c r="G27" s="38">
        <v>0.5</v>
      </c>
      <c r="H27" s="85"/>
      <c r="I27" s="85"/>
      <c r="J27" s="85"/>
    </row>
    <row r="28" spans="1:10" x14ac:dyDescent="0.25">
      <c r="A28" s="145" t="s">
        <v>91</v>
      </c>
      <c r="B28" s="146"/>
      <c r="C28" s="146">
        <v>0.5</v>
      </c>
      <c r="D28" s="146"/>
      <c r="E28" s="146"/>
      <c r="F28" s="146">
        <v>0.5</v>
      </c>
      <c r="G28" s="159"/>
      <c r="H28" s="159">
        <v>0.1</v>
      </c>
      <c r="I28" s="159">
        <v>0.5</v>
      </c>
      <c r="J28" s="159"/>
    </row>
    <row r="29" spans="1:10" x14ac:dyDescent="0.25">
      <c r="A29" s="9" t="s">
        <v>97</v>
      </c>
      <c r="B29" s="38">
        <v>0.5</v>
      </c>
      <c r="C29" s="38">
        <v>0.5</v>
      </c>
      <c r="D29" s="38">
        <v>0.5</v>
      </c>
      <c r="E29" s="38">
        <v>0.5</v>
      </c>
      <c r="F29" s="38">
        <v>0.5</v>
      </c>
      <c r="G29" s="38">
        <v>0.5</v>
      </c>
      <c r="H29" s="85">
        <v>0.1</v>
      </c>
      <c r="I29" s="85">
        <v>0.5</v>
      </c>
      <c r="J29" s="85"/>
    </row>
    <row r="30" spans="1:10" x14ac:dyDescent="0.25">
      <c r="A30" s="145" t="s">
        <v>99</v>
      </c>
      <c r="B30" s="146">
        <v>0.5</v>
      </c>
      <c r="C30" s="146">
        <v>0.5</v>
      </c>
      <c r="D30" s="146">
        <v>0.5</v>
      </c>
      <c r="E30" s="146">
        <v>0.5</v>
      </c>
      <c r="F30" s="146">
        <v>0.5</v>
      </c>
      <c r="G30" s="146">
        <v>0.5</v>
      </c>
      <c r="H30" s="159"/>
      <c r="I30" s="159">
        <v>0.5</v>
      </c>
      <c r="J30" s="159"/>
    </row>
    <row r="31" spans="1:10" x14ac:dyDescent="0.25">
      <c r="A31" s="9" t="s">
        <v>101</v>
      </c>
      <c r="B31" s="38"/>
      <c r="C31" s="38"/>
      <c r="D31" s="38"/>
      <c r="E31" s="38">
        <v>0.5</v>
      </c>
      <c r="F31" s="38">
        <v>0.5</v>
      </c>
      <c r="G31" s="85"/>
      <c r="H31" s="85"/>
      <c r="I31" s="85"/>
      <c r="J31" s="85"/>
    </row>
    <row r="32" spans="1:10" x14ac:dyDescent="0.25">
      <c r="A32" s="145" t="s">
        <v>103</v>
      </c>
      <c r="B32" s="146"/>
      <c r="C32" s="146">
        <v>2</v>
      </c>
      <c r="D32" s="146">
        <v>1</v>
      </c>
      <c r="E32" s="146"/>
      <c r="F32" s="146"/>
      <c r="G32" s="146">
        <v>0.5</v>
      </c>
      <c r="H32" s="159"/>
      <c r="I32" s="159"/>
      <c r="J32" s="159"/>
    </row>
    <row r="33" spans="1:10" x14ac:dyDescent="0.25">
      <c r="A33" s="9" t="s">
        <v>202</v>
      </c>
      <c r="B33" s="38"/>
      <c r="C33" s="38"/>
      <c r="D33" s="38">
        <v>0.5</v>
      </c>
      <c r="E33" s="38"/>
      <c r="F33" s="38"/>
      <c r="G33" s="85"/>
      <c r="H33" s="85"/>
      <c r="I33" s="85"/>
      <c r="J33" s="85"/>
    </row>
    <row r="34" spans="1:10" x14ac:dyDescent="0.25">
      <c r="A34" s="145" t="s">
        <v>108</v>
      </c>
      <c r="B34" s="146"/>
      <c r="C34" s="146">
        <v>2</v>
      </c>
      <c r="D34" s="146">
        <v>2</v>
      </c>
      <c r="E34" s="146"/>
      <c r="F34" s="146"/>
      <c r="G34" s="159"/>
      <c r="H34" s="159">
        <v>0.5</v>
      </c>
      <c r="I34" s="159"/>
      <c r="J34" s="159"/>
    </row>
    <row r="35" spans="1:10" x14ac:dyDescent="0.25">
      <c r="A35" s="9" t="s">
        <v>114</v>
      </c>
      <c r="B35" s="38"/>
      <c r="C35" s="38"/>
      <c r="D35" s="38">
        <v>1</v>
      </c>
      <c r="E35" s="38"/>
      <c r="F35" s="38">
        <v>0.5</v>
      </c>
      <c r="G35" s="85"/>
      <c r="H35" s="85"/>
      <c r="I35" s="85"/>
      <c r="J35" s="85"/>
    </row>
    <row r="36" spans="1:10" x14ac:dyDescent="0.25">
      <c r="A36" s="145" t="s">
        <v>118</v>
      </c>
      <c r="B36" s="146"/>
      <c r="C36" s="146">
        <v>4</v>
      </c>
      <c r="D36" s="146">
        <v>4</v>
      </c>
      <c r="E36" s="146">
        <v>1</v>
      </c>
      <c r="F36" s="146">
        <v>1</v>
      </c>
      <c r="G36" s="146">
        <v>0.5</v>
      </c>
      <c r="H36" s="159">
        <v>1</v>
      </c>
      <c r="I36" s="159">
        <v>1</v>
      </c>
      <c r="J36" s="159"/>
    </row>
    <row r="37" spans="1:10" x14ac:dyDescent="0.25">
      <c r="A37" s="9" t="s">
        <v>120</v>
      </c>
      <c r="B37" s="38">
        <v>1</v>
      </c>
      <c r="C37" s="38">
        <v>0.5</v>
      </c>
      <c r="D37" s="38">
        <v>0.5</v>
      </c>
      <c r="E37" s="38">
        <v>0.5</v>
      </c>
      <c r="F37" s="38">
        <v>0.5</v>
      </c>
      <c r="G37" s="38">
        <v>0.5</v>
      </c>
      <c r="H37" s="85">
        <v>0.5</v>
      </c>
      <c r="I37" s="85">
        <v>0.5</v>
      </c>
      <c r="J37" s="85"/>
    </row>
    <row r="38" spans="1:10" x14ac:dyDescent="0.25">
      <c r="A38" s="145" t="s">
        <v>131</v>
      </c>
      <c r="B38" s="146">
        <v>0.5</v>
      </c>
      <c r="C38" s="146">
        <v>0.5</v>
      </c>
      <c r="D38" s="146">
        <v>0.05</v>
      </c>
      <c r="E38" s="146"/>
      <c r="F38" s="146">
        <v>0.5</v>
      </c>
      <c r="G38" s="146">
        <v>0.5</v>
      </c>
      <c r="H38" s="159">
        <v>0.01</v>
      </c>
      <c r="I38" s="159"/>
      <c r="J38" s="159"/>
    </row>
    <row r="39" spans="1:10" x14ac:dyDescent="0.25">
      <c r="A39" s="9" t="s">
        <v>137</v>
      </c>
      <c r="B39" s="38">
        <v>0.5</v>
      </c>
      <c r="C39" s="38">
        <v>0.5</v>
      </c>
      <c r="D39" s="38">
        <v>1</v>
      </c>
      <c r="E39" s="38">
        <v>0.5</v>
      </c>
      <c r="F39" s="38">
        <v>0.5</v>
      </c>
      <c r="G39" s="38">
        <v>1</v>
      </c>
      <c r="H39" s="85">
        <v>0.5</v>
      </c>
      <c r="I39" s="85">
        <v>0.5</v>
      </c>
      <c r="J39" s="85"/>
    </row>
    <row r="40" spans="1:10" x14ac:dyDescent="0.25">
      <c r="A40" s="145" t="s">
        <v>139</v>
      </c>
      <c r="B40" s="146"/>
      <c r="C40" s="146">
        <v>0.5</v>
      </c>
      <c r="D40" s="146"/>
      <c r="E40" s="146">
        <v>0.5</v>
      </c>
      <c r="F40" s="146">
        <v>0.5</v>
      </c>
      <c r="G40" s="146">
        <v>0.5</v>
      </c>
      <c r="H40" s="159">
        <v>0.1</v>
      </c>
      <c r="I40" s="159"/>
      <c r="J40" s="159"/>
    </row>
    <row r="41" spans="1:10" x14ac:dyDescent="0.25">
      <c r="A41" s="9" t="s">
        <v>140</v>
      </c>
      <c r="B41" s="38"/>
      <c r="C41" s="38">
        <v>1</v>
      </c>
      <c r="D41" s="38">
        <v>0.5</v>
      </c>
      <c r="E41" s="38">
        <v>0.5</v>
      </c>
      <c r="F41" s="38">
        <v>0.5</v>
      </c>
      <c r="G41" s="38">
        <v>0.5</v>
      </c>
      <c r="H41" s="85"/>
      <c r="I41" s="85">
        <v>0.5</v>
      </c>
      <c r="J41" s="85"/>
    </row>
    <row r="42" spans="1:10" x14ac:dyDescent="0.25">
      <c r="A42" s="151" t="s">
        <v>275</v>
      </c>
      <c r="B42" s="152">
        <v>4.5</v>
      </c>
      <c r="C42" s="152">
        <v>0.5</v>
      </c>
      <c r="D42" s="152"/>
      <c r="E42" s="152">
        <v>3</v>
      </c>
      <c r="F42" s="152">
        <v>7</v>
      </c>
      <c r="G42" s="152">
        <v>5</v>
      </c>
      <c r="H42" s="160">
        <v>2</v>
      </c>
      <c r="I42" s="160">
        <v>3</v>
      </c>
      <c r="J42" s="160"/>
    </row>
    <row r="43" spans="1:10" x14ac:dyDescent="0.25">
      <c r="A43" s="151" t="s">
        <v>198</v>
      </c>
      <c r="B43" s="152"/>
      <c r="C43" s="152"/>
      <c r="D43" s="152"/>
      <c r="E43" s="152">
        <v>9</v>
      </c>
      <c r="F43" s="152">
        <v>9</v>
      </c>
      <c r="G43" s="152">
        <v>8</v>
      </c>
      <c r="H43" s="160">
        <v>9</v>
      </c>
      <c r="I43" s="160">
        <v>10</v>
      </c>
      <c r="J43" s="160"/>
    </row>
    <row r="44" spans="1:10" ht="16.5" thickBot="1" x14ac:dyDescent="0.3">
      <c r="A44" s="21"/>
      <c r="B44" s="71"/>
      <c r="C44" s="71"/>
      <c r="D44" s="71"/>
      <c r="E44" s="71"/>
      <c r="F44" s="71"/>
      <c r="G44" s="87"/>
      <c r="H44" s="87"/>
      <c r="I44" s="87"/>
      <c r="J44" s="87"/>
    </row>
    <row r="45" spans="1:10" ht="16.5" thickBot="1" x14ac:dyDescent="0.3">
      <c r="A45" s="26" t="s">
        <v>5</v>
      </c>
      <c r="B45" s="74">
        <f t="shared" ref="B45:G45" si="5">B25+B17+B8+B5</f>
        <v>67.5</v>
      </c>
      <c r="C45" s="74">
        <f t="shared" si="5"/>
        <v>89.5</v>
      </c>
      <c r="D45" s="74">
        <f t="shared" si="5"/>
        <v>79.099999999999994</v>
      </c>
      <c r="E45" s="74">
        <f t="shared" si="5"/>
        <v>79</v>
      </c>
      <c r="F45" s="74">
        <f t="shared" si="5"/>
        <v>74.5</v>
      </c>
      <c r="G45" s="74">
        <f t="shared" si="5"/>
        <v>97.5</v>
      </c>
      <c r="H45" s="74">
        <f t="shared" ref="H45:J45" si="6">H25+H17+H8+H5</f>
        <v>84.81</v>
      </c>
      <c r="I45" s="74">
        <f t="shared" si="6"/>
        <v>95.5</v>
      </c>
      <c r="J45" s="74">
        <f t="shared" si="6"/>
        <v>0</v>
      </c>
    </row>
    <row r="46" spans="1:10" ht="16.5" thickBot="1" x14ac:dyDescent="0.3">
      <c r="A46" s="26" t="s">
        <v>6</v>
      </c>
      <c r="B46" s="42">
        <f>COUNT(B6)+COUNT(B9:B15)+COUNT(B18:B23)+COUNT(B26:B41)</f>
        <v>15</v>
      </c>
      <c r="C46" s="42">
        <f t="shared" ref="C46:G46" si="7">COUNT(C6)+COUNT(C9:C15)+COUNT(C18:C23)+COUNT(C26:C41)</f>
        <v>21</v>
      </c>
      <c r="D46" s="42">
        <f t="shared" si="7"/>
        <v>21</v>
      </c>
      <c r="E46" s="42">
        <f t="shared" si="7"/>
        <v>15</v>
      </c>
      <c r="F46" s="42">
        <f t="shared" si="7"/>
        <v>19</v>
      </c>
      <c r="G46" s="42">
        <f t="shared" si="7"/>
        <v>18</v>
      </c>
      <c r="H46" s="42">
        <f>COUNT(H6)+COUNT(H9:H15)+COUNT(H18:H23)+COUNT(H26:H41)</f>
        <v>16</v>
      </c>
      <c r="I46" s="42">
        <f>COUNT(I6)+COUNT(I9:I15)+COUNT(I18:I23)+COUNT(I26:I41)</f>
        <v>13</v>
      </c>
      <c r="J46" s="42">
        <f>COUNT(J6)+COUNT(J9:J15)+COUNT(J18:J23)+COUNT(J26:J41)</f>
        <v>0</v>
      </c>
    </row>
    <row r="47" spans="1:10" ht="16.5" thickBot="1" x14ac:dyDescent="0.3">
      <c r="A47" s="26" t="s">
        <v>276</v>
      </c>
      <c r="B47" s="42"/>
      <c r="C47" s="42"/>
      <c r="D47" s="42"/>
      <c r="E47" s="88"/>
      <c r="F47" s="88"/>
      <c r="G47" s="88"/>
      <c r="H47" s="88"/>
      <c r="I47" s="88"/>
      <c r="J47" s="88"/>
    </row>
    <row r="48" spans="1:10" x14ac:dyDescent="0.25">
      <c r="B48" s="83"/>
      <c r="C48" s="83"/>
      <c r="D48" s="83"/>
      <c r="E48" s="83"/>
      <c r="F48" s="83"/>
      <c r="G48" s="83"/>
      <c r="H48" s="83"/>
      <c r="I48" s="83"/>
      <c r="J48" s="83"/>
    </row>
    <row r="49" spans="2:10" x14ac:dyDescent="0.25">
      <c r="B49" s="83"/>
      <c r="C49" s="83"/>
      <c r="D49" s="83"/>
      <c r="E49" s="83"/>
      <c r="F49" s="83"/>
      <c r="G49" s="83"/>
      <c r="H49" s="83"/>
      <c r="I49" s="83"/>
      <c r="J49" s="83"/>
    </row>
    <row r="50" spans="2:10" x14ac:dyDescent="0.25">
      <c r="B50" s="83"/>
      <c r="C50" s="83"/>
      <c r="D50" s="83"/>
      <c r="E50" s="83"/>
      <c r="F50" s="83"/>
      <c r="G50" s="83"/>
      <c r="H50" s="83"/>
      <c r="I50" s="83"/>
      <c r="J50" s="83"/>
    </row>
  </sheetData>
  <sortState xmlns:xlrd2="http://schemas.microsoft.com/office/spreadsheetml/2017/richdata2" ref="A10:I15">
    <sortCondition ref="A9:A15"/>
  </sortState>
  <phoneticPr fontId="4" type="noConversion"/>
  <printOptions gridLines="1"/>
  <pageMargins left="0.74803149606299213" right="0.74803149606299213" top="0.98425196850393704" bottom="0.98425196850393704" header="0.51181102362204722" footer="0.51181102362204722"/>
  <pageSetup paperSize="9" scale="90" fitToHeight="0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8">
    <pageSetUpPr fitToPage="1"/>
  </sheetPr>
  <dimension ref="A1:J65"/>
  <sheetViews>
    <sheetView zoomScale="115" zoomScaleNormal="115" workbookViewId="0">
      <selection activeCell="F2" sqref="F2:G2"/>
    </sheetView>
  </sheetViews>
  <sheetFormatPr defaultColWidth="8.85546875" defaultRowHeight="15.75" customHeight="1" x14ac:dyDescent="0.25"/>
  <cols>
    <col min="1" max="1" width="32.140625" style="2" customWidth="1"/>
    <col min="2" max="7" width="9.5703125" style="2" customWidth="1"/>
    <col min="8" max="10" width="10.28515625" style="2" customWidth="1"/>
    <col min="11" max="16384" width="8.85546875" style="2"/>
  </cols>
  <sheetData>
    <row r="1" spans="1:10" x14ac:dyDescent="0.25">
      <c r="A1" s="26"/>
      <c r="B1" s="22">
        <v>1976</v>
      </c>
      <c r="C1" s="22">
        <v>1997</v>
      </c>
      <c r="D1" s="22">
        <v>2006</v>
      </c>
      <c r="E1" s="22">
        <v>2011</v>
      </c>
      <c r="F1" s="22">
        <v>2014</v>
      </c>
      <c r="G1" s="22">
        <v>2017</v>
      </c>
      <c r="H1" s="22">
        <v>2020</v>
      </c>
      <c r="I1" s="22">
        <v>2023</v>
      </c>
      <c r="J1" s="22"/>
    </row>
    <row r="2" spans="1:10" ht="17.25" customHeight="1" x14ac:dyDescent="0.25">
      <c r="A2" s="29"/>
      <c r="B2" s="16" t="s">
        <v>189</v>
      </c>
      <c r="C2" s="16" t="s">
        <v>189</v>
      </c>
      <c r="D2" s="16" t="s">
        <v>189</v>
      </c>
      <c r="E2" s="16" t="s">
        <v>189</v>
      </c>
      <c r="F2" s="16" t="s">
        <v>189</v>
      </c>
      <c r="G2" s="16" t="s">
        <v>189</v>
      </c>
      <c r="H2" s="16" t="s">
        <v>189</v>
      </c>
      <c r="I2" s="16" t="s">
        <v>189</v>
      </c>
      <c r="J2" s="16" t="s">
        <v>189</v>
      </c>
    </row>
    <row r="3" spans="1:10" x14ac:dyDescent="0.25">
      <c r="A3" s="10" t="s">
        <v>258</v>
      </c>
      <c r="B3" s="6"/>
      <c r="C3" s="6"/>
      <c r="D3" s="6"/>
      <c r="E3" s="12"/>
      <c r="F3" s="12"/>
      <c r="G3" s="12" t="s">
        <v>277</v>
      </c>
      <c r="H3" s="12"/>
      <c r="I3" s="12" t="s">
        <v>260</v>
      </c>
      <c r="J3" s="12"/>
    </row>
    <row r="4" spans="1:10" x14ac:dyDescent="0.25">
      <c r="A4" s="21" t="s">
        <v>278</v>
      </c>
      <c r="B4" s="71"/>
      <c r="C4" s="71"/>
      <c r="D4" s="71"/>
      <c r="E4" s="87"/>
      <c r="F4" s="87"/>
      <c r="G4" s="87"/>
      <c r="H4" s="87"/>
      <c r="I4" s="87"/>
      <c r="J4" s="87"/>
    </row>
    <row r="5" spans="1:10" x14ac:dyDescent="0.25">
      <c r="A5" s="26" t="s">
        <v>3</v>
      </c>
      <c r="B5" s="74">
        <f>SUM(B6:B12)</f>
        <v>6</v>
      </c>
      <c r="C5" s="74">
        <f t="shared" ref="C5:J5" si="0">SUM(C6:C12)</f>
        <v>5</v>
      </c>
      <c r="D5" s="74">
        <f t="shared" si="0"/>
        <v>4.5</v>
      </c>
      <c r="E5" s="74">
        <f t="shared" si="0"/>
        <v>5</v>
      </c>
      <c r="F5" s="74">
        <f t="shared" si="0"/>
        <v>5.5</v>
      </c>
      <c r="G5" s="74">
        <f t="shared" si="0"/>
        <v>10.5</v>
      </c>
      <c r="H5" s="74">
        <f t="shared" si="0"/>
        <v>4.5</v>
      </c>
      <c r="I5" s="74">
        <f t="shared" si="0"/>
        <v>5.0999999999999996</v>
      </c>
      <c r="J5" s="74">
        <f t="shared" si="0"/>
        <v>0</v>
      </c>
    </row>
    <row r="6" spans="1:10" x14ac:dyDescent="0.25">
      <c r="A6" s="142" t="s">
        <v>52</v>
      </c>
      <c r="B6" s="143">
        <v>4</v>
      </c>
      <c r="C6" s="143">
        <v>3</v>
      </c>
      <c r="D6" s="143">
        <v>2</v>
      </c>
      <c r="E6" s="143">
        <v>2</v>
      </c>
      <c r="F6" s="143">
        <v>2</v>
      </c>
      <c r="G6" s="143"/>
      <c r="H6" s="158"/>
      <c r="I6" s="158"/>
      <c r="J6" s="158"/>
    </row>
    <row r="7" spans="1:10" x14ac:dyDescent="0.25">
      <c r="A7" s="9" t="s">
        <v>55</v>
      </c>
      <c r="B7" s="38">
        <v>0.5</v>
      </c>
      <c r="C7" s="38"/>
      <c r="D7" s="38"/>
      <c r="E7" s="38"/>
      <c r="F7" s="38"/>
      <c r="G7" s="38"/>
      <c r="H7" s="85"/>
      <c r="I7" s="85"/>
      <c r="J7" s="85"/>
    </row>
    <row r="8" spans="1:10" x14ac:dyDescent="0.25">
      <c r="A8" s="9" t="s">
        <v>279</v>
      </c>
      <c r="B8" s="38"/>
      <c r="C8" s="38"/>
      <c r="D8" s="38"/>
      <c r="E8" s="38"/>
      <c r="F8" s="38"/>
      <c r="G8" s="38">
        <v>0.5</v>
      </c>
      <c r="H8" s="85"/>
      <c r="I8" s="85"/>
      <c r="J8" s="85"/>
    </row>
    <row r="9" spans="1:10" x14ac:dyDescent="0.25">
      <c r="A9" s="145" t="s">
        <v>62</v>
      </c>
      <c r="B9" s="146">
        <v>0.5</v>
      </c>
      <c r="C9" s="146">
        <v>0.5</v>
      </c>
      <c r="D9" s="146">
        <v>1</v>
      </c>
      <c r="E9" s="146">
        <v>2</v>
      </c>
      <c r="F9" s="146">
        <v>2</v>
      </c>
      <c r="G9" s="146">
        <v>5</v>
      </c>
      <c r="H9" s="159">
        <v>1</v>
      </c>
      <c r="I9" s="159">
        <v>2</v>
      </c>
      <c r="J9" s="159"/>
    </row>
    <row r="10" spans="1:10" x14ac:dyDescent="0.25">
      <c r="A10" s="9" t="s">
        <v>280</v>
      </c>
      <c r="B10" s="38">
        <v>0.5</v>
      </c>
      <c r="C10" s="38"/>
      <c r="D10" s="38"/>
      <c r="E10" s="38"/>
      <c r="F10" s="38"/>
      <c r="G10" s="38"/>
      <c r="H10" s="85"/>
      <c r="I10" s="85"/>
      <c r="J10" s="85"/>
    </row>
    <row r="11" spans="1:10" x14ac:dyDescent="0.25">
      <c r="A11" s="145" t="s">
        <v>64</v>
      </c>
      <c r="B11" s="146">
        <v>0.5</v>
      </c>
      <c r="C11" s="146">
        <v>0.5</v>
      </c>
      <c r="D11" s="146">
        <v>0.5</v>
      </c>
      <c r="E11" s="146">
        <v>0.5</v>
      </c>
      <c r="F11" s="146">
        <v>1</v>
      </c>
      <c r="G11" s="146">
        <v>4</v>
      </c>
      <c r="H11" s="159">
        <v>3</v>
      </c>
      <c r="I11" s="159">
        <v>3</v>
      </c>
      <c r="J11" s="159"/>
    </row>
    <row r="12" spans="1:10" x14ac:dyDescent="0.25">
      <c r="A12" s="9" t="s">
        <v>65</v>
      </c>
      <c r="B12" s="38"/>
      <c r="C12" s="38">
        <v>1</v>
      </c>
      <c r="D12" s="38">
        <v>1</v>
      </c>
      <c r="E12" s="38">
        <v>0.5</v>
      </c>
      <c r="F12" s="38">
        <v>0.5</v>
      </c>
      <c r="G12" s="38">
        <v>1</v>
      </c>
      <c r="H12" s="85">
        <v>0.5</v>
      </c>
      <c r="I12" s="85">
        <v>0.1</v>
      </c>
      <c r="J12" s="85"/>
    </row>
    <row r="13" spans="1:10" x14ac:dyDescent="0.25">
      <c r="A13" s="14"/>
      <c r="B13" s="71"/>
      <c r="C13" s="71"/>
      <c r="D13" s="71"/>
      <c r="E13" s="87"/>
      <c r="F13" s="87"/>
      <c r="G13" s="87"/>
      <c r="H13" s="87"/>
      <c r="I13" s="87"/>
      <c r="J13" s="87"/>
    </row>
    <row r="14" spans="1:10" x14ac:dyDescent="0.25">
      <c r="A14" s="26" t="s">
        <v>1</v>
      </c>
      <c r="B14" s="74">
        <f>SUM(B15:B29)</f>
        <v>15</v>
      </c>
      <c r="C14" s="74">
        <f t="shared" ref="C14:J14" si="1">SUM(C15:C29)</f>
        <v>19</v>
      </c>
      <c r="D14" s="74">
        <f t="shared" si="1"/>
        <v>25</v>
      </c>
      <c r="E14" s="74">
        <f t="shared" si="1"/>
        <v>23</v>
      </c>
      <c r="F14" s="74">
        <f t="shared" si="1"/>
        <v>20.5</v>
      </c>
      <c r="G14" s="74">
        <f t="shared" si="1"/>
        <v>22.5</v>
      </c>
      <c r="H14" s="74">
        <f t="shared" si="1"/>
        <v>23.5</v>
      </c>
      <c r="I14" s="74">
        <f t="shared" si="1"/>
        <v>30.5</v>
      </c>
      <c r="J14" s="74">
        <f t="shared" si="1"/>
        <v>0</v>
      </c>
    </row>
    <row r="15" spans="1:10" x14ac:dyDescent="0.25">
      <c r="A15" s="142" t="s">
        <v>144</v>
      </c>
      <c r="B15" s="143">
        <v>7</v>
      </c>
      <c r="C15" s="143">
        <v>10</v>
      </c>
      <c r="D15" s="143">
        <v>10</v>
      </c>
      <c r="E15" s="143">
        <v>11</v>
      </c>
      <c r="F15" s="143">
        <v>10</v>
      </c>
      <c r="G15" s="143">
        <v>7</v>
      </c>
      <c r="H15" s="158">
        <v>7</v>
      </c>
      <c r="I15" s="158">
        <v>11</v>
      </c>
      <c r="J15" s="158"/>
    </row>
    <row r="16" spans="1:10" x14ac:dyDescent="0.25">
      <c r="A16" s="9" t="s">
        <v>146</v>
      </c>
      <c r="B16" s="38"/>
      <c r="C16" s="38"/>
      <c r="D16" s="38">
        <v>0.5</v>
      </c>
      <c r="E16" s="38"/>
      <c r="F16" s="38"/>
      <c r="G16" s="38"/>
      <c r="H16" s="85"/>
      <c r="I16" s="85"/>
      <c r="J16" s="85"/>
    </row>
    <row r="17" spans="1:10" x14ac:dyDescent="0.25">
      <c r="A17" s="145" t="s">
        <v>150</v>
      </c>
      <c r="B17" s="146"/>
      <c r="C17" s="146">
        <v>0.5</v>
      </c>
      <c r="D17" s="146"/>
      <c r="E17" s="146"/>
      <c r="F17" s="146"/>
      <c r="G17" s="146"/>
      <c r="H17" s="159"/>
      <c r="I17" s="159"/>
      <c r="J17" s="159"/>
    </row>
    <row r="18" spans="1:10" x14ac:dyDescent="0.25">
      <c r="A18" s="9" t="s">
        <v>153</v>
      </c>
      <c r="B18" s="38"/>
      <c r="C18" s="38">
        <v>0.5</v>
      </c>
      <c r="D18" s="38">
        <v>1</v>
      </c>
      <c r="E18" s="38">
        <v>3</v>
      </c>
      <c r="F18" s="38">
        <v>2</v>
      </c>
      <c r="G18" s="38">
        <v>3</v>
      </c>
      <c r="H18" s="85">
        <v>3</v>
      </c>
      <c r="I18" s="85">
        <v>1</v>
      </c>
      <c r="J18" s="85"/>
    </row>
    <row r="19" spans="1:10" x14ac:dyDescent="0.25">
      <c r="A19" s="145" t="s">
        <v>156</v>
      </c>
      <c r="B19" s="146"/>
      <c r="C19" s="146"/>
      <c r="D19" s="146">
        <v>2</v>
      </c>
      <c r="E19" s="146"/>
      <c r="F19" s="146">
        <v>1</v>
      </c>
      <c r="G19" s="146"/>
      <c r="H19" s="159">
        <v>1</v>
      </c>
      <c r="I19" s="159">
        <v>5</v>
      </c>
      <c r="J19" s="159"/>
    </row>
    <row r="20" spans="1:10" x14ac:dyDescent="0.25">
      <c r="A20" s="9" t="s">
        <v>162</v>
      </c>
      <c r="B20" s="38">
        <v>0.5</v>
      </c>
      <c r="C20" s="38">
        <v>0.5</v>
      </c>
      <c r="D20" s="38">
        <v>3</v>
      </c>
      <c r="E20" s="38">
        <v>0.5</v>
      </c>
      <c r="F20" s="38">
        <v>0.5</v>
      </c>
      <c r="G20" s="38"/>
      <c r="H20" s="85"/>
      <c r="I20" s="85"/>
      <c r="J20" s="85"/>
    </row>
    <row r="21" spans="1:10" x14ac:dyDescent="0.25">
      <c r="A21" s="145" t="s">
        <v>166</v>
      </c>
      <c r="B21" s="146"/>
      <c r="C21" s="146">
        <v>0.5</v>
      </c>
      <c r="D21" s="146"/>
      <c r="E21" s="146"/>
      <c r="F21" s="146"/>
      <c r="G21" s="146"/>
      <c r="H21" s="159"/>
      <c r="I21" s="159"/>
      <c r="J21" s="159"/>
    </row>
    <row r="22" spans="1:10" x14ac:dyDescent="0.25">
      <c r="A22" s="9" t="s">
        <v>167</v>
      </c>
      <c r="B22" s="38">
        <v>0.5</v>
      </c>
      <c r="C22" s="38">
        <v>0.5</v>
      </c>
      <c r="D22" s="38">
        <v>0.5</v>
      </c>
      <c r="E22" s="38">
        <v>0.5</v>
      </c>
      <c r="F22" s="38"/>
      <c r="G22" s="38">
        <v>0.5</v>
      </c>
      <c r="H22" s="85">
        <v>0.5</v>
      </c>
      <c r="I22" s="85">
        <v>0.5</v>
      </c>
      <c r="J22" s="85"/>
    </row>
    <row r="23" spans="1:10" x14ac:dyDescent="0.25">
      <c r="A23" s="145" t="s">
        <v>173</v>
      </c>
      <c r="B23" s="146"/>
      <c r="C23" s="146">
        <v>0.5</v>
      </c>
      <c r="D23" s="146"/>
      <c r="E23" s="146"/>
      <c r="F23" s="146"/>
      <c r="G23" s="146">
        <v>2</v>
      </c>
      <c r="H23" s="159"/>
      <c r="I23" s="159"/>
      <c r="J23" s="159"/>
    </row>
    <row r="24" spans="1:10" x14ac:dyDescent="0.25">
      <c r="A24" s="9" t="s">
        <v>174</v>
      </c>
      <c r="B24" s="38">
        <v>0.5</v>
      </c>
      <c r="C24" s="38">
        <v>0.5</v>
      </c>
      <c r="D24" s="38"/>
      <c r="E24" s="38">
        <v>2</v>
      </c>
      <c r="F24" s="38">
        <v>2</v>
      </c>
      <c r="G24" s="38">
        <v>2</v>
      </c>
      <c r="H24" s="85">
        <v>3</v>
      </c>
      <c r="I24" s="85">
        <v>5</v>
      </c>
      <c r="J24" s="85"/>
    </row>
    <row r="25" spans="1:10" x14ac:dyDescent="0.25">
      <c r="A25" s="145" t="s">
        <v>229</v>
      </c>
      <c r="B25" s="146">
        <v>2</v>
      </c>
      <c r="C25" s="146">
        <v>5</v>
      </c>
      <c r="D25" s="146">
        <v>5</v>
      </c>
      <c r="E25" s="146">
        <v>5</v>
      </c>
      <c r="F25" s="146">
        <v>5</v>
      </c>
      <c r="G25" s="146">
        <v>8</v>
      </c>
      <c r="H25" s="159">
        <v>3</v>
      </c>
      <c r="I25" s="159">
        <v>8</v>
      </c>
      <c r="J25" s="159"/>
    </row>
    <row r="26" spans="1:10" x14ac:dyDescent="0.25">
      <c r="A26" s="9" t="s">
        <v>208</v>
      </c>
      <c r="B26" s="38">
        <v>0.5</v>
      </c>
      <c r="C26" s="38"/>
      <c r="D26" s="38"/>
      <c r="E26" s="38"/>
      <c r="F26" s="38"/>
      <c r="G26" s="38"/>
      <c r="H26" s="85">
        <v>6</v>
      </c>
      <c r="I26" s="85"/>
      <c r="J26" s="85"/>
    </row>
    <row r="27" spans="1:10" x14ac:dyDescent="0.25">
      <c r="A27" s="145" t="s">
        <v>179</v>
      </c>
      <c r="B27" s="146">
        <v>2</v>
      </c>
      <c r="C27" s="146" t="s">
        <v>262</v>
      </c>
      <c r="D27" s="146">
        <v>1</v>
      </c>
      <c r="E27" s="146"/>
      <c r="F27" s="146"/>
      <c r="G27" s="146"/>
      <c r="H27" s="159"/>
      <c r="I27" s="159"/>
      <c r="J27" s="159"/>
    </row>
    <row r="28" spans="1:10" x14ac:dyDescent="0.25">
      <c r="A28" s="9" t="s">
        <v>182</v>
      </c>
      <c r="B28" s="38">
        <v>2</v>
      </c>
      <c r="C28" s="38">
        <v>0.5</v>
      </c>
      <c r="D28" s="38">
        <v>2</v>
      </c>
      <c r="E28" s="38"/>
      <c r="F28" s="38"/>
      <c r="G28" s="38"/>
      <c r="H28" s="85"/>
      <c r="I28" s="85"/>
      <c r="J28" s="85"/>
    </row>
    <row r="29" spans="1:10" x14ac:dyDescent="0.25">
      <c r="A29" s="150" t="s">
        <v>213</v>
      </c>
      <c r="B29" s="146"/>
      <c r="C29" s="146"/>
      <c r="D29" s="146"/>
      <c r="E29" s="146">
        <v>1</v>
      </c>
      <c r="F29" s="146"/>
      <c r="G29" s="146"/>
      <c r="H29" s="159"/>
      <c r="I29" s="159"/>
      <c r="J29" s="159"/>
    </row>
    <row r="30" spans="1:10" x14ac:dyDescent="0.25">
      <c r="A30" s="14"/>
      <c r="B30" s="71"/>
      <c r="C30" s="71"/>
      <c r="D30" s="71"/>
      <c r="E30" s="87"/>
      <c r="F30" s="87"/>
      <c r="G30" s="87"/>
      <c r="H30" s="87"/>
      <c r="I30" s="87"/>
      <c r="J30" s="87"/>
    </row>
    <row r="31" spans="1:10" x14ac:dyDescent="0.25">
      <c r="A31" s="26" t="s">
        <v>2</v>
      </c>
      <c r="B31" s="74">
        <f>SUM(B32:B41)</f>
        <v>3.5</v>
      </c>
      <c r="C31" s="74">
        <f t="shared" ref="C31:J31" si="2">SUM(C32:C41)</f>
        <v>10.5</v>
      </c>
      <c r="D31" s="74">
        <f t="shared" si="2"/>
        <v>9</v>
      </c>
      <c r="E31" s="74">
        <f t="shared" si="2"/>
        <v>12</v>
      </c>
      <c r="F31" s="74">
        <f t="shared" si="2"/>
        <v>12</v>
      </c>
      <c r="G31" s="74">
        <f t="shared" si="2"/>
        <v>11.5</v>
      </c>
      <c r="H31" s="74">
        <f t="shared" si="2"/>
        <v>14.5</v>
      </c>
      <c r="I31" s="74">
        <f t="shared" si="2"/>
        <v>15.5</v>
      </c>
      <c r="J31" s="74">
        <f t="shared" si="2"/>
        <v>0</v>
      </c>
    </row>
    <row r="32" spans="1:10" x14ac:dyDescent="0.25">
      <c r="A32" s="142" t="s">
        <v>15</v>
      </c>
      <c r="B32" s="143"/>
      <c r="C32" s="143">
        <v>0.5</v>
      </c>
      <c r="D32" s="143">
        <v>0.5</v>
      </c>
      <c r="E32" s="143">
        <v>0.5</v>
      </c>
      <c r="F32" s="143">
        <v>0.5</v>
      </c>
      <c r="G32" s="143">
        <v>0.5</v>
      </c>
      <c r="H32" s="158">
        <v>0.5</v>
      </c>
      <c r="I32" s="158"/>
      <c r="J32" s="158"/>
    </row>
    <row r="33" spans="1:10" x14ac:dyDescent="0.25">
      <c r="A33" s="9" t="s">
        <v>281</v>
      </c>
      <c r="B33" s="38"/>
      <c r="C33" s="38"/>
      <c r="D33" s="38">
        <v>0.5</v>
      </c>
      <c r="E33" s="38"/>
      <c r="F33" s="38"/>
      <c r="G33" s="38"/>
      <c r="H33" s="85"/>
      <c r="I33" s="85"/>
      <c r="J33" s="85"/>
    </row>
    <row r="34" spans="1:10" x14ac:dyDescent="0.25">
      <c r="A34" s="145" t="s">
        <v>21</v>
      </c>
      <c r="B34" s="146"/>
      <c r="C34" s="146">
        <v>0.5</v>
      </c>
      <c r="D34" s="146"/>
      <c r="E34" s="146"/>
      <c r="F34" s="146"/>
      <c r="G34" s="146"/>
      <c r="H34" s="159"/>
      <c r="I34" s="159"/>
      <c r="J34" s="159"/>
    </row>
    <row r="35" spans="1:10" x14ac:dyDescent="0.25">
      <c r="A35" s="9" t="s">
        <v>23</v>
      </c>
      <c r="B35" s="38">
        <v>0.5</v>
      </c>
      <c r="C35" s="38"/>
      <c r="D35" s="38"/>
      <c r="E35" s="38"/>
      <c r="F35" s="38"/>
      <c r="G35" s="38"/>
      <c r="H35" s="85"/>
      <c r="I35" s="85"/>
      <c r="J35" s="85"/>
    </row>
    <row r="36" spans="1:10" x14ac:dyDescent="0.25">
      <c r="A36" s="145" t="s">
        <v>24</v>
      </c>
      <c r="B36" s="146">
        <v>0.5</v>
      </c>
      <c r="C36" s="146"/>
      <c r="D36" s="146"/>
      <c r="E36" s="146"/>
      <c r="F36" s="146"/>
      <c r="G36" s="146"/>
      <c r="H36" s="159"/>
      <c r="I36" s="159"/>
      <c r="J36" s="159"/>
    </row>
    <row r="37" spans="1:10" x14ac:dyDescent="0.25">
      <c r="A37" s="9" t="s">
        <v>28</v>
      </c>
      <c r="B37" s="38">
        <v>1</v>
      </c>
      <c r="C37" s="38">
        <v>8</v>
      </c>
      <c r="D37" s="38">
        <v>7</v>
      </c>
      <c r="E37" s="38">
        <v>9</v>
      </c>
      <c r="F37" s="38">
        <v>10</v>
      </c>
      <c r="G37" s="38">
        <v>10</v>
      </c>
      <c r="H37" s="85">
        <v>13</v>
      </c>
      <c r="I37" s="85">
        <v>14</v>
      </c>
      <c r="J37" s="85"/>
    </row>
    <row r="38" spans="1:10" x14ac:dyDescent="0.25">
      <c r="A38" s="145" t="s">
        <v>36</v>
      </c>
      <c r="B38" s="146">
        <v>0.5</v>
      </c>
      <c r="C38" s="146"/>
      <c r="D38" s="146"/>
      <c r="E38" s="146"/>
      <c r="F38" s="146"/>
      <c r="G38" s="146"/>
      <c r="H38" s="159"/>
      <c r="I38" s="159"/>
      <c r="J38" s="159"/>
    </row>
    <row r="39" spans="1:10" x14ac:dyDescent="0.25">
      <c r="A39" s="9" t="s">
        <v>40</v>
      </c>
      <c r="B39" s="38"/>
      <c r="C39" s="38">
        <v>0.5</v>
      </c>
      <c r="D39" s="38"/>
      <c r="E39" s="38">
        <v>1</v>
      </c>
      <c r="F39" s="38">
        <v>0.5</v>
      </c>
      <c r="G39" s="38">
        <v>0.5</v>
      </c>
      <c r="H39" s="85">
        <v>0.5</v>
      </c>
      <c r="I39" s="85"/>
      <c r="J39" s="85"/>
    </row>
    <row r="40" spans="1:10" x14ac:dyDescent="0.25">
      <c r="A40" s="145" t="s">
        <v>42</v>
      </c>
      <c r="B40" s="146">
        <v>0.5</v>
      </c>
      <c r="C40" s="146">
        <v>0.5</v>
      </c>
      <c r="D40" s="146">
        <v>0.5</v>
      </c>
      <c r="E40" s="146">
        <v>1</v>
      </c>
      <c r="F40" s="146">
        <v>0.5</v>
      </c>
      <c r="G40" s="146">
        <v>0.5</v>
      </c>
      <c r="H40" s="159">
        <v>0.5</v>
      </c>
      <c r="I40" s="159">
        <v>1</v>
      </c>
      <c r="J40" s="159"/>
    </row>
    <row r="41" spans="1:10" x14ac:dyDescent="0.25">
      <c r="A41" s="9" t="s">
        <v>46</v>
      </c>
      <c r="B41" s="38">
        <v>0.5</v>
      </c>
      <c r="C41" s="38">
        <v>0.5</v>
      </c>
      <c r="D41" s="38">
        <v>0.5</v>
      </c>
      <c r="E41" s="38">
        <v>0.5</v>
      </c>
      <c r="F41" s="38">
        <v>0.5</v>
      </c>
      <c r="G41" s="38"/>
      <c r="H41" s="85"/>
      <c r="I41" s="85">
        <v>0.5</v>
      </c>
      <c r="J41" s="85"/>
    </row>
    <row r="42" spans="1:10" x14ac:dyDescent="0.25">
      <c r="A42" s="14"/>
      <c r="B42" s="71"/>
      <c r="C42" s="71"/>
      <c r="D42" s="71"/>
      <c r="E42" s="87"/>
      <c r="F42" s="87"/>
      <c r="G42" s="87"/>
      <c r="H42" s="87"/>
      <c r="I42" s="87"/>
      <c r="J42" s="87"/>
    </row>
    <row r="43" spans="1:10" x14ac:dyDescent="0.25">
      <c r="A43" s="26" t="s">
        <v>4</v>
      </c>
      <c r="B43" s="74">
        <f>SUM(B44:B60)</f>
        <v>25.5</v>
      </c>
      <c r="C43" s="74">
        <f t="shared" ref="C43:J43" si="3">SUM(C44:C60)</f>
        <v>37</v>
      </c>
      <c r="D43" s="74">
        <f t="shared" si="3"/>
        <v>25</v>
      </c>
      <c r="E43" s="74">
        <f t="shared" si="3"/>
        <v>26.5</v>
      </c>
      <c r="F43" s="74">
        <f t="shared" si="3"/>
        <v>27</v>
      </c>
      <c r="G43" s="74">
        <f t="shared" si="3"/>
        <v>20</v>
      </c>
      <c r="H43" s="74">
        <f t="shared" si="3"/>
        <v>24.009999999999998</v>
      </c>
      <c r="I43" s="74">
        <f t="shared" si="3"/>
        <v>33.5</v>
      </c>
      <c r="J43" s="74">
        <f t="shared" si="3"/>
        <v>0</v>
      </c>
    </row>
    <row r="44" spans="1:10" x14ac:dyDescent="0.25">
      <c r="A44" s="142" t="s">
        <v>77</v>
      </c>
      <c r="B44" s="143">
        <v>10</v>
      </c>
      <c r="C44" s="143">
        <v>25</v>
      </c>
      <c r="D44" s="143">
        <v>15</v>
      </c>
      <c r="E44" s="143">
        <v>7</v>
      </c>
      <c r="F44" s="143">
        <v>6</v>
      </c>
      <c r="G44" s="143">
        <v>4</v>
      </c>
      <c r="H44" s="158">
        <v>4</v>
      </c>
      <c r="I44" s="158">
        <v>5</v>
      </c>
      <c r="J44" s="158"/>
    </row>
    <row r="45" spans="1:10" x14ac:dyDescent="0.25">
      <c r="A45" s="9" t="s">
        <v>86</v>
      </c>
      <c r="B45" s="38"/>
      <c r="C45" s="38">
        <v>0.5</v>
      </c>
      <c r="D45" s="38">
        <v>0.5</v>
      </c>
      <c r="E45" s="38">
        <v>0.5</v>
      </c>
      <c r="F45" s="38">
        <v>0.5</v>
      </c>
      <c r="G45" s="38">
        <v>0.5</v>
      </c>
      <c r="H45" s="85">
        <v>0.5</v>
      </c>
      <c r="I45" s="85">
        <v>1</v>
      </c>
      <c r="J45" s="85"/>
    </row>
    <row r="46" spans="1:10" x14ac:dyDescent="0.25">
      <c r="A46" s="145" t="s">
        <v>89</v>
      </c>
      <c r="B46" s="146"/>
      <c r="C46" s="146">
        <v>0.5</v>
      </c>
      <c r="D46" s="146">
        <v>0.5</v>
      </c>
      <c r="E46" s="146"/>
      <c r="F46" s="146">
        <v>0.5</v>
      </c>
      <c r="G46" s="146">
        <v>0.5</v>
      </c>
      <c r="H46" s="159">
        <v>0.01</v>
      </c>
      <c r="I46" s="159"/>
      <c r="J46" s="159"/>
    </row>
    <row r="47" spans="1:10" x14ac:dyDescent="0.25">
      <c r="A47" s="9" t="s">
        <v>91</v>
      </c>
      <c r="B47" s="38">
        <v>8</v>
      </c>
      <c r="C47" s="38"/>
      <c r="D47" s="38"/>
      <c r="E47" s="38"/>
      <c r="F47" s="38"/>
      <c r="G47" s="38"/>
      <c r="H47" s="85"/>
      <c r="I47" s="85"/>
      <c r="J47" s="85"/>
    </row>
    <row r="48" spans="1:10" x14ac:dyDescent="0.25">
      <c r="A48" s="145" t="s">
        <v>97</v>
      </c>
      <c r="B48" s="146">
        <v>0.5</v>
      </c>
      <c r="C48" s="146"/>
      <c r="D48" s="146">
        <v>0.5</v>
      </c>
      <c r="E48" s="146">
        <v>0.5</v>
      </c>
      <c r="F48" s="146">
        <v>0.5</v>
      </c>
      <c r="G48" s="146"/>
      <c r="H48" s="159">
        <v>0.5</v>
      </c>
      <c r="I48" s="159">
        <v>1</v>
      </c>
      <c r="J48" s="159"/>
    </row>
    <row r="49" spans="1:10" x14ac:dyDescent="0.25">
      <c r="A49" s="9" t="s">
        <v>98</v>
      </c>
      <c r="B49" s="38"/>
      <c r="C49" s="38">
        <v>0.5</v>
      </c>
      <c r="D49" s="38"/>
      <c r="E49" s="38"/>
      <c r="F49" s="38"/>
      <c r="G49" s="38"/>
      <c r="H49" s="85"/>
      <c r="I49" s="85"/>
      <c r="J49" s="85"/>
    </row>
    <row r="50" spans="1:10" x14ac:dyDescent="0.25">
      <c r="A50" s="145" t="s">
        <v>99</v>
      </c>
      <c r="B50" s="146">
        <v>0.5</v>
      </c>
      <c r="C50" s="146">
        <v>0.5</v>
      </c>
      <c r="D50" s="146">
        <v>0.5</v>
      </c>
      <c r="E50" s="146">
        <v>0.5</v>
      </c>
      <c r="F50" s="146">
        <v>0.5</v>
      </c>
      <c r="G50" s="146">
        <v>0.5</v>
      </c>
      <c r="H50" s="159">
        <v>0.5</v>
      </c>
      <c r="I50" s="159"/>
      <c r="J50" s="159"/>
    </row>
    <row r="51" spans="1:10" x14ac:dyDescent="0.25">
      <c r="A51" s="9" t="s">
        <v>101</v>
      </c>
      <c r="B51" s="38">
        <v>0.5</v>
      </c>
      <c r="C51" s="38"/>
      <c r="D51" s="38"/>
      <c r="E51" s="38">
        <v>0.5</v>
      </c>
      <c r="F51" s="38">
        <v>0.5</v>
      </c>
      <c r="G51" s="38"/>
      <c r="H51" s="85">
        <v>0.5</v>
      </c>
      <c r="I51" s="85"/>
      <c r="J51" s="85"/>
    </row>
    <row r="52" spans="1:10" x14ac:dyDescent="0.25">
      <c r="A52" s="145" t="s">
        <v>108</v>
      </c>
      <c r="B52" s="146"/>
      <c r="C52" s="146"/>
      <c r="D52" s="146">
        <v>0.5</v>
      </c>
      <c r="E52" s="146"/>
      <c r="F52" s="146"/>
      <c r="G52" s="146"/>
      <c r="H52" s="159"/>
      <c r="I52" s="159"/>
      <c r="J52" s="159"/>
    </row>
    <row r="53" spans="1:10" x14ac:dyDescent="0.25">
      <c r="A53" s="9" t="s">
        <v>111</v>
      </c>
      <c r="B53" s="38"/>
      <c r="C53" s="38">
        <v>0.5</v>
      </c>
      <c r="D53" s="38">
        <v>0.5</v>
      </c>
      <c r="E53" s="38"/>
      <c r="F53" s="38"/>
      <c r="G53" s="38"/>
      <c r="H53" s="85"/>
      <c r="I53" s="85"/>
      <c r="J53" s="85"/>
    </row>
    <row r="54" spans="1:10" x14ac:dyDescent="0.25">
      <c r="A54" s="145" t="s">
        <v>116</v>
      </c>
      <c r="B54" s="146"/>
      <c r="C54" s="146"/>
      <c r="D54" s="146">
        <v>0.5</v>
      </c>
      <c r="E54" s="146">
        <v>1</v>
      </c>
      <c r="F54" s="146">
        <v>1</v>
      </c>
      <c r="G54" s="146">
        <v>1</v>
      </c>
      <c r="H54" s="159">
        <v>1</v>
      </c>
      <c r="I54" s="159">
        <v>1</v>
      </c>
      <c r="J54" s="159"/>
    </row>
    <row r="55" spans="1:10" x14ac:dyDescent="0.25">
      <c r="A55" s="9" t="s">
        <v>118</v>
      </c>
      <c r="B55" s="38">
        <v>1</v>
      </c>
      <c r="C55" s="38">
        <v>5</v>
      </c>
      <c r="D55" s="38">
        <v>4</v>
      </c>
      <c r="E55" s="38">
        <v>3</v>
      </c>
      <c r="F55" s="38"/>
      <c r="G55" s="38"/>
      <c r="H55" s="85">
        <v>4</v>
      </c>
      <c r="I55" s="85">
        <v>3</v>
      </c>
      <c r="J55" s="85"/>
    </row>
    <row r="56" spans="1:10" x14ac:dyDescent="0.25">
      <c r="A56" s="145" t="s">
        <v>120</v>
      </c>
      <c r="B56" s="146">
        <v>0.5</v>
      </c>
      <c r="C56" s="146">
        <v>1</v>
      </c>
      <c r="D56" s="146">
        <v>0.5</v>
      </c>
      <c r="E56" s="146">
        <v>2</v>
      </c>
      <c r="F56" s="146">
        <v>2</v>
      </c>
      <c r="G56" s="146">
        <v>2</v>
      </c>
      <c r="H56" s="159">
        <v>1</v>
      </c>
      <c r="I56" s="159">
        <v>4</v>
      </c>
      <c r="J56" s="159"/>
    </row>
    <row r="57" spans="1:10" x14ac:dyDescent="0.25">
      <c r="A57" s="9" t="s">
        <v>131</v>
      </c>
      <c r="B57" s="38">
        <v>0.5</v>
      </c>
      <c r="C57" s="38">
        <v>1</v>
      </c>
      <c r="D57" s="38">
        <v>1</v>
      </c>
      <c r="E57" s="38">
        <v>1</v>
      </c>
      <c r="F57" s="38"/>
      <c r="G57" s="38">
        <v>1</v>
      </c>
      <c r="H57" s="85">
        <v>0.5</v>
      </c>
      <c r="I57" s="85">
        <v>1</v>
      </c>
      <c r="J57" s="85"/>
    </row>
    <row r="58" spans="1:10" x14ac:dyDescent="0.25">
      <c r="A58" s="145" t="s">
        <v>137</v>
      </c>
      <c r="B58" s="146"/>
      <c r="C58" s="146">
        <v>0.5</v>
      </c>
      <c r="D58" s="146">
        <v>0.5</v>
      </c>
      <c r="E58" s="146">
        <v>1</v>
      </c>
      <c r="F58" s="146">
        <v>1</v>
      </c>
      <c r="G58" s="146">
        <v>0.5</v>
      </c>
      <c r="H58" s="159">
        <v>1</v>
      </c>
      <c r="I58" s="159">
        <v>2</v>
      </c>
      <c r="J58" s="159"/>
    </row>
    <row r="59" spans="1:10" x14ac:dyDescent="0.25">
      <c r="A59" s="9" t="s">
        <v>139</v>
      </c>
      <c r="B59" s="38"/>
      <c r="C59" s="38">
        <v>0.5</v>
      </c>
      <c r="D59" s="38">
        <v>0.5</v>
      </c>
      <c r="E59" s="38">
        <v>0.5</v>
      </c>
      <c r="F59" s="38">
        <v>0.5</v>
      </c>
      <c r="G59" s="38"/>
      <c r="H59" s="85">
        <v>0.5</v>
      </c>
      <c r="I59" s="85">
        <v>0.5</v>
      </c>
      <c r="J59" s="85"/>
    </row>
    <row r="60" spans="1:10" x14ac:dyDescent="0.25">
      <c r="A60" s="151" t="s">
        <v>197</v>
      </c>
      <c r="B60" s="152">
        <v>4</v>
      </c>
      <c r="C60" s="152">
        <v>1.5</v>
      </c>
      <c r="D60" s="152"/>
      <c r="E60" s="152">
        <v>9</v>
      </c>
      <c r="F60" s="152">
        <v>14</v>
      </c>
      <c r="G60" s="152">
        <v>10</v>
      </c>
      <c r="H60" s="160">
        <v>10</v>
      </c>
      <c r="I60" s="160">
        <v>15</v>
      </c>
      <c r="J60" s="160"/>
    </row>
    <row r="61" spans="1:10" x14ac:dyDescent="0.25">
      <c r="A61" s="154" t="s">
        <v>198</v>
      </c>
      <c r="B61" s="155"/>
      <c r="C61" s="155"/>
      <c r="D61" s="155"/>
      <c r="E61" s="155">
        <v>6</v>
      </c>
      <c r="F61" s="155">
        <v>8</v>
      </c>
      <c r="G61" s="155">
        <v>10</v>
      </c>
      <c r="H61" s="169">
        <v>5</v>
      </c>
      <c r="I61" s="169">
        <v>5</v>
      </c>
      <c r="J61" s="169"/>
    </row>
    <row r="62" spans="1:10" x14ac:dyDescent="0.25">
      <c r="A62" s="27"/>
      <c r="B62" s="71"/>
      <c r="C62" s="71"/>
      <c r="D62" s="71"/>
      <c r="E62" s="71"/>
      <c r="F62" s="71"/>
      <c r="G62" s="71"/>
      <c r="H62" s="87"/>
      <c r="I62" s="87"/>
      <c r="J62" s="87"/>
    </row>
    <row r="63" spans="1:10" x14ac:dyDescent="0.25">
      <c r="A63" s="26" t="s">
        <v>5</v>
      </c>
      <c r="B63" s="74">
        <f t="shared" ref="B63:J63" si="4">B43+B31+B14+B5</f>
        <v>50</v>
      </c>
      <c r="C63" s="74">
        <f t="shared" si="4"/>
        <v>71.5</v>
      </c>
      <c r="D63" s="74">
        <f t="shared" si="4"/>
        <v>63.5</v>
      </c>
      <c r="E63" s="74">
        <f t="shared" si="4"/>
        <v>66.5</v>
      </c>
      <c r="F63" s="74">
        <f t="shared" si="4"/>
        <v>65</v>
      </c>
      <c r="G63" s="74">
        <f t="shared" ref="G63" si="5">G43+G31+G14+G5</f>
        <v>64.5</v>
      </c>
      <c r="H63" s="74">
        <f t="shared" si="4"/>
        <v>66.509999999999991</v>
      </c>
      <c r="I63" s="74">
        <f t="shared" si="4"/>
        <v>84.6</v>
      </c>
      <c r="J63" s="74">
        <f t="shared" si="4"/>
        <v>0</v>
      </c>
    </row>
    <row r="64" spans="1:10" x14ac:dyDescent="0.25">
      <c r="A64" s="26" t="s">
        <v>6</v>
      </c>
      <c r="B64" s="42">
        <f>COUNT(B6:B12)+COUNT(B15:B29)+COUNT(B32:B41)+COUNT(B44:B59)</f>
        <v>27</v>
      </c>
      <c r="C64" s="42">
        <f t="shared" ref="C64:J64" si="6">COUNT(C6:C12)+COUNT(C15:C29)+COUNT(C32:C41)+COUNT(C44:C59)</f>
        <v>31</v>
      </c>
      <c r="D64" s="42">
        <f t="shared" si="6"/>
        <v>31</v>
      </c>
      <c r="E64" s="42">
        <f t="shared" si="6"/>
        <v>27</v>
      </c>
      <c r="F64" s="42">
        <f t="shared" si="6"/>
        <v>25</v>
      </c>
      <c r="G64" s="42">
        <f t="shared" ref="G64" si="7">COUNT(G6:G12)+COUNT(G15:G29)+COUNT(G32:G41)+COUNT(G44:G59)</f>
        <v>22</v>
      </c>
      <c r="H64" s="42">
        <f>COUNT(H6:H12)+COUNT(H15:H29)+COUNT(H32:H41)+COUNT(H44:H59)</f>
        <v>26</v>
      </c>
      <c r="I64" s="42">
        <f t="shared" si="6"/>
        <v>21</v>
      </c>
      <c r="J64" s="42">
        <f t="shared" si="6"/>
        <v>0</v>
      </c>
    </row>
    <row r="65" spans="1:4" x14ac:dyDescent="0.25">
      <c r="A65" s="4"/>
      <c r="B65" s="3"/>
      <c r="C65" s="3"/>
      <c r="D65" s="3"/>
    </row>
  </sheetData>
  <sortState xmlns:xlrd2="http://schemas.microsoft.com/office/spreadsheetml/2017/richdata2" ref="A44:I59">
    <sortCondition ref="A43:A59"/>
  </sortState>
  <phoneticPr fontId="4" type="noConversion"/>
  <printOptions gridLines="1"/>
  <pageMargins left="0.74803149606299213" right="0.74803149606299213" top="0.98425196850393704" bottom="0.98425196850393704" header="0.51181102362204722" footer="0.51181102362204722"/>
  <pageSetup paperSize="9" scale="71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9">
    <pageSetUpPr fitToPage="1"/>
  </sheetPr>
  <dimension ref="A1:J28"/>
  <sheetViews>
    <sheetView zoomScale="130" zoomScaleNormal="130" workbookViewId="0">
      <selection activeCell="F2" sqref="F2:G2"/>
    </sheetView>
  </sheetViews>
  <sheetFormatPr defaultColWidth="8.85546875" defaultRowHeight="15.75" customHeight="1" x14ac:dyDescent="0.25"/>
  <cols>
    <col min="1" max="1" width="34.140625" style="2" customWidth="1"/>
    <col min="2" max="2" width="9.28515625" style="2" customWidth="1"/>
    <col min="3" max="3" width="10.42578125" style="2" customWidth="1"/>
    <col min="4" max="4" width="9.28515625" style="2" customWidth="1"/>
    <col min="5" max="5" width="10.5703125" style="2" customWidth="1"/>
    <col min="6" max="6" width="10" style="2" bestFit="1" customWidth="1"/>
    <col min="7" max="7" width="10" style="2" customWidth="1"/>
    <col min="8" max="10" width="10.5703125" style="2" customWidth="1"/>
    <col min="11" max="16384" width="8.85546875" style="2"/>
  </cols>
  <sheetData>
    <row r="1" spans="1:10" x14ac:dyDescent="0.25">
      <c r="A1" s="26"/>
      <c r="B1" s="22">
        <v>1976</v>
      </c>
      <c r="C1" s="22">
        <v>1997</v>
      </c>
      <c r="D1" s="22">
        <v>2006</v>
      </c>
      <c r="E1" s="22">
        <v>2011</v>
      </c>
      <c r="F1" s="22">
        <v>2014</v>
      </c>
      <c r="G1" s="22">
        <v>2017</v>
      </c>
      <c r="H1" s="22">
        <v>2020</v>
      </c>
      <c r="I1" s="22">
        <v>2023</v>
      </c>
      <c r="J1" s="22"/>
    </row>
    <row r="2" spans="1:10" ht="15.75" customHeight="1" x14ac:dyDescent="0.25">
      <c r="A2" s="29" t="s">
        <v>282</v>
      </c>
      <c r="B2" s="16" t="s">
        <v>189</v>
      </c>
      <c r="C2" s="16" t="s">
        <v>189</v>
      </c>
      <c r="D2" s="16" t="s">
        <v>189</v>
      </c>
      <c r="E2" s="16" t="s">
        <v>189</v>
      </c>
      <c r="F2" s="16" t="s">
        <v>189</v>
      </c>
      <c r="G2" s="16" t="s">
        <v>189</v>
      </c>
      <c r="H2" s="16" t="s">
        <v>189</v>
      </c>
      <c r="I2" s="16" t="s">
        <v>189</v>
      </c>
      <c r="J2" s="16" t="s">
        <v>189</v>
      </c>
    </row>
    <row r="3" spans="1:10" ht="17.25" customHeight="1" x14ac:dyDescent="0.25">
      <c r="A3" s="10" t="s">
        <v>283</v>
      </c>
      <c r="B3" s="6"/>
      <c r="C3" s="6"/>
      <c r="D3" s="6"/>
      <c r="E3" s="12"/>
      <c r="F3" s="12"/>
      <c r="G3" s="12" t="s">
        <v>284</v>
      </c>
      <c r="H3" s="12"/>
      <c r="I3" s="12" t="s">
        <v>260</v>
      </c>
      <c r="J3" s="12"/>
    </row>
    <row r="4" spans="1:10" x14ac:dyDescent="0.25">
      <c r="A4" s="10" t="s">
        <v>285</v>
      </c>
      <c r="B4" s="38"/>
      <c r="C4" s="38"/>
      <c r="D4" s="38"/>
      <c r="E4" s="85"/>
      <c r="F4" s="85"/>
      <c r="G4" s="85"/>
      <c r="H4" s="85"/>
      <c r="I4" s="85"/>
      <c r="J4" s="85"/>
    </row>
    <row r="5" spans="1:10" x14ac:dyDescent="0.25">
      <c r="A5" s="21"/>
      <c r="B5" s="71"/>
      <c r="C5" s="71"/>
      <c r="D5" s="71"/>
      <c r="E5" s="87"/>
      <c r="F5" s="87"/>
      <c r="G5" s="87"/>
      <c r="H5" s="87"/>
      <c r="I5" s="87"/>
      <c r="J5" s="87"/>
    </row>
    <row r="6" spans="1:10" x14ac:dyDescent="0.25">
      <c r="A6" s="26" t="s">
        <v>1</v>
      </c>
      <c r="B6" s="74">
        <f>B7</f>
        <v>0</v>
      </c>
      <c r="C6" s="74">
        <f t="shared" ref="C6:J6" si="0">C7</f>
        <v>0</v>
      </c>
      <c r="D6" s="74">
        <f t="shared" si="0"/>
        <v>0</v>
      </c>
      <c r="E6" s="74">
        <f t="shared" si="0"/>
        <v>0</v>
      </c>
      <c r="F6" s="74">
        <f t="shared" si="0"/>
        <v>0</v>
      </c>
      <c r="G6" s="74">
        <f t="shared" si="0"/>
        <v>0</v>
      </c>
      <c r="H6" s="74">
        <f t="shared" si="0"/>
        <v>0.1</v>
      </c>
      <c r="I6" s="74">
        <f t="shared" si="0"/>
        <v>0.1</v>
      </c>
      <c r="J6" s="74">
        <f t="shared" si="0"/>
        <v>0</v>
      </c>
    </row>
    <row r="7" spans="1:10" x14ac:dyDescent="0.25">
      <c r="A7" s="142" t="s">
        <v>143</v>
      </c>
      <c r="B7" s="143"/>
      <c r="C7" s="143"/>
      <c r="D7" s="143"/>
      <c r="E7" s="158"/>
      <c r="F7" s="158"/>
      <c r="G7" s="158"/>
      <c r="H7" s="158">
        <v>0.1</v>
      </c>
      <c r="I7" s="158">
        <v>0.1</v>
      </c>
      <c r="J7" s="158"/>
    </row>
    <row r="8" spans="1:10" x14ac:dyDescent="0.25">
      <c r="A8" s="21"/>
      <c r="B8" s="71"/>
      <c r="C8" s="71"/>
      <c r="D8" s="71"/>
      <c r="E8" s="87"/>
      <c r="F8" s="87"/>
      <c r="G8" s="87"/>
      <c r="H8" s="87"/>
      <c r="I8" s="87"/>
      <c r="J8" s="87"/>
    </row>
    <row r="9" spans="1:10" x14ac:dyDescent="0.25">
      <c r="A9" s="26" t="s">
        <v>4</v>
      </c>
      <c r="B9" s="74">
        <f t="shared" ref="B9" si="1">SUM(B10:B23)</f>
        <v>39.5</v>
      </c>
      <c r="C9" s="74">
        <f t="shared" ref="C9" si="2">SUM(C10:C23)</f>
        <v>53.5</v>
      </c>
      <c r="D9" s="74">
        <f t="shared" ref="D9" si="3">SUM(D10:D23)</f>
        <v>43.5</v>
      </c>
      <c r="E9" s="74">
        <f t="shared" ref="E9" si="4">SUM(E10:E23)</f>
        <v>47</v>
      </c>
      <c r="F9" s="74">
        <f t="shared" ref="F9" si="5">SUM(F10:F23)</f>
        <v>48.5</v>
      </c>
      <c r="G9" s="74">
        <f>SUM(G10:G23)</f>
        <v>53.5</v>
      </c>
      <c r="H9" s="74">
        <f t="shared" ref="H9" si="6">SUM(H10:H23)</f>
        <v>47.510000000000005</v>
      </c>
      <c r="I9" s="74">
        <f t="shared" ref="I9:J9" si="7">SUM(I10:I23)</f>
        <v>55.5</v>
      </c>
      <c r="J9" s="74">
        <f t="shared" si="7"/>
        <v>0</v>
      </c>
    </row>
    <row r="10" spans="1:10" x14ac:dyDescent="0.25">
      <c r="A10" s="142" t="s">
        <v>215</v>
      </c>
      <c r="B10" s="143">
        <v>5</v>
      </c>
      <c r="C10" s="143">
        <v>12</v>
      </c>
      <c r="D10" s="143">
        <v>8</v>
      </c>
      <c r="E10" s="143">
        <v>11</v>
      </c>
      <c r="F10" s="143">
        <v>2</v>
      </c>
      <c r="G10" s="143">
        <v>1</v>
      </c>
      <c r="H10" s="158">
        <v>1</v>
      </c>
      <c r="I10" s="158">
        <v>2</v>
      </c>
      <c r="J10" s="158"/>
    </row>
    <row r="11" spans="1:10" x14ac:dyDescent="0.25">
      <c r="A11" s="9" t="s">
        <v>86</v>
      </c>
      <c r="B11" s="38"/>
      <c r="C11" s="38">
        <v>4</v>
      </c>
      <c r="D11" s="38"/>
      <c r="E11" s="38"/>
      <c r="F11" s="38"/>
      <c r="G11" s="38"/>
      <c r="H11" s="85"/>
      <c r="I11" s="85"/>
      <c r="J11" s="85"/>
    </row>
    <row r="12" spans="1:10" x14ac:dyDescent="0.25">
      <c r="A12" s="145" t="s">
        <v>89</v>
      </c>
      <c r="B12" s="146">
        <v>0.5</v>
      </c>
      <c r="C12" s="146">
        <v>0.5</v>
      </c>
      <c r="D12" s="146">
        <v>0.5</v>
      </c>
      <c r="E12" s="146">
        <v>0.5</v>
      </c>
      <c r="F12" s="146">
        <v>0.5</v>
      </c>
      <c r="G12" s="146">
        <v>0.5</v>
      </c>
      <c r="H12" s="159"/>
      <c r="I12" s="159"/>
      <c r="J12" s="159"/>
    </row>
    <row r="13" spans="1:10" x14ac:dyDescent="0.25">
      <c r="A13" s="9" t="s">
        <v>97</v>
      </c>
      <c r="B13" s="38">
        <v>0.5</v>
      </c>
      <c r="C13" s="38"/>
      <c r="D13" s="38"/>
      <c r="E13" s="38">
        <v>0.5</v>
      </c>
      <c r="F13" s="38">
        <v>0.5</v>
      </c>
      <c r="G13" s="38">
        <v>0.5</v>
      </c>
      <c r="H13" s="85"/>
      <c r="I13" s="85"/>
      <c r="J13" s="85"/>
    </row>
    <row r="14" spans="1:10" x14ac:dyDescent="0.25">
      <c r="A14" s="145" t="s">
        <v>108</v>
      </c>
      <c r="B14" s="146">
        <v>20</v>
      </c>
      <c r="C14" s="146">
        <v>22</v>
      </c>
      <c r="D14" s="146">
        <v>20</v>
      </c>
      <c r="E14" s="146">
        <v>15</v>
      </c>
      <c r="F14" s="146">
        <v>10</v>
      </c>
      <c r="G14" s="146">
        <v>12</v>
      </c>
      <c r="H14" s="159">
        <v>12</v>
      </c>
      <c r="I14" s="159">
        <v>18</v>
      </c>
      <c r="J14" s="159"/>
    </row>
    <row r="15" spans="1:10" x14ac:dyDescent="0.25">
      <c r="A15" s="9" t="s">
        <v>116</v>
      </c>
      <c r="B15" s="38"/>
      <c r="C15" s="38"/>
      <c r="D15" s="38">
        <v>2</v>
      </c>
      <c r="E15" s="38">
        <v>2</v>
      </c>
      <c r="F15" s="38">
        <v>1</v>
      </c>
      <c r="G15" s="38">
        <v>1</v>
      </c>
      <c r="H15" s="85">
        <v>2</v>
      </c>
      <c r="I15" s="85">
        <v>2</v>
      </c>
      <c r="J15" s="85"/>
    </row>
    <row r="16" spans="1:10" x14ac:dyDescent="0.25">
      <c r="A16" s="145" t="s">
        <v>118</v>
      </c>
      <c r="B16" s="146"/>
      <c r="C16" s="146">
        <v>3</v>
      </c>
      <c r="D16" s="146">
        <v>3</v>
      </c>
      <c r="E16" s="146">
        <v>3</v>
      </c>
      <c r="F16" s="146"/>
      <c r="G16" s="146">
        <v>0.5</v>
      </c>
      <c r="H16" s="159"/>
      <c r="I16" s="159"/>
      <c r="J16" s="159"/>
    </row>
    <row r="17" spans="1:10" x14ac:dyDescent="0.25">
      <c r="A17" s="9" t="s">
        <v>286</v>
      </c>
      <c r="B17" s="38"/>
      <c r="C17" s="38"/>
      <c r="D17" s="38"/>
      <c r="E17" s="38"/>
      <c r="F17" s="38">
        <v>0.5</v>
      </c>
      <c r="G17" s="38">
        <v>1</v>
      </c>
      <c r="H17" s="85">
        <v>6</v>
      </c>
      <c r="I17" s="85">
        <v>1</v>
      </c>
      <c r="J17" s="85"/>
    </row>
    <row r="18" spans="1:10" x14ac:dyDescent="0.25">
      <c r="A18" s="145" t="s">
        <v>131</v>
      </c>
      <c r="B18" s="146">
        <v>0.5</v>
      </c>
      <c r="C18" s="146">
        <v>0.5</v>
      </c>
      <c r="D18" s="146">
        <v>0.5</v>
      </c>
      <c r="E18" s="146">
        <v>0.5</v>
      </c>
      <c r="F18" s="146">
        <v>0.5</v>
      </c>
      <c r="G18" s="146">
        <v>0.5</v>
      </c>
      <c r="H18" s="159">
        <v>0.5</v>
      </c>
      <c r="I18" s="159">
        <v>0.5</v>
      </c>
      <c r="J18" s="159"/>
    </row>
    <row r="19" spans="1:10" x14ac:dyDescent="0.25">
      <c r="A19" s="9" t="s">
        <v>11</v>
      </c>
      <c r="B19" s="38"/>
      <c r="C19" s="38"/>
      <c r="D19" s="38">
        <v>2</v>
      </c>
      <c r="E19" s="38">
        <v>3</v>
      </c>
      <c r="F19" s="38">
        <v>0.5</v>
      </c>
      <c r="G19" s="38">
        <v>0.5</v>
      </c>
      <c r="H19" s="85"/>
      <c r="I19" s="85"/>
      <c r="J19" s="85"/>
    </row>
    <row r="20" spans="1:10" x14ac:dyDescent="0.25">
      <c r="A20" s="145" t="s">
        <v>137</v>
      </c>
      <c r="B20" s="146">
        <v>1</v>
      </c>
      <c r="C20" s="146"/>
      <c r="D20" s="146">
        <v>2</v>
      </c>
      <c r="E20" s="146">
        <v>1</v>
      </c>
      <c r="F20" s="146">
        <v>0.5</v>
      </c>
      <c r="G20" s="146">
        <v>0.5</v>
      </c>
      <c r="H20" s="159">
        <v>2</v>
      </c>
      <c r="I20" s="159">
        <v>5</v>
      </c>
      <c r="J20" s="159"/>
    </row>
    <row r="21" spans="1:10" x14ac:dyDescent="0.25">
      <c r="A21" s="9" t="s">
        <v>139</v>
      </c>
      <c r="B21" s="38">
        <v>0.5</v>
      </c>
      <c r="C21" s="38">
        <v>0.5</v>
      </c>
      <c r="D21" s="38">
        <v>0.5</v>
      </c>
      <c r="E21" s="38">
        <v>0.5</v>
      </c>
      <c r="F21" s="38">
        <v>0.5</v>
      </c>
      <c r="G21" s="38">
        <v>0.5</v>
      </c>
      <c r="H21" s="85">
        <v>0.01</v>
      </c>
      <c r="I21" s="85">
        <v>1</v>
      </c>
      <c r="J21" s="85"/>
    </row>
    <row r="22" spans="1:10" x14ac:dyDescent="0.25">
      <c r="A22" s="145" t="s">
        <v>140</v>
      </c>
      <c r="B22" s="146">
        <v>3</v>
      </c>
      <c r="C22" s="146">
        <v>4</v>
      </c>
      <c r="D22" s="146">
        <v>5</v>
      </c>
      <c r="E22" s="146">
        <v>4</v>
      </c>
      <c r="F22" s="146">
        <v>5</v>
      </c>
      <c r="G22" s="146">
        <v>5</v>
      </c>
      <c r="H22" s="159">
        <v>4</v>
      </c>
      <c r="I22" s="159">
        <v>6</v>
      </c>
      <c r="J22" s="159"/>
    </row>
    <row r="23" spans="1:10" x14ac:dyDescent="0.25">
      <c r="A23" s="151" t="s">
        <v>197</v>
      </c>
      <c r="B23" s="152">
        <v>8.5</v>
      </c>
      <c r="C23" s="152">
        <v>7</v>
      </c>
      <c r="D23" s="152"/>
      <c r="E23" s="152">
        <v>6</v>
      </c>
      <c r="F23" s="152">
        <v>27</v>
      </c>
      <c r="G23" s="152">
        <v>30</v>
      </c>
      <c r="H23" s="160">
        <v>20</v>
      </c>
      <c r="I23" s="160">
        <v>20</v>
      </c>
      <c r="J23" s="160"/>
    </row>
    <row r="24" spans="1:10" x14ac:dyDescent="0.25">
      <c r="A24" s="154" t="s">
        <v>198</v>
      </c>
      <c r="B24" s="155"/>
      <c r="C24" s="155"/>
      <c r="D24" s="155"/>
      <c r="E24" s="155">
        <v>6</v>
      </c>
      <c r="F24" s="155"/>
      <c r="G24" s="155">
        <v>2</v>
      </c>
      <c r="H24" s="169">
        <v>2</v>
      </c>
      <c r="I24" s="169"/>
      <c r="J24" s="169"/>
    </row>
    <row r="25" spans="1:10" x14ac:dyDescent="0.25">
      <c r="A25" s="9"/>
      <c r="B25" s="38"/>
      <c r="C25" s="38"/>
      <c r="D25" s="38"/>
      <c r="E25" s="38"/>
      <c r="F25" s="38"/>
      <c r="G25" s="38"/>
      <c r="H25" s="85"/>
      <c r="I25" s="85"/>
      <c r="J25" s="85"/>
    </row>
    <row r="26" spans="1:10" x14ac:dyDescent="0.25">
      <c r="A26" s="26" t="s">
        <v>5</v>
      </c>
      <c r="B26" s="74">
        <f>B9+B6</f>
        <v>39.5</v>
      </c>
      <c r="C26" s="74">
        <f t="shared" ref="C26:J26" si="8">C9+C6</f>
        <v>53.5</v>
      </c>
      <c r="D26" s="74">
        <f t="shared" si="8"/>
        <v>43.5</v>
      </c>
      <c r="E26" s="74">
        <f t="shared" si="8"/>
        <v>47</v>
      </c>
      <c r="F26" s="74">
        <f t="shared" si="8"/>
        <v>48.5</v>
      </c>
      <c r="G26" s="74">
        <f t="shared" ref="G26" si="9">G9+G6</f>
        <v>53.5</v>
      </c>
      <c r="H26" s="74">
        <f t="shared" si="8"/>
        <v>47.610000000000007</v>
      </c>
      <c r="I26" s="74">
        <f t="shared" si="8"/>
        <v>55.6</v>
      </c>
      <c r="J26" s="74">
        <f t="shared" si="8"/>
        <v>0</v>
      </c>
    </row>
    <row r="27" spans="1:10" x14ac:dyDescent="0.25">
      <c r="A27" s="26" t="s">
        <v>6</v>
      </c>
      <c r="B27" s="42">
        <f>COUNT(B7)+COUNT(B10:B22)</f>
        <v>8</v>
      </c>
      <c r="C27" s="42">
        <f t="shared" ref="C27:J27" si="10">COUNT(C7)+COUNT(C10:C22)</f>
        <v>8</v>
      </c>
      <c r="D27" s="42">
        <f t="shared" si="10"/>
        <v>10</v>
      </c>
      <c r="E27" s="42">
        <f t="shared" si="10"/>
        <v>11</v>
      </c>
      <c r="F27" s="42">
        <f t="shared" si="10"/>
        <v>11</v>
      </c>
      <c r="G27" s="42">
        <f t="shared" ref="G27" si="11">COUNT(G7)+COUNT(G10:G22)</f>
        <v>12</v>
      </c>
      <c r="H27" s="42">
        <f t="shared" si="10"/>
        <v>9</v>
      </c>
      <c r="I27" s="42">
        <f t="shared" si="10"/>
        <v>9</v>
      </c>
      <c r="J27" s="42">
        <f t="shared" si="10"/>
        <v>0</v>
      </c>
    </row>
    <row r="28" spans="1:10" x14ac:dyDescent="0.25">
      <c r="I28" s="2">
        <v>8068</v>
      </c>
    </row>
  </sheetData>
  <sortState xmlns:xlrd2="http://schemas.microsoft.com/office/spreadsheetml/2017/richdata2" ref="A10:I22">
    <sortCondition ref="A9:A22"/>
  </sortState>
  <phoneticPr fontId="4" type="noConversion"/>
  <printOptions gridLines="1"/>
  <pageMargins left="0.74803149606299213" right="0.74803149606299213" top="0.98425196850393704" bottom="0.98425196850393704" header="0.51181102362204722" footer="0.51181102362204722"/>
  <pageSetup paperSize="9" scale="94" fitToHeight="0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30">
    <pageSetUpPr fitToPage="1"/>
  </sheetPr>
  <dimension ref="A1:J45"/>
  <sheetViews>
    <sheetView zoomScale="115" zoomScaleNormal="115" workbookViewId="0">
      <selection activeCell="F2" sqref="F2:G2"/>
    </sheetView>
  </sheetViews>
  <sheetFormatPr defaultRowHeight="12.75" customHeight="1" x14ac:dyDescent="0.2"/>
  <cols>
    <col min="1" max="1" width="30.42578125" customWidth="1"/>
    <col min="2" max="2" width="9.85546875" customWidth="1"/>
    <col min="3" max="3" width="10.140625" customWidth="1"/>
    <col min="4" max="4" width="9.42578125" customWidth="1"/>
    <col min="5" max="5" width="10.85546875" customWidth="1"/>
    <col min="6" max="6" width="9.7109375" bestFit="1" customWidth="1"/>
    <col min="7" max="7" width="9.7109375" customWidth="1"/>
    <col min="8" max="10" width="11.7109375" customWidth="1"/>
  </cols>
  <sheetData>
    <row r="1" spans="1:10" ht="15.75" x14ac:dyDescent="0.2">
      <c r="A1" s="26"/>
      <c r="B1" s="22">
        <v>1976</v>
      </c>
      <c r="C1" s="22">
        <v>1997</v>
      </c>
      <c r="D1" s="22">
        <v>2006</v>
      </c>
      <c r="E1" s="22">
        <v>2011</v>
      </c>
      <c r="F1" s="22">
        <v>2014</v>
      </c>
      <c r="G1" s="22">
        <v>2017</v>
      </c>
      <c r="H1" s="22">
        <v>2020</v>
      </c>
      <c r="I1" s="22">
        <v>2023</v>
      </c>
      <c r="J1" s="22"/>
    </row>
    <row r="2" spans="1:10" ht="16.5" customHeight="1" x14ac:dyDescent="0.2">
      <c r="A2" s="29" t="s">
        <v>282</v>
      </c>
      <c r="B2" s="16" t="s">
        <v>189</v>
      </c>
      <c r="C2" s="16" t="s">
        <v>189</v>
      </c>
      <c r="D2" s="16" t="s">
        <v>189</v>
      </c>
      <c r="E2" s="16" t="s">
        <v>189</v>
      </c>
      <c r="F2" s="16" t="s">
        <v>189</v>
      </c>
      <c r="G2" s="16" t="s">
        <v>189</v>
      </c>
      <c r="H2" s="16" t="s">
        <v>189</v>
      </c>
      <c r="I2" s="16" t="s">
        <v>189</v>
      </c>
      <c r="J2" s="16" t="s">
        <v>189</v>
      </c>
    </row>
    <row r="3" spans="1:10" ht="15.75" x14ac:dyDescent="0.2">
      <c r="A3" s="10" t="s">
        <v>283</v>
      </c>
      <c r="B3" s="38"/>
      <c r="C3" s="38"/>
      <c r="D3" s="38"/>
      <c r="E3" s="85"/>
      <c r="F3" s="85"/>
      <c r="G3" s="85" t="s">
        <v>277</v>
      </c>
      <c r="H3" s="85"/>
      <c r="I3" s="85" t="s">
        <v>260</v>
      </c>
      <c r="J3" s="85"/>
    </row>
    <row r="4" spans="1:10" ht="15.75" x14ac:dyDescent="0.2">
      <c r="A4" s="21" t="s">
        <v>287</v>
      </c>
      <c r="B4" s="71"/>
      <c r="C4" s="71"/>
      <c r="D4" s="71"/>
      <c r="E4" s="87"/>
      <c r="F4" s="87"/>
      <c r="G4" s="87"/>
      <c r="H4" s="87"/>
      <c r="I4" s="87"/>
      <c r="J4" s="87"/>
    </row>
    <row r="5" spans="1:10" ht="15.75" x14ac:dyDescent="0.2">
      <c r="A5" s="26" t="s">
        <v>1</v>
      </c>
      <c r="B5" s="74">
        <f>SUM(B6:B10)</f>
        <v>2</v>
      </c>
      <c r="C5" s="74">
        <f t="shared" ref="C5:J5" si="0">SUM(C6:C10)</f>
        <v>9.5</v>
      </c>
      <c r="D5" s="74">
        <f t="shared" si="0"/>
        <v>3</v>
      </c>
      <c r="E5" s="74">
        <f t="shared" si="0"/>
        <v>5</v>
      </c>
      <c r="F5" s="74">
        <f t="shared" si="0"/>
        <v>4.5</v>
      </c>
      <c r="G5" s="74">
        <f t="shared" si="0"/>
        <v>5</v>
      </c>
      <c r="H5" s="74">
        <f t="shared" si="0"/>
        <v>7.6</v>
      </c>
      <c r="I5" s="74">
        <f t="shared" si="0"/>
        <v>15.5</v>
      </c>
      <c r="J5" s="74">
        <f t="shared" si="0"/>
        <v>0</v>
      </c>
    </row>
    <row r="6" spans="1:10" ht="15.75" x14ac:dyDescent="0.2">
      <c r="A6" s="142" t="s">
        <v>144</v>
      </c>
      <c r="B6" s="143">
        <v>2</v>
      </c>
      <c r="C6" s="143">
        <v>4</v>
      </c>
      <c r="D6" s="143">
        <v>2</v>
      </c>
      <c r="E6" s="143">
        <v>5</v>
      </c>
      <c r="F6" s="143">
        <v>3</v>
      </c>
      <c r="G6" s="143">
        <v>3</v>
      </c>
      <c r="H6" s="158">
        <v>6</v>
      </c>
      <c r="I6" s="158">
        <v>11</v>
      </c>
      <c r="J6" s="158"/>
    </row>
    <row r="7" spans="1:10" ht="15.75" x14ac:dyDescent="0.2">
      <c r="A7" s="9" t="s">
        <v>153</v>
      </c>
      <c r="B7" s="38"/>
      <c r="C7" s="38">
        <v>0.5</v>
      </c>
      <c r="D7" s="38">
        <v>0.5</v>
      </c>
      <c r="E7" s="38"/>
      <c r="F7" s="38">
        <v>1</v>
      </c>
      <c r="G7" s="38">
        <v>1</v>
      </c>
      <c r="H7" s="85">
        <v>1</v>
      </c>
      <c r="I7" s="85">
        <v>2</v>
      </c>
      <c r="J7" s="85"/>
    </row>
    <row r="8" spans="1:10" ht="15.75" x14ac:dyDescent="0.2">
      <c r="A8" s="145" t="s">
        <v>288</v>
      </c>
      <c r="B8" s="146"/>
      <c r="C8" s="146"/>
      <c r="D8" s="146">
        <v>0.5</v>
      </c>
      <c r="E8" s="146"/>
      <c r="F8" s="146"/>
      <c r="G8" s="146"/>
      <c r="H8" s="159"/>
      <c r="I8" s="159"/>
      <c r="J8" s="159"/>
    </row>
    <row r="9" spans="1:10" ht="15.75" x14ac:dyDescent="0.2">
      <c r="A9" s="9" t="s">
        <v>174</v>
      </c>
      <c r="B9" s="38"/>
      <c r="C9" s="38">
        <v>2</v>
      </c>
      <c r="D9" s="38"/>
      <c r="E9" s="38"/>
      <c r="F9" s="38"/>
      <c r="G9" s="38">
        <v>0.5</v>
      </c>
      <c r="H9" s="85">
        <v>0.5</v>
      </c>
      <c r="I9" s="85">
        <v>2</v>
      </c>
      <c r="J9" s="85"/>
    </row>
    <row r="10" spans="1:10" ht="15.75" x14ac:dyDescent="0.2">
      <c r="A10" s="145" t="s">
        <v>208</v>
      </c>
      <c r="B10" s="146"/>
      <c r="C10" s="146">
        <v>3</v>
      </c>
      <c r="D10" s="146"/>
      <c r="E10" s="146"/>
      <c r="F10" s="146">
        <v>0.5</v>
      </c>
      <c r="G10" s="146">
        <v>0.5</v>
      </c>
      <c r="H10" s="159">
        <v>0.1</v>
      </c>
      <c r="I10" s="159">
        <v>0.5</v>
      </c>
      <c r="J10" s="159"/>
    </row>
    <row r="11" spans="1:10" ht="15.75" x14ac:dyDescent="0.2">
      <c r="A11" s="14"/>
      <c r="B11" s="71"/>
      <c r="C11" s="71"/>
      <c r="D11" s="71"/>
      <c r="E11" s="87"/>
      <c r="F11" s="87"/>
      <c r="G11" s="87"/>
      <c r="H11" s="87"/>
      <c r="I11" s="87"/>
      <c r="J11" s="87"/>
    </row>
    <row r="12" spans="1:10" ht="15.75" x14ac:dyDescent="0.2">
      <c r="A12" s="26" t="s">
        <v>2</v>
      </c>
      <c r="B12" s="74">
        <f>SUM(B13:B17)</f>
        <v>1.5</v>
      </c>
      <c r="C12" s="74">
        <f t="shared" ref="C12:J12" si="1">SUM(C13:C17)</f>
        <v>2</v>
      </c>
      <c r="D12" s="74">
        <f t="shared" si="1"/>
        <v>1.5</v>
      </c>
      <c r="E12" s="74">
        <f t="shared" si="1"/>
        <v>1</v>
      </c>
      <c r="F12" s="74">
        <f t="shared" si="1"/>
        <v>0.5</v>
      </c>
      <c r="G12" s="74">
        <f t="shared" si="1"/>
        <v>0.5</v>
      </c>
      <c r="H12" s="74">
        <f t="shared" si="1"/>
        <v>0.5</v>
      </c>
      <c r="I12" s="74">
        <f t="shared" si="1"/>
        <v>0.5</v>
      </c>
      <c r="J12" s="74">
        <f t="shared" si="1"/>
        <v>0</v>
      </c>
    </row>
    <row r="13" spans="1:10" ht="15.75" x14ac:dyDescent="0.2">
      <c r="A13" s="142" t="s">
        <v>23</v>
      </c>
      <c r="B13" s="143"/>
      <c r="C13" s="143">
        <v>0.5</v>
      </c>
      <c r="D13" s="143"/>
      <c r="E13" s="143"/>
      <c r="F13" s="143"/>
      <c r="G13" s="143"/>
      <c r="H13" s="158"/>
      <c r="I13" s="158"/>
      <c r="J13" s="158"/>
    </row>
    <row r="14" spans="1:10" ht="15.75" x14ac:dyDescent="0.2">
      <c r="A14" s="9" t="s">
        <v>25</v>
      </c>
      <c r="B14" s="38"/>
      <c r="C14" s="38">
        <v>0.5</v>
      </c>
      <c r="D14" s="38"/>
      <c r="E14" s="38"/>
      <c r="F14" s="38"/>
      <c r="G14" s="38"/>
      <c r="H14" s="85"/>
      <c r="I14" s="85"/>
      <c r="J14" s="85"/>
    </row>
    <row r="15" spans="1:10" ht="15.75" x14ac:dyDescent="0.2">
      <c r="A15" s="145" t="s">
        <v>35</v>
      </c>
      <c r="B15" s="146">
        <v>0.5</v>
      </c>
      <c r="C15" s="146">
        <v>0.5</v>
      </c>
      <c r="D15" s="146">
        <v>0.5</v>
      </c>
      <c r="E15" s="146">
        <v>0.5</v>
      </c>
      <c r="F15" s="146"/>
      <c r="G15" s="146"/>
      <c r="H15" s="159"/>
      <c r="I15" s="159"/>
      <c r="J15" s="159"/>
    </row>
    <row r="16" spans="1:10" ht="15.75" x14ac:dyDescent="0.2">
      <c r="A16" s="9" t="s">
        <v>42</v>
      </c>
      <c r="B16" s="38">
        <v>0.5</v>
      </c>
      <c r="C16" s="38"/>
      <c r="D16" s="38">
        <v>0.5</v>
      </c>
      <c r="E16" s="38">
        <v>0.5</v>
      </c>
      <c r="F16" s="38">
        <v>0.5</v>
      </c>
      <c r="G16" s="38">
        <v>0.5</v>
      </c>
      <c r="H16" s="85">
        <v>0.5</v>
      </c>
      <c r="I16" s="85">
        <v>0.5</v>
      </c>
      <c r="J16" s="85"/>
    </row>
    <row r="17" spans="1:10" ht="15.75" x14ac:dyDescent="0.2">
      <c r="A17" s="145" t="s">
        <v>47</v>
      </c>
      <c r="B17" s="146">
        <v>0.5</v>
      </c>
      <c r="C17" s="146">
        <v>0.5</v>
      </c>
      <c r="D17" s="146">
        <v>0.5</v>
      </c>
      <c r="E17" s="146"/>
      <c r="F17" s="146"/>
      <c r="G17" s="146"/>
      <c r="H17" s="159"/>
      <c r="I17" s="159"/>
      <c r="J17" s="159"/>
    </row>
    <row r="18" spans="1:10" ht="15.75" x14ac:dyDescent="0.2">
      <c r="A18" s="14"/>
      <c r="B18" s="71"/>
      <c r="C18" s="71"/>
      <c r="D18" s="71"/>
      <c r="E18" s="87"/>
      <c r="F18" s="87"/>
      <c r="G18" s="87"/>
      <c r="H18" s="87"/>
      <c r="I18" s="87"/>
      <c r="J18" s="87"/>
    </row>
    <row r="19" spans="1:10" ht="15.75" x14ac:dyDescent="0.2">
      <c r="A19" s="26" t="s">
        <v>4</v>
      </c>
      <c r="B19" s="74">
        <f>SUM(B20:B36)</f>
        <v>52</v>
      </c>
      <c r="C19" s="74">
        <f t="shared" ref="C19:J19" si="2">SUM(C20:C36)</f>
        <v>60.5</v>
      </c>
      <c r="D19" s="74">
        <f t="shared" si="2"/>
        <v>38</v>
      </c>
      <c r="E19" s="74">
        <f t="shared" si="2"/>
        <v>51.5</v>
      </c>
      <c r="F19" s="74">
        <f t="shared" si="2"/>
        <v>50.5</v>
      </c>
      <c r="G19" s="74">
        <f t="shared" si="2"/>
        <v>67.5</v>
      </c>
      <c r="H19" s="74">
        <f t="shared" si="2"/>
        <v>45</v>
      </c>
      <c r="I19" s="74">
        <f t="shared" si="2"/>
        <v>45.1</v>
      </c>
      <c r="J19" s="74">
        <f t="shared" si="2"/>
        <v>0</v>
      </c>
    </row>
    <row r="20" spans="1:10" ht="15.75" x14ac:dyDescent="0.2">
      <c r="A20" s="142" t="s">
        <v>77</v>
      </c>
      <c r="B20" s="143">
        <v>20</v>
      </c>
      <c r="C20" s="143">
        <v>20</v>
      </c>
      <c r="D20" s="143">
        <v>10</v>
      </c>
      <c r="E20" s="143">
        <v>10</v>
      </c>
      <c r="F20" s="143">
        <v>6</v>
      </c>
      <c r="G20" s="143">
        <v>5</v>
      </c>
      <c r="H20" s="158">
        <v>7</v>
      </c>
      <c r="I20" s="158">
        <v>6</v>
      </c>
      <c r="J20" s="158"/>
    </row>
    <row r="21" spans="1:10" ht="15.75" x14ac:dyDescent="0.2">
      <c r="A21" s="9" t="s">
        <v>89</v>
      </c>
      <c r="B21" s="38">
        <v>0.5</v>
      </c>
      <c r="C21" s="38"/>
      <c r="D21" s="38"/>
      <c r="E21" s="38"/>
      <c r="F21" s="38"/>
      <c r="G21" s="38"/>
      <c r="H21" s="85"/>
      <c r="I21" s="85"/>
      <c r="J21" s="85"/>
    </row>
    <row r="22" spans="1:10" ht="15.75" x14ac:dyDescent="0.2">
      <c r="A22" s="9" t="s">
        <v>91</v>
      </c>
      <c r="B22" s="38"/>
      <c r="C22" s="38"/>
      <c r="D22" s="38"/>
      <c r="E22" s="38"/>
      <c r="F22" s="38"/>
      <c r="G22" s="38">
        <v>0.5</v>
      </c>
      <c r="H22" s="85"/>
      <c r="I22" s="85"/>
      <c r="J22" s="85"/>
    </row>
    <row r="23" spans="1:10" ht="15.75" x14ac:dyDescent="0.2">
      <c r="A23" s="145" t="s">
        <v>96</v>
      </c>
      <c r="B23" s="146"/>
      <c r="C23" s="146"/>
      <c r="D23" s="146">
        <v>3</v>
      </c>
      <c r="E23" s="146"/>
      <c r="F23" s="146"/>
      <c r="G23" s="146"/>
      <c r="H23" s="159"/>
      <c r="I23" s="159"/>
      <c r="J23" s="159"/>
    </row>
    <row r="24" spans="1:10" ht="15.75" x14ac:dyDescent="0.2">
      <c r="A24" s="9" t="s">
        <v>97</v>
      </c>
      <c r="B24" s="38">
        <v>0.5</v>
      </c>
      <c r="C24" s="38">
        <v>0.5</v>
      </c>
      <c r="D24" s="38">
        <v>0.5</v>
      </c>
      <c r="E24" s="38">
        <v>3</v>
      </c>
      <c r="F24" s="38">
        <v>0.5</v>
      </c>
      <c r="G24" s="38">
        <v>1</v>
      </c>
      <c r="H24" s="85">
        <v>1</v>
      </c>
      <c r="I24" s="85">
        <v>3</v>
      </c>
      <c r="J24" s="85"/>
    </row>
    <row r="25" spans="1:10" ht="15.75" x14ac:dyDescent="0.2">
      <c r="A25" s="145" t="s">
        <v>99</v>
      </c>
      <c r="B25" s="146"/>
      <c r="C25" s="146">
        <v>1</v>
      </c>
      <c r="D25" s="146"/>
      <c r="E25" s="146"/>
      <c r="F25" s="146"/>
      <c r="G25" s="146"/>
      <c r="H25" s="159"/>
      <c r="I25" s="159"/>
      <c r="J25" s="159"/>
    </row>
    <row r="26" spans="1:10" ht="15.75" x14ac:dyDescent="0.2">
      <c r="A26" s="9" t="s">
        <v>101</v>
      </c>
      <c r="B26" s="38"/>
      <c r="C26" s="38">
        <v>0.5</v>
      </c>
      <c r="D26" s="38">
        <v>0.5</v>
      </c>
      <c r="E26" s="38">
        <v>0.5</v>
      </c>
      <c r="F26" s="38">
        <v>0.5</v>
      </c>
      <c r="G26" s="38">
        <v>1</v>
      </c>
      <c r="H26" s="85">
        <v>0.5</v>
      </c>
      <c r="I26" s="85">
        <v>1</v>
      </c>
      <c r="J26" s="85"/>
    </row>
    <row r="27" spans="1:10" ht="15.75" x14ac:dyDescent="0.2">
      <c r="A27" s="145" t="s">
        <v>118</v>
      </c>
      <c r="B27" s="146">
        <v>10</v>
      </c>
      <c r="C27" s="146">
        <v>16</v>
      </c>
      <c r="D27" s="146">
        <v>7</v>
      </c>
      <c r="E27" s="146">
        <v>10</v>
      </c>
      <c r="F27" s="146">
        <v>5</v>
      </c>
      <c r="G27" s="146">
        <v>8</v>
      </c>
      <c r="H27" s="159">
        <v>5</v>
      </c>
      <c r="I27" s="159">
        <v>8</v>
      </c>
      <c r="J27" s="159"/>
    </row>
    <row r="28" spans="1:10" ht="15.75" x14ac:dyDescent="0.2">
      <c r="A28" s="9" t="s">
        <v>289</v>
      </c>
      <c r="B28" s="38"/>
      <c r="C28" s="38"/>
      <c r="D28" s="38">
        <v>10</v>
      </c>
      <c r="E28" s="38">
        <v>6</v>
      </c>
      <c r="F28" s="38">
        <v>7</v>
      </c>
      <c r="G28" s="38">
        <v>14</v>
      </c>
      <c r="H28" s="85"/>
      <c r="I28" s="85"/>
      <c r="J28" s="85"/>
    </row>
    <row r="29" spans="1:10" ht="15.75" x14ac:dyDescent="0.2">
      <c r="A29" s="145" t="s">
        <v>120</v>
      </c>
      <c r="B29" s="146">
        <v>0.5</v>
      </c>
      <c r="C29" s="146">
        <v>0.5</v>
      </c>
      <c r="D29" s="146"/>
      <c r="E29" s="146"/>
      <c r="F29" s="146"/>
      <c r="G29" s="146"/>
      <c r="H29" s="159"/>
      <c r="I29" s="159"/>
      <c r="J29" s="159"/>
    </row>
    <row r="30" spans="1:10" ht="15.75" x14ac:dyDescent="0.2">
      <c r="A30" s="9" t="s">
        <v>131</v>
      </c>
      <c r="B30" s="38">
        <v>0.5</v>
      </c>
      <c r="C30" s="38">
        <v>0.5</v>
      </c>
      <c r="D30" s="38">
        <v>0.5</v>
      </c>
      <c r="E30" s="38">
        <v>0.5</v>
      </c>
      <c r="F30" s="38">
        <v>0.5</v>
      </c>
      <c r="G30" s="38">
        <v>0.5</v>
      </c>
      <c r="H30" s="85">
        <v>0.5</v>
      </c>
      <c r="I30" s="85">
        <v>0.5</v>
      </c>
      <c r="J30" s="85"/>
    </row>
    <row r="31" spans="1:10" ht="15.75" x14ac:dyDescent="0.2">
      <c r="A31" s="145" t="s">
        <v>132</v>
      </c>
      <c r="B31" s="146"/>
      <c r="C31" s="146">
        <v>0.5</v>
      </c>
      <c r="D31" s="146"/>
      <c r="E31" s="146"/>
      <c r="F31" s="146">
        <v>0.5</v>
      </c>
      <c r="G31" s="146"/>
      <c r="H31" s="159">
        <v>0.5</v>
      </c>
      <c r="I31" s="159">
        <v>0.5</v>
      </c>
      <c r="J31" s="159"/>
    </row>
    <row r="32" spans="1:10" ht="15.75" x14ac:dyDescent="0.2">
      <c r="A32" s="9" t="s">
        <v>11</v>
      </c>
      <c r="B32" s="38">
        <v>15</v>
      </c>
      <c r="C32" s="38"/>
      <c r="D32" s="38"/>
      <c r="E32" s="38"/>
      <c r="F32" s="38"/>
      <c r="G32" s="38"/>
      <c r="H32" s="85"/>
      <c r="I32" s="85"/>
      <c r="J32" s="85"/>
    </row>
    <row r="33" spans="1:10" ht="15.75" x14ac:dyDescent="0.2">
      <c r="A33" s="145" t="s">
        <v>138</v>
      </c>
      <c r="B33" s="146"/>
      <c r="C33" s="146">
        <v>0.5</v>
      </c>
      <c r="D33" s="146"/>
      <c r="E33" s="146"/>
      <c r="F33" s="146"/>
      <c r="G33" s="146"/>
      <c r="H33" s="159"/>
      <c r="I33" s="159"/>
      <c r="J33" s="159"/>
    </row>
    <row r="34" spans="1:10" ht="15.75" x14ac:dyDescent="0.2">
      <c r="A34" s="9" t="s">
        <v>139</v>
      </c>
      <c r="B34" s="38">
        <v>0.5</v>
      </c>
      <c r="C34" s="38">
        <v>0.5</v>
      </c>
      <c r="D34" s="38">
        <v>0.5</v>
      </c>
      <c r="E34" s="38">
        <v>0.5</v>
      </c>
      <c r="F34" s="38">
        <v>0.5</v>
      </c>
      <c r="G34" s="38">
        <v>0.5</v>
      </c>
      <c r="H34" s="85">
        <v>0.5</v>
      </c>
      <c r="I34" s="85">
        <v>0.1</v>
      </c>
      <c r="J34" s="85"/>
    </row>
    <row r="35" spans="1:10" ht="15.75" x14ac:dyDescent="0.2">
      <c r="A35" s="145" t="s">
        <v>140</v>
      </c>
      <c r="B35" s="146">
        <v>4</v>
      </c>
      <c r="C35" s="146">
        <v>10</v>
      </c>
      <c r="D35" s="146">
        <v>6</v>
      </c>
      <c r="E35" s="146">
        <v>11</v>
      </c>
      <c r="F35" s="146">
        <v>12</v>
      </c>
      <c r="G35" s="146">
        <v>12</v>
      </c>
      <c r="H35" s="159">
        <v>10</v>
      </c>
      <c r="I35" s="159">
        <v>11</v>
      </c>
      <c r="J35" s="159"/>
    </row>
    <row r="36" spans="1:10" ht="15.75" x14ac:dyDescent="0.2">
      <c r="A36" s="151" t="s">
        <v>197</v>
      </c>
      <c r="B36" s="152">
        <v>0.5</v>
      </c>
      <c r="C36" s="152">
        <v>10</v>
      </c>
      <c r="D36" s="152"/>
      <c r="E36" s="152">
        <v>10</v>
      </c>
      <c r="F36" s="152">
        <v>18</v>
      </c>
      <c r="G36" s="152">
        <v>25</v>
      </c>
      <c r="H36" s="160">
        <v>20</v>
      </c>
      <c r="I36" s="160">
        <v>15</v>
      </c>
      <c r="J36" s="160"/>
    </row>
    <row r="37" spans="1:10" ht="15.75" x14ac:dyDescent="0.2">
      <c r="A37" s="154" t="s">
        <v>198</v>
      </c>
      <c r="B37" s="155"/>
      <c r="C37" s="155"/>
      <c r="D37" s="155"/>
      <c r="E37" s="155">
        <v>2</v>
      </c>
      <c r="F37" s="155">
        <v>1</v>
      </c>
      <c r="G37" s="155">
        <v>2</v>
      </c>
      <c r="H37" s="169"/>
      <c r="I37" s="169"/>
      <c r="J37" s="169"/>
    </row>
    <row r="38" spans="1:10" ht="15.75" x14ac:dyDescent="0.2">
      <c r="A38" s="9"/>
      <c r="B38" s="38"/>
      <c r="C38" s="38"/>
      <c r="D38" s="38"/>
      <c r="E38" s="38"/>
      <c r="F38" s="38"/>
      <c r="G38" s="38"/>
      <c r="H38" s="85"/>
      <c r="I38" s="85"/>
      <c r="J38" s="85"/>
    </row>
    <row r="39" spans="1:10" ht="15.75" x14ac:dyDescent="0.2">
      <c r="A39" s="26" t="s">
        <v>5</v>
      </c>
      <c r="B39" s="74">
        <f>B19+B12+B5</f>
        <v>55.5</v>
      </c>
      <c r="C39" s="74">
        <f t="shared" ref="C39:J39" si="3">C19+C12+C5</f>
        <v>72</v>
      </c>
      <c r="D39" s="74">
        <f t="shared" si="3"/>
        <v>42.5</v>
      </c>
      <c r="E39" s="74">
        <f t="shared" si="3"/>
        <v>57.5</v>
      </c>
      <c r="F39" s="74">
        <f t="shared" si="3"/>
        <v>55.5</v>
      </c>
      <c r="G39" s="74">
        <f t="shared" ref="G39" si="4">G19+G12+G5</f>
        <v>73</v>
      </c>
      <c r="H39" s="74">
        <f t="shared" si="3"/>
        <v>53.1</v>
      </c>
      <c r="I39" s="74">
        <f t="shared" si="3"/>
        <v>61.1</v>
      </c>
      <c r="J39" s="74">
        <f t="shared" si="3"/>
        <v>0</v>
      </c>
    </row>
    <row r="40" spans="1:10" ht="15.75" x14ac:dyDescent="0.2">
      <c r="A40" s="26" t="s">
        <v>6</v>
      </c>
      <c r="B40" s="42">
        <f>COUNT(B6:B10)+COUNT(B13:B17)+COUNT(B20:B35)</f>
        <v>13</v>
      </c>
      <c r="C40" s="42">
        <f t="shared" ref="C40:J40" si="5">COUNT(C6:C10)+COUNT(C13:C17)+COUNT(C20:C35)</f>
        <v>19</v>
      </c>
      <c r="D40" s="42">
        <f t="shared" si="5"/>
        <v>15</v>
      </c>
      <c r="E40" s="42">
        <f t="shared" si="5"/>
        <v>11</v>
      </c>
      <c r="F40" s="42">
        <f t="shared" si="5"/>
        <v>13</v>
      </c>
      <c r="G40" s="42">
        <f t="shared" ref="G40" si="6">COUNT(G6:G10)+COUNT(G13:G17)+COUNT(G20:G35)</f>
        <v>14</v>
      </c>
      <c r="H40" s="42">
        <f t="shared" si="5"/>
        <v>13</v>
      </c>
      <c r="I40" s="42">
        <f t="shared" si="5"/>
        <v>13</v>
      </c>
      <c r="J40" s="42">
        <f t="shared" si="5"/>
        <v>0</v>
      </c>
    </row>
    <row r="41" spans="1:10" ht="15.75" x14ac:dyDescent="0.2">
      <c r="A41" s="4"/>
      <c r="B41" s="102"/>
      <c r="C41" s="102"/>
      <c r="D41" s="102"/>
      <c r="E41" s="83"/>
      <c r="F41" s="83"/>
      <c r="G41" s="83"/>
      <c r="H41" s="83"/>
      <c r="I41" s="83">
        <v>8066</v>
      </c>
      <c r="J41" s="83"/>
    </row>
    <row r="42" spans="1:10" ht="15.75" x14ac:dyDescent="0.25">
      <c r="A42" s="2"/>
      <c r="B42" s="83"/>
      <c r="C42" s="83"/>
      <c r="D42" s="83"/>
      <c r="E42" s="83"/>
      <c r="F42" s="83"/>
      <c r="G42" s="83"/>
      <c r="H42" s="83"/>
      <c r="I42" s="83"/>
      <c r="J42" s="83"/>
    </row>
    <row r="43" spans="1:10" x14ac:dyDescent="0.2">
      <c r="B43" s="100"/>
      <c r="C43" s="100"/>
      <c r="D43" s="100"/>
      <c r="E43" s="100"/>
      <c r="F43" s="100"/>
      <c r="G43" s="100"/>
      <c r="H43" s="100"/>
      <c r="I43" s="100"/>
      <c r="J43" s="100"/>
    </row>
    <row r="44" spans="1:10" x14ac:dyDescent="0.2">
      <c r="B44" s="100"/>
      <c r="C44" s="100"/>
      <c r="D44" s="100"/>
      <c r="E44" s="100"/>
      <c r="F44" s="100"/>
      <c r="G44" s="100"/>
      <c r="H44" s="100"/>
      <c r="I44" s="100"/>
      <c r="J44" s="100"/>
    </row>
    <row r="45" spans="1:10" x14ac:dyDescent="0.2">
      <c r="B45" s="100"/>
      <c r="C45" s="100"/>
      <c r="D45" s="100"/>
      <c r="E45" s="100"/>
      <c r="F45" s="100"/>
      <c r="G45" s="100"/>
      <c r="H45" s="100"/>
      <c r="I45" s="100"/>
      <c r="J45" s="100"/>
    </row>
  </sheetData>
  <sortState xmlns:xlrd2="http://schemas.microsoft.com/office/spreadsheetml/2017/richdata2" ref="A20:I35">
    <sortCondition ref="A19:A35"/>
  </sortState>
  <phoneticPr fontId="4" type="noConversion"/>
  <printOptions gridLines="1"/>
  <pageMargins left="0.74803149606299213" right="0.74803149606299213" top="0.98425196850393704" bottom="0.98425196850393704" header="0.51181102362204722" footer="0.51181102362204722"/>
  <pageSetup paperSize="9" scale="98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>
    <pageSetUpPr fitToPage="1"/>
  </sheetPr>
  <dimension ref="A1:J32"/>
  <sheetViews>
    <sheetView workbookViewId="0">
      <selection activeCell="M28" sqref="M28"/>
    </sheetView>
  </sheetViews>
  <sheetFormatPr defaultColWidth="8.85546875" defaultRowHeight="15.75" x14ac:dyDescent="0.25"/>
  <cols>
    <col min="1" max="1" width="33.5703125" style="2" customWidth="1"/>
    <col min="2" max="7" width="9.7109375" style="2" customWidth="1"/>
    <col min="8" max="16384" width="8.85546875" style="2"/>
  </cols>
  <sheetData>
    <row r="1" spans="1:10" ht="16.5" thickBot="1" x14ac:dyDescent="0.3">
      <c r="A1" s="26"/>
      <c r="B1" s="22">
        <v>1976</v>
      </c>
      <c r="C1" s="22">
        <v>1997</v>
      </c>
      <c r="D1" s="22">
        <v>2006</v>
      </c>
      <c r="E1" s="22">
        <v>2011</v>
      </c>
      <c r="F1" s="22">
        <v>2014</v>
      </c>
      <c r="G1" s="22">
        <v>2017</v>
      </c>
      <c r="H1" s="22">
        <v>2020</v>
      </c>
    </row>
    <row r="2" spans="1:10" x14ac:dyDescent="0.25">
      <c r="A2" s="29" t="s">
        <v>188</v>
      </c>
      <c r="B2" s="16" t="s">
        <v>189</v>
      </c>
      <c r="C2" s="16" t="s">
        <v>189</v>
      </c>
      <c r="D2" s="16" t="s">
        <v>189</v>
      </c>
      <c r="E2" s="16" t="s">
        <v>189</v>
      </c>
      <c r="F2" s="16" t="s">
        <v>189</v>
      </c>
      <c r="G2" s="16" t="s">
        <v>189</v>
      </c>
      <c r="H2" s="45"/>
    </row>
    <row r="3" spans="1:10" x14ac:dyDescent="0.25">
      <c r="A3" s="10" t="s">
        <v>190</v>
      </c>
      <c r="B3" s="6"/>
      <c r="C3" s="6"/>
      <c r="D3" s="6"/>
      <c r="E3" s="12"/>
      <c r="F3" s="12" t="s">
        <v>191</v>
      </c>
      <c r="G3" s="12" t="s">
        <v>191</v>
      </c>
      <c r="H3" s="12"/>
    </row>
    <row r="4" spans="1:10" ht="16.5" thickBot="1" x14ac:dyDescent="0.3">
      <c r="A4" s="21" t="s">
        <v>199</v>
      </c>
      <c r="B4" s="71"/>
      <c r="C4" s="71"/>
      <c r="D4" s="71"/>
      <c r="E4" s="79"/>
      <c r="F4" s="79"/>
      <c r="G4" s="79"/>
      <c r="H4" s="79"/>
      <c r="I4" s="75"/>
      <c r="J4" s="75"/>
    </row>
    <row r="5" spans="1:10" ht="16.5" thickBot="1" x14ac:dyDescent="0.3">
      <c r="A5" s="26" t="s">
        <v>1</v>
      </c>
      <c r="B5" s="74">
        <f>SUM(B6)</f>
        <v>1</v>
      </c>
      <c r="C5" s="74">
        <f>SUM(C6)</f>
        <v>1</v>
      </c>
      <c r="D5" s="74">
        <f>SUM(D6)</f>
        <v>1</v>
      </c>
      <c r="E5" s="74">
        <f>SUM(E6)</f>
        <v>1</v>
      </c>
      <c r="F5" s="74">
        <f t="shared" ref="F5:H5" si="0">SUM(F6)</f>
        <v>0</v>
      </c>
      <c r="G5" s="74">
        <f t="shared" si="0"/>
        <v>0</v>
      </c>
      <c r="H5" s="74">
        <f t="shared" si="0"/>
        <v>0</v>
      </c>
      <c r="I5" s="75"/>
      <c r="J5" s="75"/>
    </row>
    <row r="6" spans="1:10" x14ac:dyDescent="0.25">
      <c r="A6" s="15" t="s">
        <v>144</v>
      </c>
      <c r="B6" s="41">
        <v>1</v>
      </c>
      <c r="C6" s="41">
        <v>1</v>
      </c>
      <c r="D6" s="41">
        <v>1</v>
      </c>
      <c r="E6" s="41">
        <v>1</v>
      </c>
      <c r="F6" s="80"/>
      <c r="G6" s="80"/>
      <c r="H6" s="80"/>
      <c r="I6" s="75"/>
      <c r="J6" s="75"/>
    </row>
    <row r="7" spans="1:10" ht="16.5" thickBot="1" x14ac:dyDescent="0.3">
      <c r="A7" s="14"/>
      <c r="B7" s="71"/>
      <c r="C7" s="71"/>
      <c r="D7" s="71"/>
      <c r="E7" s="71"/>
      <c r="F7" s="79"/>
      <c r="G7" s="79"/>
      <c r="H7" s="79"/>
      <c r="I7" s="75"/>
      <c r="J7" s="75"/>
    </row>
    <row r="8" spans="1:10" ht="16.5" thickBot="1" x14ac:dyDescent="0.3">
      <c r="A8" s="26" t="s">
        <v>4</v>
      </c>
      <c r="B8" s="74">
        <f>SUM(B9:B27)</f>
        <v>40.5</v>
      </c>
      <c r="C8" s="74">
        <f>SUM(C9:C27)</f>
        <v>35</v>
      </c>
      <c r="D8" s="74">
        <f>SUM(D9:D27)</f>
        <v>32.5</v>
      </c>
      <c r="E8" s="42">
        <f>SUM(E9:E27)</f>
        <v>34</v>
      </c>
      <c r="F8" s="42">
        <f t="shared" ref="F8:H8" si="1">SUM(F9:F27)</f>
        <v>0</v>
      </c>
      <c r="G8" s="42">
        <f t="shared" si="1"/>
        <v>0</v>
      </c>
      <c r="H8" s="42">
        <f t="shared" si="1"/>
        <v>0</v>
      </c>
      <c r="I8" s="75"/>
      <c r="J8" s="75"/>
    </row>
    <row r="9" spans="1:10" x14ac:dyDescent="0.25">
      <c r="A9" s="15" t="s">
        <v>194</v>
      </c>
      <c r="B9" s="41">
        <v>27</v>
      </c>
      <c r="C9" s="41">
        <v>19</v>
      </c>
      <c r="D9" s="41">
        <v>15</v>
      </c>
      <c r="E9" s="41">
        <v>12</v>
      </c>
      <c r="F9" s="80"/>
      <c r="G9" s="80"/>
      <c r="H9" s="80"/>
      <c r="I9" s="75"/>
      <c r="J9" s="75"/>
    </row>
    <row r="10" spans="1:10" x14ac:dyDescent="0.25">
      <c r="A10" s="9" t="s">
        <v>79</v>
      </c>
      <c r="B10" s="38">
        <v>1</v>
      </c>
      <c r="C10" s="38">
        <v>0.5</v>
      </c>
      <c r="D10" s="38">
        <v>2</v>
      </c>
      <c r="E10" s="38"/>
      <c r="F10" s="77"/>
      <c r="G10" s="77"/>
      <c r="H10" s="77"/>
      <c r="I10" s="75"/>
      <c r="J10" s="75"/>
    </row>
    <row r="11" spans="1:10" x14ac:dyDescent="0.25">
      <c r="A11" s="9" t="s">
        <v>86</v>
      </c>
      <c r="B11" s="38"/>
      <c r="C11" s="38"/>
      <c r="D11" s="38">
        <v>0.5</v>
      </c>
      <c r="E11" s="38">
        <v>0.5</v>
      </c>
      <c r="F11" s="77"/>
      <c r="G11" s="77"/>
      <c r="H11" s="77"/>
      <c r="I11" s="75"/>
      <c r="J11" s="75"/>
    </row>
    <row r="12" spans="1:10" x14ac:dyDescent="0.25">
      <c r="A12" s="9" t="s">
        <v>97</v>
      </c>
      <c r="B12" s="38">
        <v>0.5</v>
      </c>
      <c r="C12" s="38">
        <v>0.5</v>
      </c>
      <c r="D12" s="38">
        <v>0.5</v>
      </c>
      <c r="E12" s="38">
        <v>0.5</v>
      </c>
      <c r="F12" s="77"/>
      <c r="G12" s="77"/>
      <c r="H12" s="77"/>
      <c r="I12" s="75"/>
      <c r="J12" s="75"/>
    </row>
    <row r="13" spans="1:10" x14ac:dyDescent="0.25">
      <c r="A13" s="9" t="s">
        <v>98</v>
      </c>
      <c r="B13" s="38">
        <v>1</v>
      </c>
      <c r="C13" s="38">
        <v>0.5</v>
      </c>
      <c r="D13" s="38">
        <v>0.5</v>
      </c>
      <c r="E13" s="38"/>
      <c r="F13" s="77"/>
      <c r="G13" s="77"/>
      <c r="H13" s="77"/>
      <c r="I13" s="75"/>
      <c r="J13" s="75"/>
    </row>
    <row r="14" spans="1:10" x14ac:dyDescent="0.25">
      <c r="A14" s="9" t="s">
        <v>99</v>
      </c>
      <c r="B14" s="38">
        <v>0.5</v>
      </c>
      <c r="C14" s="38">
        <v>0.5</v>
      </c>
      <c r="D14" s="38">
        <v>0.5</v>
      </c>
      <c r="E14" s="38">
        <v>0.5</v>
      </c>
      <c r="F14" s="77"/>
      <c r="G14" s="77"/>
      <c r="H14" s="77"/>
      <c r="I14" s="75"/>
      <c r="J14" s="75"/>
    </row>
    <row r="15" spans="1:10" x14ac:dyDescent="0.25">
      <c r="A15" s="9" t="s">
        <v>200</v>
      </c>
      <c r="B15" s="38"/>
      <c r="C15" s="38"/>
      <c r="D15" s="38">
        <v>1</v>
      </c>
      <c r="E15" s="38">
        <v>0.5</v>
      </c>
      <c r="F15" s="77"/>
      <c r="G15" s="77"/>
      <c r="H15" s="77"/>
      <c r="I15" s="75"/>
      <c r="J15" s="75"/>
    </row>
    <row r="16" spans="1:10" ht="31.5" x14ac:dyDescent="0.25">
      <c r="A16" s="11" t="s">
        <v>201</v>
      </c>
      <c r="B16" s="38"/>
      <c r="C16" s="38">
        <v>1</v>
      </c>
      <c r="D16" s="38">
        <v>2</v>
      </c>
      <c r="E16" s="38">
        <v>3</v>
      </c>
      <c r="F16" s="77"/>
      <c r="G16" s="77"/>
      <c r="H16" s="77"/>
      <c r="I16" s="75"/>
      <c r="J16" s="75"/>
    </row>
    <row r="17" spans="1:10" x14ac:dyDescent="0.25">
      <c r="A17" s="9" t="s">
        <v>202</v>
      </c>
      <c r="B17" s="38"/>
      <c r="C17" s="38"/>
      <c r="D17" s="38">
        <v>2</v>
      </c>
      <c r="E17" s="38"/>
      <c r="F17" s="77"/>
      <c r="G17" s="77"/>
      <c r="H17" s="77"/>
      <c r="I17" s="75"/>
      <c r="J17" s="75"/>
    </row>
    <row r="18" spans="1:10" x14ac:dyDescent="0.25">
      <c r="A18" s="9" t="s">
        <v>118</v>
      </c>
      <c r="B18" s="38">
        <v>1</v>
      </c>
      <c r="C18" s="38">
        <v>3</v>
      </c>
      <c r="D18" s="38">
        <v>2</v>
      </c>
      <c r="E18" s="38">
        <v>2</v>
      </c>
      <c r="F18" s="77"/>
      <c r="G18" s="77"/>
      <c r="H18" s="77"/>
      <c r="I18" s="75"/>
      <c r="J18" s="75"/>
    </row>
    <row r="19" spans="1:10" x14ac:dyDescent="0.25">
      <c r="A19" s="9" t="s">
        <v>120</v>
      </c>
      <c r="B19" s="38">
        <v>0.5</v>
      </c>
      <c r="C19" s="38">
        <v>0.5</v>
      </c>
      <c r="D19" s="38">
        <v>0.5</v>
      </c>
      <c r="E19" s="38"/>
      <c r="F19" s="77"/>
      <c r="G19" s="77"/>
      <c r="H19" s="77"/>
      <c r="I19" s="75"/>
      <c r="J19" s="75"/>
    </row>
    <row r="20" spans="1:10" x14ac:dyDescent="0.25">
      <c r="A20" s="9" t="s">
        <v>123</v>
      </c>
      <c r="B20" s="38">
        <v>1</v>
      </c>
      <c r="C20" s="38">
        <v>5</v>
      </c>
      <c r="D20" s="38"/>
      <c r="E20" s="38"/>
      <c r="F20" s="77"/>
      <c r="G20" s="77"/>
      <c r="H20" s="77"/>
      <c r="I20" s="75"/>
      <c r="J20" s="75"/>
    </row>
    <row r="21" spans="1:10" x14ac:dyDescent="0.25">
      <c r="A21" s="9" t="s">
        <v>125</v>
      </c>
      <c r="B21" s="38">
        <v>5</v>
      </c>
      <c r="C21" s="38">
        <v>2</v>
      </c>
      <c r="D21" s="38">
        <v>3</v>
      </c>
      <c r="E21" s="38">
        <v>3</v>
      </c>
      <c r="F21" s="77"/>
      <c r="G21" s="77"/>
      <c r="H21" s="77"/>
      <c r="I21" s="75"/>
      <c r="J21" s="75"/>
    </row>
    <row r="22" spans="1:10" x14ac:dyDescent="0.25">
      <c r="A22" s="9" t="s">
        <v>126</v>
      </c>
      <c r="B22" s="38"/>
      <c r="C22" s="38">
        <v>0.5</v>
      </c>
      <c r="D22" s="38"/>
      <c r="E22" s="38"/>
      <c r="F22" s="77"/>
      <c r="G22" s="77"/>
      <c r="H22" s="77"/>
      <c r="I22" s="75"/>
      <c r="J22" s="75"/>
    </row>
    <row r="23" spans="1:10" x14ac:dyDescent="0.25">
      <c r="A23" s="9" t="s">
        <v>131</v>
      </c>
      <c r="B23" s="38">
        <v>1</v>
      </c>
      <c r="C23" s="38">
        <v>1</v>
      </c>
      <c r="D23" s="38">
        <v>2</v>
      </c>
      <c r="E23" s="38">
        <v>1.5</v>
      </c>
      <c r="F23" s="77"/>
      <c r="G23" s="77"/>
      <c r="H23" s="77"/>
      <c r="I23" s="75"/>
      <c r="J23" s="75"/>
    </row>
    <row r="24" spans="1:10" x14ac:dyDescent="0.25">
      <c r="A24" s="9" t="s">
        <v>203</v>
      </c>
      <c r="B24" s="38"/>
      <c r="C24" s="38"/>
      <c r="D24" s="38"/>
      <c r="E24" s="38">
        <v>0.5</v>
      </c>
      <c r="F24" s="77"/>
      <c r="G24" s="77"/>
      <c r="H24" s="77"/>
      <c r="I24" s="75"/>
      <c r="J24" s="75"/>
    </row>
    <row r="25" spans="1:10" x14ac:dyDescent="0.25">
      <c r="A25" s="9" t="s">
        <v>137</v>
      </c>
      <c r="B25" s="38">
        <v>2</v>
      </c>
      <c r="C25" s="38">
        <v>1</v>
      </c>
      <c r="D25" s="38">
        <v>0.5</v>
      </c>
      <c r="E25" s="38"/>
      <c r="F25" s="77"/>
      <c r="G25" s="77"/>
      <c r="H25" s="77"/>
      <c r="I25" s="75"/>
      <c r="J25" s="75"/>
    </row>
    <row r="26" spans="1:10" x14ac:dyDescent="0.25">
      <c r="A26" s="9" t="s">
        <v>139</v>
      </c>
      <c r="B26" s="38"/>
      <c r="C26" s="38"/>
      <c r="D26" s="38">
        <v>0.5</v>
      </c>
      <c r="E26" s="38"/>
      <c r="F26" s="77"/>
      <c r="G26" s="77"/>
      <c r="H26" s="77"/>
      <c r="I26" s="75"/>
      <c r="J26" s="75"/>
    </row>
    <row r="27" spans="1:10" x14ac:dyDescent="0.25">
      <c r="A27" s="11" t="s">
        <v>197</v>
      </c>
      <c r="B27" s="38"/>
      <c r="C27" s="38"/>
      <c r="D27" s="38"/>
      <c r="E27" s="38">
        <v>10</v>
      </c>
      <c r="F27" s="77"/>
      <c r="G27" s="77"/>
      <c r="H27" s="77"/>
      <c r="I27" s="75"/>
      <c r="J27" s="75"/>
    </row>
    <row r="28" spans="1:10" x14ac:dyDescent="0.25">
      <c r="A28" s="11" t="s">
        <v>198</v>
      </c>
      <c r="B28" s="38"/>
      <c r="C28" s="38"/>
      <c r="D28" s="38"/>
      <c r="E28" s="38">
        <v>5</v>
      </c>
      <c r="F28" s="77"/>
      <c r="G28" s="77"/>
      <c r="H28" s="77"/>
      <c r="I28" s="75"/>
      <c r="J28" s="75"/>
    </row>
    <row r="29" spans="1:10" ht="16.5" thickBot="1" x14ac:dyDescent="0.3">
      <c r="A29" s="27"/>
      <c r="B29" s="71"/>
      <c r="C29" s="71"/>
      <c r="D29" s="71"/>
      <c r="E29" s="71"/>
      <c r="F29" s="79"/>
      <c r="G29" s="79"/>
      <c r="H29" s="79"/>
      <c r="I29" s="75"/>
      <c r="J29" s="75"/>
    </row>
    <row r="30" spans="1:10" ht="16.5" thickBot="1" x14ac:dyDescent="0.3">
      <c r="A30" s="26" t="s">
        <v>5</v>
      </c>
      <c r="B30" s="74">
        <f>B8+B5</f>
        <v>41.5</v>
      </c>
      <c r="C30" s="74">
        <f t="shared" ref="C30:H30" si="2">C8+C5</f>
        <v>36</v>
      </c>
      <c r="D30" s="74">
        <f t="shared" si="2"/>
        <v>33.5</v>
      </c>
      <c r="E30" s="74">
        <f t="shared" si="2"/>
        <v>35</v>
      </c>
      <c r="F30" s="74">
        <f t="shared" si="2"/>
        <v>0</v>
      </c>
      <c r="G30" s="74">
        <f t="shared" si="2"/>
        <v>0</v>
      </c>
      <c r="H30" s="74">
        <f t="shared" si="2"/>
        <v>0</v>
      </c>
      <c r="I30" s="75"/>
      <c r="J30" s="75"/>
    </row>
    <row r="31" spans="1:10" ht="16.5" thickBot="1" x14ac:dyDescent="0.3">
      <c r="A31" s="26" t="s">
        <v>6</v>
      </c>
      <c r="B31" s="42">
        <f>COUNT(B6)+COUNT(B9:B26)</f>
        <v>12</v>
      </c>
      <c r="C31" s="42">
        <f t="shared" ref="C31:H31" si="3">COUNT(C6)+COUNT(C9:C26)</f>
        <v>14</v>
      </c>
      <c r="D31" s="42">
        <f t="shared" si="3"/>
        <v>16</v>
      </c>
      <c r="E31" s="42">
        <f t="shared" si="3"/>
        <v>11</v>
      </c>
      <c r="F31" s="42">
        <f t="shared" si="3"/>
        <v>0</v>
      </c>
      <c r="G31" s="42">
        <f t="shared" si="3"/>
        <v>0</v>
      </c>
      <c r="H31" s="42">
        <f t="shared" si="3"/>
        <v>0</v>
      </c>
      <c r="I31" s="75"/>
      <c r="J31" s="75"/>
    </row>
    <row r="32" spans="1:10" x14ac:dyDescent="0.25">
      <c r="B32" s="75"/>
      <c r="C32" s="75"/>
      <c r="D32" s="75"/>
      <c r="E32" s="75"/>
      <c r="F32" s="75"/>
      <c r="G32" s="75"/>
      <c r="H32" s="75"/>
      <c r="I32" s="75"/>
      <c r="J32" s="75"/>
    </row>
  </sheetData>
  <sortState xmlns:xlrd2="http://schemas.microsoft.com/office/spreadsheetml/2017/richdata2" ref="A9:F26">
    <sortCondition ref="A8:A26"/>
  </sortState>
  <phoneticPr fontId="0" type="noConversion"/>
  <printOptions gridLines="1"/>
  <pageMargins left="0.74803149606299213" right="0.74803149606299213" top="0.98425196850393704" bottom="0.98425196850393704" header="0.51181102362204722" footer="0.51181102362204722"/>
  <pageSetup paperSize="9" scale="88" fitToHeight="0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1">
    <pageSetUpPr fitToPage="1"/>
  </sheetPr>
  <dimension ref="A1:P49"/>
  <sheetViews>
    <sheetView topLeftCell="A19" zoomScale="115" zoomScaleNormal="115" workbookViewId="0">
      <selection activeCell="G28" sqref="G28"/>
    </sheetView>
  </sheetViews>
  <sheetFormatPr defaultColWidth="8.85546875" defaultRowHeight="15.75" customHeight="1" x14ac:dyDescent="0.25"/>
  <cols>
    <col min="1" max="1" width="27.7109375" style="2" customWidth="1"/>
    <col min="2" max="3" width="9.5703125" style="2" customWidth="1"/>
    <col min="4" max="4" width="9.5703125" style="109" customWidth="1"/>
    <col min="5" max="7" width="9.5703125" style="2" customWidth="1"/>
    <col min="8" max="10" width="10" style="2" customWidth="1"/>
    <col min="11" max="16384" width="8.85546875" style="2"/>
  </cols>
  <sheetData>
    <row r="1" spans="1:10" x14ac:dyDescent="0.25">
      <c r="A1" s="26"/>
      <c r="B1" s="22">
        <v>1976</v>
      </c>
      <c r="C1" s="22">
        <v>1997</v>
      </c>
      <c r="D1" s="106">
        <v>2006</v>
      </c>
      <c r="E1" s="106">
        <v>2011</v>
      </c>
      <c r="F1" s="106">
        <v>2014</v>
      </c>
      <c r="G1" s="106">
        <v>2017</v>
      </c>
      <c r="H1" s="106">
        <v>2020</v>
      </c>
      <c r="I1" s="106">
        <v>2023</v>
      </c>
      <c r="J1" s="106"/>
    </row>
    <row r="2" spans="1:10" ht="17.25" customHeight="1" x14ac:dyDescent="0.25">
      <c r="A2" s="29" t="s">
        <v>290</v>
      </c>
      <c r="B2" s="16" t="s">
        <v>189</v>
      </c>
      <c r="C2" s="16" t="s">
        <v>189</v>
      </c>
      <c r="D2" s="34" t="s">
        <v>189</v>
      </c>
      <c r="E2" s="16" t="s">
        <v>189</v>
      </c>
      <c r="F2" s="16" t="s">
        <v>189</v>
      </c>
      <c r="G2" s="16" t="s">
        <v>189</v>
      </c>
      <c r="H2" s="16" t="s">
        <v>189</v>
      </c>
      <c r="I2" s="16" t="s">
        <v>189</v>
      </c>
      <c r="J2" s="16" t="s">
        <v>189</v>
      </c>
    </row>
    <row r="3" spans="1:10" x14ac:dyDescent="0.25">
      <c r="A3" s="10" t="s">
        <v>7</v>
      </c>
      <c r="B3" s="6"/>
      <c r="C3" s="6"/>
      <c r="D3" s="32"/>
      <c r="E3" s="12"/>
      <c r="F3" s="12"/>
      <c r="G3" s="12" t="s">
        <v>291</v>
      </c>
      <c r="H3" s="12"/>
      <c r="I3" s="12"/>
      <c r="J3" s="12"/>
    </row>
    <row r="4" spans="1:10" x14ac:dyDescent="0.25">
      <c r="A4" s="21" t="s">
        <v>292</v>
      </c>
      <c r="B4" s="8"/>
      <c r="C4" s="8"/>
      <c r="D4" s="33"/>
      <c r="E4" s="56"/>
      <c r="F4" s="56"/>
      <c r="G4" s="56"/>
      <c r="H4" s="56" t="s">
        <v>271</v>
      </c>
      <c r="I4" s="56" t="s">
        <v>260</v>
      </c>
      <c r="J4" s="56"/>
    </row>
    <row r="5" spans="1:10" x14ac:dyDescent="0.25">
      <c r="A5" s="26" t="s">
        <v>1</v>
      </c>
      <c r="B5" s="74">
        <f>SUM(B6:B12)</f>
        <v>12.5</v>
      </c>
      <c r="C5" s="74">
        <f t="shared" ref="C5:J5" si="0">SUM(C6:C12)</f>
        <v>11.5</v>
      </c>
      <c r="D5" s="74">
        <f t="shared" si="0"/>
        <v>15.55</v>
      </c>
      <c r="E5" s="74">
        <f t="shared" si="0"/>
        <v>13.5</v>
      </c>
      <c r="F5" s="74">
        <f t="shared" si="0"/>
        <v>13</v>
      </c>
      <c r="G5" s="74">
        <f t="shared" si="0"/>
        <v>16</v>
      </c>
      <c r="H5" s="74">
        <f>SUM(H6:H12)</f>
        <v>14</v>
      </c>
      <c r="I5" s="74">
        <f t="shared" si="0"/>
        <v>22</v>
      </c>
      <c r="J5" s="74">
        <f t="shared" si="0"/>
        <v>0</v>
      </c>
    </row>
    <row r="6" spans="1:10" x14ac:dyDescent="0.25">
      <c r="A6" s="142" t="s">
        <v>144</v>
      </c>
      <c r="B6" s="143">
        <v>10</v>
      </c>
      <c r="C6" s="143">
        <v>10</v>
      </c>
      <c r="D6" s="174">
        <v>14</v>
      </c>
      <c r="E6" s="174">
        <v>12</v>
      </c>
      <c r="F6" s="174">
        <v>12</v>
      </c>
      <c r="G6" s="174">
        <v>14</v>
      </c>
      <c r="H6" s="158">
        <v>12</v>
      </c>
      <c r="I6" s="158">
        <v>17</v>
      </c>
      <c r="J6" s="158"/>
    </row>
    <row r="7" spans="1:10" x14ac:dyDescent="0.25">
      <c r="A7" s="9" t="s">
        <v>147</v>
      </c>
      <c r="B7" s="38"/>
      <c r="C7" s="38"/>
      <c r="D7" s="103">
        <v>0.05</v>
      </c>
      <c r="E7" s="103"/>
      <c r="F7" s="103"/>
      <c r="G7" s="103"/>
      <c r="H7" s="85"/>
      <c r="I7" s="85"/>
      <c r="J7" s="85"/>
    </row>
    <row r="8" spans="1:10" x14ac:dyDescent="0.25">
      <c r="A8" s="145" t="s">
        <v>169</v>
      </c>
      <c r="B8" s="146">
        <v>2</v>
      </c>
      <c r="C8" s="146">
        <v>0.5</v>
      </c>
      <c r="D8" s="175">
        <v>0.5</v>
      </c>
      <c r="E8" s="175">
        <v>0.5</v>
      </c>
      <c r="F8" s="175">
        <v>0.5</v>
      </c>
      <c r="G8" s="175">
        <v>1</v>
      </c>
      <c r="H8" s="159">
        <v>0.5</v>
      </c>
      <c r="I8" s="159">
        <v>2</v>
      </c>
      <c r="J8" s="159"/>
    </row>
    <row r="9" spans="1:10" x14ac:dyDescent="0.25">
      <c r="A9" s="9" t="s">
        <v>174</v>
      </c>
      <c r="B9" s="38">
        <v>0.5</v>
      </c>
      <c r="C9" s="38">
        <v>0.5</v>
      </c>
      <c r="D9" s="103">
        <v>0.5</v>
      </c>
      <c r="E9" s="103">
        <v>0.5</v>
      </c>
      <c r="F9" s="103">
        <v>0.5</v>
      </c>
      <c r="G9" s="103">
        <v>0.5</v>
      </c>
      <c r="H9" s="85">
        <v>0.5</v>
      </c>
      <c r="I9" s="85">
        <v>1</v>
      </c>
      <c r="J9" s="85"/>
    </row>
    <row r="10" spans="1:10" ht="15" customHeight="1" x14ac:dyDescent="0.25">
      <c r="A10" s="145" t="s">
        <v>175</v>
      </c>
      <c r="B10" s="146"/>
      <c r="C10" s="146"/>
      <c r="D10" s="175">
        <v>0.5</v>
      </c>
      <c r="E10" s="175">
        <v>0.5</v>
      </c>
      <c r="F10" s="175"/>
      <c r="G10" s="175">
        <v>0.5</v>
      </c>
      <c r="H10" s="159"/>
      <c r="I10" s="159"/>
      <c r="J10" s="159"/>
    </row>
    <row r="11" spans="1:10" ht="15" customHeight="1" x14ac:dyDescent="0.25">
      <c r="A11" s="9" t="s">
        <v>208</v>
      </c>
      <c r="B11" s="38"/>
      <c r="C11" s="38"/>
      <c r="D11" s="103"/>
      <c r="E11" s="103"/>
      <c r="F11" s="103"/>
      <c r="G11" s="103"/>
      <c r="H11" s="85">
        <v>1</v>
      </c>
      <c r="I11" s="85">
        <v>2</v>
      </c>
      <c r="J11" s="85"/>
    </row>
    <row r="12" spans="1:10" x14ac:dyDescent="0.25">
      <c r="A12" s="145" t="s">
        <v>177</v>
      </c>
      <c r="B12" s="146"/>
      <c r="C12" s="146">
        <v>0.5</v>
      </c>
      <c r="D12" s="175"/>
      <c r="E12" s="175"/>
      <c r="F12" s="175"/>
      <c r="G12" s="175"/>
      <c r="H12" s="159"/>
      <c r="I12" s="159"/>
      <c r="J12" s="159"/>
    </row>
    <row r="13" spans="1:10" x14ac:dyDescent="0.25">
      <c r="A13" s="14"/>
      <c r="B13" s="71"/>
      <c r="C13" s="71"/>
      <c r="D13" s="104"/>
      <c r="E13" s="87"/>
      <c r="F13" s="87"/>
      <c r="G13" s="87"/>
      <c r="H13" s="87"/>
      <c r="I13" s="87"/>
      <c r="J13" s="87"/>
    </row>
    <row r="14" spans="1:10" x14ac:dyDescent="0.25">
      <c r="A14" s="26" t="s">
        <v>2</v>
      </c>
      <c r="B14" s="74">
        <f>SUM(B15:B17)</f>
        <v>1.5</v>
      </c>
      <c r="C14" s="74">
        <f t="shared" ref="C14:J14" si="1">SUM(C15:C17)</f>
        <v>6</v>
      </c>
      <c r="D14" s="74">
        <f t="shared" si="1"/>
        <v>8.5</v>
      </c>
      <c r="E14" s="74">
        <f t="shared" si="1"/>
        <v>8</v>
      </c>
      <c r="F14" s="74">
        <f t="shared" si="1"/>
        <v>11</v>
      </c>
      <c r="G14" s="74">
        <f t="shared" si="1"/>
        <v>12</v>
      </c>
      <c r="H14" s="74">
        <f t="shared" si="1"/>
        <v>8.1</v>
      </c>
      <c r="I14" s="74">
        <f t="shared" si="1"/>
        <v>12.1</v>
      </c>
      <c r="J14" s="74">
        <f t="shared" si="1"/>
        <v>0</v>
      </c>
    </row>
    <row r="15" spans="1:10" x14ac:dyDescent="0.25">
      <c r="A15" s="142" t="s">
        <v>29</v>
      </c>
      <c r="B15" s="143">
        <v>1</v>
      </c>
      <c r="C15" s="143">
        <v>5</v>
      </c>
      <c r="D15" s="174">
        <v>8</v>
      </c>
      <c r="E15" s="174">
        <v>7</v>
      </c>
      <c r="F15" s="174">
        <v>10</v>
      </c>
      <c r="G15" s="174">
        <v>11</v>
      </c>
      <c r="H15" s="158">
        <v>7</v>
      </c>
      <c r="I15" s="158">
        <v>10</v>
      </c>
      <c r="J15" s="158"/>
    </row>
    <row r="16" spans="1:10" x14ac:dyDescent="0.25">
      <c r="A16" s="9" t="s">
        <v>42</v>
      </c>
      <c r="B16" s="38">
        <v>0.5</v>
      </c>
      <c r="C16" s="38">
        <v>0.5</v>
      </c>
      <c r="D16" s="103">
        <v>0.5</v>
      </c>
      <c r="E16" s="103">
        <v>0.5</v>
      </c>
      <c r="F16" s="103">
        <v>1</v>
      </c>
      <c r="G16" s="103">
        <v>0.5</v>
      </c>
      <c r="H16" s="85">
        <v>1</v>
      </c>
      <c r="I16" s="85">
        <v>2</v>
      </c>
      <c r="J16" s="85"/>
    </row>
    <row r="17" spans="1:10" x14ac:dyDescent="0.25">
      <c r="A17" s="145" t="s">
        <v>44</v>
      </c>
      <c r="B17" s="146"/>
      <c r="C17" s="146">
        <v>0.5</v>
      </c>
      <c r="D17" s="175"/>
      <c r="E17" s="175">
        <v>0.5</v>
      </c>
      <c r="F17" s="175"/>
      <c r="G17" s="175">
        <v>0.5</v>
      </c>
      <c r="H17" s="159">
        <v>0.1</v>
      </c>
      <c r="I17" s="159">
        <v>0.1</v>
      </c>
      <c r="J17" s="159"/>
    </row>
    <row r="18" spans="1:10" x14ac:dyDescent="0.25">
      <c r="A18" s="14"/>
      <c r="B18" s="71"/>
      <c r="C18" s="71"/>
      <c r="D18" s="104"/>
      <c r="E18" s="104"/>
      <c r="F18" s="104"/>
      <c r="G18" s="104"/>
      <c r="H18" s="87"/>
      <c r="I18" s="87"/>
      <c r="J18" s="87"/>
    </row>
    <row r="19" spans="1:10" x14ac:dyDescent="0.25">
      <c r="A19" s="26" t="s">
        <v>4</v>
      </c>
      <c r="B19" s="74">
        <f>SUM(B20:B34)</f>
        <v>50</v>
      </c>
      <c r="C19" s="74">
        <f t="shared" ref="C19:J19" si="2">SUM(C20:C33)+C34</f>
        <v>62.5</v>
      </c>
      <c r="D19" s="74">
        <f t="shared" si="2"/>
        <v>16</v>
      </c>
      <c r="E19" s="74">
        <f t="shared" si="2"/>
        <v>15</v>
      </c>
      <c r="F19" s="74">
        <f t="shared" si="2"/>
        <v>18</v>
      </c>
      <c r="G19" s="74">
        <f t="shared" si="2"/>
        <v>26</v>
      </c>
      <c r="H19" s="74">
        <f t="shared" si="2"/>
        <v>44.1</v>
      </c>
      <c r="I19" s="74">
        <f t="shared" si="2"/>
        <v>41.5</v>
      </c>
      <c r="J19" s="74">
        <f t="shared" si="2"/>
        <v>0</v>
      </c>
    </row>
    <row r="20" spans="1:10" x14ac:dyDescent="0.25">
      <c r="A20" s="142" t="s">
        <v>293</v>
      </c>
      <c r="B20" s="143">
        <v>1</v>
      </c>
      <c r="C20" s="143">
        <v>4</v>
      </c>
      <c r="D20" s="174">
        <v>5</v>
      </c>
      <c r="E20" s="174">
        <v>1</v>
      </c>
      <c r="F20" s="174">
        <v>4</v>
      </c>
      <c r="G20" s="174">
        <v>1</v>
      </c>
      <c r="H20" s="158">
        <v>2</v>
      </c>
      <c r="I20" s="158">
        <v>3</v>
      </c>
      <c r="J20" s="158"/>
    </row>
    <row r="21" spans="1:10" x14ac:dyDescent="0.25">
      <c r="A21" s="9" t="s">
        <v>85</v>
      </c>
      <c r="B21" s="38">
        <v>0.5</v>
      </c>
      <c r="C21" s="38"/>
      <c r="D21" s="103"/>
      <c r="E21" s="103"/>
      <c r="F21" s="103"/>
      <c r="G21" s="103"/>
      <c r="H21" s="85"/>
      <c r="I21" s="85"/>
      <c r="J21" s="85"/>
    </row>
    <row r="22" spans="1:10" x14ac:dyDescent="0.25">
      <c r="A22" s="165" t="s">
        <v>294</v>
      </c>
      <c r="B22" s="146"/>
      <c r="C22" s="146"/>
      <c r="D22" s="175"/>
      <c r="E22" s="175"/>
      <c r="F22" s="175">
        <v>0.5</v>
      </c>
      <c r="G22" s="175">
        <v>0.5</v>
      </c>
      <c r="H22" s="159"/>
      <c r="I22" s="159"/>
      <c r="J22" s="159"/>
    </row>
    <row r="23" spans="1:10" x14ac:dyDescent="0.25">
      <c r="A23" s="9" t="s">
        <v>91</v>
      </c>
      <c r="B23" s="38">
        <v>0.5</v>
      </c>
      <c r="C23" s="38">
        <v>0.5</v>
      </c>
      <c r="D23" s="103">
        <v>0.5</v>
      </c>
      <c r="E23" s="103">
        <v>1</v>
      </c>
      <c r="F23" s="103">
        <v>1</v>
      </c>
      <c r="G23" s="103">
        <v>1</v>
      </c>
      <c r="H23" s="85">
        <v>1</v>
      </c>
      <c r="I23" s="85">
        <v>0.5</v>
      </c>
      <c r="J23" s="85"/>
    </row>
    <row r="24" spans="1:10" x14ac:dyDescent="0.25">
      <c r="A24" s="145" t="s">
        <v>295</v>
      </c>
      <c r="B24" s="159"/>
      <c r="C24" s="159"/>
      <c r="D24" s="176"/>
      <c r="E24" s="175"/>
      <c r="F24" s="175">
        <v>0.5</v>
      </c>
      <c r="G24" s="175">
        <v>0.5</v>
      </c>
      <c r="H24" s="159">
        <v>0.5</v>
      </c>
      <c r="I24" s="159"/>
      <c r="J24" s="159"/>
    </row>
    <row r="25" spans="1:10" x14ac:dyDescent="0.25">
      <c r="A25" s="9" t="s">
        <v>99</v>
      </c>
      <c r="B25" s="38">
        <v>0.5</v>
      </c>
      <c r="C25" s="38"/>
      <c r="D25" s="103"/>
      <c r="E25" s="103"/>
      <c r="F25" s="103">
        <v>0.5</v>
      </c>
      <c r="G25" s="103"/>
      <c r="H25" s="85"/>
      <c r="I25" s="85"/>
      <c r="J25" s="85"/>
    </row>
    <row r="26" spans="1:10" x14ac:dyDescent="0.25">
      <c r="A26" s="145" t="s">
        <v>296</v>
      </c>
      <c r="B26" s="146"/>
      <c r="C26" s="146"/>
      <c r="D26" s="175">
        <v>2</v>
      </c>
      <c r="E26" s="175"/>
      <c r="F26" s="175"/>
      <c r="G26" s="175"/>
      <c r="H26" s="159"/>
      <c r="I26" s="159"/>
      <c r="J26" s="159"/>
    </row>
    <row r="27" spans="1:10" x14ac:dyDescent="0.25">
      <c r="A27" s="9" t="s">
        <v>114</v>
      </c>
      <c r="B27" s="38"/>
      <c r="C27" s="38">
        <v>7</v>
      </c>
      <c r="D27" s="103">
        <v>3</v>
      </c>
      <c r="E27" s="103">
        <v>2.5</v>
      </c>
      <c r="F27" s="103">
        <v>2</v>
      </c>
      <c r="G27" s="103">
        <v>2</v>
      </c>
      <c r="H27" s="85">
        <v>2</v>
      </c>
      <c r="I27" s="85">
        <v>3</v>
      </c>
      <c r="J27" s="85"/>
    </row>
    <row r="28" spans="1:10" x14ac:dyDescent="0.25">
      <c r="A28" s="145" t="s">
        <v>120</v>
      </c>
      <c r="B28" s="146"/>
      <c r="C28" s="146"/>
      <c r="D28" s="175"/>
      <c r="E28" s="175"/>
      <c r="F28" s="175"/>
      <c r="G28" s="175"/>
      <c r="H28" s="159">
        <v>0.1</v>
      </c>
      <c r="I28" s="159">
        <v>1</v>
      </c>
      <c r="J28" s="159"/>
    </row>
    <row r="29" spans="1:10" x14ac:dyDescent="0.25">
      <c r="A29" s="9" t="s">
        <v>123</v>
      </c>
      <c r="B29" s="38">
        <v>0.5</v>
      </c>
      <c r="C29" s="38"/>
      <c r="D29" s="103"/>
      <c r="E29" s="103"/>
      <c r="F29" s="103"/>
      <c r="G29" s="103"/>
      <c r="H29" s="85"/>
      <c r="I29" s="85">
        <v>0.5</v>
      </c>
      <c r="J29" s="85"/>
    </row>
    <row r="30" spans="1:10" x14ac:dyDescent="0.25">
      <c r="A30" s="145" t="s">
        <v>139</v>
      </c>
      <c r="B30" s="146"/>
      <c r="C30" s="146"/>
      <c r="D30" s="175"/>
      <c r="E30" s="175">
        <v>0.5</v>
      </c>
      <c r="F30" s="175">
        <v>0.5</v>
      </c>
      <c r="G30" s="175"/>
      <c r="H30" s="159">
        <v>0.5</v>
      </c>
      <c r="I30" s="159">
        <v>0.5</v>
      </c>
      <c r="J30" s="159"/>
    </row>
    <row r="31" spans="1:10" x14ac:dyDescent="0.25">
      <c r="A31" s="9" t="s">
        <v>140</v>
      </c>
      <c r="B31" s="38">
        <v>35</v>
      </c>
      <c r="C31" s="38">
        <v>42</v>
      </c>
      <c r="D31" s="103">
        <v>2</v>
      </c>
      <c r="E31" s="103">
        <v>3</v>
      </c>
      <c r="F31" s="103">
        <v>2</v>
      </c>
      <c r="G31" s="103">
        <v>2</v>
      </c>
      <c r="H31" s="85">
        <v>1</v>
      </c>
      <c r="I31" s="85">
        <v>6</v>
      </c>
      <c r="J31" s="85"/>
    </row>
    <row r="32" spans="1:10" x14ac:dyDescent="0.25">
      <c r="A32" s="150" t="s">
        <v>297</v>
      </c>
      <c r="B32" s="146"/>
      <c r="C32" s="146"/>
      <c r="D32" s="175">
        <v>3</v>
      </c>
      <c r="E32" s="175"/>
      <c r="F32" s="175">
        <v>3</v>
      </c>
      <c r="G32" s="175">
        <v>9</v>
      </c>
      <c r="H32" s="159">
        <v>25</v>
      </c>
      <c r="I32" s="159">
        <v>20</v>
      </c>
      <c r="J32" s="159"/>
    </row>
    <row r="33" spans="1:16" x14ac:dyDescent="0.25">
      <c r="A33" s="11" t="s">
        <v>298</v>
      </c>
      <c r="B33" s="38"/>
      <c r="C33" s="38"/>
      <c r="D33" s="103">
        <v>0.5</v>
      </c>
      <c r="E33" s="103"/>
      <c r="F33" s="103"/>
      <c r="G33" s="103"/>
      <c r="H33" s="85">
        <v>2</v>
      </c>
      <c r="I33" s="85"/>
      <c r="J33" s="85"/>
    </row>
    <row r="34" spans="1:16" x14ac:dyDescent="0.25">
      <c r="A34" s="151" t="s">
        <v>197</v>
      </c>
      <c r="B34" s="152">
        <v>12</v>
      </c>
      <c r="C34" s="152">
        <v>9</v>
      </c>
      <c r="D34" s="172"/>
      <c r="E34" s="172">
        <v>7</v>
      </c>
      <c r="F34" s="172">
        <v>4</v>
      </c>
      <c r="G34" s="172">
        <v>10</v>
      </c>
      <c r="H34" s="160">
        <v>10</v>
      </c>
      <c r="I34" s="160">
        <v>7</v>
      </c>
      <c r="J34" s="160"/>
    </row>
    <row r="35" spans="1:16" x14ac:dyDescent="0.25">
      <c r="A35" s="170" t="s">
        <v>198</v>
      </c>
      <c r="B35" s="169"/>
      <c r="C35" s="169"/>
      <c r="D35" s="173"/>
      <c r="E35" s="169"/>
      <c r="F35" s="169"/>
      <c r="G35" s="169">
        <v>20</v>
      </c>
      <c r="H35" s="169">
        <v>1</v>
      </c>
      <c r="I35" s="169"/>
      <c r="J35" s="169"/>
    </row>
    <row r="36" spans="1:16" x14ac:dyDescent="0.25">
      <c r="A36" s="11" t="s">
        <v>299</v>
      </c>
      <c r="B36" s="38"/>
      <c r="C36" s="38"/>
      <c r="D36" s="103">
        <v>40</v>
      </c>
      <c r="E36" s="85"/>
      <c r="F36" s="85"/>
      <c r="G36" s="85"/>
      <c r="H36" s="85"/>
      <c r="I36" s="85"/>
      <c r="J36" s="85"/>
    </row>
    <row r="37" spans="1:16" x14ac:dyDescent="0.25">
      <c r="A37" s="56"/>
      <c r="B37" s="87"/>
      <c r="C37" s="87"/>
      <c r="D37" s="107"/>
      <c r="E37" s="87"/>
      <c r="F37" s="87"/>
      <c r="G37" s="87"/>
      <c r="H37" s="87"/>
      <c r="I37" s="87"/>
      <c r="J37" s="87"/>
    </row>
    <row r="38" spans="1:16" x14ac:dyDescent="0.25">
      <c r="A38" s="26" t="s">
        <v>5</v>
      </c>
      <c r="B38" s="74">
        <f>B19+B14+B5</f>
        <v>64</v>
      </c>
      <c r="C38" s="74">
        <f t="shared" ref="C38:J38" si="3">C19+C14+C5</f>
        <v>80</v>
      </c>
      <c r="D38" s="74">
        <f t="shared" si="3"/>
        <v>40.049999999999997</v>
      </c>
      <c r="E38" s="74">
        <f t="shared" si="3"/>
        <v>36.5</v>
      </c>
      <c r="F38" s="74">
        <f t="shared" si="3"/>
        <v>42</v>
      </c>
      <c r="G38" s="74">
        <f t="shared" ref="G38" si="4">G19+G14+G5</f>
        <v>54</v>
      </c>
      <c r="H38" s="74">
        <f t="shared" si="3"/>
        <v>66.2</v>
      </c>
      <c r="I38" s="74">
        <f t="shared" si="3"/>
        <v>75.599999999999994</v>
      </c>
      <c r="J38" s="74">
        <f t="shared" si="3"/>
        <v>0</v>
      </c>
    </row>
    <row r="39" spans="1:16" x14ac:dyDescent="0.25">
      <c r="A39" s="26" t="s">
        <v>6</v>
      </c>
      <c r="B39" s="42">
        <f t="shared" ref="B39:J39" si="5">COUNT(B6:B12)+COUNT(B15:B17)+COUNT(B20:B33)</f>
        <v>11</v>
      </c>
      <c r="C39" s="42">
        <f t="shared" si="5"/>
        <v>11</v>
      </c>
      <c r="D39" s="42">
        <f t="shared" si="5"/>
        <v>14</v>
      </c>
      <c r="E39" s="42">
        <f t="shared" si="5"/>
        <v>12</v>
      </c>
      <c r="F39" s="42">
        <f t="shared" si="5"/>
        <v>14</v>
      </c>
      <c r="G39" s="42">
        <f t="shared" ref="G39" si="6">COUNT(G6:G12)+COUNT(G15:G17)+COUNT(G20:G33)</f>
        <v>14</v>
      </c>
      <c r="H39" s="42">
        <f t="shared" si="5"/>
        <v>16</v>
      </c>
      <c r="I39" s="42">
        <f t="shared" si="5"/>
        <v>15</v>
      </c>
      <c r="J39" s="42">
        <f t="shared" si="5"/>
        <v>0</v>
      </c>
    </row>
    <row r="40" spans="1:16" x14ac:dyDescent="0.25">
      <c r="A40" s="26" t="s">
        <v>300</v>
      </c>
      <c r="B40" s="42"/>
      <c r="C40" s="42"/>
      <c r="D40" s="105"/>
      <c r="E40" s="88"/>
      <c r="F40" s="88"/>
      <c r="G40" s="88"/>
      <c r="H40" s="88"/>
      <c r="I40" s="88">
        <v>8037</v>
      </c>
      <c r="J40" s="88"/>
    </row>
    <row r="41" spans="1:16" x14ac:dyDescent="0.25">
      <c r="B41" s="83"/>
      <c r="C41" s="83"/>
      <c r="D41" s="108"/>
      <c r="E41" s="83"/>
      <c r="F41" s="83"/>
      <c r="G41" s="83"/>
      <c r="H41" s="83"/>
      <c r="I41" s="83"/>
      <c r="J41" s="83"/>
    </row>
    <row r="42" spans="1:16" x14ac:dyDescent="0.25">
      <c r="B42" s="83"/>
      <c r="C42" s="83"/>
      <c r="D42" s="108"/>
      <c r="E42" s="83"/>
      <c r="F42" s="83"/>
      <c r="G42" s="83"/>
      <c r="H42" s="83"/>
      <c r="I42" s="83"/>
      <c r="J42" s="83"/>
    </row>
    <row r="43" spans="1:16" x14ac:dyDescent="0.25">
      <c r="B43" s="83"/>
      <c r="C43" s="83"/>
      <c r="D43" s="108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</row>
    <row r="44" spans="1:16" x14ac:dyDescent="0.25">
      <c r="B44" s="83"/>
      <c r="C44" s="83"/>
      <c r="D44" s="108"/>
      <c r="E44" s="83"/>
      <c r="F44" s="83"/>
      <c r="G44" s="83"/>
      <c r="H44" s="83"/>
      <c r="I44" s="83"/>
      <c r="J44" s="83"/>
    </row>
    <row r="45" spans="1:16" x14ac:dyDescent="0.25">
      <c r="B45" s="83"/>
      <c r="C45" s="83"/>
      <c r="D45" s="108"/>
      <c r="E45" s="83"/>
      <c r="F45" s="83"/>
      <c r="G45" s="83"/>
      <c r="H45" s="83"/>
      <c r="I45" s="83"/>
      <c r="J45" s="83"/>
    </row>
    <row r="46" spans="1:16" x14ac:dyDescent="0.25">
      <c r="B46" s="83"/>
      <c r="C46" s="83"/>
      <c r="D46" s="108"/>
      <c r="E46" s="83"/>
      <c r="F46" s="83"/>
      <c r="G46" s="83"/>
      <c r="H46" s="83"/>
      <c r="I46" s="83"/>
      <c r="J46" s="83"/>
    </row>
    <row r="47" spans="1:16" x14ac:dyDescent="0.25">
      <c r="B47" s="83"/>
      <c r="C47" s="83"/>
      <c r="D47" s="108"/>
      <c r="E47" s="83"/>
      <c r="F47" s="83"/>
      <c r="G47" s="83"/>
      <c r="H47" s="83"/>
      <c r="I47" s="83"/>
      <c r="J47" s="83"/>
    </row>
    <row r="48" spans="1:16" x14ac:dyDescent="0.25">
      <c r="B48" s="83"/>
      <c r="C48" s="83"/>
      <c r="D48" s="108"/>
      <c r="E48" s="83"/>
      <c r="F48" s="83"/>
      <c r="G48" s="83"/>
      <c r="H48" s="83"/>
      <c r="I48" s="83"/>
      <c r="J48" s="83"/>
    </row>
    <row r="49" spans="2:10" x14ac:dyDescent="0.25">
      <c r="B49" s="83"/>
      <c r="C49" s="83"/>
      <c r="D49" s="108"/>
      <c r="E49" s="83"/>
      <c r="F49" s="83"/>
      <c r="G49" s="83"/>
      <c r="H49" s="83"/>
      <c r="I49" s="83"/>
      <c r="J49" s="83"/>
    </row>
  </sheetData>
  <sortState xmlns:xlrd2="http://schemas.microsoft.com/office/spreadsheetml/2017/richdata2" ref="A20:I31">
    <sortCondition ref="A19:A31"/>
  </sortState>
  <phoneticPr fontId="4" type="noConversion"/>
  <printOptions gridLines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2">
    <pageSetUpPr fitToPage="1"/>
  </sheetPr>
  <dimension ref="A1:J42"/>
  <sheetViews>
    <sheetView topLeftCell="A11" zoomScaleNormal="100" workbookViewId="0">
      <selection activeCell="G41" sqref="G41"/>
    </sheetView>
  </sheetViews>
  <sheetFormatPr defaultColWidth="8.85546875" defaultRowHeight="15.75" customHeight="1" x14ac:dyDescent="0.25"/>
  <cols>
    <col min="1" max="1" width="30.140625" style="2" customWidth="1"/>
    <col min="2" max="7" width="9.5703125" style="2" customWidth="1"/>
    <col min="8" max="8" width="10.7109375" style="2" customWidth="1"/>
    <col min="9" max="10" width="10.5703125" style="2" customWidth="1"/>
    <col min="11" max="16384" width="8.85546875" style="2"/>
  </cols>
  <sheetData>
    <row r="1" spans="1:10" x14ac:dyDescent="0.25">
      <c r="A1" s="26"/>
      <c r="B1" s="22">
        <v>1976</v>
      </c>
      <c r="C1" s="22">
        <v>1997</v>
      </c>
      <c r="D1" s="22">
        <v>2006</v>
      </c>
      <c r="E1" s="22">
        <v>2011</v>
      </c>
      <c r="F1" s="22">
        <v>2014</v>
      </c>
      <c r="G1" s="22">
        <v>2017</v>
      </c>
      <c r="H1" s="22">
        <v>2020</v>
      </c>
      <c r="I1" s="22">
        <v>2023</v>
      </c>
      <c r="J1" s="22"/>
    </row>
    <row r="2" spans="1:10" ht="18" customHeight="1" x14ac:dyDescent="0.25">
      <c r="A2" s="29" t="s">
        <v>290</v>
      </c>
      <c r="B2" s="16" t="s">
        <v>189</v>
      </c>
      <c r="C2" s="16" t="s">
        <v>189</v>
      </c>
      <c r="D2" s="16" t="s">
        <v>189</v>
      </c>
      <c r="E2" s="16" t="s">
        <v>189</v>
      </c>
      <c r="F2" s="16" t="s">
        <v>189</v>
      </c>
      <c r="G2" s="16" t="s">
        <v>189</v>
      </c>
      <c r="H2" s="16" t="s">
        <v>189</v>
      </c>
      <c r="I2" s="16" t="s">
        <v>189</v>
      </c>
      <c r="J2" s="16" t="s">
        <v>189</v>
      </c>
    </row>
    <row r="3" spans="1:10" x14ac:dyDescent="0.25">
      <c r="A3" s="10" t="s">
        <v>7</v>
      </c>
      <c r="B3" s="6"/>
      <c r="C3" s="6"/>
      <c r="D3" s="6"/>
      <c r="E3" s="12"/>
      <c r="F3" s="12"/>
      <c r="G3" s="12" t="s">
        <v>291</v>
      </c>
      <c r="H3" s="12"/>
      <c r="I3" s="12"/>
      <c r="J3" s="12"/>
    </row>
    <row r="4" spans="1:10" x14ac:dyDescent="0.25">
      <c r="A4" s="21" t="s">
        <v>301</v>
      </c>
      <c r="B4" s="8"/>
      <c r="C4" s="8"/>
      <c r="D4" s="8"/>
      <c r="E4" s="56"/>
      <c r="F4" s="56"/>
      <c r="G4" s="56"/>
      <c r="H4" s="56" t="s">
        <v>271</v>
      </c>
      <c r="I4" s="56" t="s">
        <v>260</v>
      </c>
      <c r="J4" s="56"/>
    </row>
    <row r="5" spans="1:10" x14ac:dyDescent="0.25">
      <c r="A5" s="26" t="s">
        <v>3</v>
      </c>
      <c r="B5" s="74">
        <f>SUM(B6:B9)</f>
        <v>0.5</v>
      </c>
      <c r="C5" s="74">
        <f t="shared" ref="C5:J5" si="0">SUM(C6:C9)</f>
        <v>0.5</v>
      </c>
      <c r="D5" s="74">
        <f t="shared" si="0"/>
        <v>2</v>
      </c>
      <c r="E5" s="74">
        <f t="shared" si="0"/>
        <v>2</v>
      </c>
      <c r="F5" s="74">
        <f t="shared" si="0"/>
        <v>2</v>
      </c>
      <c r="G5" s="74">
        <f t="shared" si="0"/>
        <v>5</v>
      </c>
      <c r="H5" s="74">
        <f t="shared" si="0"/>
        <v>3.5</v>
      </c>
      <c r="I5" s="74">
        <f t="shared" si="0"/>
        <v>2.1</v>
      </c>
      <c r="J5" s="74">
        <f t="shared" si="0"/>
        <v>0</v>
      </c>
    </row>
    <row r="6" spans="1:10" x14ac:dyDescent="0.25">
      <c r="A6" s="161" t="s">
        <v>58</v>
      </c>
      <c r="B6" s="162"/>
      <c r="C6" s="162"/>
      <c r="D6" s="162"/>
      <c r="E6" s="162"/>
      <c r="F6" s="143">
        <v>0.5</v>
      </c>
      <c r="G6" s="143">
        <v>2</v>
      </c>
      <c r="H6" s="158">
        <v>1</v>
      </c>
      <c r="I6" s="158"/>
      <c r="J6" s="158"/>
    </row>
    <row r="7" spans="1:10" x14ac:dyDescent="0.25">
      <c r="A7" s="9" t="s">
        <v>61</v>
      </c>
      <c r="B7" s="38"/>
      <c r="C7" s="38">
        <v>0.5</v>
      </c>
      <c r="D7" s="38">
        <v>2</v>
      </c>
      <c r="E7" s="38">
        <v>2</v>
      </c>
      <c r="F7" s="38">
        <v>1</v>
      </c>
      <c r="G7" s="38">
        <v>1</v>
      </c>
      <c r="H7" s="85">
        <v>2</v>
      </c>
      <c r="I7" s="85">
        <v>2</v>
      </c>
      <c r="J7" s="85"/>
    </row>
    <row r="8" spans="1:10" x14ac:dyDescent="0.25">
      <c r="A8" s="145" t="s">
        <v>302</v>
      </c>
      <c r="B8" s="146">
        <v>0.5</v>
      </c>
      <c r="C8" s="146"/>
      <c r="D8" s="146"/>
      <c r="E8" s="146"/>
      <c r="F8" s="146"/>
      <c r="G8" s="146"/>
      <c r="H8" s="159"/>
      <c r="I8" s="159"/>
      <c r="J8" s="159"/>
    </row>
    <row r="9" spans="1:10" x14ac:dyDescent="0.25">
      <c r="A9" s="13" t="s">
        <v>71</v>
      </c>
      <c r="B9" s="38"/>
      <c r="C9" s="38"/>
      <c r="D9" s="38"/>
      <c r="E9" s="38"/>
      <c r="F9" s="38">
        <v>0.5</v>
      </c>
      <c r="G9" s="38">
        <v>2</v>
      </c>
      <c r="H9" s="85">
        <v>0.5</v>
      </c>
      <c r="I9" s="85">
        <v>0.1</v>
      </c>
      <c r="J9" s="85"/>
    </row>
    <row r="10" spans="1:10" x14ac:dyDescent="0.25">
      <c r="A10" s="21"/>
      <c r="B10" s="71"/>
      <c r="C10" s="71"/>
      <c r="D10" s="71"/>
      <c r="E10" s="87"/>
      <c r="F10" s="87"/>
      <c r="G10" s="87"/>
      <c r="H10" s="87"/>
      <c r="I10" s="87"/>
      <c r="J10" s="87"/>
    </row>
    <row r="11" spans="1:10" x14ac:dyDescent="0.25">
      <c r="A11" s="26" t="s">
        <v>1</v>
      </c>
      <c r="B11" s="74">
        <f>SUM(B12:B16)</f>
        <v>10</v>
      </c>
      <c r="C11" s="74">
        <f t="shared" ref="C11:J11" si="1">SUM(C12:C16)</f>
        <v>27.5</v>
      </c>
      <c r="D11" s="74">
        <f t="shared" si="1"/>
        <v>44.5</v>
      </c>
      <c r="E11" s="74">
        <f t="shared" si="1"/>
        <v>16.5</v>
      </c>
      <c r="F11" s="74">
        <f t="shared" si="1"/>
        <v>13.5</v>
      </c>
      <c r="G11" s="74">
        <f t="shared" si="1"/>
        <v>16.5</v>
      </c>
      <c r="H11" s="74">
        <f t="shared" si="1"/>
        <v>13.01</v>
      </c>
      <c r="I11" s="74">
        <f t="shared" si="1"/>
        <v>15.5</v>
      </c>
      <c r="J11" s="74">
        <f t="shared" si="1"/>
        <v>0</v>
      </c>
    </row>
    <row r="12" spans="1:10" x14ac:dyDescent="0.25">
      <c r="A12" s="142" t="s">
        <v>144</v>
      </c>
      <c r="B12" s="143">
        <v>2</v>
      </c>
      <c r="C12" s="143">
        <v>5</v>
      </c>
      <c r="D12" s="143">
        <v>2</v>
      </c>
      <c r="E12" s="143">
        <v>2</v>
      </c>
      <c r="F12" s="143">
        <v>2</v>
      </c>
      <c r="G12" s="143">
        <v>3</v>
      </c>
      <c r="H12" s="158">
        <v>5</v>
      </c>
      <c r="I12" s="158">
        <v>7</v>
      </c>
      <c r="J12" s="158"/>
    </row>
    <row r="13" spans="1:10" x14ac:dyDescent="0.25">
      <c r="A13" s="9" t="s">
        <v>167</v>
      </c>
      <c r="B13" s="38">
        <v>0.5</v>
      </c>
      <c r="C13" s="38">
        <v>0.5</v>
      </c>
      <c r="D13" s="38">
        <v>0.5</v>
      </c>
      <c r="E13" s="38">
        <v>0.5</v>
      </c>
      <c r="F13" s="38">
        <v>0.5</v>
      </c>
      <c r="G13" s="38">
        <v>0.5</v>
      </c>
      <c r="H13" s="85">
        <v>0.01</v>
      </c>
      <c r="I13" s="85"/>
      <c r="J13" s="85"/>
    </row>
    <row r="14" spans="1:10" x14ac:dyDescent="0.25">
      <c r="A14" s="145" t="s">
        <v>174</v>
      </c>
      <c r="B14" s="146">
        <v>0.5</v>
      </c>
      <c r="C14" s="146">
        <v>2</v>
      </c>
      <c r="D14" s="146">
        <v>7</v>
      </c>
      <c r="E14" s="146">
        <v>3</v>
      </c>
      <c r="F14" s="146"/>
      <c r="G14" s="146"/>
      <c r="H14" s="159">
        <v>1</v>
      </c>
      <c r="I14" s="159">
        <v>0.5</v>
      </c>
      <c r="J14" s="159"/>
    </row>
    <row r="15" spans="1:10" x14ac:dyDescent="0.25">
      <c r="A15" s="9" t="s">
        <v>303</v>
      </c>
      <c r="B15" s="38">
        <v>7</v>
      </c>
      <c r="C15" s="38">
        <v>20</v>
      </c>
      <c r="D15" s="38">
        <v>34</v>
      </c>
      <c r="E15" s="38">
        <v>10</v>
      </c>
      <c r="F15" s="38">
        <v>7</v>
      </c>
      <c r="G15" s="38">
        <v>11</v>
      </c>
      <c r="H15" s="85">
        <v>7</v>
      </c>
      <c r="I15" s="85">
        <v>8</v>
      </c>
      <c r="J15" s="85"/>
    </row>
    <row r="16" spans="1:10" x14ac:dyDescent="0.25">
      <c r="A16" s="145" t="s">
        <v>177</v>
      </c>
      <c r="B16" s="146"/>
      <c r="C16" s="146"/>
      <c r="D16" s="146">
        <v>1</v>
      </c>
      <c r="E16" s="146">
        <v>1</v>
      </c>
      <c r="F16" s="146">
        <v>4</v>
      </c>
      <c r="G16" s="146">
        <v>2</v>
      </c>
      <c r="H16" s="159"/>
      <c r="I16" s="159"/>
      <c r="J16" s="159"/>
    </row>
    <row r="17" spans="1:10" x14ac:dyDescent="0.25">
      <c r="A17" s="11" t="s">
        <v>304</v>
      </c>
      <c r="B17" s="38"/>
      <c r="C17" s="38"/>
      <c r="D17" s="38"/>
      <c r="E17" s="38"/>
      <c r="F17" s="38"/>
      <c r="G17" s="38"/>
      <c r="H17" s="85">
        <v>3</v>
      </c>
      <c r="I17" s="85"/>
      <c r="J17" s="85"/>
    </row>
    <row r="18" spans="1:10" x14ac:dyDescent="0.25">
      <c r="A18" s="27"/>
      <c r="B18" s="71"/>
      <c r="C18" s="71"/>
      <c r="D18" s="71"/>
      <c r="E18" s="71"/>
      <c r="F18" s="71"/>
      <c r="G18" s="71"/>
      <c r="H18" s="87"/>
      <c r="I18" s="87"/>
      <c r="J18" s="87"/>
    </row>
    <row r="19" spans="1:10" x14ac:dyDescent="0.25">
      <c r="A19" s="26" t="s">
        <v>2</v>
      </c>
      <c r="B19" s="74">
        <f>SUM(B20:B22)</f>
        <v>0.5</v>
      </c>
      <c r="C19" s="74">
        <f t="shared" ref="C19:J19" si="2">SUM(C20:C22)</f>
        <v>0</v>
      </c>
      <c r="D19" s="74">
        <f t="shared" si="2"/>
        <v>0</v>
      </c>
      <c r="E19" s="74">
        <f t="shared" si="2"/>
        <v>0.5</v>
      </c>
      <c r="F19" s="74">
        <f t="shared" si="2"/>
        <v>0</v>
      </c>
      <c r="G19" s="74">
        <f t="shared" si="2"/>
        <v>0</v>
      </c>
      <c r="H19" s="74">
        <f t="shared" si="2"/>
        <v>0</v>
      </c>
      <c r="I19" s="74">
        <f t="shared" si="2"/>
        <v>0</v>
      </c>
      <c r="J19" s="74">
        <f t="shared" si="2"/>
        <v>0</v>
      </c>
    </row>
    <row r="20" spans="1:10" x14ac:dyDescent="0.25">
      <c r="A20" s="142" t="s">
        <v>23</v>
      </c>
      <c r="B20" s="143">
        <v>0.5</v>
      </c>
      <c r="C20" s="143"/>
      <c r="D20" s="143"/>
      <c r="E20" s="158"/>
      <c r="F20" s="158"/>
      <c r="G20" s="158"/>
      <c r="H20" s="158"/>
      <c r="I20" s="158"/>
      <c r="J20" s="158"/>
    </row>
    <row r="21" spans="1:10" x14ac:dyDescent="0.25">
      <c r="A21" s="9" t="s">
        <v>25</v>
      </c>
      <c r="B21" s="38"/>
      <c r="C21" s="38"/>
      <c r="D21" s="38" t="s">
        <v>232</v>
      </c>
      <c r="E21" s="38"/>
      <c r="F21" s="38"/>
      <c r="G21" s="38"/>
      <c r="H21" s="85"/>
      <c r="I21" s="85"/>
      <c r="J21" s="85"/>
    </row>
    <row r="22" spans="1:10" x14ac:dyDescent="0.25">
      <c r="A22" s="145" t="s">
        <v>36</v>
      </c>
      <c r="B22" s="146"/>
      <c r="C22" s="146"/>
      <c r="D22" s="146"/>
      <c r="E22" s="146">
        <v>0.5</v>
      </c>
      <c r="F22" s="146"/>
      <c r="G22" s="146"/>
      <c r="H22" s="159"/>
      <c r="I22" s="159"/>
      <c r="J22" s="159"/>
    </row>
    <row r="23" spans="1:10" x14ac:dyDescent="0.25">
      <c r="A23" s="21"/>
      <c r="B23" s="71"/>
      <c r="C23" s="71"/>
      <c r="D23" s="71"/>
      <c r="E23" s="87"/>
      <c r="F23" s="87"/>
      <c r="G23" s="87"/>
      <c r="H23" s="87"/>
      <c r="I23" s="87"/>
      <c r="J23" s="87"/>
    </row>
    <row r="24" spans="1:10" x14ac:dyDescent="0.25">
      <c r="A24" s="26" t="s">
        <v>4</v>
      </c>
      <c r="B24" s="74">
        <f>SUM(B25:B37)</f>
        <v>17.5</v>
      </c>
      <c r="C24" s="74">
        <f t="shared" ref="C24:J24" si="3">SUM(C25:C37)</f>
        <v>33</v>
      </c>
      <c r="D24" s="74">
        <f t="shared" si="3"/>
        <v>15.5</v>
      </c>
      <c r="E24" s="74">
        <f t="shared" si="3"/>
        <v>18.5</v>
      </c>
      <c r="F24" s="74">
        <f t="shared" si="3"/>
        <v>34.5</v>
      </c>
      <c r="G24" s="74">
        <f t="shared" si="3"/>
        <v>30</v>
      </c>
      <c r="H24" s="74">
        <f t="shared" si="3"/>
        <v>31</v>
      </c>
      <c r="I24" s="74">
        <f t="shared" si="3"/>
        <v>23.6</v>
      </c>
      <c r="J24" s="74">
        <f t="shared" si="3"/>
        <v>0</v>
      </c>
    </row>
    <row r="25" spans="1:10" x14ac:dyDescent="0.25">
      <c r="A25" s="142" t="s">
        <v>72</v>
      </c>
      <c r="B25" s="143">
        <v>0.5</v>
      </c>
      <c r="C25" s="143">
        <v>0.5</v>
      </c>
      <c r="D25" s="143"/>
      <c r="E25" s="143"/>
      <c r="F25" s="143"/>
      <c r="G25" s="143"/>
      <c r="H25" s="158"/>
      <c r="I25" s="158"/>
      <c r="J25" s="158"/>
    </row>
    <row r="26" spans="1:10" x14ac:dyDescent="0.25">
      <c r="A26" s="9" t="s">
        <v>75</v>
      </c>
      <c r="B26" s="38"/>
      <c r="C26" s="38">
        <v>0.5</v>
      </c>
      <c r="D26" s="38">
        <v>0.5</v>
      </c>
      <c r="E26" s="38"/>
      <c r="F26" s="38"/>
      <c r="G26" s="38"/>
      <c r="H26" s="85"/>
      <c r="I26" s="85"/>
      <c r="J26" s="85"/>
    </row>
    <row r="27" spans="1:10" x14ac:dyDescent="0.25">
      <c r="A27" s="145" t="s">
        <v>293</v>
      </c>
      <c r="B27" s="146">
        <v>3</v>
      </c>
      <c r="C27" s="146">
        <v>15</v>
      </c>
      <c r="D27" s="146">
        <v>6</v>
      </c>
      <c r="E27" s="146">
        <v>1</v>
      </c>
      <c r="F27" s="146">
        <v>1</v>
      </c>
      <c r="G27" s="146"/>
      <c r="H27" s="159">
        <v>0.5</v>
      </c>
      <c r="I27" s="159">
        <v>0.1</v>
      </c>
      <c r="J27" s="159"/>
    </row>
    <row r="28" spans="1:10" x14ac:dyDescent="0.25">
      <c r="A28" s="9" t="s">
        <v>91</v>
      </c>
      <c r="B28" s="38">
        <v>0.5</v>
      </c>
      <c r="C28" s="38">
        <v>1</v>
      </c>
      <c r="D28" s="38">
        <v>0.5</v>
      </c>
      <c r="E28" s="38">
        <v>0.5</v>
      </c>
      <c r="F28" s="38">
        <v>0.5</v>
      </c>
      <c r="G28" s="38">
        <v>0.5</v>
      </c>
      <c r="H28" s="85">
        <v>1</v>
      </c>
      <c r="I28" s="85">
        <v>1</v>
      </c>
      <c r="J28" s="85"/>
    </row>
    <row r="29" spans="1:10" x14ac:dyDescent="0.25">
      <c r="A29" s="145" t="s">
        <v>96</v>
      </c>
      <c r="B29" s="146"/>
      <c r="C29" s="146">
        <v>2</v>
      </c>
      <c r="D29" s="146">
        <v>0.5</v>
      </c>
      <c r="E29" s="146">
        <v>1</v>
      </c>
      <c r="F29" s="146">
        <v>0.5</v>
      </c>
      <c r="G29" s="146">
        <v>0.5</v>
      </c>
      <c r="H29" s="159">
        <v>0.5</v>
      </c>
      <c r="I29" s="159">
        <v>1</v>
      </c>
      <c r="J29" s="159"/>
    </row>
    <row r="30" spans="1:10" x14ac:dyDescent="0.25">
      <c r="A30" s="9" t="s">
        <v>97</v>
      </c>
      <c r="B30" s="38"/>
      <c r="C30" s="38">
        <v>0.5</v>
      </c>
      <c r="D30" s="38">
        <v>0.5</v>
      </c>
      <c r="E30" s="38">
        <v>0.5</v>
      </c>
      <c r="F30" s="38"/>
      <c r="G30" s="38">
        <v>0.5</v>
      </c>
      <c r="H30" s="85"/>
      <c r="I30" s="85"/>
      <c r="J30" s="85"/>
    </row>
    <row r="31" spans="1:10" x14ac:dyDescent="0.25">
      <c r="A31" s="145" t="s">
        <v>99</v>
      </c>
      <c r="B31" s="146"/>
      <c r="C31" s="146">
        <v>0.5</v>
      </c>
      <c r="D31" s="146">
        <v>0.5</v>
      </c>
      <c r="E31" s="146">
        <v>0.5</v>
      </c>
      <c r="F31" s="146">
        <v>0.5</v>
      </c>
      <c r="G31" s="146"/>
      <c r="H31" s="159">
        <v>0.5</v>
      </c>
      <c r="I31" s="159">
        <v>0.5</v>
      </c>
      <c r="J31" s="159"/>
    </row>
    <row r="32" spans="1:10" x14ac:dyDescent="0.25">
      <c r="A32" s="9" t="s">
        <v>202</v>
      </c>
      <c r="B32" s="38"/>
      <c r="C32" s="38"/>
      <c r="D32" s="38">
        <v>0.5</v>
      </c>
      <c r="E32" s="38"/>
      <c r="F32" s="38"/>
      <c r="G32" s="38"/>
      <c r="H32" s="85"/>
      <c r="I32" s="85"/>
      <c r="J32" s="85"/>
    </row>
    <row r="33" spans="1:10" x14ac:dyDescent="0.25">
      <c r="A33" s="145" t="s">
        <v>120</v>
      </c>
      <c r="B33" s="146"/>
      <c r="C33" s="146"/>
      <c r="D33" s="146"/>
      <c r="E33" s="146">
        <v>0.5</v>
      </c>
      <c r="F33" s="146">
        <v>0.5</v>
      </c>
      <c r="G33" s="146"/>
      <c r="H33" s="159">
        <v>2</v>
      </c>
      <c r="I33" s="159">
        <v>2</v>
      </c>
      <c r="J33" s="159"/>
    </row>
    <row r="34" spans="1:10" x14ac:dyDescent="0.25">
      <c r="A34" s="9" t="s">
        <v>123</v>
      </c>
      <c r="B34" s="38">
        <v>2</v>
      </c>
      <c r="C34" s="38">
        <v>2</v>
      </c>
      <c r="D34" s="38">
        <v>1</v>
      </c>
      <c r="E34" s="38">
        <v>2</v>
      </c>
      <c r="F34" s="38">
        <v>2</v>
      </c>
      <c r="G34" s="38">
        <v>2</v>
      </c>
      <c r="H34" s="85">
        <v>2</v>
      </c>
      <c r="I34" s="85">
        <v>3</v>
      </c>
      <c r="J34" s="85"/>
    </row>
    <row r="35" spans="1:10" x14ac:dyDescent="0.25">
      <c r="A35" s="145" t="s">
        <v>131</v>
      </c>
      <c r="B35" s="146">
        <v>1</v>
      </c>
      <c r="C35" s="146">
        <v>1</v>
      </c>
      <c r="D35" s="146">
        <v>0.5</v>
      </c>
      <c r="E35" s="146">
        <v>0.5</v>
      </c>
      <c r="F35" s="146">
        <v>0.5</v>
      </c>
      <c r="G35" s="146">
        <v>0.5</v>
      </c>
      <c r="H35" s="159">
        <v>0.5</v>
      </c>
      <c r="I35" s="159">
        <v>1</v>
      </c>
      <c r="J35" s="159"/>
    </row>
    <row r="36" spans="1:10" x14ac:dyDescent="0.25">
      <c r="A36" s="9" t="s">
        <v>139</v>
      </c>
      <c r="B36" s="38">
        <v>3</v>
      </c>
      <c r="C36" s="38">
        <v>5</v>
      </c>
      <c r="D36" s="38">
        <v>5</v>
      </c>
      <c r="E36" s="38">
        <v>2</v>
      </c>
      <c r="F36" s="38">
        <v>2</v>
      </c>
      <c r="G36" s="38">
        <v>1</v>
      </c>
      <c r="H36" s="85">
        <v>4</v>
      </c>
      <c r="I36" s="85">
        <v>5</v>
      </c>
      <c r="J36" s="85"/>
    </row>
    <row r="37" spans="1:10" x14ac:dyDescent="0.25">
      <c r="A37" s="151" t="s">
        <v>197</v>
      </c>
      <c r="B37" s="152">
        <v>7.5</v>
      </c>
      <c r="C37" s="152">
        <v>5</v>
      </c>
      <c r="D37" s="152"/>
      <c r="E37" s="152">
        <v>10</v>
      </c>
      <c r="F37" s="152">
        <v>27</v>
      </c>
      <c r="G37" s="152">
        <v>25</v>
      </c>
      <c r="H37" s="160">
        <v>20</v>
      </c>
      <c r="I37" s="160">
        <v>10</v>
      </c>
      <c r="J37" s="160"/>
    </row>
    <row r="38" spans="1:10" x14ac:dyDescent="0.25">
      <c r="A38" s="154" t="s">
        <v>198</v>
      </c>
      <c r="B38" s="155"/>
      <c r="C38" s="155"/>
      <c r="D38" s="155"/>
      <c r="E38" s="155">
        <v>22</v>
      </c>
      <c r="F38" s="155">
        <v>25</v>
      </c>
      <c r="G38" s="155">
        <v>11</v>
      </c>
      <c r="H38" s="169">
        <v>14</v>
      </c>
      <c r="I38" s="169">
        <v>2</v>
      </c>
      <c r="J38" s="169"/>
    </row>
    <row r="39" spans="1:10" x14ac:dyDescent="0.25">
      <c r="A39" s="27"/>
      <c r="B39" s="71"/>
      <c r="C39" s="71"/>
      <c r="D39" s="71"/>
      <c r="E39" s="71"/>
      <c r="F39" s="71"/>
      <c r="G39" s="71"/>
      <c r="H39" s="87"/>
      <c r="I39" s="87"/>
      <c r="J39" s="87"/>
    </row>
    <row r="40" spans="1:10" x14ac:dyDescent="0.25">
      <c r="A40" s="26" t="s">
        <v>5</v>
      </c>
      <c r="B40" s="74">
        <f>B24+B19+B11+B5</f>
        <v>28.5</v>
      </c>
      <c r="C40" s="74">
        <f t="shared" ref="C40:J40" si="4">C24+C19+C11+C5</f>
        <v>61</v>
      </c>
      <c r="D40" s="74">
        <f t="shared" si="4"/>
        <v>62</v>
      </c>
      <c r="E40" s="74">
        <f t="shared" si="4"/>
        <v>37.5</v>
      </c>
      <c r="F40" s="74">
        <f t="shared" si="4"/>
        <v>50</v>
      </c>
      <c r="G40" s="74">
        <f t="shared" ref="G40" si="5">G24+G19+G11+G5</f>
        <v>51.5</v>
      </c>
      <c r="H40" s="74">
        <f t="shared" si="4"/>
        <v>47.51</v>
      </c>
      <c r="I40" s="74">
        <f t="shared" si="4"/>
        <v>41.2</v>
      </c>
      <c r="J40" s="74">
        <f t="shared" si="4"/>
        <v>0</v>
      </c>
    </row>
    <row r="41" spans="1:10" x14ac:dyDescent="0.25">
      <c r="A41" s="26" t="s">
        <v>6</v>
      </c>
      <c r="B41" s="42">
        <f>COUNT(B6:B9)+COUNT(B12:B16)+COUNT(B20:B22)+COUNT(B25:B36)</f>
        <v>12</v>
      </c>
      <c r="C41" s="42">
        <f>COUNT(C6:C9)+COUNT(C12:C16)+COUNT(C20:C22)+COUNT(C25:C36)</f>
        <v>15</v>
      </c>
      <c r="D41" s="42">
        <f t="shared" ref="D41:J41" si="6">COUNT(D6:D9)+COUNT(D12:D16)+COUNT(D20:D22)+COUNT(D25:D36)</f>
        <v>16</v>
      </c>
      <c r="E41" s="42">
        <f t="shared" si="6"/>
        <v>16</v>
      </c>
      <c r="F41" s="42">
        <f t="shared" si="6"/>
        <v>15</v>
      </c>
      <c r="G41" s="42">
        <f t="shared" ref="G41" si="7">COUNT(G6:G9)+COUNT(G12:G16)+COUNT(G20:G22)+COUNT(G25:G36)</f>
        <v>13</v>
      </c>
      <c r="H41" s="42">
        <f t="shared" si="6"/>
        <v>15</v>
      </c>
      <c r="I41" s="42">
        <f t="shared" si="6"/>
        <v>13</v>
      </c>
      <c r="J41" s="42">
        <f t="shared" si="6"/>
        <v>0</v>
      </c>
    </row>
    <row r="42" spans="1:10" x14ac:dyDescent="0.25">
      <c r="B42" s="83"/>
      <c r="C42" s="83"/>
      <c r="D42" s="83"/>
      <c r="E42" s="83"/>
      <c r="F42" s="83"/>
      <c r="G42" s="83"/>
      <c r="H42" s="83"/>
      <c r="I42" s="83">
        <v>8041</v>
      </c>
      <c r="J42" s="83"/>
    </row>
  </sheetData>
  <sortState xmlns:xlrd2="http://schemas.microsoft.com/office/spreadsheetml/2017/richdata2" ref="A25:I36">
    <sortCondition ref="A24:A36"/>
  </sortState>
  <phoneticPr fontId="4" type="noConversion"/>
  <printOptions gridLines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3">
    <pageSetUpPr fitToPage="1"/>
  </sheetPr>
  <dimension ref="A1:J56"/>
  <sheetViews>
    <sheetView zoomScaleNormal="100" workbookViewId="0">
      <selection activeCell="F52" sqref="F52:G53"/>
    </sheetView>
  </sheetViews>
  <sheetFormatPr defaultColWidth="8.85546875" defaultRowHeight="15.75" customHeight="1" x14ac:dyDescent="0.25"/>
  <cols>
    <col min="1" max="1" width="30.5703125" style="2" customWidth="1"/>
    <col min="2" max="7" width="9.5703125" style="2" customWidth="1"/>
    <col min="8" max="10" width="9.7109375" style="2" customWidth="1"/>
    <col min="11" max="16384" width="8.85546875" style="2"/>
  </cols>
  <sheetData>
    <row r="1" spans="1:10" x14ac:dyDescent="0.25">
      <c r="A1" s="26"/>
      <c r="B1" s="22">
        <v>1976</v>
      </c>
      <c r="C1" s="22">
        <v>1997</v>
      </c>
      <c r="D1" s="22">
        <v>2006</v>
      </c>
      <c r="E1" s="22">
        <v>2011</v>
      </c>
      <c r="F1" s="22">
        <v>2014</v>
      </c>
      <c r="G1" s="22">
        <v>2017</v>
      </c>
      <c r="H1" s="22">
        <v>2020</v>
      </c>
      <c r="I1" s="22">
        <v>2023</v>
      </c>
      <c r="J1" s="22"/>
    </row>
    <row r="2" spans="1:10" ht="18" customHeight="1" x14ac:dyDescent="0.25">
      <c r="A2" s="29" t="s">
        <v>290</v>
      </c>
      <c r="B2" s="16" t="s">
        <v>189</v>
      </c>
      <c r="C2" s="16" t="s">
        <v>189</v>
      </c>
      <c r="D2" s="16" t="s">
        <v>189</v>
      </c>
      <c r="E2" s="16" t="s">
        <v>189</v>
      </c>
      <c r="F2" s="16" t="s">
        <v>189</v>
      </c>
      <c r="G2" s="16" t="s">
        <v>189</v>
      </c>
      <c r="H2" s="16" t="s">
        <v>189</v>
      </c>
      <c r="I2" s="16" t="s">
        <v>189</v>
      </c>
      <c r="J2" s="16" t="s">
        <v>189</v>
      </c>
    </row>
    <row r="3" spans="1:10" x14ac:dyDescent="0.25">
      <c r="A3" s="10" t="s">
        <v>7</v>
      </c>
      <c r="B3" s="6"/>
      <c r="C3" s="6"/>
      <c r="D3" s="6"/>
      <c r="E3" s="12"/>
      <c r="F3" s="12"/>
      <c r="G3" s="12" t="s">
        <v>291</v>
      </c>
      <c r="H3" s="12"/>
      <c r="I3" s="12" t="s">
        <v>305</v>
      </c>
      <c r="J3" s="12"/>
    </row>
    <row r="4" spans="1:10" x14ac:dyDescent="0.25">
      <c r="A4" s="21" t="s">
        <v>306</v>
      </c>
      <c r="B4" s="8"/>
      <c r="C4" s="8"/>
      <c r="D4" s="8"/>
      <c r="E4" s="56"/>
      <c r="F4" s="56"/>
      <c r="G4" s="56"/>
      <c r="H4" s="56"/>
      <c r="I4" s="56"/>
      <c r="J4" s="56"/>
    </row>
    <row r="5" spans="1:10" x14ac:dyDescent="0.25">
      <c r="A5" s="26" t="s">
        <v>3</v>
      </c>
      <c r="B5" s="74">
        <f>SUM(B6:B12)</f>
        <v>0.5</v>
      </c>
      <c r="C5" s="74">
        <f t="shared" ref="C5:J5" si="0">SUM(C6:C12)</f>
        <v>1.5</v>
      </c>
      <c r="D5" s="74">
        <f t="shared" si="0"/>
        <v>4</v>
      </c>
      <c r="E5" s="74">
        <f t="shared" si="0"/>
        <v>2.5</v>
      </c>
      <c r="F5" s="74">
        <f t="shared" si="0"/>
        <v>2.5</v>
      </c>
      <c r="G5" s="74">
        <f t="shared" si="0"/>
        <v>5</v>
      </c>
      <c r="H5" s="74">
        <f t="shared" si="0"/>
        <v>5</v>
      </c>
      <c r="I5" s="74">
        <f t="shared" si="0"/>
        <v>3.5</v>
      </c>
      <c r="J5" s="74">
        <f t="shared" si="0"/>
        <v>0</v>
      </c>
    </row>
    <row r="6" spans="1:10" x14ac:dyDescent="0.25">
      <c r="A6" s="142" t="s">
        <v>51</v>
      </c>
      <c r="B6" s="143"/>
      <c r="C6" s="143">
        <v>0.5</v>
      </c>
      <c r="D6" s="143"/>
      <c r="E6" s="158"/>
      <c r="F6" s="158"/>
      <c r="G6" s="158">
        <v>0.5</v>
      </c>
      <c r="H6" s="158"/>
      <c r="I6" s="158">
        <v>0.5</v>
      </c>
      <c r="J6" s="158"/>
    </row>
    <row r="7" spans="1:10" x14ac:dyDescent="0.25">
      <c r="A7" s="15" t="s">
        <v>52</v>
      </c>
      <c r="B7" s="41"/>
      <c r="C7" s="41">
        <v>0.5</v>
      </c>
      <c r="D7" s="41"/>
      <c r="E7" s="89"/>
      <c r="F7" s="89"/>
      <c r="G7" s="89"/>
      <c r="H7" s="89"/>
      <c r="I7" s="89"/>
      <c r="J7" s="89"/>
    </row>
    <row r="8" spans="1:10" x14ac:dyDescent="0.25">
      <c r="A8" s="145" t="s">
        <v>60</v>
      </c>
      <c r="B8" s="159"/>
      <c r="C8" s="159"/>
      <c r="D8" s="159"/>
      <c r="E8" s="146"/>
      <c r="F8" s="146">
        <v>2</v>
      </c>
      <c r="G8" s="146"/>
      <c r="H8" s="159">
        <v>5</v>
      </c>
      <c r="I8" s="159">
        <v>3</v>
      </c>
      <c r="J8" s="159"/>
    </row>
    <row r="9" spans="1:10" x14ac:dyDescent="0.25">
      <c r="A9" s="9" t="s">
        <v>61</v>
      </c>
      <c r="B9" s="38"/>
      <c r="C9" s="38"/>
      <c r="D9" s="38">
        <v>4</v>
      </c>
      <c r="E9" s="38">
        <v>2</v>
      </c>
      <c r="F9" s="38"/>
      <c r="G9" s="38">
        <v>4</v>
      </c>
      <c r="H9" s="85"/>
      <c r="I9" s="85"/>
      <c r="J9" s="85"/>
    </row>
    <row r="10" spans="1:10" x14ac:dyDescent="0.25">
      <c r="A10" s="163" t="s">
        <v>62</v>
      </c>
      <c r="B10" s="159"/>
      <c r="C10" s="159"/>
      <c r="D10" s="159"/>
      <c r="E10" s="146"/>
      <c r="F10" s="146">
        <v>0.5</v>
      </c>
      <c r="G10" s="146"/>
      <c r="H10" s="159"/>
      <c r="I10" s="159"/>
      <c r="J10" s="159"/>
    </row>
    <row r="11" spans="1:10" x14ac:dyDescent="0.25">
      <c r="A11" s="163" t="s">
        <v>66</v>
      </c>
      <c r="B11" s="159"/>
      <c r="C11" s="159"/>
      <c r="D11" s="159"/>
      <c r="E11" s="146"/>
      <c r="F11" s="146"/>
      <c r="G11" s="146">
        <v>0.5</v>
      </c>
      <c r="H11" s="159"/>
      <c r="I11" s="159"/>
      <c r="J11" s="159"/>
    </row>
    <row r="12" spans="1:10" x14ac:dyDescent="0.25">
      <c r="A12" s="9" t="s">
        <v>307</v>
      </c>
      <c r="B12" s="38">
        <v>0.5</v>
      </c>
      <c r="C12" s="38">
        <v>0.5</v>
      </c>
      <c r="D12" s="38"/>
      <c r="E12" s="38">
        <v>0.5</v>
      </c>
      <c r="F12" s="38"/>
      <c r="G12" s="38"/>
      <c r="H12" s="85"/>
      <c r="I12" s="85"/>
      <c r="J12" s="85"/>
    </row>
    <row r="13" spans="1:10" x14ac:dyDescent="0.25">
      <c r="A13" s="21"/>
      <c r="B13" s="71"/>
      <c r="C13" s="71"/>
      <c r="D13" s="71"/>
      <c r="E13" s="87"/>
      <c r="F13" s="87"/>
      <c r="G13" s="87"/>
      <c r="H13" s="87"/>
      <c r="I13" s="87"/>
      <c r="J13" s="87"/>
    </row>
    <row r="14" spans="1:10" x14ac:dyDescent="0.25">
      <c r="A14" s="26" t="s">
        <v>1</v>
      </c>
      <c r="B14" s="74">
        <f>SUM(B15:B22)</f>
        <v>14.5</v>
      </c>
      <c r="C14" s="74">
        <f t="shared" ref="C14:J14" si="1">SUM(C15:C22)</f>
        <v>19.5</v>
      </c>
      <c r="D14" s="74">
        <f t="shared" si="1"/>
        <v>26</v>
      </c>
      <c r="E14" s="74">
        <f t="shared" si="1"/>
        <v>24</v>
      </c>
      <c r="F14" s="74">
        <f t="shared" si="1"/>
        <v>26.5</v>
      </c>
      <c r="G14" s="74">
        <f t="shared" si="1"/>
        <v>32.5</v>
      </c>
      <c r="H14" s="74">
        <f t="shared" si="1"/>
        <v>23</v>
      </c>
      <c r="I14" s="74">
        <f t="shared" si="1"/>
        <v>35</v>
      </c>
      <c r="J14" s="74">
        <f t="shared" si="1"/>
        <v>0</v>
      </c>
    </row>
    <row r="15" spans="1:10" x14ac:dyDescent="0.25">
      <c r="A15" s="142" t="s">
        <v>144</v>
      </c>
      <c r="B15" s="143">
        <v>6</v>
      </c>
      <c r="C15" s="143">
        <v>10</v>
      </c>
      <c r="D15" s="143">
        <v>13</v>
      </c>
      <c r="E15" s="143">
        <v>6</v>
      </c>
      <c r="F15" s="143">
        <v>10</v>
      </c>
      <c r="G15" s="143">
        <v>10</v>
      </c>
      <c r="H15" s="158">
        <v>9</v>
      </c>
      <c r="I15" s="158">
        <v>18</v>
      </c>
      <c r="J15" s="158"/>
    </row>
    <row r="16" spans="1:10" x14ac:dyDescent="0.25">
      <c r="A16" s="9" t="s">
        <v>146</v>
      </c>
      <c r="B16" s="38">
        <v>1</v>
      </c>
      <c r="C16" s="38">
        <v>0.5</v>
      </c>
      <c r="D16" s="38"/>
      <c r="E16" s="38"/>
      <c r="F16" s="38"/>
      <c r="G16" s="38"/>
      <c r="H16" s="85"/>
      <c r="I16" s="85"/>
      <c r="J16" s="85"/>
    </row>
    <row r="17" spans="1:10" x14ac:dyDescent="0.25">
      <c r="A17" s="145" t="s">
        <v>155</v>
      </c>
      <c r="B17" s="146">
        <v>1</v>
      </c>
      <c r="C17" s="146">
        <v>2</v>
      </c>
      <c r="D17" s="146">
        <v>3</v>
      </c>
      <c r="E17" s="146">
        <v>2</v>
      </c>
      <c r="F17" s="146">
        <v>3</v>
      </c>
      <c r="G17" s="146">
        <v>3</v>
      </c>
      <c r="H17" s="159">
        <v>0.5</v>
      </c>
      <c r="I17" s="159">
        <v>2</v>
      </c>
      <c r="J17" s="159"/>
    </row>
    <row r="18" spans="1:10" x14ac:dyDescent="0.25">
      <c r="A18" s="9" t="s">
        <v>308</v>
      </c>
      <c r="B18" s="38">
        <v>0.5</v>
      </c>
      <c r="C18" s="38">
        <v>0.5</v>
      </c>
      <c r="D18" s="38"/>
      <c r="E18" s="38">
        <v>0.5</v>
      </c>
      <c r="F18" s="38">
        <v>0.5</v>
      </c>
      <c r="G18" s="38">
        <v>0.5</v>
      </c>
      <c r="H18" s="85">
        <v>0.5</v>
      </c>
      <c r="I18" s="85"/>
      <c r="J18" s="85"/>
    </row>
    <row r="19" spans="1:10" x14ac:dyDescent="0.25">
      <c r="A19" s="145" t="s">
        <v>174</v>
      </c>
      <c r="B19" s="146">
        <v>0.5</v>
      </c>
      <c r="C19" s="146">
        <v>1</v>
      </c>
      <c r="D19" s="146">
        <v>2</v>
      </c>
      <c r="E19" s="146">
        <v>3</v>
      </c>
      <c r="F19" s="146">
        <v>2</v>
      </c>
      <c r="G19" s="146">
        <v>3</v>
      </c>
      <c r="H19" s="159">
        <v>2</v>
      </c>
      <c r="I19" s="159">
        <v>2</v>
      </c>
      <c r="J19" s="159"/>
    </row>
    <row r="20" spans="1:10" x14ac:dyDescent="0.25">
      <c r="A20" s="9" t="s">
        <v>175</v>
      </c>
      <c r="B20" s="38"/>
      <c r="C20" s="38"/>
      <c r="D20" s="38">
        <v>1</v>
      </c>
      <c r="E20" s="38">
        <v>0.5</v>
      </c>
      <c r="F20" s="38"/>
      <c r="G20" s="38"/>
      <c r="H20" s="85"/>
      <c r="I20" s="85"/>
      <c r="J20" s="85"/>
    </row>
    <row r="21" spans="1:10" x14ac:dyDescent="0.25">
      <c r="A21" s="145" t="s">
        <v>303</v>
      </c>
      <c r="B21" s="146">
        <v>5</v>
      </c>
      <c r="C21" s="146">
        <v>5</v>
      </c>
      <c r="D21" s="146">
        <v>7</v>
      </c>
      <c r="E21" s="146">
        <v>12</v>
      </c>
      <c r="F21" s="146">
        <v>11</v>
      </c>
      <c r="G21" s="146">
        <v>16</v>
      </c>
      <c r="H21" s="159">
        <v>11</v>
      </c>
      <c r="I21" s="159">
        <v>13</v>
      </c>
      <c r="J21" s="159"/>
    </row>
    <row r="22" spans="1:10" x14ac:dyDescent="0.25">
      <c r="A22" s="9" t="s">
        <v>177</v>
      </c>
      <c r="B22" s="38">
        <v>0.5</v>
      </c>
      <c r="C22" s="38">
        <v>0.5</v>
      </c>
      <c r="D22" s="38"/>
      <c r="E22" s="85"/>
      <c r="F22" s="85"/>
      <c r="G22" s="85"/>
      <c r="H22" s="85"/>
      <c r="I22" s="85"/>
      <c r="J22" s="85"/>
    </row>
    <row r="23" spans="1:10" x14ac:dyDescent="0.25">
      <c r="A23" s="14"/>
      <c r="B23" s="71"/>
      <c r="C23" s="71"/>
      <c r="D23" s="71"/>
      <c r="E23" s="87"/>
      <c r="F23" s="87"/>
      <c r="G23" s="87"/>
      <c r="H23" s="87"/>
      <c r="I23" s="87"/>
      <c r="J23" s="87"/>
    </row>
    <row r="24" spans="1:10" x14ac:dyDescent="0.25">
      <c r="A24" s="26" t="s">
        <v>2</v>
      </c>
      <c r="B24" s="74">
        <f>SUM(B25:B30)</f>
        <v>12.5</v>
      </c>
      <c r="C24" s="74">
        <f t="shared" ref="C24:J24" si="2">SUM(C25:C30)</f>
        <v>13</v>
      </c>
      <c r="D24" s="74">
        <f t="shared" si="2"/>
        <v>13</v>
      </c>
      <c r="E24" s="74">
        <f t="shared" si="2"/>
        <v>10.5</v>
      </c>
      <c r="F24" s="74">
        <f t="shared" si="2"/>
        <v>8.5</v>
      </c>
      <c r="G24" s="74">
        <f t="shared" si="2"/>
        <v>11.5</v>
      </c>
      <c r="H24" s="74">
        <f t="shared" si="2"/>
        <v>13.1</v>
      </c>
      <c r="I24" s="74">
        <f t="shared" si="2"/>
        <v>13.6</v>
      </c>
      <c r="J24" s="74">
        <f t="shared" si="2"/>
        <v>0</v>
      </c>
    </row>
    <row r="25" spans="1:10" x14ac:dyDescent="0.25">
      <c r="A25" s="142" t="s">
        <v>21</v>
      </c>
      <c r="B25" s="143">
        <v>12</v>
      </c>
      <c r="C25" s="143">
        <v>13</v>
      </c>
      <c r="D25" s="143">
        <v>12</v>
      </c>
      <c r="E25" s="143">
        <v>9</v>
      </c>
      <c r="F25" s="143">
        <v>8</v>
      </c>
      <c r="G25" s="143">
        <v>11</v>
      </c>
      <c r="H25" s="158">
        <v>12</v>
      </c>
      <c r="I25" s="158">
        <v>12</v>
      </c>
      <c r="J25" s="158"/>
    </row>
    <row r="26" spans="1:10" x14ac:dyDescent="0.25">
      <c r="A26" s="15" t="s">
        <v>36</v>
      </c>
      <c r="B26" s="41"/>
      <c r="C26" s="41"/>
      <c r="D26" s="41">
        <v>0.5</v>
      </c>
      <c r="E26" s="41">
        <v>1</v>
      </c>
      <c r="F26" s="41"/>
      <c r="G26" s="41"/>
      <c r="H26" s="89">
        <v>0.5</v>
      </c>
      <c r="I26" s="89"/>
      <c r="J26" s="89"/>
    </row>
    <row r="27" spans="1:10" x14ac:dyDescent="0.25">
      <c r="A27" s="145" t="s">
        <v>39</v>
      </c>
      <c r="B27" s="146"/>
      <c r="C27" s="146"/>
      <c r="D27" s="146"/>
      <c r="E27" s="146"/>
      <c r="F27" s="146"/>
      <c r="G27" s="146"/>
      <c r="H27" s="159"/>
      <c r="I27" s="159">
        <v>0.5</v>
      </c>
      <c r="J27" s="159"/>
    </row>
    <row r="28" spans="1:10" x14ac:dyDescent="0.25">
      <c r="A28" s="9" t="s">
        <v>44</v>
      </c>
      <c r="B28" s="38">
        <v>0.5</v>
      </c>
      <c r="C28" s="38"/>
      <c r="D28" s="38"/>
      <c r="E28" s="38"/>
      <c r="F28" s="38"/>
      <c r="G28" s="38"/>
      <c r="H28" s="85"/>
      <c r="I28" s="85">
        <v>0.1</v>
      </c>
      <c r="J28" s="85"/>
    </row>
    <row r="29" spans="1:10" x14ac:dyDescent="0.25">
      <c r="A29" s="145" t="s">
        <v>45</v>
      </c>
      <c r="B29" s="146"/>
      <c r="C29" s="146"/>
      <c r="D29" s="146">
        <v>0.5</v>
      </c>
      <c r="E29" s="146">
        <v>0.5</v>
      </c>
      <c r="F29" s="146">
        <v>0.5</v>
      </c>
      <c r="G29" s="146">
        <v>0.5</v>
      </c>
      <c r="H29" s="159">
        <v>0.5</v>
      </c>
      <c r="I29" s="159">
        <v>0.5</v>
      </c>
      <c r="J29" s="159"/>
    </row>
    <row r="30" spans="1:10" x14ac:dyDescent="0.25">
      <c r="A30" s="9" t="s">
        <v>46</v>
      </c>
      <c r="B30" s="38"/>
      <c r="C30" s="38"/>
      <c r="D30" s="38"/>
      <c r="E30" s="38"/>
      <c r="F30" s="38"/>
      <c r="G30" s="38"/>
      <c r="H30" s="85">
        <v>0.1</v>
      </c>
      <c r="I30" s="85">
        <v>0.5</v>
      </c>
      <c r="J30" s="85"/>
    </row>
    <row r="31" spans="1:10" x14ac:dyDescent="0.25">
      <c r="A31" s="14"/>
      <c r="B31" s="71"/>
      <c r="C31" s="71"/>
      <c r="D31" s="71"/>
      <c r="E31" s="71"/>
      <c r="F31" s="71"/>
      <c r="G31" s="71"/>
      <c r="H31" s="87"/>
      <c r="I31" s="87"/>
      <c r="J31" s="87"/>
    </row>
    <row r="32" spans="1:10" x14ac:dyDescent="0.25">
      <c r="A32" s="26" t="s">
        <v>4</v>
      </c>
      <c r="B32" s="74">
        <f>SUM(B33:B48)</f>
        <v>29.5</v>
      </c>
      <c r="C32" s="74">
        <f t="shared" ref="C32:J32" si="3">SUM(C33:C48)</f>
        <v>34.5</v>
      </c>
      <c r="D32" s="74">
        <f t="shared" si="3"/>
        <v>19</v>
      </c>
      <c r="E32" s="74">
        <f t="shared" si="3"/>
        <v>9</v>
      </c>
      <c r="F32" s="74">
        <f t="shared" si="3"/>
        <v>32.5</v>
      </c>
      <c r="G32" s="74">
        <f t="shared" si="3"/>
        <v>37.5</v>
      </c>
      <c r="H32" s="74">
        <f t="shared" si="3"/>
        <v>27.61</v>
      </c>
      <c r="I32" s="74">
        <f t="shared" si="3"/>
        <v>22.6</v>
      </c>
      <c r="J32" s="74">
        <f t="shared" si="3"/>
        <v>0</v>
      </c>
    </row>
    <row r="33" spans="1:10" x14ac:dyDescent="0.25">
      <c r="A33" s="142" t="s">
        <v>74</v>
      </c>
      <c r="B33" s="143">
        <v>1</v>
      </c>
      <c r="C33" s="143">
        <v>0.5</v>
      </c>
      <c r="D33" s="143">
        <v>0.5</v>
      </c>
      <c r="E33" s="143">
        <v>0.5</v>
      </c>
      <c r="F33" s="143">
        <v>1</v>
      </c>
      <c r="G33" s="143">
        <v>0.5</v>
      </c>
      <c r="H33" s="158">
        <v>0.01</v>
      </c>
      <c r="I33" s="158"/>
      <c r="J33" s="158"/>
    </row>
    <row r="34" spans="1:10" x14ac:dyDescent="0.25">
      <c r="A34" s="9" t="s">
        <v>76</v>
      </c>
      <c r="B34" s="38"/>
      <c r="C34" s="38">
        <v>0.5</v>
      </c>
      <c r="D34" s="38"/>
      <c r="E34" s="38"/>
      <c r="F34" s="38"/>
      <c r="G34" s="38"/>
      <c r="H34" s="85"/>
      <c r="I34" s="85"/>
      <c r="J34" s="85"/>
    </row>
    <row r="35" spans="1:10" x14ac:dyDescent="0.25">
      <c r="A35" s="145" t="s">
        <v>293</v>
      </c>
      <c r="B35" s="146">
        <v>9</v>
      </c>
      <c r="C35" s="146">
        <v>15</v>
      </c>
      <c r="D35" s="146">
        <v>8</v>
      </c>
      <c r="E35" s="146">
        <v>4</v>
      </c>
      <c r="F35" s="146">
        <v>3</v>
      </c>
      <c r="G35" s="146"/>
      <c r="H35" s="159">
        <v>0.5</v>
      </c>
      <c r="I35" s="159"/>
      <c r="J35" s="159"/>
    </row>
    <row r="36" spans="1:10" x14ac:dyDescent="0.25">
      <c r="A36" s="9" t="s">
        <v>91</v>
      </c>
      <c r="B36" s="38">
        <v>0.5</v>
      </c>
      <c r="C36" s="38">
        <v>1</v>
      </c>
      <c r="D36" s="38">
        <v>0.5</v>
      </c>
      <c r="E36" s="38">
        <v>1</v>
      </c>
      <c r="F36" s="38">
        <v>0.5</v>
      </c>
      <c r="G36" s="38">
        <v>1</v>
      </c>
      <c r="H36" s="85">
        <v>1</v>
      </c>
      <c r="I36" s="85">
        <v>0.5</v>
      </c>
      <c r="J36" s="85"/>
    </row>
    <row r="37" spans="1:10" x14ac:dyDescent="0.25">
      <c r="A37" s="145" t="s">
        <v>96</v>
      </c>
      <c r="B37" s="146">
        <v>0.5</v>
      </c>
      <c r="C37" s="146">
        <v>2</v>
      </c>
      <c r="D37" s="146">
        <v>0.5</v>
      </c>
      <c r="E37" s="146">
        <v>0.5</v>
      </c>
      <c r="F37" s="146">
        <v>0.5</v>
      </c>
      <c r="G37" s="146">
        <v>0.5</v>
      </c>
      <c r="H37" s="159">
        <v>1</v>
      </c>
      <c r="I37" s="159">
        <v>0.5</v>
      </c>
      <c r="J37" s="159"/>
    </row>
    <row r="38" spans="1:10" x14ac:dyDescent="0.25">
      <c r="A38" s="9" t="s">
        <v>97</v>
      </c>
      <c r="B38" s="38">
        <v>1</v>
      </c>
      <c r="C38" s="38">
        <v>1</v>
      </c>
      <c r="D38" s="38">
        <v>1</v>
      </c>
      <c r="E38" s="38">
        <v>0.5</v>
      </c>
      <c r="F38" s="38">
        <v>0.5</v>
      </c>
      <c r="G38" s="38">
        <v>1</v>
      </c>
      <c r="H38" s="85">
        <v>1</v>
      </c>
      <c r="I38" s="85">
        <v>2</v>
      </c>
      <c r="J38" s="85"/>
    </row>
    <row r="39" spans="1:10" x14ac:dyDescent="0.25">
      <c r="A39" s="145" t="s">
        <v>99</v>
      </c>
      <c r="B39" s="146">
        <v>0.5</v>
      </c>
      <c r="C39" s="146">
        <v>2</v>
      </c>
      <c r="D39" s="146">
        <v>0.5</v>
      </c>
      <c r="E39" s="146">
        <v>0.5</v>
      </c>
      <c r="F39" s="146">
        <v>0.5</v>
      </c>
      <c r="G39" s="146">
        <v>0.5</v>
      </c>
      <c r="H39" s="159">
        <v>0.5</v>
      </c>
      <c r="I39" s="159">
        <v>1</v>
      </c>
      <c r="J39" s="159"/>
    </row>
    <row r="40" spans="1:10" x14ac:dyDescent="0.25">
      <c r="A40" s="9" t="s">
        <v>120</v>
      </c>
      <c r="B40" s="38"/>
      <c r="C40" s="38">
        <v>0.5</v>
      </c>
      <c r="D40" s="38">
        <v>0.5</v>
      </c>
      <c r="E40" s="38">
        <v>0.5</v>
      </c>
      <c r="F40" s="38">
        <v>0.5</v>
      </c>
      <c r="G40" s="38">
        <v>2</v>
      </c>
      <c r="H40" s="85">
        <v>0.5</v>
      </c>
      <c r="I40" s="85">
        <v>1</v>
      </c>
      <c r="J40" s="85"/>
    </row>
    <row r="41" spans="1:10" x14ac:dyDescent="0.25">
      <c r="A41" s="145" t="s">
        <v>123</v>
      </c>
      <c r="B41" s="146">
        <v>0.5</v>
      </c>
      <c r="C41" s="146">
        <v>4</v>
      </c>
      <c r="D41" s="146">
        <v>1</v>
      </c>
      <c r="E41" s="146">
        <v>0.5</v>
      </c>
      <c r="F41" s="146">
        <v>0.5</v>
      </c>
      <c r="G41" s="146">
        <v>1</v>
      </c>
      <c r="H41" s="159">
        <v>0.5</v>
      </c>
      <c r="I41" s="159">
        <v>1</v>
      </c>
      <c r="J41" s="159"/>
    </row>
    <row r="42" spans="1:10" x14ac:dyDescent="0.25">
      <c r="A42" s="9" t="s">
        <v>131</v>
      </c>
      <c r="B42" s="38">
        <v>0.5</v>
      </c>
      <c r="C42" s="38">
        <v>0.5</v>
      </c>
      <c r="D42" s="38">
        <v>0.5</v>
      </c>
      <c r="E42" s="38">
        <v>0.5</v>
      </c>
      <c r="F42" s="38">
        <v>0.5</v>
      </c>
      <c r="G42" s="38">
        <v>0.5</v>
      </c>
      <c r="H42" s="85">
        <v>0.1</v>
      </c>
      <c r="I42" s="85">
        <v>0.5</v>
      </c>
      <c r="J42" s="85"/>
    </row>
    <row r="43" spans="1:10" x14ac:dyDescent="0.25">
      <c r="A43" s="145" t="s">
        <v>137</v>
      </c>
      <c r="B43" s="146"/>
      <c r="C43" s="146"/>
      <c r="D43" s="146"/>
      <c r="E43" s="146">
        <v>0.5</v>
      </c>
      <c r="F43" s="146">
        <v>0.5</v>
      </c>
      <c r="G43" s="146">
        <v>0.5</v>
      </c>
      <c r="H43" s="159">
        <v>0.5</v>
      </c>
      <c r="I43" s="159">
        <v>1</v>
      </c>
      <c r="J43" s="159"/>
    </row>
    <row r="44" spans="1:10" x14ac:dyDescent="0.25">
      <c r="A44" s="9" t="s">
        <v>139</v>
      </c>
      <c r="B44" s="38"/>
      <c r="C44" s="38">
        <v>0.5</v>
      </c>
      <c r="D44" s="38">
        <v>0.5</v>
      </c>
      <c r="E44" s="38"/>
      <c r="F44" s="38">
        <v>0.5</v>
      </c>
      <c r="G44" s="38"/>
      <c r="H44" s="85"/>
      <c r="I44" s="85">
        <v>0.1</v>
      </c>
      <c r="J44" s="85"/>
    </row>
    <row r="45" spans="1:10" x14ac:dyDescent="0.25">
      <c r="A45" s="145" t="s">
        <v>309</v>
      </c>
      <c r="B45" s="146"/>
      <c r="C45" s="146"/>
      <c r="D45" s="146">
        <v>2</v>
      </c>
      <c r="E45" s="146"/>
      <c r="F45" s="146"/>
      <c r="G45" s="146"/>
      <c r="H45" s="159"/>
      <c r="I45" s="159"/>
      <c r="J45" s="159"/>
    </row>
    <row r="46" spans="1:10" x14ac:dyDescent="0.25">
      <c r="A46" s="9" t="s">
        <v>310</v>
      </c>
      <c r="B46" s="38"/>
      <c r="C46" s="38"/>
      <c r="D46" s="38">
        <v>0.5</v>
      </c>
      <c r="E46" s="38"/>
      <c r="F46" s="38"/>
      <c r="G46" s="38"/>
      <c r="H46" s="85"/>
      <c r="I46" s="85"/>
      <c r="J46" s="85"/>
    </row>
    <row r="47" spans="1:10" x14ac:dyDescent="0.25">
      <c r="A47" s="150" t="s">
        <v>311</v>
      </c>
      <c r="B47" s="146"/>
      <c r="C47" s="146"/>
      <c r="D47" s="146">
        <v>3</v>
      </c>
      <c r="E47" s="146"/>
      <c r="F47" s="146">
        <v>2</v>
      </c>
      <c r="G47" s="146"/>
      <c r="H47" s="159"/>
      <c r="I47" s="159"/>
      <c r="J47" s="159"/>
    </row>
    <row r="48" spans="1:10" x14ac:dyDescent="0.25">
      <c r="A48" s="151" t="s">
        <v>197</v>
      </c>
      <c r="B48" s="152">
        <v>16</v>
      </c>
      <c r="C48" s="152">
        <v>7</v>
      </c>
      <c r="D48" s="152"/>
      <c r="E48" s="152"/>
      <c r="F48" s="152">
        <v>22</v>
      </c>
      <c r="G48" s="152">
        <v>30</v>
      </c>
      <c r="H48" s="160">
        <v>22</v>
      </c>
      <c r="I48" s="160">
        <v>15</v>
      </c>
      <c r="J48" s="160"/>
    </row>
    <row r="49" spans="1:10" x14ac:dyDescent="0.25">
      <c r="A49" s="151" t="s">
        <v>312</v>
      </c>
      <c r="B49" s="152"/>
      <c r="C49" s="152"/>
      <c r="D49" s="152"/>
      <c r="E49" s="152"/>
      <c r="F49" s="152">
        <v>4</v>
      </c>
      <c r="G49" s="152">
        <v>1</v>
      </c>
      <c r="H49" s="160">
        <v>3</v>
      </c>
      <c r="I49" s="160">
        <v>7</v>
      </c>
      <c r="J49" s="160"/>
    </row>
    <row r="50" spans="1:10" x14ac:dyDescent="0.25">
      <c r="A50" s="27" t="s">
        <v>313</v>
      </c>
      <c r="B50" s="71"/>
      <c r="C50" s="71"/>
      <c r="D50" s="71"/>
      <c r="E50" s="71"/>
      <c r="F50" s="71">
        <v>4</v>
      </c>
      <c r="G50" s="71"/>
      <c r="H50" s="87"/>
      <c r="I50" s="87"/>
      <c r="J50" s="87"/>
    </row>
    <row r="51" spans="1:10" x14ac:dyDescent="0.25">
      <c r="A51" s="27"/>
      <c r="B51" s="71"/>
      <c r="C51" s="71"/>
      <c r="D51" s="71"/>
      <c r="E51" s="71"/>
      <c r="F51" s="71"/>
      <c r="G51" s="71"/>
      <c r="H51" s="87"/>
      <c r="I51" s="87"/>
      <c r="J51" s="87"/>
    </row>
    <row r="52" spans="1:10" x14ac:dyDescent="0.25">
      <c r="A52" s="26" t="s">
        <v>5</v>
      </c>
      <c r="B52" s="74">
        <f>B32+B24+B14+B5</f>
        <v>57</v>
      </c>
      <c r="C52" s="74">
        <f t="shared" ref="C52:J52" si="4">C32+C24+C14+C5</f>
        <v>68.5</v>
      </c>
      <c r="D52" s="74">
        <f t="shared" si="4"/>
        <v>62</v>
      </c>
      <c r="E52" s="74">
        <f t="shared" si="4"/>
        <v>46</v>
      </c>
      <c r="F52" s="74">
        <f t="shared" si="4"/>
        <v>70</v>
      </c>
      <c r="G52" s="74">
        <f t="shared" ref="G52" si="5">G32+G24+G14+G5</f>
        <v>86.5</v>
      </c>
      <c r="H52" s="74">
        <f t="shared" si="4"/>
        <v>68.710000000000008</v>
      </c>
      <c r="I52" s="74">
        <f t="shared" si="4"/>
        <v>74.7</v>
      </c>
      <c r="J52" s="74">
        <f t="shared" si="4"/>
        <v>0</v>
      </c>
    </row>
    <row r="53" spans="1:10" x14ac:dyDescent="0.25">
      <c r="A53" s="26" t="s">
        <v>6</v>
      </c>
      <c r="B53" s="42">
        <f t="shared" ref="B53:J53" si="6">COUNT(B6:B12)+COUNT(B15:B22)+COUNT(B25:B30)+COUNT(B33:B47)</f>
        <v>18</v>
      </c>
      <c r="C53" s="42">
        <f t="shared" si="6"/>
        <v>22</v>
      </c>
      <c r="D53" s="42">
        <f t="shared" si="6"/>
        <v>22</v>
      </c>
      <c r="E53" s="42">
        <f t="shared" si="6"/>
        <v>21</v>
      </c>
      <c r="F53" s="42">
        <f t="shared" si="6"/>
        <v>21</v>
      </c>
      <c r="G53" s="42">
        <f t="shared" ref="G53" si="7">COUNT(G6:G12)+COUNT(G15:G22)+COUNT(G25:G30)+COUNT(G33:G47)</f>
        <v>19</v>
      </c>
      <c r="H53" s="42">
        <f t="shared" si="6"/>
        <v>20</v>
      </c>
      <c r="I53" s="42">
        <f t="shared" si="6"/>
        <v>20</v>
      </c>
      <c r="J53" s="42">
        <f t="shared" si="6"/>
        <v>0</v>
      </c>
    </row>
    <row r="54" spans="1:10" x14ac:dyDescent="0.25">
      <c r="A54" s="26" t="s">
        <v>314</v>
      </c>
      <c r="B54" s="42"/>
      <c r="C54" s="42"/>
      <c r="D54" s="42"/>
      <c r="E54" s="88"/>
      <c r="F54" s="88"/>
      <c r="G54" s="88"/>
      <c r="H54" s="88"/>
      <c r="I54" s="88">
        <v>8043</v>
      </c>
      <c r="J54" s="88"/>
    </row>
    <row r="55" spans="1:10" x14ac:dyDescent="0.25">
      <c r="B55" s="83"/>
      <c r="C55" s="83"/>
      <c r="D55" s="83"/>
      <c r="E55" s="83"/>
      <c r="F55" s="83"/>
      <c r="G55" s="83"/>
      <c r="H55" s="83"/>
      <c r="I55" s="83"/>
      <c r="J55" s="83"/>
    </row>
    <row r="56" spans="1:10" x14ac:dyDescent="0.25">
      <c r="B56" s="83"/>
      <c r="C56" s="83"/>
      <c r="D56" s="83"/>
      <c r="E56" s="83"/>
      <c r="F56" s="83"/>
      <c r="G56" s="83"/>
      <c r="H56" s="83"/>
      <c r="I56" s="83"/>
      <c r="J56" s="83"/>
    </row>
  </sheetData>
  <sortState xmlns:xlrd2="http://schemas.microsoft.com/office/spreadsheetml/2017/richdata2" ref="A26:I30">
    <sortCondition ref="A25:A30"/>
  </sortState>
  <phoneticPr fontId="4" type="noConversion"/>
  <printOptions gridLines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4">
    <pageSetUpPr fitToPage="1"/>
  </sheetPr>
  <dimension ref="A1:J51"/>
  <sheetViews>
    <sheetView topLeftCell="A24" zoomScale="115" zoomScaleNormal="115" workbookViewId="0">
      <selection activeCell="G13" sqref="G13"/>
    </sheetView>
  </sheetViews>
  <sheetFormatPr defaultColWidth="8.85546875" defaultRowHeight="15.75" customHeight="1" x14ac:dyDescent="0.25"/>
  <cols>
    <col min="1" max="1" width="33.28515625" style="2" customWidth="1"/>
    <col min="2" max="7" width="9.5703125" style="2" customWidth="1"/>
    <col min="8" max="8" width="10.7109375" style="2" customWidth="1"/>
    <col min="9" max="10" width="10.85546875" style="2" customWidth="1"/>
    <col min="11" max="16384" width="8.85546875" style="2"/>
  </cols>
  <sheetData>
    <row r="1" spans="1:10" x14ac:dyDescent="0.25">
      <c r="A1" s="26"/>
      <c r="B1" s="22">
        <v>1976</v>
      </c>
      <c r="C1" s="22">
        <v>1997</v>
      </c>
      <c r="D1" s="22">
        <v>2006</v>
      </c>
      <c r="E1" s="22">
        <v>2011</v>
      </c>
      <c r="F1" s="22">
        <v>2014</v>
      </c>
      <c r="G1" s="22">
        <v>2017</v>
      </c>
      <c r="H1" s="22">
        <v>2020</v>
      </c>
      <c r="I1" s="22">
        <v>2023</v>
      </c>
      <c r="J1" s="22"/>
    </row>
    <row r="2" spans="1:10" x14ac:dyDescent="0.25">
      <c r="A2" s="29" t="s">
        <v>315</v>
      </c>
      <c r="B2" s="41" t="s">
        <v>189</v>
      </c>
      <c r="C2" s="41" t="s">
        <v>189</v>
      </c>
      <c r="D2" s="41" t="s">
        <v>189</v>
      </c>
      <c r="E2" s="41" t="s">
        <v>189</v>
      </c>
      <c r="F2" s="41" t="s">
        <v>189</v>
      </c>
      <c r="G2" s="41" t="s">
        <v>189</v>
      </c>
      <c r="H2" s="41" t="s">
        <v>189</v>
      </c>
      <c r="I2" s="41" t="s">
        <v>189</v>
      </c>
      <c r="J2" s="41" t="s">
        <v>189</v>
      </c>
    </row>
    <row r="3" spans="1:10" x14ac:dyDescent="0.25">
      <c r="A3" s="10" t="s">
        <v>316</v>
      </c>
      <c r="B3" s="6"/>
      <c r="C3" s="6"/>
      <c r="D3" s="6"/>
      <c r="E3" s="36">
        <v>41188</v>
      </c>
      <c r="F3" s="36" t="s">
        <v>317</v>
      </c>
      <c r="G3" s="36" t="s">
        <v>318</v>
      </c>
      <c r="H3" s="12"/>
      <c r="I3" s="12" t="s">
        <v>305</v>
      </c>
      <c r="J3" s="12"/>
    </row>
    <row r="4" spans="1:10" x14ac:dyDescent="0.25">
      <c r="A4" s="10" t="s">
        <v>319</v>
      </c>
      <c r="B4" s="38"/>
      <c r="C4" s="38"/>
      <c r="D4" s="38"/>
      <c r="E4" s="38"/>
      <c r="F4" s="85"/>
      <c r="G4" s="85"/>
      <c r="H4" s="85"/>
      <c r="I4" s="85"/>
      <c r="J4" s="85"/>
    </row>
    <row r="5" spans="1:10" x14ac:dyDescent="0.25">
      <c r="A5" s="21"/>
      <c r="B5" s="71"/>
      <c r="C5" s="71"/>
      <c r="D5" s="71"/>
      <c r="E5" s="71"/>
      <c r="F5" s="87"/>
      <c r="G5" s="87"/>
      <c r="H5" s="87"/>
      <c r="I5" s="87"/>
      <c r="J5" s="87"/>
    </row>
    <row r="6" spans="1:10" x14ac:dyDescent="0.25">
      <c r="A6" s="26" t="s">
        <v>3</v>
      </c>
      <c r="B6" s="74">
        <f>SUM(B7:B10)</f>
        <v>0</v>
      </c>
      <c r="C6" s="74">
        <f t="shared" ref="C6:H6" si="0">SUM(C7:C10)</f>
        <v>2</v>
      </c>
      <c r="D6" s="74">
        <f t="shared" si="0"/>
        <v>0</v>
      </c>
      <c r="E6" s="74">
        <f t="shared" si="0"/>
        <v>0</v>
      </c>
      <c r="F6" s="74">
        <f t="shared" si="0"/>
        <v>0</v>
      </c>
      <c r="G6" s="74">
        <f t="shared" si="0"/>
        <v>0</v>
      </c>
      <c r="H6" s="74">
        <f t="shared" si="0"/>
        <v>0</v>
      </c>
      <c r="I6" s="74">
        <f>SUM(I7:I10)</f>
        <v>0</v>
      </c>
      <c r="J6" s="74">
        <f>SUM(J7:J10)</f>
        <v>0</v>
      </c>
    </row>
    <row r="7" spans="1:10" x14ac:dyDescent="0.25">
      <c r="A7" s="142" t="s">
        <v>320</v>
      </c>
      <c r="B7" s="143"/>
      <c r="C7" s="143">
        <v>0.5</v>
      </c>
      <c r="D7" s="143"/>
      <c r="E7" s="143"/>
      <c r="F7" s="158"/>
      <c r="G7" s="158"/>
      <c r="H7" s="158"/>
      <c r="I7" s="158"/>
      <c r="J7" s="158"/>
    </row>
    <row r="8" spans="1:10" x14ac:dyDescent="0.25">
      <c r="A8" s="9" t="s">
        <v>56</v>
      </c>
      <c r="B8" s="38"/>
      <c r="C8" s="38">
        <v>0.5</v>
      </c>
      <c r="D8" s="38"/>
      <c r="E8" s="38"/>
      <c r="F8" s="85"/>
      <c r="G8" s="85"/>
      <c r="H8" s="85"/>
      <c r="I8" s="85"/>
      <c r="J8" s="85"/>
    </row>
    <row r="9" spans="1:10" x14ac:dyDescent="0.25">
      <c r="A9" s="145" t="s">
        <v>62</v>
      </c>
      <c r="B9" s="146"/>
      <c r="C9" s="146">
        <v>0.5</v>
      </c>
      <c r="D9" s="146"/>
      <c r="E9" s="146"/>
      <c r="F9" s="159"/>
      <c r="G9" s="159"/>
      <c r="H9" s="159"/>
      <c r="I9" s="159"/>
      <c r="J9" s="159"/>
    </row>
    <row r="10" spans="1:10" x14ac:dyDescent="0.25">
      <c r="A10" s="9" t="s">
        <v>307</v>
      </c>
      <c r="B10" s="38"/>
      <c r="C10" s="38">
        <v>0.5</v>
      </c>
      <c r="D10" s="38"/>
      <c r="E10" s="38"/>
      <c r="F10" s="85"/>
      <c r="G10" s="85"/>
      <c r="H10" s="85"/>
      <c r="I10" s="85"/>
      <c r="J10" s="85"/>
    </row>
    <row r="11" spans="1:10" x14ac:dyDescent="0.25">
      <c r="A11" s="27"/>
      <c r="B11" s="71"/>
      <c r="C11" s="71"/>
      <c r="D11" s="71"/>
      <c r="E11" s="71"/>
      <c r="F11" s="87"/>
      <c r="G11" s="87"/>
      <c r="H11" s="87"/>
      <c r="I11" s="87"/>
      <c r="J11" s="87"/>
    </row>
    <row r="12" spans="1:10" x14ac:dyDescent="0.25">
      <c r="A12" s="26" t="s">
        <v>1</v>
      </c>
      <c r="B12" s="74">
        <f>SUM(B13:B20)</f>
        <v>10</v>
      </c>
      <c r="C12" s="74">
        <f t="shared" ref="C12:J12" si="1">SUM(C13:C20)</f>
        <v>25.5</v>
      </c>
      <c r="D12" s="74">
        <f t="shared" si="1"/>
        <v>0</v>
      </c>
      <c r="E12" s="74">
        <f t="shared" si="1"/>
        <v>30</v>
      </c>
      <c r="F12" s="74">
        <f t="shared" si="1"/>
        <v>27</v>
      </c>
      <c r="G12" s="74">
        <f>SUM(G13:G21)</f>
        <v>24.5</v>
      </c>
      <c r="H12" s="74">
        <f t="shared" si="1"/>
        <v>31.5</v>
      </c>
      <c r="I12" s="74">
        <f t="shared" si="1"/>
        <v>32</v>
      </c>
      <c r="J12" s="74">
        <f t="shared" si="1"/>
        <v>0</v>
      </c>
    </row>
    <row r="13" spans="1:10" x14ac:dyDescent="0.25">
      <c r="A13" s="142" t="s">
        <v>144</v>
      </c>
      <c r="B13" s="143">
        <v>2</v>
      </c>
      <c r="C13" s="143">
        <v>1</v>
      </c>
      <c r="D13" s="143"/>
      <c r="E13" s="143">
        <v>8</v>
      </c>
      <c r="F13" s="143">
        <v>8</v>
      </c>
      <c r="G13" s="143">
        <v>0.5</v>
      </c>
      <c r="H13" s="158">
        <v>13</v>
      </c>
      <c r="I13" s="158">
        <v>12</v>
      </c>
      <c r="J13" s="158"/>
    </row>
    <row r="14" spans="1:10" x14ac:dyDescent="0.25">
      <c r="A14" s="9" t="s">
        <v>145</v>
      </c>
      <c r="B14" s="38"/>
      <c r="C14" s="38">
        <v>2</v>
      </c>
      <c r="D14" s="38"/>
      <c r="E14" s="38"/>
      <c r="F14" s="38"/>
      <c r="G14" s="38"/>
      <c r="H14" s="85"/>
      <c r="I14" s="85"/>
      <c r="J14" s="85"/>
    </row>
    <row r="15" spans="1:10" x14ac:dyDescent="0.25">
      <c r="A15" s="145" t="s">
        <v>162</v>
      </c>
      <c r="B15" s="146"/>
      <c r="C15" s="146">
        <v>1</v>
      </c>
      <c r="D15" s="146"/>
      <c r="E15" s="146"/>
      <c r="F15" s="146"/>
      <c r="G15" s="146"/>
      <c r="H15" s="159"/>
      <c r="I15" s="159"/>
      <c r="J15" s="159"/>
    </row>
    <row r="16" spans="1:10" x14ac:dyDescent="0.25">
      <c r="A16" s="9" t="s">
        <v>170</v>
      </c>
      <c r="B16" s="38"/>
      <c r="C16" s="38">
        <v>0.5</v>
      </c>
      <c r="D16" s="38"/>
      <c r="E16" s="38"/>
      <c r="F16" s="38"/>
      <c r="G16" s="38"/>
      <c r="H16" s="85"/>
      <c r="I16" s="85"/>
      <c r="J16" s="85"/>
    </row>
    <row r="17" spans="1:10" x14ac:dyDescent="0.25">
      <c r="A17" s="145" t="s">
        <v>174</v>
      </c>
      <c r="B17" s="146">
        <v>7</v>
      </c>
      <c r="C17" s="146">
        <v>20</v>
      </c>
      <c r="D17" s="146"/>
      <c r="E17" s="146">
        <v>9</v>
      </c>
      <c r="F17" s="146">
        <v>6</v>
      </c>
      <c r="G17" s="146">
        <v>6</v>
      </c>
      <c r="H17" s="159">
        <v>10</v>
      </c>
      <c r="I17" s="159">
        <v>11</v>
      </c>
      <c r="J17" s="159"/>
    </row>
    <row r="18" spans="1:10" x14ac:dyDescent="0.25">
      <c r="A18" s="9" t="s">
        <v>208</v>
      </c>
      <c r="B18" s="38"/>
      <c r="C18" s="38">
        <v>0.5</v>
      </c>
      <c r="D18" s="38"/>
      <c r="E18" s="38"/>
      <c r="F18" s="38"/>
      <c r="G18" s="38"/>
      <c r="H18" s="85">
        <v>0.5</v>
      </c>
      <c r="I18" s="85"/>
      <c r="J18" s="85"/>
    </row>
    <row r="19" spans="1:10" x14ac:dyDescent="0.25">
      <c r="A19" s="145" t="s">
        <v>175</v>
      </c>
      <c r="B19" s="146"/>
      <c r="C19" s="146"/>
      <c r="D19" s="146"/>
      <c r="E19" s="146">
        <v>11</v>
      </c>
      <c r="F19" s="146">
        <v>11</v>
      </c>
      <c r="G19" s="146">
        <v>8</v>
      </c>
      <c r="H19" s="159">
        <v>6</v>
      </c>
      <c r="I19" s="159">
        <v>9</v>
      </c>
      <c r="J19" s="159"/>
    </row>
    <row r="20" spans="1:10" x14ac:dyDescent="0.25">
      <c r="A20" s="9" t="s">
        <v>177</v>
      </c>
      <c r="B20" s="38">
        <v>1</v>
      </c>
      <c r="C20" s="38">
        <v>0.5</v>
      </c>
      <c r="D20" s="38"/>
      <c r="E20" s="38">
        <v>2</v>
      </c>
      <c r="F20" s="38">
        <v>2</v>
      </c>
      <c r="G20" s="38"/>
      <c r="H20" s="85">
        <v>2</v>
      </c>
      <c r="I20" s="85"/>
      <c r="J20" s="85"/>
    </row>
    <row r="21" spans="1:10" x14ac:dyDescent="0.25">
      <c r="A21" s="9" t="s">
        <v>245</v>
      </c>
      <c r="B21" s="38"/>
      <c r="C21" s="38"/>
      <c r="D21" s="38"/>
      <c r="E21" s="38"/>
      <c r="F21" s="38"/>
      <c r="G21" s="38">
        <v>10</v>
      </c>
      <c r="H21" s="85"/>
      <c r="I21" s="85"/>
      <c r="J21" s="85"/>
    </row>
    <row r="22" spans="1:10" x14ac:dyDescent="0.25">
      <c r="A22" s="150" t="s">
        <v>0</v>
      </c>
      <c r="B22" s="146"/>
      <c r="C22" s="146"/>
      <c r="D22" s="146"/>
      <c r="E22" s="146"/>
      <c r="F22" s="146">
        <v>1</v>
      </c>
      <c r="G22" s="146">
        <v>1</v>
      </c>
      <c r="H22" s="159"/>
      <c r="I22" s="159"/>
      <c r="J22" s="159"/>
    </row>
    <row r="23" spans="1:10" x14ac:dyDescent="0.25">
      <c r="A23" s="27"/>
      <c r="B23" s="71"/>
      <c r="C23" s="71"/>
      <c r="D23" s="71"/>
      <c r="E23" s="71"/>
      <c r="F23" s="87"/>
      <c r="G23" s="87"/>
      <c r="H23" s="87"/>
      <c r="I23" s="87"/>
      <c r="J23" s="87"/>
    </row>
    <row r="24" spans="1:10" x14ac:dyDescent="0.25">
      <c r="A24" s="26" t="s">
        <v>2</v>
      </c>
      <c r="B24" s="97">
        <f>B25</f>
        <v>0</v>
      </c>
      <c r="C24" s="97">
        <f t="shared" ref="C24:J24" si="2">C25</f>
        <v>1</v>
      </c>
      <c r="D24" s="97">
        <f t="shared" si="2"/>
        <v>0</v>
      </c>
      <c r="E24" s="97">
        <f t="shared" si="2"/>
        <v>0</v>
      </c>
      <c r="F24" s="97">
        <f t="shared" si="2"/>
        <v>0</v>
      </c>
      <c r="G24" s="97">
        <f t="shared" si="2"/>
        <v>0</v>
      </c>
      <c r="H24" s="97">
        <f t="shared" si="2"/>
        <v>0</v>
      </c>
      <c r="I24" s="97">
        <f t="shared" si="2"/>
        <v>0</v>
      </c>
      <c r="J24" s="97">
        <f t="shared" si="2"/>
        <v>0</v>
      </c>
    </row>
    <row r="25" spans="1:10" x14ac:dyDescent="0.25">
      <c r="A25" s="142" t="s">
        <v>13</v>
      </c>
      <c r="B25" s="143"/>
      <c r="C25" s="143">
        <v>1</v>
      </c>
      <c r="D25" s="143"/>
      <c r="E25" s="143"/>
      <c r="F25" s="158"/>
      <c r="G25" s="158"/>
      <c r="H25" s="158"/>
      <c r="I25" s="158"/>
      <c r="J25" s="158"/>
    </row>
    <row r="26" spans="1:10" x14ac:dyDescent="0.25">
      <c r="A26" s="9"/>
      <c r="B26" s="38"/>
      <c r="C26" s="38"/>
      <c r="D26" s="38"/>
      <c r="E26" s="38"/>
      <c r="F26" s="85"/>
      <c r="G26" s="85"/>
      <c r="H26" s="85"/>
      <c r="I26" s="85"/>
      <c r="J26" s="85"/>
    </row>
    <row r="27" spans="1:10" x14ac:dyDescent="0.25">
      <c r="A27" s="26" t="s">
        <v>321</v>
      </c>
      <c r="B27" s="97">
        <f>B28</f>
        <v>0</v>
      </c>
      <c r="C27" s="97">
        <f t="shared" ref="C27:J27" si="3">C28</f>
        <v>0</v>
      </c>
      <c r="D27" s="97">
        <f t="shared" si="3"/>
        <v>0</v>
      </c>
      <c r="E27" s="97">
        <f t="shared" si="3"/>
        <v>0</v>
      </c>
      <c r="F27" s="97">
        <f t="shared" si="3"/>
        <v>0</v>
      </c>
      <c r="G27" s="97">
        <f t="shared" si="3"/>
        <v>0</v>
      </c>
      <c r="H27" s="97">
        <f t="shared" si="3"/>
        <v>0</v>
      </c>
      <c r="I27" s="97">
        <f t="shared" si="3"/>
        <v>0.5</v>
      </c>
      <c r="J27" s="97">
        <f t="shared" si="3"/>
        <v>0</v>
      </c>
    </row>
    <row r="28" spans="1:10" x14ac:dyDescent="0.25">
      <c r="A28" s="177" t="s">
        <v>321</v>
      </c>
      <c r="B28" s="143"/>
      <c r="C28" s="143"/>
      <c r="D28" s="143"/>
      <c r="E28" s="143"/>
      <c r="F28" s="158"/>
      <c r="G28" s="158"/>
      <c r="H28" s="158"/>
      <c r="I28" s="158">
        <v>0.5</v>
      </c>
      <c r="J28" s="158"/>
    </row>
    <row r="29" spans="1:10" x14ac:dyDescent="0.25">
      <c r="A29" s="56"/>
      <c r="B29" s="87"/>
      <c r="C29" s="87"/>
      <c r="D29" s="87"/>
      <c r="E29" s="87"/>
      <c r="F29" s="87"/>
      <c r="G29" s="87"/>
      <c r="H29" s="87"/>
      <c r="I29" s="87"/>
      <c r="J29" s="87"/>
    </row>
    <row r="30" spans="1:10" x14ac:dyDescent="0.25">
      <c r="A30" s="26" t="s">
        <v>4</v>
      </c>
      <c r="B30" s="74">
        <f>SUM(B31:B45)</f>
        <v>60</v>
      </c>
      <c r="C30" s="74">
        <f t="shared" ref="C30:J30" si="4">SUM(C31:C45)</f>
        <v>39.5</v>
      </c>
      <c r="D30" s="74">
        <f t="shared" si="4"/>
        <v>0</v>
      </c>
      <c r="E30" s="74">
        <f t="shared" si="4"/>
        <v>28</v>
      </c>
      <c r="F30" s="74">
        <f t="shared" si="4"/>
        <v>30.5</v>
      </c>
      <c r="G30" s="74">
        <f t="shared" si="4"/>
        <v>33</v>
      </c>
      <c r="H30" s="74">
        <f t="shared" si="4"/>
        <v>30.509999999999998</v>
      </c>
      <c r="I30" s="74">
        <f t="shared" si="4"/>
        <v>38</v>
      </c>
      <c r="J30" s="74">
        <f t="shared" si="4"/>
        <v>0</v>
      </c>
    </row>
    <row r="31" spans="1:10" x14ac:dyDescent="0.25">
      <c r="A31" s="142" t="s">
        <v>194</v>
      </c>
      <c r="B31" s="143">
        <v>25</v>
      </c>
      <c r="C31" s="143">
        <v>8</v>
      </c>
      <c r="D31" s="143"/>
      <c r="E31" s="143">
        <v>8</v>
      </c>
      <c r="F31" s="143">
        <v>5</v>
      </c>
      <c r="G31" s="143">
        <v>5</v>
      </c>
      <c r="H31" s="158">
        <v>2</v>
      </c>
      <c r="I31" s="158">
        <v>2</v>
      </c>
      <c r="J31" s="158"/>
    </row>
    <row r="32" spans="1:10" x14ac:dyDescent="0.25">
      <c r="A32" s="9" t="s">
        <v>89</v>
      </c>
      <c r="B32" s="38">
        <v>0.5</v>
      </c>
      <c r="C32" s="38" t="s">
        <v>322</v>
      </c>
      <c r="D32" s="38"/>
      <c r="E32" s="38">
        <v>0.5</v>
      </c>
      <c r="F32" s="38">
        <v>0.5</v>
      </c>
      <c r="G32" s="38">
        <v>0.5</v>
      </c>
      <c r="H32" s="85">
        <v>0.5</v>
      </c>
      <c r="I32" s="85">
        <v>0.5</v>
      </c>
      <c r="J32" s="85"/>
    </row>
    <row r="33" spans="1:10" x14ac:dyDescent="0.25">
      <c r="A33" s="145" t="s">
        <v>96</v>
      </c>
      <c r="B33" s="146">
        <v>2</v>
      </c>
      <c r="C33" s="146">
        <v>6</v>
      </c>
      <c r="D33" s="146"/>
      <c r="E33" s="146"/>
      <c r="F33" s="146"/>
      <c r="G33" s="146"/>
      <c r="H33" s="159"/>
      <c r="I33" s="159"/>
      <c r="J33" s="159"/>
    </row>
    <row r="34" spans="1:10" x14ac:dyDescent="0.25">
      <c r="A34" s="9" t="s">
        <v>97</v>
      </c>
      <c r="B34" s="38">
        <v>0.5</v>
      </c>
      <c r="C34" s="38">
        <v>1</v>
      </c>
      <c r="D34" s="38"/>
      <c r="E34" s="38">
        <v>1</v>
      </c>
      <c r="F34" s="38">
        <v>2</v>
      </c>
      <c r="G34" s="38">
        <v>3</v>
      </c>
      <c r="H34" s="85">
        <v>5</v>
      </c>
      <c r="I34" s="85">
        <v>9</v>
      </c>
      <c r="J34" s="85"/>
    </row>
    <row r="35" spans="1:10" x14ac:dyDescent="0.25">
      <c r="A35" s="145" t="s">
        <v>98</v>
      </c>
      <c r="B35" s="146">
        <v>2</v>
      </c>
      <c r="C35" s="146"/>
      <c r="D35" s="146"/>
      <c r="E35" s="146"/>
      <c r="F35" s="146"/>
      <c r="G35" s="146"/>
      <c r="H35" s="159"/>
      <c r="I35" s="159"/>
      <c r="J35" s="159"/>
    </row>
    <row r="36" spans="1:10" x14ac:dyDescent="0.25">
      <c r="A36" s="9" t="s">
        <v>99</v>
      </c>
      <c r="B36" s="38">
        <v>0.5</v>
      </c>
      <c r="C36" s="38">
        <v>2</v>
      </c>
      <c r="D36" s="38"/>
      <c r="E36" s="38"/>
      <c r="F36" s="38"/>
      <c r="G36" s="38"/>
      <c r="H36" s="85">
        <v>0.01</v>
      </c>
      <c r="I36" s="85"/>
      <c r="J36" s="85"/>
    </row>
    <row r="37" spans="1:10" x14ac:dyDescent="0.25">
      <c r="A37" s="145" t="s">
        <v>101</v>
      </c>
      <c r="B37" s="146"/>
      <c r="C37" s="146"/>
      <c r="D37" s="146"/>
      <c r="E37" s="146">
        <v>0.5</v>
      </c>
      <c r="F37" s="146">
        <v>1</v>
      </c>
      <c r="G37" s="146">
        <v>2</v>
      </c>
      <c r="H37" s="159">
        <v>0.5</v>
      </c>
      <c r="I37" s="159">
        <v>3</v>
      </c>
      <c r="J37" s="159"/>
    </row>
    <row r="38" spans="1:10" x14ac:dyDescent="0.25">
      <c r="A38" s="9" t="s">
        <v>103</v>
      </c>
      <c r="B38" s="38"/>
      <c r="C38" s="38">
        <v>0.5</v>
      </c>
      <c r="D38" s="38"/>
      <c r="E38" s="38"/>
      <c r="F38" s="38"/>
      <c r="G38" s="38"/>
      <c r="H38" s="85"/>
      <c r="I38" s="85"/>
      <c r="J38" s="85"/>
    </row>
    <row r="39" spans="1:10" x14ac:dyDescent="0.25">
      <c r="A39" s="145" t="s">
        <v>104</v>
      </c>
      <c r="B39" s="146"/>
      <c r="C39" s="146"/>
      <c r="D39" s="146"/>
      <c r="E39" s="146">
        <v>1</v>
      </c>
      <c r="F39" s="146"/>
      <c r="G39" s="146"/>
      <c r="H39" s="159"/>
      <c r="I39" s="159"/>
      <c r="J39" s="159"/>
    </row>
    <row r="40" spans="1:10" x14ac:dyDescent="0.25">
      <c r="A40" s="9" t="s">
        <v>118</v>
      </c>
      <c r="B40" s="38">
        <v>20</v>
      </c>
      <c r="C40" s="38">
        <v>15</v>
      </c>
      <c r="D40" s="38"/>
      <c r="E40" s="38"/>
      <c r="F40" s="38"/>
      <c r="G40" s="38"/>
      <c r="H40" s="85"/>
      <c r="I40" s="85"/>
      <c r="J40" s="85"/>
    </row>
    <row r="41" spans="1:10" x14ac:dyDescent="0.25">
      <c r="A41" s="145" t="s">
        <v>131</v>
      </c>
      <c r="B41" s="146">
        <v>2</v>
      </c>
      <c r="C41" s="146">
        <v>2</v>
      </c>
      <c r="D41" s="146"/>
      <c r="E41" s="146">
        <v>0.5</v>
      </c>
      <c r="F41" s="146">
        <v>0.5</v>
      </c>
      <c r="G41" s="146">
        <v>0.5</v>
      </c>
      <c r="H41" s="159">
        <v>0.5</v>
      </c>
      <c r="I41" s="159">
        <v>0.5</v>
      </c>
      <c r="J41" s="159"/>
    </row>
    <row r="42" spans="1:10" x14ac:dyDescent="0.25">
      <c r="A42" s="9" t="s">
        <v>137</v>
      </c>
      <c r="B42" s="38">
        <v>1</v>
      </c>
      <c r="C42" s="38"/>
      <c r="D42" s="38"/>
      <c r="E42" s="38">
        <v>0.5</v>
      </c>
      <c r="F42" s="38">
        <v>0.5</v>
      </c>
      <c r="G42" s="38"/>
      <c r="H42" s="85">
        <v>1</v>
      </c>
      <c r="I42" s="85"/>
      <c r="J42" s="85"/>
    </row>
    <row r="43" spans="1:10" x14ac:dyDescent="0.25">
      <c r="A43" s="145" t="s">
        <v>139</v>
      </c>
      <c r="B43" s="146">
        <v>0.5</v>
      </c>
      <c r="C43" s="146">
        <v>1</v>
      </c>
      <c r="D43" s="146"/>
      <c r="E43" s="146"/>
      <c r="F43" s="146"/>
      <c r="G43" s="146"/>
      <c r="H43" s="159"/>
      <c r="I43" s="159"/>
      <c r="J43" s="159"/>
    </row>
    <row r="44" spans="1:10" x14ac:dyDescent="0.25">
      <c r="A44" s="9" t="s">
        <v>140</v>
      </c>
      <c r="B44" s="38">
        <v>1</v>
      </c>
      <c r="C44" s="38">
        <v>1</v>
      </c>
      <c r="D44" s="38"/>
      <c r="E44" s="38">
        <v>6</v>
      </c>
      <c r="F44" s="38">
        <v>6</v>
      </c>
      <c r="G44" s="38">
        <v>7</v>
      </c>
      <c r="H44" s="85">
        <v>6</v>
      </c>
      <c r="I44" s="85">
        <v>6</v>
      </c>
      <c r="J44" s="85"/>
    </row>
    <row r="45" spans="1:10" x14ac:dyDescent="0.25">
      <c r="A45" s="151" t="s">
        <v>197</v>
      </c>
      <c r="B45" s="152">
        <v>5</v>
      </c>
      <c r="C45" s="152">
        <v>3</v>
      </c>
      <c r="D45" s="152"/>
      <c r="E45" s="152">
        <v>10</v>
      </c>
      <c r="F45" s="152">
        <v>15</v>
      </c>
      <c r="G45" s="152">
        <v>15</v>
      </c>
      <c r="H45" s="160">
        <v>15</v>
      </c>
      <c r="I45" s="160">
        <v>17</v>
      </c>
      <c r="J45" s="160"/>
    </row>
    <row r="46" spans="1:10" x14ac:dyDescent="0.25">
      <c r="A46" s="154" t="s">
        <v>198</v>
      </c>
      <c r="B46" s="155"/>
      <c r="C46" s="155"/>
      <c r="D46" s="155"/>
      <c r="E46" s="155">
        <v>18</v>
      </c>
      <c r="F46" s="155">
        <v>18</v>
      </c>
      <c r="G46" s="155"/>
      <c r="H46" s="169">
        <v>9</v>
      </c>
      <c r="I46" s="169">
        <v>4</v>
      </c>
      <c r="J46" s="169"/>
    </row>
    <row r="47" spans="1:10" x14ac:dyDescent="0.25">
      <c r="A47" s="9"/>
      <c r="B47" s="38"/>
      <c r="C47" s="38"/>
      <c r="D47" s="38"/>
      <c r="E47" s="38"/>
      <c r="F47" s="38"/>
      <c r="G47" s="38"/>
      <c r="H47" s="85"/>
      <c r="I47" s="85"/>
      <c r="J47" s="85"/>
    </row>
    <row r="48" spans="1:10" x14ac:dyDescent="0.25">
      <c r="A48" s="26" t="s">
        <v>5</v>
      </c>
      <c r="B48" s="74">
        <f>B30+B24+B12+B6+B27</f>
        <v>70</v>
      </c>
      <c r="C48" s="74">
        <f t="shared" ref="C48:J48" si="5">C30+C24+C12+C6+C27</f>
        <v>68</v>
      </c>
      <c r="D48" s="74">
        <f t="shared" si="5"/>
        <v>0</v>
      </c>
      <c r="E48" s="74">
        <f t="shared" si="5"/>
        <v>58</v>
      </c>
      <c r="F48" s="74">
        <f t="shared" si="5"/>
        <v>57.5</v>
      </c>
      <c r="G48" s="74">
        <f t="shared" ref="G48" si="6">G30+G24+G12+G6+G27</f>
        <v>57.5</v>
      </c>
      <c r="H48" s="74">
        <f t="shared" si="5"/>
        <v>62.01</v>
      </c>
      <c r="I48" s="74">
        <f t="shared" si="5"/>
        <v>70.5</v>
      </c>
      <c r="J48" s="74">
        <f t="shared" si="5"/>
        <v>0</v>
      </c>
    </row>
    <row r="49" spans="1:10" x14ac:dyDescent="0.25">
      <c r="A49" s="26" t="s">
        <v>6</v>
      </c>
      <c r="B49" s="42">
        <f t="shared" ref="B49:J49" si="7">COUNT(B7:B10)+COUNT(B13:B20)+COUNT(B25)+COUNT(B28)+COUNT(B31:B44)</f>
        <v>14</v>
      </c>
      <c r="C49" s="42">
        <f t="shared" si="7"/>
        <v>21</v>
      </c>
      <c r="D49" s="42">
        <f t="shared" si="7"/>
        <v>0</v>
      </c>
      <c r="E49" s="42">
        <f t="shared" si="7"/>
        <v>12</v>
      </c>
      <c r="F49" s="42">
        <f t="shared" si="7"/>
        <v>11</v>
      </c>
      <c r="G49" s="42">
        <f t="shared" ref="G49" si="8">COUNT(G7:G10)+COUNT(G13:G20)+COUNT(G25)+COUNT(G28)+COUNT(G31:G44)</f>
        <v>9</v>
      </c>
      <c r="H49" s="42">
        <f t="shared" si="7"/>
        <v>13</v>
      </c>
      <c r="I49" s="42">
        <f t="shared" si="7"/>
        <v>10</v>
      </c>
      <c r="J49" s="42">
        <f t="shared" si="7"/>
        <v>0</v>
      </c>
    </row>
    <row r="50" spans="1:10" x14ac:dyDescent="0.25">
      <c r="B50" s="83"/>
      <c r="C50" s="83"/>
      <c r="D50" s="83"/>
      <c r="E50" s="83"/>
      <c r="F50" s="83"/>
      <c r="G50" s="83"/>
      <c r="H50" s="83"/>
      <c r="I50" s="83">
        <v>8083</v>
      </c>
      <c r="J50" s="83"/>
    </row>
    <row r="51" spans="1:10" x14ac:dyDescent="0.25">
      <c r="B51" s="83"/>
      <c r="C51" s="83"/>
      <c r="D51" s="83"/>
      <c r="E51" s="83"/>
      <c r="F51" s="83"/>
      <c r="G51" s="83"/>
      <c r="H51" s="83"/>
      <c r="I51" s="83"/>
      <c r="J51" s="83"/>
    </row>
  </sheetData>
  <sortState xmlns:xlrd2="http://schemas.microsoft.com/office/spreadsheetml/2017/richdata2" ref="A31:H44">
    <sortCondition ref="A30:A44"/>
  </sortState>
  <phoneticPr fontId="4" type="noConversion"/>
  <printOptions gridLines="1"/>
  <pageMargins left="0.74803149606299213" right="0.74803149606299213" top="0.98425196850393704" bottom="0.98425196850393704" header="0.51181102362204722" footer="0.51181102362204722"/>
  <pageSetup paperSize="9" scale="98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5">
    <pageSetUpPr fitToPage="1"/>
  </sheetPr>
  <dimension ref="A1:J38"/>
  <sheetViews>
    <sheetView topLeftCell="A15" zoomScale="115" zoomScaleNormal="115" workbookViewId="0">
      <selection activeCell="G26" sqref="G26"/>
    </sheetView>
  </sheetViews>
  <sheetFormatPr defaultColWidth="8.85546875" defaultRowHeight="15.75" customHeight="1" x14ac:dyDescent="0.25"/>
  <cols>
    <col min="1" max="1" width="32" style="2" customWidth="1"/>
    <col min="2" max="7" width="9.5703125" style="2" customWidth="1"/>
    <col min="8" max="10" width="10" style="2" customWidth="1"/>
    <col min="11" max="16384" width="8.85546875" style="2"/>
  </cols>
  <sheetData>
    <row r="1" spans="1:10" x14ac:dyDescent="0.25">
      <c r="A1" s="26"/>
      <c r="B1" s="22">
        <v>1976</v>
      </c>
      <c r="C1" s="22">
        <v>1997</v>
      </c>
      <c r="D1" s="22">
        <v>2006</v>
      </c>
      <c r="E1" s="22">
        <v>2011</v>
      </c>
      <c r="F1" s="22">
        <v>2014</v>
      </c>
      <c r="G1" s="22">
        <v>2017</v>
      </c>
      <c r="H1" s="22">
        <v>2020</v>
      </c>
      <c r="I1" s="22">
        <v>2023</v>
      </c>
      <c r="J1" s="22"/>
    </row>
    <row r="2" spans="1:10" x14ac:dyDescent="0.25">
      <c r="A2" s="29" t="s">
        <v>315</v>
      </c>
      <c r="B2" s="16" t="s">
        <v>189</v>
      </c>
      <c r="C2" s="16" t="s">
        <v>189</v>
      </c>
      <c r="D2" s="16" t="s">
        <v>189</v>
      </c>
      <c r="E2" s="16" t="s">
        <v>189</v>
      </c>
      <c r="F2" s="16" t="s">
        <v>189</v>
      </c>
      <c r="G2" s="16" t="s">
        <v>189</v>
      </c>
      <c r="H2" s="16" t="s">
        <v>189</v>
      </c>
      <c r="I2" s="16" t="s">
        <v>189</v>
      </c>
      <c r="J2" s="16" t="s">
        <v>189</v>
      </c>
    </row>
    <row r="3" spans="1:10" x14ac:dyDescent="0.25">
      <c r="A3" s="10" t="s">
        <v>316</v>
      </c>
      <c r="B3" s="6"/>
      <c r="C3" s="6"/>
      <c r="D3" s="6"/>
      <c r="E3" s="12"/>
      <c r="F3" s="12"/>
      <c r="G3" s="12" t="s">
        <v>318</v>
      </c>
      <c r="H3" s="12"/>
      <c r="I3" s="12" t="s">
        <v>305</v>
      </c>
      <c r="J3" s="12"/>
    </row>
    <row r="4" spans="1:10" x14ac:dyDescent="0.25">
      <c r="A4" s="21" t="s">
        <v>323</v>
      </c>
      <c r="B4" s="71"/>
      <c r="C4" s="71"/>
      <c r="D4" s="71"/>
      <c r="E4" s="87"/>
      <c r="F4" s="87"/>
      <c r="G4" s="87"/>
      <c r="H4" s="87"/>
      <c r="I4" s="87"/>
      <c r="J4" s="87"/>
    </row>
    <row r="5" spans="1:10" x14ac:dyDescent="0.25">
      <c r="A5" s="26" t="s">
        <v>1</v>
      </c>
      <c r="B5" s="74">
        <f>SUM(B6:B10)</f>
        <v>2</v>
      </c>
      <c r="C5" s="74">
        <f t="shared" ref="C5:J5" si="0">SUM(C6:C10)</f>
        <v>1</v>
      </c>
      <c r="D5" s="74">
        <f t="shared" si="0"/>
        <v>2</v>
      </c>
      <c r="E5" s="74">
        <f t="shared" si="0"/>
        <v>2</v>
      </c>
      <c r="F5" s="74">
        <f t="shared" si="0"/>
        <v>2.5</v>
      </c>
      <c r="G5" s="74">
        <f t="shared" si="0"/>
        <v>3</v>
      </c>
      <c r="H5" s="74">
        <f t="shared" si="0"/>
        <v>0.6</v>
      </c>
      <c r="I5" s="74">
        <f t="shared" si="0"/>
        <v>4</v>
      </c>
      <c r="J5" s="74">
        <f t="shared" si="0"/>
        <v>0</v>
      </c>
    </row>
    <row r="6" spans="1:10" x14ac:dyDescent="0.25">
      <c r="A6" s="142" t="s">
        <v>144</v>
      </c>
      <c r="B6" s="143">
        <v>2</v>
      </c>
      <c r="C6" s="143">
        <v>1</v>
      </c>
      <c r="D6" s="143">
        <v>1</v>
      </c>
      <c r="E6" s="143">
        <v>0.5</v>
      </c>
      <c r="F6" s="143">
        <v>1</v>
      </c>
      <c r="G6" s="143">
        <v>2</v>
      </c>
      <c r="H6" s="158">
        <v>0.5</v>
      </c>
      <c r="I6" s="158">
        <v>2</v>
      </c>
      <c r="J6" s="158"/>
    </row>
    <row r="7" spans="1:10" ht="15.75" customHeight="1" x14ac:dyDescent="0.25">
      <c r="A7" s="9" t="s">
        <v>324</v>
      </c>
      <c r="B7" s="85"/>
      <c r="C7" s="85"/>
      <c r="D7" s="85"/>
      <c r="E7" s="38">
        <v>0.5</v>
      </c>
      <c r="F7" s="38">
        <v>0.5</v>
      </c>
      <c r="G7" s="38">
        <v>0.5</v>
      </c>
      <c r="H7" s="85">
        <v>0.1</v>
      </c>
      <c r="I7" s="85">
        <v>0.5</v>
      </c>
      <c r="J7" s="85"/>
    </row>
    <row r="8" spans="1:10" x14ac:dyDescent="0.25">
      <c r="A8" s="145" t="s">
        <v>174</v>
      </c>
      <c r="B8" s="146"/>
      <c r="C8" s="146"/>
      <c r="D8" s="146">
        <v>0.5</v>
      </c>
      <c r="E8" s="146">
        <v>0.5</v>
      </c>
      <c r="F8" s="146">
        <v>0.5</v>
      </c>
      <c r="G8" s="146"/>
      <c r="H8" s="159"/>
      <c r="I8" s="159">
        <v>1</v>
      </c>
      <c r="J8" s="159"/>
    </row>
    <row r="9" spans="1:10" x14ac:dyDescent="0.25">
      <c r="A9" s="9" t="s">
        <v>175</v>
      </c>
      <c r="B9" s="38"/>
      <c r="C9" s="38"/>
      <c r="D9" s="38"/>
      <c r="E9" s="38">
        <v>0.5</v>
      </c>
      <c r="F9" s="38">
        <v>0.5</v>
      </c>
      <c r="G9" s="38">
        <v>0.5</v>
      </c>
      <c r="H9" s="85"/>
      <c r="I9" s="85">
        <v>0.5</v>
      </c>
      <c r="J9" s="85"/>
    </row>
    <row r="10" spans="1:10" x14ac:dyDescent="0.25">
      <c r="A10" s="145" t="s">
        <v>179</v>
      </c>
      <c r="B10" s="146"/>
      <c r="C10" s="146"/>
      <c r="D10" s="146">
        <v>0.5</v>
      </c>
      <c r="E10" s="146"/>
      <c r="F10" s="146"/>
      <c r="G10" s="146"/>
      <c r="H10" s="159"/>
      <c r="I10" s="159"/>
      <c r="J10" s="159"/>
    </row>
    <row r="11" spans="1:10" x14ac:dyDescent="0.25">
      <c r="A11" s="14"/>
      <c r="B11" s="71"/>
      <c r="C11" s="71"/>
      <c r="D11" s="71"/>
      <c r="E11" s="87"/>
      <c r="F11" s="87"/>
      <c r="G11" s="87"/>
      <c r="H11" s="87"/>
      <c r="I11" s="87"/>
      <c r="J11" s="87"/>
    </row>
    <row r="12" spans="1:10" x14ac:dyDescent="0.25">
      <c r="A12" s="26" t="s">
        <v>4</v>
      </c>
      <c r="B12" s="74">
        <f>SUM(B13:B27)</f>
        <v>55.5</v>
      </c>
      <c r="C12" s="74">
        <f t="shared" ref="C12:J12" si="1">SUM(C13:C27)</f>
        <v>41.5</v>
      </c>
      <c r="D12" s="74">
        <f t="shared" si="1"/>
        <v>61.5</v>
      </c>
      <c r="E12" s="74">
        <f t="shared" si="1"/>
        <v>63.6</v>
      </c>
      <c r="F12" s="74">
        <f t="shared" si="1"/>
        <v>66</v>
      </c>
      <c r="G12" s="74">
        <f t="shared" si="1"/>
        <v>69</v>
      </c>
      <c r="H12" s="74">
        <f t="shared" si="1"/>
        <v>52</v>
      </c>
      <c r="I12" s="74">
        <f t="shared" si="1"/>
        <v>57.5</v>
      </c>
      <c r="J12" s="74">
        <f t="shared" si="1"/>
        <v>0</v>
      </c>
    </row>
    <row r="13" spans="1:10" x14ac:dyDescent="0.25">
      <c r="A13" s="142" t="s">
        <v>293</v>
      </c>
      <c r="B13" s="143">
        <v>7</v>
      </c>
      <c r="C13" s="143">
        <v>4</v>
      </c>
      <c r="D13" s="143">
        <v>5</v>
      </c>
      <c r="E13" s="143">
        <v>3</v>
      </c>
      <c r="F13" s="143"/>
      <c r="G13" s="143"/>
      <c r="H13" s="158"/>
      <c r="I13" s="158"/>
      <c r="J13" s="158"/>
    </row>
    <row r="14" spans="1:10" x14ac:dyDescent="0.25">
      <c r="A14" s="9" t="s">
        <v>89</v>
      </c>
      <c r="B14" s="38">
        <v>0.5</v>
      </c>
      <c r="C14" s="38"/>
      <c r="D14" s="38">
        <v>0.5</v>
      </c>
      <c r="E14" s="38">
        <v>0.5</v>
      </c>
      <c r="F14" s="38">
        <v>0.5</v>
      </c>
      <c r="G14" s="38">
        <v>0.5</v>
      </c>
      <c r="H14" s="85"/>
      <c r="I14" s="85"/>
      <c r="J14" s="85"/>
    </row>
    <row r="15" spans="1:10" x14ac:dyDescent="0.25">
      <c r="A15" s="145" t="s">
        <v>90</v>
      </c>
      <c r="B15" s="146">
        <v>0.5</v>
      </c>
      <c r="C15" s="146"/>
      <c r="D15" s="146"/>
      <c r="E15" s="146"/>
      <c r="F15" s="146"/>
      <c r="G15" s="146"/>
      <c r="H15" s="159"/>
      <c r="I15" s="159"/>
      <c r="J15" s="159"/>
    </row>
    <row r="16" spans="1:10" x14ac:dyDescent="0.25">
      <c r="A16" s="9" t="s">
        <v>97</v>
      </c>
      <c r="B16" s="38">
        <v>1</v>
      </c>
      <c r="C16" s="38">
        <v>0.5</v>
      </c>
      <c r="D16" s="38">
        <v>0.5</v>
      </c>
      <c r="E16" s="38">
        <v>1</v>
      </c>
      <c r="F16" s="38">
        <v>3</v>
      </c>
      <c r="G16" s="38">
        <v>3</v>
      </c>
      <c r="H16" s="85">
        <v>1</v>
      </c>
      <c r="I16" s="85">
        <v>4</v>
      </c>
      <c r="J16" s="85"/>
    </row>
    <row r="17" spans="1:10" x14ac:dyDescent="0.25">
      <c r="A17" s="145" t="s">
        <v>99</v>
      </c>
      <c r="B17" s="146"/>
      <c r="C17" s="146">
        <v>1</v>
      </c>
      <c r="D17" s="146">
        <v>3</v>
      </c>
      <c r="E17" s="146">
        <v>0.5</v>
      </c>
      <c r="F17" s="146">
        <v>1</v>
      </c>
      <c r="G17" s="146">
        <v>1</v>
      </c>
      <c r="H17" s="159">
        <v>0.5</v>
      </c>
      <c r="I17" s="159"/>
      <c r="J17" s="159"/>
    </row>
    <row r="18" spans="1:10" x14ac:dyDescent="0.25">
      <c r="A18" s="9" t="s">
        <v>108</v>
      </c>
      <c r="B18" s="38"/>
      <c r="C18" s="38"/>
      <c r="D18" s="38">
        <v>2</v>
      </c>
      <c r="E18" s="38">
        <v>3</v>
      </c>
      <c r="F18" s="38"/>
      <c r="G18" s="38">
        <v>1</v>
      </c>
      <c r="H18" s="85">
        <v>1</v>
      </c>
      <c r="I18" s="85">
        <v>0.5</v>
      </c>
      <c r="J18" s="85"/>
    </row>
    <row r="19" spans="1:10" x14ac:dyDescent="0.25">
      <c r="A19" s="164" t="s">
        <v>325</v>
      </c>
      <c r="B19" s="146">
        <v>2</v>
      </c>
      <c r="C19" s="146">
        <v>3</v>
      </c>
      <c r="D19" s="146">
        <v>3</v>
      </c>
      <c r="E19" s="146">
        <v>3</v>
      </c>
      <c r="F19" s="146"/>
      <c r="G19" s="146"/>
      <c r="H19" s="159">
        <v>3</v>
      </c>
      <c r="I19" s="159">
        <v>5</v>
      </c>
      <c r="J19" s="159"/>
    </row>
    <row r="20" spans="1:10" x14ac:dyDescent="0.25">
      <c r="A20" s="9" t="s">
        <v>121</v>
      </c>
      <c r="B20" s="38">
        <v>1</v>
      </c>
      <c r="C20" s="38"/>
      <c r="D20" s="38"/>
      <c r="E20" s="38"/>
      <c r="F20" s="38"/>
      <c r="G20" s="38"/>
      <c r="H20" s="85"/>
      <c r="I20" s="85"/>
      <c r="J20" s="85"/>
    </row>
    <row r="21" spans="1:10" x14ac:dyDescent="0.25">
      <c r="A21" s="145" t="s">
        <v>123</v>
      </c>
      <c r="B21" s="146">
        <v>5</v>
      </c>
      <c r="C21" s="146">
        <v>6</v>
      </c>
      <c r="D21" s="146"/>
      <c r="E21" s="146"/>
      <c r="F21" s="146"/>
      <c r="G21" s="146"/>
      <c r="H21" s="159">
        <v>5</v>
      </c>
      <c r="I21" s="159">
        <v>4</v>
      </c>
      <c r="J21" s="159"/>
    </row>
    <row r="22" spans="1:10" x14ac:dyDescent="0.25">
      <c r="A22" s="9" t="s">
        <v>253</v>
      </c>
      <c r="B22" s="38"/>
      <c r="C22" s="38"/>
      <c r="D22" s="38">
        <v>30</v>
      </c>
      <c r="E22" s="38"/>
      <c r="F22" s="38"/>
      <c r="G22" s="38"/>
      <c r="H22" s="85"/>
      <c r="I22" s="85"/>
      <c r="J22" s="85"/>
    </row>
    <row r="23" spans="1:10" x14ac:dyDescent="0.25">
      <c r="A23" s="145" t="s">
        <v>125</v>
      </c>
      <c r="B23" s="146"/>
      <c r="C23" s="146"/>
      <c r="D23" s="146">
        <v>12</v>
      </c>
      <c r="E23" s="146">
        <v>39</v>
      </c>
      <c r="F23" s="146">
        <v>8</v>
      </c>
      <c r="G23" s="146">
        <v>13</v>
      </c>
      <c r="H23" s="159">
        <v>9</v>
      </c>
      <c r="I23" s="159">
        <v>7</v>
      </c>
      <c r="J23" s="159"/>
    </row>
    <row r="24" spans="1:10" x14ac:dyDescent="0.25">
      <c r="A24" s="9" t="s">
        <v>131</v>
      </c>
      <c r="B24" s="38"/>
      <c r="C24" s="38">
        <v>0.5</v>
      </c>
      <c r="D24" s="38">
        <v>0.5</v>
      </c>
      <c r="E24" s="38">
        <v>0.5</v>
      </c>
      <c r="F24" s="38">
        <v>0.5</v>
      </c>
      <c r="G24" s="38">
        <v>0.5</v>
      </c>
      <c r="H24" s="85">
        <v>0.5</v>
      </c>
      <c r="I24" s="85">
        <v>1</v>
      </c>
      <c r="J24" s="85"/>
    </row>
    <row r="25" spans="1:10" x14ac:dyDescent="0.25">
      <c r="A25" s="145" t="s">
        <v>137</v>
      </c>
      <c r="B25" s="146">
        <v>2</v>
      </c>
      <c r="C25" s="146">
        <v>3</v>
      </c>
      <c r="D25" s="146">
        <v>4</v>
      </c>
      <c r="E25" s="146">
        <v>5</v>
      </c>
      <c r="F25" s="146">
        <v>7</v>
      </c>
      <c r="G25" s="146">
        <v>8</v>
      </c>
      <c r="H25" s="159">
        <v>5</v>
      </c>
      <c r="I25" s="159">
        <v>11</v>
      </c>
      <c r="J25" s="159"/>
    </row>
    <row r="26" spans="1:10" x14ac:dyDescent="0.25">
      <c r="A26" s="9" t="s">
        <v>139</v>
      </c>
      <c r="B26" s="38">
        <v>0.5</v>
      </c>
      <c r="C26" s="38">
        <v>0.5</v>
      </c>
      <c r="D26" s="38">
        <v>1</v>
      </c>
      <c r="E26" s="110">
        <v>0.1</v>
      </c>
      <c r="F26" s="38">
        <v>1</v>
      </c>
      <c r="G26" s="38">
        <v>2</v>
      </c>
      <c r="H26" s="85">
        <v>2</v>
      </c>
      <c r="I26" s="85">
        <v>2</v>
      </c>
      <c r="J26" s="85"/>
    </row>
    <row r="27" spans="1:10" x14ac:dyDescent="0.25">
      <c r="A27" s="151" t="s">
        <v>197</v>
      </c>
      <c r="B27" s="152">
        <v>36</v>
      </c>
      <c r="C27" s="152">
        <v>23</v>
      </c>
      <c r="D27" s="152"/>
      <c r="E27" s="152">
        <v>8</v>
      </c>
      <c r="F27" s="152">
        <v>45</v>
      </c>
      <c r="G27" s="152">
        <v>40</v>
      </c>
      <c r="H27" s="160">
        <v>25</v>
      </c>
      <c r="I27" s="160">
        <v>23</v>
      </c>
      <c r="J27" s="160"/>
    </row>
    <row r="28" spans="1:10" x14ac:dyDescent="0.25">
      <c r="A28" s="154" t="s">
        <v>198</v>
      </c>
      <c r="B28" s="155"/>
      <c r="C28" s="155"/>
      <c r="D28" s="155"/>
      <c r="E28" s="155"/>
      <c r="F28" s="155"/>
      <c r="G28" s="155"/>
      <c r="H28" s="169"/>
      <c r="I28" s="169">
        <v>0.5</v>
      </c>
      <c r="J28" s="169"/>
    </row>
    <row r="29" spans="1:10" x14ac:dyDescent="0.25">
      <c r="A29" s="27"/>
      <c r="B29" s="71"/>
      <c r="C29" s="71"/>
      <c r="D29" s="71"/>
      <c r="E29" s="71"/>
      <c r="F29" s="71"/>
      <c r="G29" s="71"/>
      <c r="H29" s="87"/>
      <c r="I29" s="87"/>
      <c r="J29" s="87"/>
    </row>
    <row r="30" spans="1:10" x14ac:dyDescent="0.25">
      <c r="A30" s="26" t="s">
        <v>5</v>
      </c>
      <c r="B30" s="74">
        <f>B12+B5</f>
        <v>57.5</v>
      </c>
      <c r="C30" s="74">
        <f t="shared" ref="C30:J30" si="2">C12+C5</f>
        <v>42.5</v>
      </c>
      <c r="D30" s="74">
        <f t="shared" si="2"/>
        <v>63.5</v>
      </c>
      <c r="E30" s="74">
        <f t="shared" si="2"/>
        <v>65.599999999999994</v>
      </c>
      <c r="F30" s="74">
        <f t="shared" si="2"/>
        <v>68.5</v>
      </c>
      <c r="G30" s="74">
        <f t="shared" ref="G30" si="3">G12+G5</f>
        <v>72</v>
      </c>
      <c r="H30" s="74">
        <f t="shared" si="2"/>
        <v>52.6</v>
      </c>
      <c r="I30" s="74">
        <f t="shared" si="2"/>
        <v>61.5</v>
      </c>
      <c r="J30" s="74">
        <f t="shared" si="2"/>
        <v>0</v>
      </c>
    </row>
    <row r="31" spans="1:10" x14ac:dyDescent="0.25">
      <c r="A31" s="26" t="s">
        <v>6</v>
      </c>
      <c r="B31" s="42">
        <f>COUNT(B6:B10)+COUNT(B13:B26)</f>
        <v>10</v>
      </c>
      <c r="C31" s="42">
        <f t="shared" ref="C31:J31" si="4">COUNT(C6:C10)+COUNT(C13:C26)</f>
        <v>9</v>
      </c>
      <c r="D31" s="42">
        <f t="shared" si="4"/>
        <v>14</v>
      </c>
      <c r="E31" s="42">
        <f t="shared" si="4"/>
        <v>14</v>
      </c>
      <c r="F31" s="42">
        <f t="shared" si="4"/>
        <v>11</v>
      </c>
      <c r="G31" s="42">
        <f t="shared" ref="G31" si="5">COUNT(G6:G10)+COUNT(G13:G26)</f>
        <v>11</v>
      </c>
      <c r="H31" s="42">
        <f t="shared" si="4"/>
        <v>11</v>
      </c>
      <c r="I31" s="42">
        <f t="shared" si="4"/>
        <v>12</v>
      </c>
      <c r="J31" s="42">
        <f t="shared" si="4"/>
        <v>0</v>
      </c>
    </row>
    <row r="32" spans="1:10" x14ac:dyDescent="0.25">
      <c r="A32" s="26" t="s">
        <v>326</v>
      </c>
      <c r="B32" s="42"/>
      <c r="C32" s="42"/>
      <c r="D32" s="42"/>
      <c r="E32" s="88"/>
      <c r="F32" s="88"/>
      <c r="G32" s="88"/>
      <c r="H32" s="88"/>
      <c r="I32" s="88">
        <v>8086</v>
      </c>
      <c r="J32" s="88"/>
    </row>
    <row r="33" spans="2:10" x14ac:dyDescent="0.25">
      <c r="B33" s="83"/>
      <c r="C33" s="83"/>
      <c r="D33" s="83"/>
      <c r="E33" s="83"/>
      <c r="F33" s="83"/>
      <c r="G33" s="83"/>
      <c r="H33" s="83"/>
      <c r="I33" s="83"/>
      <c r="J33" s="83"/>
    </row>
    <row r="34" spans="2:10" x14ac:dyDescent="0.25">
      <c r="B34" s="83"/>
      <c r="C34" s="83"/>
      <c r="D34" s="83"/>
      <c r="E34" s="83"/>
      <c r="F34" s="83"/>
      <c r="G34" s="83"/>
      <c r="H34" s="83"/>
      <c r="I34" s="83"/>
      <c r="J34" s="83"/>
    </row>
    <row r="35" spans="2:10" x14ac:dyDescent="0.25">
      <c r="B35" s="83"/>
      <c r="C35" s="83"/>
      <c r="D35" s="83"/>
      <c r="E35" s="83"/>
      <c r="F35" s="83"/>
      <c r="G35" s="83"/>
      <c r="H35" s="83"/>
      <c r="I35" s="83"/>
      <c r="J35" s="83"/>
    </row>
    <row r="36" spans="2:10" x14ac:dyDescent="0.25">
      <c r="B36" s="83"/>
      <c r="C36" s="83"/>
      <c r="D36" s="83"/>
      <c r="E36" s="83"/>
      <c r="F36" s="83"/>
      <c r="G36" s="83"/>
      <c r="H36" s="83"/>
      <c r="I36" s="83"/>
      <c r="J36" s="83"/>
    </row>
    <row r="37" spans="2:10" x14ac:dyDescent="0.25">
      <c r="B37" s="83"/>
      <c r="C37" s="83"/>
      <c r="D37" s="83"/>
      <c r="E37" s="83"/>
      <c r="F37" s="83"/>
      <c r="G37" s="83"/>
      <c r="H37" s="83"/>
      <c r="I37" s="83"/>
      <c r="J37" s="83"/>
    </row>
    <row r="38" spans="2:10" x14ac:dyDescent="0.25">
      <c r="B38" s="83"/>
      <c r="C38" s="83"/>
      <c r="D38" s="83"/>
      <c r="E38" s="83"/>
      <c r="F38" s="83"/>
      <c r="G38" s="83"/>
      <c r="H38" s="83"/>
      <c r="I38" s="83"/>
      <c r="J38" s="83"/>
    </row>
  </sheetData>
  <sortState xmlns:xlrd2="http://schemas.microsoft.com/office/spreadsheetml/2017/richdata2" ref="A13:H26">
    <sortCondition ref="A12:A26"/>
  </sortState>
  <phoneticPr fontId="4" type="noConversion"/>
  <printOptions gridLines="1"/>
  <pageMargins left="0.74803149606299213" right="0.74803149606299213" top="0.98425196850393704" bottom="0.98425196850393704" header="0.51181102362204722" footer="0.51181102362204722"/>
  <pageSetup paperSize="9" fitToHeight="0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6">
    <pageSetUpPr fitToPage="1"/>
  </sheetPr>
  <dimension ref="A1:J51"/>
  <sheetViews>
    <sheetView topLeftCell="A17" zoomScaleNormal="100" workbookViewId="0">
      <selection activeCell="G46" sqref="G46"/>
    </sheetView>
  </sheetViews>
  <sheetFormatPr defaultColWidth="8.85546875" defaultRowHeight="15.75" customHeight="1" x14ac:dyDescent="0.25"/>
  <cols>
    <col min="1" max="1" width="32.5703125" style="2" customWidth="1"/>
    <col min="2" max="7" width="9.5703125" style="2" customWidth="1"/>
    <col min="8" max="10" width="10.140625" style="2" customWidth="1"/>
    <col min="11" max="16384" width="8.85546875" style="2"/>
  </cols>
  <sheetData>
    <row r="1" spans="1:10" x14ac:dyDescent="0.25">
      <c r="A1" s="26"/>
      <c r="B1" s="22">
        <v>1976</v>
      </c>
      <c r="C1" s="22">
        <v>1997</v>
      </c>
      <c r="D1" s="22">
        <v>2006</v>
      </c>
      <c r="E1" s="22">
        <v>2011</v>
      </c>
      <c r="F1" s="22">
        <v>2014</v>
      </c>
      <c r="G1" s="22">
        <v>2017</v>
      </c>
      <c r="H1" s="22">
        <v>2020</v>
      </c>
      <c r="I1" s="22">
        <v>2023</v>
      </c>
      <c r="J1" s="22"/>
    </row>
    <row r="2" spans="1:10" x14ac:dyDescent="0.25">
      <c r="A2" s="29" t="s">
        <v>315</v>
      </c>
      <c r="B2" s="16" t="s">
        <v>189</v>
      </c>
      <c r="C2" s="16" t="s">
        <v>189</v>
      </c>
      <c r="D2" s="16" t="s">
        <v>189</v>
      </c>
      <c r="E2" s="16" t="s">
        <v>189</v>
      </c>
      <c r="F2" s="16" t="s">
        <v>189</v>
      </c>
      <c r="G2" s="16" t="s">
        <v>189</v>
      </c>
      <c r="H2" s="16" t="s">
        <v>189</v>
      </c>
      <c r="I2" s="16" t="s">
        <v>189</v>
      </c>
      <c r="J2" s="16" t="s">
        <v>189</v>
      </c>
    </row>
    <row r="3" spans="1:10" x14ac:dyDescent="0.25">
      <c r="A3" s="10" t="s">
        <v>316</v>
      </c>
      <c r="B3" s="6"/>
      <c r="C3" s="6"/>
      <c r="D3" s="6"/>
      <c r="E3" s="12"/>
      <c r="F3" s="12"/>
      <c r="G3" s="12" t="s">
        <v>318</v>
      </c>
      <c r="H3" s="12"/>
      <c r="I3" s="12" t="s">
        <v>305</v>
      </c>
      <c r="J3" s="12"/>
    </row>
    <row r="4" spans="1:10" x14ac:dyDescent="0.25">
      <c r="A4" s="21" t="s">
        <v>327</v>
      </c>
      <c r="B4" s="71"/>
      <c r="C4" s="71"/>
      <c r="D4" s="71"/>
      <c r="E4" s="87"/>
      <c r="F4" s="87"/>
      <c r="G4" s="87"/>
      <c r="H4" s="87"/>
      <c r="I4" s="87"/>
      <c r="J4" s="87"/>
    </row>
    <row r="5" spans="1:10" x14ac:dyDescent="0.25">
      <c r="A5" s="26" t="s">
        <v>3</v>
      </c>
      <c r="B5" s="74">
        <f t="shared" ref="B5:J5" si="0">SUM(B6:B9)</f>
        <v>0</v>
      </c>
      <c r="C5" s="74">
        <f t="shared" si="0"/>
        <v>0</v>
      </c>
      <c r="D5" s="74">
        <f t="shared" si="0"/>
        <v>0</v>
      </c>
      <c r="E5" s="74">
        <f t="shared" si="0"/>
        <v>0.5</v>
      </c>
      <c r="F5" s="74">
        <f t="shared" si="0"/>
        <v>5</v>
      </c>
      <c r="G5" s="74">
        <f t="shared" si="0"/>
        <v>2</v>
      </c>
      <c r="H5" s="74">
        <f t="shared" si="0"/>
        <v>0.61</v>
      </c>
      <c r="I5" s="74">
        <f t="shared" si="0"/>
        <v>0.5</v>
      </c>
      <c r="J5" s="74">
        <f t="shared" si="0"/>
        <v>0</v>
      </c>
    </row>
    <row r="6" spans="1:10" x14ac:dyDescent="0.25">
      <c r="A6" s="142" t="s">
        <v>53</v>
      </c>
      <c r="B6" s="143"/>
      <c r="C6" s="143"/>
      <c r="D6" s="143"/>
      <c r="E6" s="158"/>
      <c r="F6" s="158">
        <v>2</v>
      </c>
      <c r="G6" s="158">
        <v>0.5</v>
      </c>
      <c r="H6" s="158">
        <v>0.1</v>
      </c>
      <c r="I6" s="158"/>
      <c r="J6" s="158"/>
    </row>
    <row r="7" spans="1:10" x14ac:dyDescent="0.25">
      <c r="A7" s="9" t="s">
        <v>328</v>
      </c>
      <c r="B7" s="85"/>
      <c r="C7" s="85"/>
      <c r="D7" s="85"/>
      <c r="E7" s="38">
        <v>0.5</v>
      </c>
      <c r="F7" s="38">
        <v>3</v>
      </c>
      <c r="G7" s="38"/>
      <c r="H7" s="85">
        <v>0.01</v>
      </c>
      <c r="I7" s="85">
        <v>0.5</v>
      </c>
      <c r="J7" s="85"/>
    </row>
    <row r="8" spans="1:10" x14ac:dyDescent="0.25">
      <c r="A8" s="9" t="s">
        <v>329</v>
      </c>
      <c r="B8" s="85"/>
      <c r="C8" s="85"/>
      <c r="D8" s="85"/>
      <c r="E8" s="38"/>
      <c r="F8" s="38"/>
      <c r="G8" s="38">
        <v>0.5</v>
      </c>
      <c r="H8" s="85"/>
      <c r="I8" s="85"/>
      <c r="J8" s="85"/>
    </row>
    <row r="9" spans="1:10" x14ac:dyDescent="0.25">
      <c r="A9" s="145" t="s">
        <v>69</v>
      </c>
      <c r="B9" s="146"/>
      <c r="C9" s="146"/>
      <c r="D9" s="146"/>
      <c r="E9" s="146"/>
      <c r="F9" s="146"/>
      <c r="G9" s="146">
        <v>1</v>
      </c>
      <c r="H9" s="159">
        <v>0.5</v>
      </c>
      <c r="I9" s="159"/>
      <c r="J9" s="159"/>
    </row>
    <row r="10" spans="1:10" x14ac:dyDescent="0.25">
      <c r="A10" s="27"/>
      <c r="B10" s="71"/>
      <c r="C10" s="71"/>
      <c r="D10" s="71"/>
      <c r="E10" s="87"/>
      <c r="F10" s="87"/>
      <c r="G10" s="87"/>
      <c r="H10" s="87"/>
      <c r="I10" s="87"/>
      <c r="J10" s="87"/>
    </row>
    <row r="11" spans="1:10" x14ac:dyDescent="0.25">
      <c r="A11" s="26" t="s">
        <v>1</v>
      </c>
      <c r="B11" s="74">
        <f>SUM(B12:B21)</f>
        <v>15</v>
      </c>
      <c r="C11" s="74">
        <f t="shared" ref="C11:J11" si="1">SUM(C12:C21)</f>
        <v>23</v>
      </c>
      <c r="D11" s="74">
        <f t="shared" si="1"/>
        <v>33</v>
      </c>
      <c r="E11" s="74">
        <f t="shared" si="1"/>
        <v>30</v>
      </c>
      <c r="F11" s="74">
        <f t="shared" si="1"/>
        <v>33.5</v>
      </c>
      <c r="G11" s="74">
        <f t="shared" si="1"/>
        <v>42.5</v>
      </c>
      <c r="H11" s="74">
        <f t="shared" si="1"/>
        <v>27</v>
      </c>
      <c r="I11" s="74">
        <f t="shared" si="1"/>
        <v>35</v>
      </c>
      <c r="J11" s="74">
        <f t="shared" si="1"/>
        <v>0</v>
      </c>
    </row>
    <row r="12" spans="1:10" x14ac:dyDescent="0.25">
      <c r="A12" s="142" t="s">
        <v>144</v>
      </c>
      <c r="B12" s="143">
        <v>10</v>
      </c>
      <c r="C12" s="143">
        <v>6</v>
      </c>
      <c r="D12" s="143">
        <v>5</v>
      </c>
      <c r="E12" s="143">
        <v>0.5</v>
      </c>
      <c r="F12" s="143">
        <v>0.5</v>
      </c>
      <c r="G12" s="143">
        <v>0.5</v>
      </c>
      <c r="H12" s="158">
        <v>1</v>
      </c>
      <c r="I12" s="158">
        <v>1</v>
      </c>
      <c r="J12" s="158"/>
    </row>
    <row r="13" spans="1:10" x14ac:dyDescent="0.25">
      <c r="A13" s="9" t="s">
        <v>330</v>
      </c>
      <c r="B13" s="38"/>
      <c r="C13" s="38"/>
      <c r="D13" s="38"/>
      <c r="E13" s="38">
        <v>6</v>
      </c>
      <c r="F13" s="38">
        <v>11</v>
      </c>
      <c r="G13" s="38">
        <v>12</v>
      </c>
      <c r="H13" s="85">
        <v>11</v>
      </c>
      <c r="I13" s="85">
        <v>10</v>
      </c>
      <c r="J13" s="85"/>
    </row>
    <row r="14" spans="1:10" x14ac:dyDescent="0.25">
      <c r="A14" s="145" t="s">
        <v>167</v>
      </c>
      <c r="B14" s="146"/>
      <c r="C14" s="146"/>
      <c r="D14" s="146"/>
      <c r="E14" s="146">
        <v>0.5</v>
      </c>
      <c r="F14" s="146"/>
      <c r="G14" s="146">
        <v>6</v>
      </c>
      <c r="H14" s="159"/>
      <c r="I14" s="159"/>
      <c r="J14" s="159"/>
    </row>
    <row r="15" spans="1:10" x14ac:dyDescent="0.25">
      <c r="A15" s="9" t="s">
        <v>331</v>
      </c>
      <c r="B15" s="38"/>
      <c r="C15" s="38"/>
      <c r="D15" s="38"/>
      <c r="E15" s="38"/>
      <c r="F15" s="38">
        <v>1</v>
      </c>
      <c r="G15" s="38"/>
      <c r="H15" s="85">
        <v>4</v>
      </c>
      <c r="I15" s="85">
        <v>9</v>
      </c>
      <c r="J15" s="85"/>
    </row>
    <row r="16" spans="1:10" x14ac:dyDescent="0.25">
      <c r="A16" s="145" t="s">
        <v>174</v>
      </c>
      <c r="B16" s="146">
        <v>1</v>
      </c>
      <c r="C16" s="146">
        <v>7</v>
      </c>
      <c r="D16" s="146">
        <v>5</v>
      </c>
      <c r="E16" s="146">
        <v>20</v>
      </c>
      <c r="F16" s="146">
        <v>18</v>
      </c>
      <c r="G16" s="146">
        <v>24</v>
      </c>
      <c r="H16" s="159">
        <v>10</v>
      </c>
      <c r="I16" s="159">
        <v>14</v>
      </c>
      <c r="J16" s="159"/>
    </row>
    <row r="17" spans="1:10" x14ac:dyDescent="0.25">
      <c r="A17" s="9" t="s">
        <v>229</v>
      </c>
      <c r="B17" s="38">
        <v>2</v>
      </c>
      <c r="C17" s="38">
        <v>9</v>
      </c>
      <c r="D17" s="38">
        <v>19</v>
      </c>
      <c r="E17" s="38"/>
      <c r="F17" s="38">
        <v>1</v>
      </c>
      <c r="G17" s="38"/>
      <c r="H17" s="85"/>
      <c r="I17" s="85"/>
      <c r="J17" s="85"/>
    </row>
    <row r="18" spans="1:10" x14ac:dyDescent="0.25">
      <c r="A18" s="145" t="s">
        <v>208</v>
      </c>
      <c r="B18" s="146"/>
      <c r="C18" s="146"/>
      <c r="D18" s="146"/>
      <c r="E18" s="146">
        <v>2</v>
      </c>
      <c r="F18" s="146">
        <v>2</v>
      </c>
      <c r="G18" s="146"/>
      <c r="H18" s="159">
        <v>0.5</v>
      </c>
      <c r="I18" s="159"/>
      <c r="J18" s="159"/>
    </row>
    <row r="19" spans="1:10" x14ac:dyDescent="0.25">
      <c r="A19" s="9" t="s">
        <v>177</v>
      </c>
      <c r="B19" s="38">
        <v>1</v>
      </c>
      <c r="C19" s="38"/>
      <c r="D19" s="38">
        <v>2</v>
      </c>
      <c r="E19" s="38">
        <v>1</v>
      </c>
      <c r="F19" s="38"/>
      <c r="G19" s="38"/>
      <c r="H19" s="85">
        <v>0.5</v>
      </c>
      <c r="I19" s="85">
        <v>1</v>
      </c>
      <c r="J19" s="85"/>
    </row>
    <row r="20" spans="1:10" ht="19.5" x14ac:dyDescent="0.25">
      <c r="A20" s="145" t="s">
        <v>179</v>
      </c>
      <c r="B20" s="146"/>
      <c r="C20" s="146"/>
      <c r="D20" s="146">
        <v>2</v>
      </c>
      <c r="E20" s="146"/>
      <c r="F20" s="146"/>
      <c r="G20" s="146"/>
      <c r="H20" s="178"/>
      <c r="I20" s="159"/>
      <c r="J20" s="159"/>
    </row>
    <row r="21" spans="1:10" x14ac:dyDescent="0.25">
      <c r="A21" s="9" t="s">
        <v>180</v>
      </c>
      <c r="B21" s="38">
        <v>1</v>
      </c>
      <c r="C21" s="38">
        <v>1</v>
      </c>
      <c r="D21" s="38"/>
      <c r="E21" s="38"/>
      <c r="F21" s="38"/>
      <c r="G21" s="38"/>
      <c r="H21" s="85"/>
      <c r="I21" s="85"/>
      <c r="J21" s="85"/>
    </row>
    <row r="22" spans="1:10" x14ac:dyDescent="0.25">
      <c r="A22" s="150" t="s">
        <v>0</v>
      </c>
      <c r="B22" s="146"/>
      <c r="C22" s="146"/>
      <c r="D22" s="146"/>
      <c r="E22" s="146">
        <v>11</v>
      </c>
      <c r="F22" s="146"/>
      <c r="G22" s="146"/>
      <c r="H22" s="159"/>
      <c r="I22" s="159">
        <v>4</v>
      </c>
      <c r="J22" s="159"/>
    </row>
    <row r="23" spans="1:10" x14ac:dyDescent="0.25">
      <c r="A23" s="14"/>
      <c r="B23" s="71"/>
      <c r="C23" s="71"/>
      <c r="D23" s="71"/>
      <c r="E23" s="87"/>
      <c r="F23" s="87"/>
      <c r="G23" s="87"/>
      <c r="H23" s="87"/>
      <c r="I23" s="87"/>
      <c r="J23" s="87"/>
    </row>
    <row r="24" spans="1:10" x14ac:dyDescent="0.25">
      <c r="A24" s="26" t="s">
        <v>2</v>
      </c>
      <c r="B24" s="74">
        <f>SUM(B25:B27)</f>
        <v>0</v>
      </c>
      <c r="C24" s="74">
        <f t="shared" ref="C24:J24" si="2">SUM(C25:C27)</f>
        <v>0</v>
      </c>
      <c r="D24" s="74">
        <f t="shared" si="2"/>
        <v>0</v>
      </c>
      <c r="E24" s="74">
        <f t="shared" si="2"/>
        <v>0.5</v>
      </c>
      <c r="F24" s="74">
        <f t="shared" si="2"/>
        <v>0</v>
      </c>
      <c r="G24" s="74">
        <f t="shared" si="2"/>
        <v>0.5</v>
      </c>
      <c r="H24" s="74">
        <f t="shared" si="2"/>
        <v>1</v>
      </c>
      <c r="I24" s="74">
        <f t="shared" si="2"/>
        <v>4.0999999999999996</v>
      </c>
      <c r="J24" s="74">
        <f t="shared" si="2"/>
        <v>0</v>
      </c>
    </row>
    <row r="25" spans="1:10" x14ac:dyDescent="0.25">
      <c r="A25" s="142" t="s">
        <v>18</v>
      </c>
      <c r="B25" s="162"/>
      <c r="C25" s="162"/>
      <c r="D25" s="162"/>
      <c r="E25" s="162"/>
      <c r="F25" s="162"/>
      <c r="G25" s="162"/>
      <c r="H25" s="143"/>
      <c r="I25" s="158">
        <v>0.1</v>
      </c>
      <c r="J25" s="158"/>
    </row>
    <row r="26" spans="1:10" x14ac:dyDescent="0.25">
      <c r="A26" s="15" t="s">
        <v>19</v>
      </c>
      <c r="B26" s="95"/>
      <c r="C26" s="95"/>
      <c r="D26" s="95"/>
      <c r="E26" s="95"/>
      <c r="F26" s="95"/>
      <c r="G26" s="95">
        <v>0.5</v>
      </c>
      <c r="H26" s="41">
        <v>0.5</v>
      </c>
      <c r="I26" s="89">
        <v>1</v>
      </c>
      <c r="J26" s="89"/>
    </row>
    <row r="27" spans="1:10" x14ac:dyDescent="0.25">
      <c r="A27" s="145" t="s">
        <v>30</v>
      </c>
      <c r="B27" s="146"/>
      <c r="C27" s="146"/>
      <c r="D27" s="146"/>
      <c r="E27" s="146">
        <v>0.5</v>
      </c>
      <c r="F27" s="159"/>
      <c r="G27" s="159"/>
      <c r="H27" s="159">
        <v>0.5</v>
      </c>
      <c r="I27" s="159">
        <v>3</v>
      </c>
      <c r="J27" s="159"/>
    </row>
    <row r="28" spans="1:10" x14ac:dyDescent="0.25">
      <c r="A28" s="14"/>
      <c r="B28" s="71"/>
      <c r="C28" s="71"/>
      <c r="D28" s="71"/>
      <c r="E28" s="87"/>
      <c r="F28" s="87"/>
      <c r="G28" s="87"/>
      <c r="H28" s="87"/>
      <c r="I28" s="87"/>
      <c r="J28" s="87"/>
    </row>
    <row r="29" spans="1:10" x14ac:dyDescent="0.25">
      <c r="A29" s="26" t="s">
        <v>4</v>
      </c>
      <c r="B29" s="74">
        <f>SUM(B30:B43)</f>
        <v>48.5</v>
      </c>
      <c r="C29" s="74">
        <f t="shared" ref="C29:J29" si="3">SUM(C30:C43)</f>
        <v>35</v>
      </c>
      <c r="D29" s="74">
        <f t="shared" si="3"/>
        <v>35</v>
      </c>
      <c r="E29" s="74">
        <f t="shared" si="3"/>
        <v>20.5</v>
      </c>
      <c r="F29" s="74">
        <f t="shared" si="3"/>
        <v>8</v>
      </c>
      <c r="G29" s="74">
        <f t="shared" si="3"/>
        <v>9.5</v>
      </c>
      <c r="H29" s="74">
        <f t="shared" si="3"/>
        <v>18.009999999999998</v>
      </c>
      <c r="I29" s="74">
        <f t="shared" si="3"/>
        <v>19.100000000000001</v>
      </c>
      <c r="J29" s="74">
        <f t="shared" si="3"/>
        <v>0</v>
      </c>
    </row>
    <row r="30" spans="1:10" x14ac:dyDescent="0.25">
      <c r="A30" s="142" t="s">
        <v>215</v>
      </c>
      <c r="B30" s="143">
        <v>22</v>
      </c>
      <c r="C30" s="143">
        <v>4</v>
      </c>
      <c r="D30" s="143">
        <v>12</v>
      </c>
      <c r="E30" s="143">
        <v>2</v>
      </c>
      <c r="F30" s="143">
        <v>0.5</v>
      </c>
      <c r="G30" s="143"/>
      <c r="H30" s="158">
        <v>0.5</v>
      </c>
      <c r="I30" s="158"/>
      <c r="J30" s="158"/>
    </row>
    <row r="31" spans="1:10" x14ac:dyDescent="0.25">
      <c r="A31" s="9" t="s">
        <v>89</v>
      </c>
      <c r="B31" s="38">
        <v>0.5</v>
      </c>
      <c r="C31" s="38">
        <v>0.5</v>
      </c>
      <c r="D31" s="38">
        <v>0.5</v>
      </c>
      <c r="E31" s="38">
        <v>0.5</v>
      </c>
      <c r="F31" s="38">
        <v>0.5</v>
      </c>
      <c r="G31" s="38"/>
      <c r="H31" s="85">
        <v>0.01</v>
      </c>
      <c r="I31" s="85">
        <v>0.1</v>
      </c>
      <c r="J31" s="85"/>
    </row>
    <row r="32" spans="1:10" x14ac:dyDescent="0.25">
      <c r="A32" s="145" t="s">
        <v>96</v>
      </c>
      <c r="B32" s="146">
        <v>2</v>
      </c>
      <c r="C32" s="146">
        <v>0.5</v>
      </c>
      <c r="D32" s="146">
        <v>0.5</v>
      </c>
      <c r="E32" s="146">
        <v>1</v>
      </c>
      <c r="F32" s="146">
        <v>0.5</v>
      </c>
      <c r="G32" s="146">
        <v>0.5</v>
      </c>
      <c r="H32" s="159">
        <v>0.5</v>
      </c>
      <c r="I32" s="159">
        <v>0.5</v>
      </c>
      <c r="J32" s="159"/>
    </row>
    <row r="33" spans="1:10" x14ac:dyDescent="0.25">
      <c r="A33" s="9" t="s">
        <v>97</v>
      </c>
      <c r="B33" s="38">
        <v>0.5</v>
      </c>
      <c r="C33" s="38">
        <v>1</v>
      </c>
      <c r="D33" s="38">
        <v>1</v>
      </c>
      <c r="E33" s="38">
        <v>0.5</v>
      </c>
      <c r="F33" s="38">
        <v>0.5</v>
      </c>
      <c r="G33" s="38">
        <v>1</v>
      </c>
      <c r="H33" s="85">
        <v>4</v>
      </c>
      <c r="I33" s="85">
        <v>6</v>
      </c>
      <c r="J33" s="85"/>
    </row>
    <row r="34" spans="1:10" x14ac:dyDescent="0.25">
      <c r="A34" s="145" t="s">
        <v>99</v>
      </c>
      <c r="B34" s="146"/>
      <c r="C34" s="146"/>
      <c r="D34" s="146"/>
      <c r="E34" s="146"/>
      <c r="F34" s="146"/>
      <c r="G34" s="146">
        <v>0.5</v>
      </c>
      <c r="H34" s="159">
        <v>0.5</v>
      </c>
      <c r="I34" s="159"/>
      <c r="J34" s="159"/>
    </row>
    <row r="35" spans="1:10" x14ac:dyDescent="0.25">
      <c r="A35" s="9" t="s">
        <v>332</v>
      </c>
      <c r="B35" s="38"/>
      <c r="C35" s="38"/>
      <c r="D35" s="38">
        <v>1</v>
      </c>
      <c r="E35" s="38"/>
      <c r="F35" s="38"/>
      <c r="G35" s="38"/>
      <c r="H35" s="85"/>
      <c r="I35" s="85"/>
      <c r="J35" s="85"/>
    </row>
    <row r="36" spans="1:10" x14ac:dyDescent="0.25">
      <c r="A36" s="145" t="s">
        <v>101</v>
      </c>
      <c r="B36" s="146"/>
      <c r="C36" s="146"/>
      <c r="D36" s="146">
        <v>1</v>
      </c>
      <c r="E36" s="146"/>
      <c r="F36" s="146"/>
      <c r="G36" s="146"/>
      <c r="H36" s="159"/>
      <c r="I36" s="159"/>
      <c r="J36" s="159"/>
    </row>
    <row r="37" spans="1:10" x14ac:dyDescent="0.25">
      <c r="A37" s="9" t="s">
        <v>202</v>
      </c>
      <c r="B37" s="38"/>
      <c r="C37" s="38"/>
      <c r="D37" s="38">
        <v>0.5</v>
      </c>
      <c r="E37" s="38"/>
      <c r="F37" s="38"/>
      <c r="G37" s="38"/>
      <c r="H37" s="85"/>
      <c r="I37" s="85"/>
      <c r="J37" s="85"/>
    </row>
    <row r="38" spans="1:10" x14ac:dyDescent="0.25">
      <c r="A38" s="145" t="s">
        <v>118</v>
      </c>
      <c r="B38" s="146">
        <v>15</v>
      </c>
      <c r="C38" s="146">
        <v>12</v>
      </c>
      <c r="D38" s="146">
        <v>12</v>
      </c>
      <c r="E38" s="146">
        <v>9</v>
      </c>
      <c r="F38" s="146">
        <v>4</v>
      </c>
      <c r="G38" s="146">
        <v>5</v>
      </c>
      <c r="H38" s="159">
        <v>3</v>
      </c>
      <c r="I38" s="159">
        <v>3</v>
      </c>
      <c r="J38" s="159"/>
    </row>
    <row r="39" spans="1:10" x14ac:dyDescent="0.25">
      <c r="A39" s="9" t="s">
        <v>123</v>
      </c>
      <c r="B39" s="38"/>
      <c r="C39" s="38">
        <v>1</v>
      </c>
      <c r="D39" s="38"/>
      <c r="E39" s="38"/>
      <c r="F39" s="38"/>
      <c r="G39" s="38"/>
      <c r="H39" s="85"/>
      <c r="I39" s="85"/>
      <c r="J39" s="85"/>
    </row>
    <row r="40" spans="1:10" x14ac:dyDescent="0.25">
      <c r="A40" s="145" t="s">
        <v>131</v>
      </c>
      <c r="B40" s="146">
        <v>0.5</v>
      </c>
      <c r="C40" s="146">
        <v>0.5</v>
      </c>
      <c r="D40" s="146">
        <v>0.5</v>
      </c>
      <c r="E40" s="146">
        <v>1</v>
      </c>
      <c r="F40" s="146"/>
      <c r="G40" s="146">
        <v>0.5</v>
      </c>
      <c r="H40" s="159">
        <v>0.5</v>
      </c>
      <c r="I40" s="159">
        <v>0.5</v>
      </c>
      <c r="J40" s="159"/>
    </row>
    <row r="41" spans="1:10" x14ac:dyDescent="0.25">
      <c r="A41" s="9" t="s">
        <v>139</v>
      </c>
      <c r="B41" s="38">
        <v>0.5</v>
      </c>
      <c r="C41" s="38">
        <v>0.5</v>
      </c>
      <c r="D41" s="38"/>
      <c r="E41" s="38">
        <v>0.5</v>
      </c>
      <c r="F41" s="38"/>
      <c r="G41" s="38"/>
      <c r="H41" s="85"/>
      <c r="I41" s="85"/>
      <c r="J41" s="85"/>
    </row>
    <row r="42" spans="1:10" x14ac:dyDescent="0.25">
      <c r="A42" s="145" t="s">
        <v>140</v>
      </c>
      <c r="B42" s="146">
        <v>2</v>
      </c>
      <c r="C42" s="146">
        <v>6</v>
      </c>
      <c r="D42" s="146">
        <v>6</v>
      </c>
      <c r="E42" s="146">
        <v>2</v>
      </c>
      <c r="F42" s="146">
        <v>2</v>
      </c>
      <c r="G42" s="146">
        <v>2</v>
      </c>
      <c r="H42" s="159">
        <v>2</v>
      </c>
      <c r="I42" s="159">
        <v>3</v>
      </c>
      <c r="J42" s="159"/>
    </row>
    <row r="43" spans="1:10" x14ac:dyDescent="0.25">
      <c r="A43" s="151" t="s">
        <v>197</v>
      </c>
      <c r="B43" s="152">
        <v>5.5</v>
      </c>
      <c r="C43" s="152">
        <v>9</v>
      </c>
      <c r="D43" s="152"/>
      <c r="E43" s="152">
        <v>4</v>
      </c>
      <c r="F43" s="152"/>
      <c r="G43" s="152"/>
      <c r="H43" s="160">
        <v>7</v>
      </c>
      <c r="I43" s="160">
        <v>6</v>
      </c>
      <c r="J43" s="160"/>
    </row>
    <row r="44" spans="1:10" x14ac:dyDescent="0.25">
      <c r="A44" s="154" t="s">
        <v>198</v>
      </c>
      <c r="B44" s="169"/>
      <c r="C44" s="169"/>
      <c r="D44" s="169"/>
      <c r="E44" s="155">
        <v>5</v>
      </c>
      <c r="F44" s="155"/>
      <c r="G44" s="155"/>
      <c r="H44" s="169">
        <v>20</v>
      </c>
      <c r="I44" s="169">
        <v>4</v>
      </c>
      <c r="J44" s="169"/>
    </row>
    <row r="45" spans="1:10" x14ac:dyDescent="0.25">
      <c r="A45" s="27"/>
      <c r="B45" s="87"/>
      <c r="C45" s="87"/>
      <c r="D45" s="87"/>
      <c r="E45" s="71"/>
      <c r="F45" s="71"/>
      <c r="G45" s="71"/>
      <c r="H45" s="87"/>
      <c r="I45" s="87"/>
      <c r="J45" s="87"/>
    </row>
    <row r="46" spans="1:10" x14ac:dyDescent="0.25">
      <c r="A46" s="26" t="s">
        <v>5</v>
      </c>
      <c r="B46" s="74">
        <f t="shared" ref="B46:J46" si="4">B29+B11+B24+B5</f>
        <v>63.5</v>
      </c>
      <c r="C46" s="74">
        <f t="shared" si="4"/>
        <v>58</v>
      </c>
      <c r="D46" s="74">
        <f t="shared" si="4"/>
        <v>68</v>
      </c>
      <c r="E46" s="74">
        <f t="shared" si="4"/>
        <v>51.5</v>
      </c>
      <c r="F46" s="74">
        <f t="shared" si="4"/>
        <v>46.5</v>
      </c>
      <c r="G46" s="74">
        <f t="shared" ref="G46" si="5">G29+G11+G24+G5</f>
        <v>54.5</v>
      </c>
      <c r="H46" s="74">
        <f t="shared" si="4"/>
        <v>46.62</v>
      </c>
      <c r="I46" s="74">
        <f t="shared" si="4"/>
        <v>58.7</v>
      </c>
      <c r="J46" s="74">
        <f t="shared" si="4"/>
        <v>0</v>
      </c>
    </row>
    <row r="47" spans="1:10" x14ac:dyDescent="0.25">
      <c r="A47" s="26" t="s">
        <v>6</v>
      </c>
      <c r="B47" s="42">
        <f>COUNT(B6:B9)+COUNT(B12:B21)+COUNT(B25:B27)+COUNT(B30:B42)</f>
        <v>13</v>
      </c>
      <c r="C47" s="42">
        <f t="shared" ref="C47:J47" si="6">COUNT(C6:C9)+COUNT(C12:C21)+COUNT(C25:C27)+COUNT(C30:C42)</f>
        <v>13</v>
      </c>
      <c r="D47" s="42">
        <f t="shared" si="6"/>
        <v>15</v>
      </c>
      <c r="E47" s="42">
        <f t="shared" si="6"/>
        <v>16</v>
      </c>
      <c r="F47" s="42">
        <f t="shared" si="6"/>
        <v>14</v>
      </c>
      <c r="G47" s="42">
        <f t="shared" ref="G47" si="7">COUNT(G6:G9)+COUNT(G12:G21)+COUNT(G25:G27)+COUNT(G30:G42)</f>
        <v>14</v>
      </c>
      <c r="H47" s="42">
        <f t="shared" si="6"/>
        <v>19</v>
      </c>
      <c r="I47" s="42">
        <f t="shared" si="6"/>
        <v>15</v>
      </c>
      <c r="J47" s="42">
        <f t="shared" si="6"/>
        <v>0</v>
      </c>
    </row>
    <row r="48" spans="1:10" x14ac:dyDescent="0.25">
      <c r="A48" s="26" t="s">
        <v>333</v>
      </c>
      <c r="B48" s="88"/>
      <c r="C48" s="88"/>
      <c r="D48" s="88"/>
      <c r="E48" s="88"/>
      <c r="F48" s="88"/>
      <c r="G48" s="88"/>
      <c r="H48" s="88"/>
      <c r="I48" s="88">
        <v>8088</v>
      </c>
      <c r="J48" s="88"/>
    </row>
    <row r="49" spans="2:10" x14ac:dyDescent="0.25">
      <c r="B49" s="83"/>
      <c r="C49" s="83"/>
      <c r="D49" s="83"/>
      <c r="E49" s="83"/>
      <c r="F49" s="83"/>
      <c r="G49" s="83"/>
      <c r="H49" s="83"/>
      <c r="I49" s="83"/>
      <c r="J49" s="83"/>
    </row>
    <row r="50" spans="2:10" x14ac:dyDescent="0.25">
      <c r="B50" s="83"/>
      <c r="C50" s="83"/>
      <c r="D50" s="83"/>
      <c r="E50" s="83"/>
      <c r="F50" s="83"/>
      <c r="G50" s="83"/>
      <c r="H50" s="83"/>
      <c r="I50" s="83"/>
      <c r="J50" s="83"/>
    </row>
    <row r="51" spans="2:10" x14ac:dyDescent="0.25">
      <c r="B51" s="83"/>
      <c r="C51" s="83"/>
      <c r="D51" s="83"/>
      <c r="E51" s="83"/>
      <c r="F51" s="83"/>
      <c r="G51" s="83"/>
      <c r="H51" s="83"/>
      <c r="I51" s="83"/>
      <c r="J51" s="83"/>
    </row>
  </sheetData>
  <sortState xmlns:xlrd2="http://schemas.microsoft.com/office/spreadsheetml/2017/richdata2" ref="A30:I42">
    <sortCondition ref="A29:A42"/>
  </sortState>
  <phoneticPr fontId="4" type="noConversion"/>
  <printOptions gridLines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7">
    <pageSetUpPr fitToPage="1"/>
  </sheetPr>
  <dimension ref="A1:J40"/>
  <sheetViews>
    <sheetView topLeftCell="A5" zoomScale="115" zoomScaleNormal="115" workbookViewId="0">
      <selection activeCell="H37" sqref="H37"/>
    </sheetView>
  </sheetViews>
  <sheetFormatPr defaultRowHeight="12.75" customHeight="1" x14ac:dyDescent="0.2"/>
  <cols>
    <col min="1" max="1" width="29.7109375" customWidth="1"/>
    <col min="2" max="7" width="9.5703125" customWidth="1"/>
    <col min="8" max="10" width="10" customWidth="1"/>
  </cols>
  <sheetData>
    <row r="1" spans="1:10" ht="15.75" x14ac:dyDescent="0.2">
      <c r="A1" s="26"/>
      <c r="B1" s="22">
        <v>1976</v>
      </c>
      <c r="C1" s="22">
        <v>1997</v>
      </c>
      <c r="D1" s="22">
        <v>2006</v>
      </c>
      <c r="E1" s="22">
        <v>2011</v>
      </c>
      <c r="F1" s="22">
        <v>2014</v>
      </c>
      <c r="G1" s="22">
        <v>2017</v>
      </c>
      <c r="H1" s="22">
        <v>2020</v>
      </c>
      <c r="I1" s="22">
        <v>2023</v>
      </c>
      <c r="J1" s="22"/>
    </row>
    <row r="2" spans="1:10" ht="18" customHeight="1" x14ac:dyDescent="0.2">
      <c r="A2" s="29" t="s">
        <v>334</v>
      </c>
      <c r="B2" s="16" t="s">
        <v>189</v>
      </c>
      <c r="C2" s="16" t="s">
        <v>189</v>
      </c>
      <c r="D2" s="16" t="s">
        <v>189</v>
      </c>
      <c r="E2" s="16" t="s">
        <v>189</v>
      </c>
      <c r="F2" s="16" t="s">
        <v>189</v>
      </c>
      <c r="G2" s="16" t="s">
        <v>189</v>
      </c>
      <c r="H2" s="16" t="s">
        <v>189</v>
      </c>
      <c r="I2" s="16" t="s">
        <v>189</v>
      </c>
      <c r="J2" s="16" t="s">
        <v>189</v>
      </c>
    </row>
    <row r="3" spans="1:10" ht="15.75" x14ac:dyDescent="0.25">
      <c r="A3" s="10" t="s">
        <v>335</v>
      </c>
      <c r="B3" s="6"/>
      <c r="C3" s="6"/>
      <c r="D3" s="6"/>
      <c r="E3" s="12"/>
      <c r="F3" s="12"/>
      <c r="G3" s="12" t="s">
        <v>318</v>
      </c>
      <c r="H3" s="12"/>
      <c r="I3" s="12" t="s">
        <v>305</v>
      </c>
      <c r="J3" s="12"/>
    </row>
    <row r="4" spans="1:10" ht="15.75" x14ac:dyDescent="0.25">
      <c r="A4" s="21" t="s">
        <v>336</v>
      </c>
      <c r="B4" s="8"/>
      <c r="C4" s="8"/>
      <c r="D4" s="8"/>
      <c r="E4" s="56"/>
      <c r="F4" s="56"/>
      <c r="G4" s="56"/>
      <c r="H4" s="56"/>
      <c r="I4" s="56"/>
      <c r="J4" s="56"/>
    </row>
    <row r="5" spans="1:10" ht="15.75" x14ac:dyDescent="0.2">
      <c r="A5" s="26" t="s">
        <v>1</v>
      </c>
      <c r="B5" s="74">
        <f>SUM(B6:B7)</f>
        <v>1</v>
      </c>
      <c r="C5" s="74">
        <f t="shared" ref="C5:J5" si="0">SUM(C6:C7)</f>
        <v>1</v>
      </c>
      <c r="D5" s="74">
        <f t="shared" si="0"/>
        <v>1.05</v>
      </c>
      <c r="E5" s="74">
        <f t="shared" si="0"/>
        <v>0.5</v>
      </c>
      <c r="F5" s="74">
        <f t="shared" si="0"/>
        <v>0.5</v>
      </c>
      <c r="G5" s="74">
        <f t="shared" si="0"/>
        <v>0.5</v>
      </c>
      <c r="H5" s="74">
        <f t="shared" si="0"/>
        <v>0.5</v>
      </c>
      <c r="I5" s="74">
        <f t="shared" si="0"/>
        <v>0.5</v>
      </c>
      <c r="J5" s="74">
        <f t="shared" si="0"/>
        <v>0</v>
      </c>
    </row>
    <row r="6" spans="1:10" ht="15.75" x14ac:dyDescent="0.2">
      <c r="A6" s="142" t="s">
        <v>144</v>
      </c>
      <c r="B6" s="143"/>
      <c r="C6" s="143">
        <v>0.5</v>
      </c>
      <c r="D6" s="143">
        <v>0.05</v>
      </c>
      <c r="E6" s="143">
        <v>0.5</v>
      </c>
      <c r="F6" s="143">
        <v>0.5</v>
      </c>
      <c r="G6" s="143">
        <v>0.5</v>
      </c>
      <c r="H6" s="158">
        <v>0.5</v>
      </c>
      <c r="I6" s="158">
        <v>0.5</v>
      </c>
      <c r="J6" s="158"/>
    </row>
    <row r="7" spans="1:10" ht="15.75" x14ac:dyDescent="0.2">
      <c r="A7" s="9" t="s">
        <v>175</v>
      </c>
      <c r="B7" s="38">
        <v>1</v>
      </c>
      <c r="C7" s="38">
        <v>0.5</v>
      </c>
      <c r="D7" s="38">
        <v>1</v>
      </c>
      <c r="E7" s="85"/>
      <c r="F7" s="85"/>
      <c r="G7" s="85"/>
      <c r="H7" s="85"/>
      <c r="I7" s="85"/>
      <c r="J7" s="85"/>
    </row>
    <row r="8" spans="1:10" ht="15.75" x14ac:dyDescent="0.2">
      <c r="A8" s="14"/>
      <c r="B8" s="71"/>
      <c r="C8" s="71"/>
      <c r="D8" s="71"/>
      <c r="E8" s="87"/>
      <c r="F8" s="87"/>
      <c r="G8" s="87"/>
      <c r="H8" s="87"/>
      <c r="I8" s="87"/>
      <c r="J8" s="87"/>
    </row>
    <row r="9" spans="1:10" ht="15.75" x14ac:dyDescent="0.2">
      <c r="A9" s="26" t="s">
        <v>2</v>
      </c>
      <c r="B9" s="74">
        <f>SUM(B10:B12)</f>
        <v>8.5</v>
      </c>
      <c r="C9" s="74">
        <f t="shared" ref="C9:J9" si="1">SUM(C10:C12)</f>
        <v>8.5</v>
      </c>
      <c r="D9" s="74">
        <f t="shared" si="1"/>
        <v>7.5</v>
      </c>
      <c r="E9" s="74">
        <f t="shared" si="1"/>
        <v>4</v>
      </c>
      <c r="F9" s="74">
        <f t="shared" si="1"/>
        <v>2.5</v>
      </c>
      <c r="G9" s="74">
        <f t="shared" si="1"/>
        <v>4</v>
      </c>
      <c r="H9" s="74">
        <f t="shared" si="1"/>
        <v>2</v>
      </c>
      <c r="I9" s="74">
        <f t="shared" si="1"/>
        <v>1.5</v>
      </c>
      <c r="J9" s="74">
        <f t="shared" si="1"/>
        <v>0</v>
      </c>
    </row>
    <row r="10" spans="1:10" ht="15.75" x14ac:dyDescent="0.2">
      <c r="A10" s="142" t="s">
        <v>44</v>
      </c>
      <c r="B10" s="143">
        <v>1.5</v>
      </c>
      <c r="C10" s="143">
        <v>2</v>
      </c>
      <c r="D10" s="143">
        <v>2</v>
      </c>
      <c r="E10" s="143"/>
      <c r="F10" s="143"/>
      <c r="G10" s="143"/>
      <c r="H10" s="158">
        <v>0.5</v>
      </c>
      <c r="I10" s="158"/>
      <c r="J10" s="158"/>
    </row>
    <row r="11" spans="1:10" ht="15.75" x14ac:dyDescent="0.2">
      <c r="A11" s="9" t="s">
        <v>45</v>
      </c>
      <c r="B11" s="38"/>
      <c r="C11" s="38">
        <v>0.5</v>
      </c>
      <c r="D11" s="38">
        <v>0.5</v>
      </c>
      <c r="E11" s="38">
        <v>2</v>
      </c>
      <c r="F11" s="38">
        <v>0.5</v>
      </c>
      <c r="G11" s="38">
        <v>1</v>
      </c>
      <c r="H11" s="85">
        <v>0.5</v>
      </c>
      <c r="I11" s="85">
        <v>0.5</v>
      </c>
      <c r="J11" s="85"/>
    </row>
    <row r="12" spans="1:10" ht="15.75" x14ac:dyDescent="0.2">
      <c r="A12" s="145" t="s">
        <v>46</v>
      </c>
      <c r="B12" s="146">
        <v>7</v>
      </c>
      <c r="C12" s="146">
        <v>6</v>
      </c>
      <c r="D12" s="146">
        <v>5</v>
      </c>
      <c r="E12" s="146">
        <v>2</v>
      </c>
      <c r="F12" s="146">
        <v>2</v>
      </c>
      <c r="G12" s="146">
        <v>3</v>
      </c>
      <c r="H12" s="159">
        <v>1</v>
      </c>
      <c r="I12" s="159">
        <v>1</v>
      </c>
      <c r="J12" s="159"/>
    </row>
    <row r="13" spans="1:10" ht="15.75" x14ac:dyDescent="0.2">
      <c r="A13" s="14"/>
      <c r="B13" s="71"/>
      <c r="C13" s="71"/>
      <c r="D13" s="71"/>
      <c r="E13" s="87"/>
      <c r="F13" s="87"/>
      <c r="G13" s="87"/>
      <c r="H13" s="87"/>
      <c r="I13" s="87"/>
      <c r="J13" s="87"/>
    </row>
    <row r="14" spans="1:10" ht="15.75" x14ac:dyDescent="0.2">
      <c r="A14" s="26" t="s">
        <v>4</v>
      </c>
      <c r="B14" s="74">
        <f>SUM(B15:B32)</f>
        <v>45.5</v>
      </c>
      <c r="C14" s="74">
        <f t="shared" ref="C14:J14" si="2">SUM(C15:C32)</f>
        <v>30.5</v>
      </c>
      <c r="D14" s="74">
        <f t="shared" si="2"/>
        <v>23</v>
      </c>
      <c r="E14" s="74">
        <f t="shared" si="2"/>
        <v>39</v>
      </c>
      <c r="F14" s="74">
        <f t="shared" si="2"/>
        <v>65.5</v>
      </c>
      <c r="G14" s="74">
        <f t="shared" si="2"/>
        <v>50</v>
      </c>
      <c r="H14" s="74">
        <f t="shared" si="2"/>
        <v>44.8</v>
      </c>
      <c r="I14" s="74">
        <f t="shared" si="2"/>
        <v>39.700000000000003</v>
      </c>
      <c r="J14" s="74">
        <f t="shared" si="2"/>
        <v>0</v>
      </c>
    </row>
    <row r="15" spans="1:10" ht="15.75" x14ac:dyDescent="0.2">
      <c r="A15" s="142" t="s">
        <v>215</v>
      </c>
      <c r="B15" s="143">
        <v>24</v>
      </c>
      <c r="C15" s="143">
        <v>2</v>
      </c>
      <c r="D15" s="143">
        <v>5</v>
      </c>
      <c r="E15" s="143">
        <v>4</v>
      </c>
      <c r="F15" s="143">
        <v>2</v>
      </c>
      <c r="G15" s="143">
        <v>0.5</v>
      </c>
      <c r="H15" s="158">
        <v>1</v>
      </c>
      <c r="I15" s="158"/>
      <c r="J15" s="158"/>
    </row>
    <row r="16" spans="1:10" ht="15.75" x14ac:dyDescent="0.2">
      <c r="A16" s="9" t="s">
        <v>79</v>
      </c>
      <c r="B16" s="38"/>
      <c r="C16" s="38"/>
      <c r="D16" s="38">
        <v>0.5</v>
      </c>
      <c r="E16" s="38"/>
      <c r="F16" s="38"/>
      <c r="G16" s="38"/>
      <c r="H16" s="85"/>
      <c r="I16" s="85"/>
      <c r="J16" s="85"/>
    </row>
    <row r="17" spans="1:10" ht="15.75" x14ac:dyDescent="0.2">
      <c r="A17" s="145" t="s">
        <v>83</v>
      </c>
      <c r="B17" s="146"/>
      <c r="C17" s="146"/>
      <c r="D17" s="146">
        <v>1</v>
      </c>
      <c r="E17" s="146"/>
      <c r="F17" s="146"/>
      <c r="G17" s="146"/>
      <c r="H17" s="159"/>
      <c r="I17" s="159"/>
      <c r="J17" s="159"/>
    </row>
    <row r="18" spans="1:10" ht="15.75" x14ac:dyDescent="0.2">
      <c r="A18" s="9" t="s">
        <v>86</v>
      </c>
      <c r="B18" s="38"/>
      <c r="C18" s="38">
        <v>7</v>
      </c>
      <c r="D18" s="38">
        <v>7</v>
      </c>
      <c r="E18" s="38">
        <v>7</v>
      </c>
      <c r="F18" s="38">
        <v>4</v>
      </c>
      <c r="G18" s="38">
        <v>7</v>
      </c>
      <c r="H18" s="85">
        <v>3</v>
      </c>
      <c r="I18" s="85"/>
      <c r="J18" s="85"/>
    </row>
    <row r="19" spans="1:10" ht="15.75" x14ac:dyDescent="0.2">
      <c r="A19" s="145" t="s">
        <v>89</v>
      </c>
      <c r="B19" s="146"/>
      <c r="C19" s="146"/>
      <c r="D19" s="146">
        <v>0.5</v>
      </c>
      <c r="E19" s="146">
        <v>0.5</v>
      </c>
      <c r="F19" s="146">
        <v>0.5</v>
      </c>
      <c r="G19" s="146">
        <v>0.5</v>
      </c>
      <c r="H19" s="159">
        <v>0.5</v>
      </c>
      <c r="I19" s="159"/>
      <c r="J19" s="159"/>
    </row>
    <row r="20" spans="1:10" ht="15.75" x14ac:dyDescent="0.2">
      <c r="A20" s="9" t="s">
        <v>96</v>
      </c>
      <c r="B20" s="38">
        <v>0.5</v>
      </c>
      <c r="C20" s="38">
        <v>1</v>
      </c>
      <c r="D20" s="38">
        <v>0.5</v>
      </c>
      <c r="E20" s="38">
        <v>1</v>
      </c>
      <c r="F20" s="38">
        <v>3</v>
      </c>
      <c r="G20" s="38">
        <v>1</v>
      </c>
      <c r="H20" s="85">
        <v>0.1</v>
      </c>
      <c r="I20" s="85"/>
      <c r="J20" s="85"/>
    </row>
    <row r="21" spans="1:10" ht="15.75" x14ac:dyDescent="0.2">
      <c r="A21" s="145" t="s">
        <v>97</v>
      </c>
      <c r="B21" s="146">
        <v>0.5</v>
      </c>
      <c r="C21" s="146"/>
      <c r="D21" s="146">
        <v>0.5</v>
      </c>
      <c r="E21" s="146">
        <v>0.5</v>
      </c>
      <c r="F21" s="146">
        <v>0.5</v>
      </c>
      <c r="G21" s="146">
        <v>0.5</v>
      </c>
      <c r="H21" s="159">
        <v>0.1</v>
      </c>
      <c r="I21" s="159">
        <v>0.5</v>
      </c>
      <c r="J21" s="159"/>
    </row>
    <row r="22" spans="1:10" ht="15.75" x14ac:dyDescent="0.2">
      <c r="A22" s="9" t="s">
        <v>98</v>
      </c>
      <c r="B22" s="38">
        <v>3</v>
      </c>
      <c r="C22" s="38">
        <v>1</v>
      </c>
      <c r="D22" s="38"/>
      <c r="E22" s="38"/>
      <c r="F22" s="38"/>
      <c r="G22" s="38"/>
      <c r="H22" s="85"/>
      <c r="I22" s="85"/>
      <c r="J22" s="85"/>
    </row>
    <row r="23" spans="1:10" ht="15" customHeight="1" x14ac:dyDescent="0.2">
      <c r="A23" s="145" t="s">
        <v>99</v>
      </c>
      <c r="B23" s="146">
        <v>0.5</v>
      </c>
      <c r="C23" s="146">
        <v>0.5</v>
      </c>
      <c r="D23" s="146"/>
      <c r="E23" s="146"/>
      <c r="F23" s="146">
        <v>0.5</v>
      </c>
      <c r="G23" s="146">
        <v>0.5</v>
      </c>
      <c r="H23" s="159">
        <v>0.5</v>
      </c>
      <c r="I23" s="159"/>
      <c r="J23" s="159"/>
    </row>
    <row r="24" spans="1:10" ht="15.75" x14ac:dyDescent="0.2">
      <c r="A24" s="9" t="s">
        <v>102</v>
      </c>
      <c r="B24" s="38"/>
      <c r="C24" s="38"/>
      <c r="D24" s="38">
        <v>1</v>
      </c>
      <c r="E24" s="38">
        <v>3</v>
      </c>
      <c r="F24" s="38">
        <v>2</v>
      </c>
      <c r="G24" s="38">
        <v>3</v>
      </c>
      <c r="H24" s="85">
        <v>1</v>
      </c>
      <c r="I24" s="85">
        <v>4</v>
      </c>
      <c r="J24" s="85"/>
    </row>
    <row r="25" spans="1:10" ht="15.75" x14ac:dyDescent="0.2">
      <c r="A25" s="145" t="s">
        <v>104</v>
      </c>
      <c r="B25" s="146"/>
      <c r="C25" s="146"/>
      <c r="D25" s="146">
        <v>0.5</v>
      </c>
      <c r="E25" s="146"/>
      <c r="F25" s="146"/>
      <c r="G25" s="146"/>
      <c r="H25" s="159"/>
      <c r="I25" s="159"/>
      <c r="J25" s="159"/>
    </row>
    <row r="26" spans="1:10" ht="15.75" x14ac:dyDescent="0.2">
      <c r="A26" s="9" t="s">
        <v>106</v>
      </c>
      <c r="B26" s="38">
        <v>7</v>
      </c>
      <c r="C26" s="38">
        <v>8</v>
      </c>
      <c r="D26" s="38"/>
      <c r="E26" s="38"/>
      <c r="F26" s="38"/>
      <c r="G26" s="38"/>
      <c r="H26" s="85"/>
      <c r="I26" s="85"/>
      <c r="J26" s="85"/>
    </row>
    <row r="27" spans="1:10" ht="15.75" x14ac:dyDescent="0.2">
      <c r="A27" s="145" t="s">
        <v>123</v>
      </c>
      <c r="B27" s="146">
        <v>2</v>
      </c>
      <c r="C27" s="146">
        <v>2</v>
      </c>
      <c r="D27" s="146">
        <v>0.5</v>
      </c>
      <c r="E27" s="146">
        <v>0.5</v>
      </c>
      <c r="F27" s="146">
        <v>0.5</v>
      </c>
      <c r="G27" s="146">
        <v>0.5</v>
      </c>
      <c r="H27" s="159">
        <v>0.5</v>
      </c>
      <c r="I27" s="159">
        <v>0.1</v>
      </c>
      <c r="J27" s="159"/>
    </row>
    <row r="28" spans="1:10" ht="15" customHeight="1" x14ac:dyDescent="0.2">
      <c r="A28" s="9" t="s">
        <v>126</v>
      </c>
      <c r="B28" s="38">
        <v>3</v>
      </c>
      <c r="C28" s="38"/>
      <c r="D28" s="38">
        <v>0.5</v>
      </c>
      <c r="E28" s="38">
        <v>4</v>
      </c>
      <c r="F28" s="38">
        <v>4</v>
      </c>
      <c r="G28" s="38">
        <v>3</v>
      </c>
      <c r="H28" s="85">
        <v>1</v>
      </c>
      <c r="I28" s="85"/>
      <c r="J28" s="85"/>
    </row>
    <row r="29" spans="1:10" ht="15.75" x14ac:dyDescent="0.2">
      <c r="A29" s="145" t="s">
        <v>131</v>
      </c>
      <c r="B29" s="146">
        <v>2</v>
      </c>
      <c r="C29" s="146">
        <v>4</v>
      </c>
      <c r="D29" s="146">
        <v>4</v>
      </c>
      <c r="E29" s="146">
        <v>3</v>
      </c>
      <c r="F29" s="146">
        <v>6</v>
      </c>
      <c r="G29" s="146">
        <v>7</v>
      </c>
      <c r="H29" s="159">
        <v>6</v>
      </c>
      <c r="I29" s="159">
        <v>5</v>
      </c>
      <c r="J29" s="159"/>
    </row>
    <row r="30" spans="1:10" ht="15.75" x14ac:dyDescent="0.2">
      <c r="A30" s="9" t="s">
        <v>137</v>
      </c>
      <c r="B30" s="38">
        <v>0.5</v>
      </c>
      <c r="C30" s="38"/>
      <c r="D30" s="38">
        <v>1</v>
      </c>
      <c r="E30" s="38">
        <v>1</v>
      </c>
      <c r="F30" s="38">
        <v>2</v>
      </c>
      <c r="G30" s="38">
        <v>1</v>
      </c>
      <c r="H30" s="85">
        <v>1</v>
      </c>
      <c r="I30" s="85">
        <v>5</v>
      </c>
      <c r="J30" s="85"/>
    </row>
    <row r="31" spans="1:10" ht="15.75" x14ac:dyDescent="0.2">
      <c r="A31" s="145" t="s">
        <v>139</v>
      </c>
      <c r="B31" s="146">
        <v>0.5</v>
      </c>
      <c r="C31" s="146">
        <v>1</v>
      </c>
      <c r="D31" s="146">
        <v>0.5</v>
      </c>
      <c r="E31" s="146">
        <v>0.5</v>
      </c>
      <c r="F31" s="146">
        <v>0.5</v>
      </c>
      <c r="G31" s="146">
        <v>0.5</v>
      </c>
      <c r="H31" s="159">
        <v>0.1</v>
      </c>
      <c r="I31" s="159">
        <v>0.1</v>
      </c>
      <c r="J31" s="159"/>
    </row>
    <row r="32" spans="1:10" ht="15.75" x14ac:dyDescent="0.2">
      <c r="A32" s="151" t="s">
        <v>197</v>
      </c>
      <c r="B32" s="152">
        <v>2</v>
      </c>
      <c r="C32" s="152">
        <v>4</v>
      </c>
      <c r="D32" s="152"/>
      <c r="E32" s="152">
        <v>14</v>
      </c>
      <c r="F32" s="152">
        <v>40</v>
      </c>
      <c r="G32" s="152">
        <v>25</v>
      </c>
      <c r="H32" s="160">
        <v>30</v>
      </c>
      <c r="I32" s="160">
        <v>25</v>
      </c>
      <c r="J32" s="160"/>
    </row>
    <row r="33" spans="1:10" ht="15.75" x14ac:dyDescent="0.2">
      <c r="A33" s="154" t="s">
        <v>198</v>
      </c>
      <c r="B33" s="155"/>
      <c r="C33" s="155"/>
      <c r="D33" s="155"/>
      <c r="E33" s="155">
        <v>2</v>
      </c>
      <c r="F33" s="155">
        <v>1</v>
      </c>
      <c r="G33" s="155">
        <v>2</v>
      </c>
      <c r="H33" s="169">
        <v>0.5</v>
      </c>
      <c r="I33" s="169"/>
      <c r="J33" s="169"/>
    </row>
    <row r="34" spans="1:10" ht="15.75" x14ac:dyDescent="0.2">
      <c r="A34" s="11" t="s">
        <v>337</v>
      </c>
      <c r="B34" s="38"/>
      <c r="C34" s="38"/>
      <c r="D34" s="38"/>
      <c r="E34" s="38"/>
      <c r="F34" s="38"/>
      <c r="G34" s="38"/>
      <c r="H34" s="85"/>
      <c r="I34" s="85">
        <v>25</v>
      </c>
      <c r="J34" s="85"/>
    </row>
    <row r="35" spans="1:10" ht="15.75" x14ac:dyDescent="0.2">
      <c r="A35" s="27"/>
      <c r="B35" s="71"/>
      <c r="C35" s="71"/>
      <c r="D35" s="71"/>
      <c r="E35" s="71"/>
      <c r="F35" s="71"/>
      <c r="G35" s="71"/>
      <c r="H35" s="87"/>
      <c r="I35" s="87"/>
      <c r="J35" s="87"/>
    </row>
    <row r="36" spans="1:10" ht="15.75" x14ac:dyDescent="0.2">
      <c r="A36" s="26" t="s">
        <v>5</v>
      </c>
      <c r="B36" s="74">
        <f>B14+B9+B5</f>
        <v>55</v>
      </c>
      <c r="C36" s="74">
        <f t="shared" ref="C36:J36" si="3">C14+C9+C5</f>
        <v>40</v>
      </c>
      <c r="D36" s="74">
        <f t="shared" si="3"/>
        <v>31.55</v>
      </c>
      <c r="E36" s="74">
        <f t="shared" si="3"/>
        <v>43.5</v>
      </c>
      <c r="F36" s="74">
        <f t="shared" si="3"/>
        <v>68.5</v>
      </c>
      <c r="G36" s="74">
        <f t="shared" ref="G36" si="4">G14+G9+G5</f>
        <v>54.5</v>
      </c>
      <c r="H36" s="74">
        <f t="shared" si="3"/>
        <v>47.3</v>
      </c>
      <c r="I36" s="74">
        <f t="shared" si="3"/>
        <v>41.7</v>
      </c>
      <c r="J36" s="74">
        <f t="shared" si="3"/>
        <v>0</v>
      </c>
    </row>
    <row r="37" spans="1:10" ht="15.75" x14ac:dyDescent="0.2">
      <c r="A37" s="26" t="s">
        <v>6</v>
      </c>
      <c r="B37" s="42">
        <f>COUNT(B6:B7)+COUNT(B10:B12)+COUNT(B15:B31)</f>
        <v>14</v>
      </c>
      <c r="C37" s="42">
        <f t="shared" ref="C37:J37" si="5">COUNT(C6:C7)+COUNT(C10:C12)+COUNT(C15:C31)</f>
        <v>14</v>
      </c>
      <c r="D37" s="42">
        <f t="shared" si="5"/>
        <v>19</v>
      </c>
      <c r="E37" s="42">
        <f t="shared" si="5"/>
        <v>14</v>
      </c>
      <c r="F37" s="42">
        <f t="shared" si="5"/>
        <v>15</v>
      </c>
      <c r="G37" s="42">
        <f t="shared" ref="G37" si="6">COUNT(G6:G7)+COUNT(G10:G12)+COUNT(G15:G31)</f>
        <v>15</v>
      </c>
      <c r="H37" s="42">
        <f t="shared" si="5"/>
        <v>16</v>
      </c>
      <c r="I37" s="42">
        <f t="shared" si="5"/>
        <v>9</v>
      </c>
      <c r="J37" s="42">
        <f t="shared" si="5"/>
        <v>0</v>
      </c>
    </row>
    <row r="38" spans="1:10" ht="15.75" x14ac:dyDescent="0.2">
      <c r="A38" s="26" t="s">
        <v>338</v>
      </c>
      <c r="B38" s="42"/>
      <c r="C38" s="42"/>
      <c r="D38" s="42"/>
      <c r="E38" s="88"/>
      <c r="F38" s="88"/>
      <c r="G38" s="88"/>
      <c r="H38" s="88"/>
      <c r="I38" s="88">
        <v>8090</v>
      </c>
      <c r="J38" s="88"/>
    </row>
    <row r="39" spans="1:10" x14ac:dyDescent="0.2">
      <c r="B39" s="100"/>
      <c r="C39" s="100"/>
      <c r="D39" s="100"/>
      <c r="E39" s="100"/>
      <c r="F39" s="100"/>
      <c r="G39" s="100"/>
      <c r="H39" s="100"/>
      <c r="I39" s="100"/>
      <c r="J39" s="100"/>
    </row>
    <row r="40" spans="1:10" ht="15.75" x14ac:dyDescent="0.2">
      <c r="A40" s="179" t="s">
        <v>339</v>
      </c>
      <c r="B40" s="100"/>
      <c r="C40" s="100"/>
      <c r="D40" s="100"/>
      <c r="E40" s="100"/>
      <c r="F40" s="100"/>
      <c r="G40" s="100"/>
      <c r="H40" s="100"/>
      <c r="I40" s="100"/>
      <c r="J40" s="100"/>
    </row>
  </sheetData>
  <sortState xmlns:xlrd2="http://schemas.microsoft.com/office/spreadsheetml/2017/richdata2" ref="A15:I31">
    <sortCondition ref="A14:A31"/>
  </sortState>
  <phoneticPr fontId="4" type="noConversion"/>
  <printOptions gridLines="1"/>
  <pageMargins left="0.74803149606299213" right="0.74803149606299213" top="0.98425196850393704" bottom="0.98425196850393704" header="0.51181102362204722" footer="0.51181102362204722"/>
  <pageSetup paperSize="9" fitToHeight="0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8">
    <pageSetUpPr fitToPage="1"/>
  </sheetPr>
  <dimension ref="A1:G48"/>
  <sheetViews>
    <sheetView zoomScaleNormal="100" workbookViewId="0">
      <selection activeCell="K9" sqref="K9"/>
    </sheetView>
  </sheetViews>
  <sheetFormatPr defaultColWidth="8.85546875" defaultRowHeight="15.75" x14ac:dyDescent="0.25"/>
  <cols>
    <col min="1" max="1" width="32" style="2" customWidth="1"/>
    <col min="2" max="5" width="9.5703125" style="2" customWidth="1"/>
    <col min="6" max="7" width="10.5703125" style="2" customWidth="1"/>
    <col min="8" max="16384" width="8.85546875" style="2"/>
  </cols>
  <sheetData>
    <row r="1" spans="1:7" ht="16.5" thickBot="1" x14ac:dyDescent="0.3">
      <c r="A1" s="26"/>
      <c r="B1" s="22">
        <v>1976</v>
      </c>
      <c r="C1" s="22">
        <v>1997</v>
      </c>
      <c r="D1" s="22">
        <v>2006</v>
      </c>
      <c r="E1" s="22">
        <v>2011</v>
      </c>
      <c r="F1" s="22">
        <v>2014</v>
      </c>
      <c r="G1" s="22">
        <v>2020</v>
      </c>
    </row>
    <row r="2" spans="1:7" ht="17.25" customHeight="1" x14ac:dyDescent="0.25">
      <c r="A2" s="29" t="s">
        <v>334</v>
      </c>
      <c r="B2" s="16" t="s">
        <v>189</v>
      </c>
      <c r="C2" s="16" t="s">
        <v>189</v>
      </c>
      <c r="D2" s="16" t="s">
        <v>189</v>
      </c>
      <c r="E2" s="16" t="s">
        <v>189</v>
      </c>
      <c r="F2" s="16" t="s">
        <v>191</v>
      </c>
      <c r="G2" s="16" t="s">
        <v>189</v>
      </c>
    </row>
    <row r="3" spans="1:7" ht="18.75" customHeight="1" x14ac:dyDescent="0.25">
      <c r="A3" s="10" t="s">
        <v>335</v>
      </c>
      <c r="B3" s="6"/>
      <c r="C3" s="6"/>
      <c r="D3" s="6"/>
      <c r="E3" s="12"/>
      <c r="F3" s="12"/>
      <c r="G3" s="12"/>
    </row>
    <row r="4" spans="1:7" ht="16.5" thickBot="1" x14ac:dyDescent="0.3">
      <c r="A4" s="21" t="s">
        <v>340</v>
      </c>
      <c r="B4" s="8"/>
      <c r="C4" s="8"/>
      <c r="D4" s="8"/>
      <c r="E4" s="56"/>
      <c r="F4" s="56"/>
      <c r="G4" s="56"/>
    </row>
    <row r="5" spans="1:7" ht="16.5" thickBot="1" x14ac:dyDescent="0.3">
      <c r="A5" s="26" t="s">
        <v>3</v>
      </c>
      <c r="B5" s="74">
        <f>SUM(B6:B7)</f>
        <v>0</v>
      </c>
      <c r="C5" s="74">
        <f t="shared" ref="C5:G5" si="0">SUM(C6:C7)</f>
        <v>3</v>
      </c>
      <c r="D5" s="74">
        <f t="shared" si="0"/>
        <v>12</v>
      </c>
      <c r="E5" s="74">
        <f t="shared" si="0"/>
        <v>1.5</v>
      </c>
      <c r="F5" s="74">
        <f t="shared" si="0"/>
        <v>0</v>
      </c>
      <c r="G5" s="74">
        <f t="shared" si="0"/>
        <v>0</v>
      </c>
    </row>
    <row r="6" spans="1:7" x14ac:dyDescent="0.25">
      <c r="A6" s="15" t="s">
        <v>59</v>
      </c>
      <c r="B6" s="41"/>
      <c r="C6" s="41"/>
      <c r="D6" s="41">
        <v>1</v>
      </c>
      <c r="E6" s="41">
        <v>1</v>
      </c>
      <c r="F6" s="89"/>
      <c r="G6" s="89"/>
    </row>
    <row r="7" spans="1:7" x14ac:dyDescent="0.25">
      <c r="A7" s="9" t="s">
        <v>307</v>
      </c>
      <c r="B7" s="38"/>
      <c r="C7" s="38">
        <v>3</v>
      </c>
      <c r="D7" s="38">
        <v>11</v>
      </c>
      <c r="E7" s="38">
        <v>0.5</v>
      </c>
      <c r="F7" s="85"/>
      <c r="G7" s="85"/>
    </row>
    <row r="8" spans="1:7" ht="16.5" thickBot="1" x14ac:dyDescent="0.3">
      <c r="A8" s="14"/>
      <c r="B8" s="71"/>
      <c r="C8" s="71"/>
      <c r="D8" s="71"/>
      <c r="E8" s="87"/>
      <c r="F8" s="87"/>
      <c r="G8" s="87"/>
    </row>
    <row r="9" spans="1:7" ht="16.5" thickBot="1" x14ac:dyDescent="0.3">
      <c r="A9" s="26" t="s">
        <v>1</v>
      </c>
      <c r="B9" s="74">
        <f>SUM(B10:B16)</f>
        <v>20</v>
      </c>
      <c r="C9" s="74">
        <f t="shared" ref="C9:G9" si="1">SUM(C10:C16)</f>
        <v>29.5</v>
      </c>
      <c r="D9" s="74">
        <f t="shared" si="1"/>
        <v>40.5</v>
      </c>
      <c r="E9" s="74">
        <f t="shared" si="1"/>
        <v>41</v>
      </c>
      <c r="F9" s="74">
        <f t="shared" si="1"/>
        <v>0</v>
      </c>
      <c r="G9" s="74">
        <f t="shared" si="1"/>
        <v>0</v>
      </c>
    </row>
    <row r="10" spans="1:7" x14ac:dyDescent="0.25">
      <c r="A10" s="15" t="s">
        <v>144</v>
      </c>
      <c r="B10" s="41">
        <v>13</v>
      </c>
      <c r="C10" s="41">
        <v>15</v>
      </c>
      <c r="D10" s="41">
        <v>18</v>
      </c>
      <c r="E10" s="41">
        <v>9</v>
      </c>
      <c r="F10" s="41"/>
      <c r="G10" s="89"/>
    </row>
    <row r="11" spans="1:7" x14ac:dyDescent="0.25">
      <c r="A11" s="9" t="s">
        <v>145</v>
      </c>
      <c r="B11" s="38"/>
      <c r="C11" s="38"/>
      <c r="D11" s="38">
        <v>0.5</v>
      </c>
      <c r="E11" s="38"/>
      <c r="F11" s="38"/>
      <c r="G11" s="85"/>
    </row>
    <row r="12" spans="1:7" x14ac:dyDescent="0.25">
      <c r="A12" s="9" t="s">
        <v>341</v>
      </c>
      <c r="B12" s="38"/>
      <c r="C12" s="38"/>
      <c r="D12" s="38"/>
      <c r="E12" s="38">
        <v>6</v>
      </c>
      <c r="F12" s="38"/>
      <c r="G12" s="85"/>
    </row>
    <row r="13" spans="1:7" x14ac:dyDescent="0.25">
      <c r="A13" s="9" t="s">
        <v>170</v>
      </c>
      <c r="B13" s="38"/>
      <c r="C13" s="38">
        <v>0.5</v>
      </c>
      <c r="D13" s="38">
        <v>1</v>
      </c>
      <c r="E13" s="38">
        <v>1</v>
      </c>
      <c r="F13" s="38"/>
      <c r="G13" s="85"/>
    </row>
    <row r="14" spans="1:7" x14ac:dyDescent="0.25">
      <c r="A14" s="9" t="s">
        <v>175</v>
      </c>
      <c r="B14" s="38">
        <v>5</v>
      </c>
      <c r="C14" s="38">
        <v>4</v>
      </c>
      <c r="D14" s="38">
        <v>9</v>
      </c>
      <c r="E14" s="38">
        <v>15</v>
      </c>
      <c r="F14" s="38"/>
      <c r="G14" s="85"/>
    </row>
    <row r="15" spans="1:7" x14ac:dyDescent="0.25">
      <c r="A15" s="9" t="s">
        <v>208</v>
      </c>
      <c r="B15" s="38"/>
      <c r="C15" s="38">
        <v>8</v>
      </c>
      <c r="D15" s="38">
        <v>8</v>
      </c>
      <c r="E15" s="38">
        <v>6</v>
      </c>
      <c r="F15" s="38"/>
      <c r="G15" s="85"/>
    </row>
    <row r="16" spans="1:7" x14ac:dyDescent="0.25">
      <c r="A16" s="9" t="s">
        <v>177</v>
      </c>
      <c r="B16" s="38">
        <v>2</v>
      </c>
      <c r="C16" s="38">
        <v>2</v>
      </c>
      <c r="D16" s="38">
        <v>4</v>
      </c>
      <c r="E16" s="38">
        <v>4</v>
      </c>
      <c r="F16" s="38"/>
      <c r="G16" s="85"/>
    </row>
    <row r="17" spans="1:7" ht="16.5" thickBot="1" x14ac:dyDescent="0.3">
      <c r="A17" s="14"/>
      <c r="B17" s="71"/>
      <c r="C17" s="71"/>
      <c r="D17" s="71"/>
      <c r="E17" s="71"/>
      <c r="F17" s="71"/>
      <c r="G17" s="87"/>
    </row>
    <row r="18" spans="1:7" ht="16.5" thickBot="1" x14ac:dyDescent="0.3">
      <c r="A18" s="26" t="s">
        <v>2</v>
      </c>
      <c r="B18" s="74">
        <f>SUM(B19:B22)</f>
        <v>8</v>
      </c>
      <c r="C18" s="74">
        <f t="shared" ref="C18:G18" si="2">SUM(C19:C22)</f>
        <v>9</v>
      </c>
      <c r="D18" s="74">
        <f t="shared" si="2"/>
        <v>6.55</v>
      </c>
      <c r="E18" s="74">
        <f t="shared" si="2"/>
        <v>4.5</v>
      </c>
      <c r="F18" s="74">
        <f t="shared" si="2"/>
        <v>0</v>
      </c>
      <c r="G18" s="74">
        <f t="shared" si="2"/>
        <v>0</v>
      </c>
    </row>
    <row r="19" spans="1:7" x14ac:dyDescent="0.25">
      <c r="A19" s="15" t="s">
        <v>15</v>
      </c>
      <c r="B19" s="41"/>
      <c r="C19" s="41"/>
      <c r="D19" s="41">
        <v>0.05</v>
      </c>
      <c r="E19" s="41"/>
      <c r="F19" s="41"/>
      <c r="G19" s="89"/>
    </row>
    <row r="20" spans="1:7" x14ac:dyDescent="0.25">
      <c r="A20" s="9" t="s">
        <v>42</v>
      </c>
      <c r="B20" s="38">
        <v>8</v>
      </c>
      <c r="C20" s="38">
        <v>8</v>
      </c>
      <c r="D20" s="38">
        <v>6</v>
      </c>
      <c r="E20" s="38">
        <v>4</v>
      </c>
      <c r="F20" s="38"/>
      <c r="G20" s="85"/>
    </row>
    <row r="21" spans="1:7" x14ac:dyDescent="0.25">
      <c r="A21" s="9" t="s">
        <v>44</v>
      </c>
      <c r="B21" s="38"/>
      <c r="C21" s="38">
        <v>0.5</v>
      </c>
      <c r="D21" s="38"/>
      <c r="E21" s="38"/>
      <c r="F21" s="38"/>
      <c r="G21" s="85"/>
    </row>
    <row r="22" spans="1:7" x14ac:dyDescent="0.25">
      <c r="A22" s="9" t="s">
        <v>45</v>
      </c>
      <c r="B22" s="38"/>
      <c r="C22" s="38">
        <v>0.5</v>
      </c>
      <c r="D22" s="38">
        <v>0.5</v>
      </c>
      <c r="E22" s="38">
        <v>0.5</v>
      </c>
      <c r="F22" s="38"/>
      <c r="G22" s="85"/>
    </row>
    <row r="23" spans="1:7" ht="16.5" thickBot="1" x14ac:dyDescent="0.3">
      <c r="A23" s="21"/>
      <c r="B23" s="71"/>
      <c r="C23" s="71"/>
      <c r="D23" s="71"/>
      <c r="E23" s="87"/>
      <c r="F23" s="87"/>
      <c r="G23" s="87"/>
    </row>
    <row r="24" spans="1:7" ht="16.5" thickBot="1" x14ac:dyDescent="0.3">
      <c r="A24" s="26" t="s">
        <v>4</v>
      </c>
      <c r="B24" s="74">
        <f>SUM(B25:B42)</f>
        <v>39</v>
      </c>
      <c r="C24" s="74">
        <f t="shared" ref="C24:G24" si="3">SUM(C25:C42)</f>
        <v>46</v>
      </c>
      <c r="D24" s="74">
        <f t="shared" si="3"/>
        <v>18.5</v>
      </c>
      <c r="E24" s="74">
        <f t="shared" si="3"/>
        <v>24.5</v>
      </c>
      <c r="F24" s="74">
        <f t="shared" si="3"/>
        <v>0</v>
      </c>
      <c r="G24" s="74">
        <f t="shared" si="3"/>
        <v>0</v>
      </c>
    </row>
    <row r="25" spans="1:7" x14ac:dyDescent="0.25">
      <c r="A25" s="15" t="s">
        <v>74</v>
      </c>
      <c r="B25" s="41">
        <v>1</v>
      </c>
      <c r="C25" s="41"/>
      <c r="D25" s="41"/>
      <c r="E25" s="41"/>
      <c r="F25" s="41"/>
      <c r="G25" s="89"/>
    </row>
    <row r="26" spans="1:7" x14ac:dyDescent="0.25">
      <c r="A26" s="9" t="s">
        <v>293</v>
      </c>
      <c r="B26" s="38">
        <v>15</v>
      </c>
      <c r="C26" s="38">
        <v>15</v>
      </c>
      <c r="D26" s="38">
        <v>5</v>
      </c>
      <c r="E26" s="38">
        <v>7</v>
      </c>
      <c r="F26" s="38"/>
      <c r="G26" s="85"/>
    </row>
    <row r="27" spans="1:7" x14ac:dyDescent="0.25">
      <c r="A27" s="9" t="s">
        <v>86</v>
      </c>
      <c r="B27" s="38">
        <v>2</v>
      </c>
      <c r="C27" s="38">
        <v>2</v>
      </c>
      <c r="D27" s="38">
        <v>2</v>
      </c>
      <c r="E27" s="38">
        <v>1</v>
      </c>
      <c r="F27" s="38"/>
      <c r="G27" s="85"/>
    </row>
    <row r="28" spans="1:7" x14ac:dyDescent="0.25">
      <c r="A28" s="9" t="s">
        <v>96</v>
      </c>
      <c r="B28" s="38">
        <v>1</v>
      </c>
      <c r="C28" s="38">
        <v>0.5</v>
      </c>
      <c r="D28" s="38"/>
      <c r="E28" s="38"/>
      <c r="F28" s="38"/>
      <c r="G28" s="85"/>
    </row>
    <row r="29" spans="1:7" x14ac:dyDescent="0.25">
      <c r="A29" s="9" t="s">
        <v>97</v>
      </c>
      <c r="B29" s="38"/>
      <c r="C29" s="38">
        <v>0.5</v>
      </c>
      <c r="D29" s="38"/>
      <c r="E29" s="38"/>
      <c r="F29" s="38"/>
      <c r="G29" s="85"/>
    </row>
    <row r="30" spans="1:7" x14ac:dyDescent="0.25">
      <c r="A30" s="9" t="s">
        <v>98</v>
      </c>
      <c r="B30" s="38"/>
      <c r="C30" s="38">
        <v>0.5</v>
      </c>
      <c r="D30" s="38">
        <v>0.5</v>
      </c>
      <c r="E30" s="38"/>
      <c r="F30" s="38"/>
      <c r="G30" s="85"/>
    </row>
    <row r="31" spans="1:7" x14ac:dyDescent="0.25">
      <c r="A31" s="9" t="s">
        <v>99</v>
      </c>
      <c r="B31" s="38">
        <v>1</v>
      </c>
      <c r="C31" s="38"/>
      <c r="D31" s="38"/>
      <c r="E31" s="38"/>
      <c r="F31" s="38"/>
      <c r="G31" s="85"/>
    </row>
    <row r="32" spans="1:7" x14ac:dyDescent="0.25">
      <c r="A32" s="9" t="s">
        <v>342</v>
      </c>
      <c r="B32" s="38"/>
      <c r="C32" s="38"/>
      <c r="D32" s="38">
        <v>0.5</v>
      </c>
      <c r="E32" s="38"/>
      <c r="F32" s="38"/>
      <c r="G32" s="85"/>
    </row>
    <row r="33" spans="1:7" x14ac:dyDescent="0.25">
      <c r="A33" s="9" t="s">
        <v>103</v>
      </c>
      <c r="B33" s="38"/>
      <c r="C33" s="38">
        <v>4.5</v>
      </c>
      <c r="D33" s="38">
        <v>1</v>
      </c>
      <c r="E33" s="38">
        <v>1</v>
      </c>
      <c r="F33" s="38"/>
      <c r="G33" s="85"/>
    </row>
    <row r="34" spans="1:7" x14ac:dyDescent="0.25">
      <c r="A34" s="9" t="s">
        <v>118</v>
      </c>
      <c r="B34" s="38"/>
      <c r="C34" s="38"/>
      <c r="D34" s="38">
        <v>0.5</v>
      </c>
      <c r="E34" s="38">
        <v>0.5</v>
      </c>
      <c r="F34" s="38"/>
      <c r="G34" s="85"/>
    </row>
    <row r="35" spans="1:7" x14ac:dyDescent="0.25">
      <c r="A35" s="9" t="s">
        <v>120</v>
      </c>
      <c r="B35" s="38">
        <v>0.5</v>
      </c>
      <c r="C35" s="38"/>
      <c r="D35" s="38"/>
      <c r="E35" s="38"/>
      <c r="F35" s="38"/>
      <c r="G35" s="85"/>
    </row>
    <row r="36" spans="1:7" x14ac:dyDescent="0.25">
      <c r="A36" s="9" t="s">
        <v>123</v>
      </c>
      <c r="B36" s="38">
        <v>3.5</v>
      </c>
      <c r="C36" s="38">
        <v>3</v>
      </c>
      <c r="D36" s="38">
        <v>0.5</v>
      </c>
      <c r="E36" s="38">
        <v>1</v>
      </c>
      <c r="F36" s="38"/>
      <c r="G36" s="85"/>
    </row>
    <row r="37" spans="1:7" x14ac:dyDescent="0.25">
      <c r="A37" s="9" t="s">
        <v>130</v>
      </c>
      <c r="B37" s="38"/>
      <c r="C37" s="38">
        <v>3</v>
      </c>
      <c r="D37" s="38"/>
      <c r="E37" s="38"/>
      <c r="F37" s="38"/>
      <c r="G37" s="85"/>
    </row>
    <row r="38" spans="1:7" x14ac:dyDescent="0.25">
      <c r="A38" s="9" t="s">
        <v>131</v>
      </c>
      <c r="B38" s="38">
        <v>7</v>
      </c>
      <c r="C38" s="38">
        <v>10</v>
      </c>
      <c r="D38" s="38">
        <v>8</v>
      </c>
      <c r="E38" s="38">
        <v>6</v>
      </c>
      <c r="F38" s="38"/>
      <c r="G38" s="85"/>
    </row>
    <row r="39" spans="1:7" x14ac:dyDescent="0.25">
      <c r="A39" s="9" t="s">
        <v>137</v>
      </c>
      <c r="B39" s="38">
        <v>0.5</v>
      </c>
      <c r="C39" s="38">
        <v>0.5</v>
      </c>
      <c r="D39" s="38"/>
      <c r="E39" s="38"/>
      <c r="F39" s="38"/>
      <c r="G39" s="85"/>
    </row>
    <row r="40" spans="1:7" x14ac:dyDescent="0.25">
      <c r="A40" s="9" t="s">
        <v>139</v>
      </c>
      <c r="B40" s="38">
        <v>0.5</v>
      </c>
      <c r="C40" s="38">
        <v>0.5</v>
      </c>
      <c r="D40" s="38"/>
      <c r="E40" s="38"/>
      <c r="F40" s="38"/>
      <c r="G40" s="85"/>
    </row>
    <row r="41" spans="1:7" x14ac:dyDescent="0.25">
      <c r="A41" s="9" t="s">
        <v>140</v>
      </c>
      <c r="B41" s="38"/>
      <c r="C41" s="38"/>
      <c r="D41" s="38">
        <v>0.5</v>
      </c>
      <c r="E41" s="38">
        <v>1</v>
      </c>
      <c r="F41" s="38"/>
      <c r="G41" s="85"/>
    </row>
    <row r="42" spans="1:7" x14ac:dyDescent="0.25">
      <c r="A42" s="11" t="s">
        <v>197</v>
      </c>
      <c r="B42" s="38">
        <v>7</v>
      </c>
      <c r="C42" s="38">
        <v>6</v>
      </c>
      <c r="D42" s="38"/>
      <c r="E42" s="38">
        <v>7</v>
      </c>
      <c r="F42" s="38"/>
      <c r="G42" s="85"/>
    </row>
    <row r="43" spans="1:7" x14ac:dyDescent="0.25">
      <c r="A43" s="11" t="s">
        <v>198</v>
      </c>
      <c r="B43" s="38"/>
      <c r="C43" s="38"/>
      <c r="D43" s="38"/>
      <c r="E43" s="38"/>
      <c r="F43" s="38"/>
      <c r="G43" s="85"/>
    </row>
    <row r="44" spans="1:7" ht="16.5" thickBot="1" x14ac:dyDescent="0.3">
      <c r="A44" s="11"/>
      <c r="B44" s="38"/>
      <c r="C44" s="38"/>
      <c r="D44" s="38"/>
      <c r="E44" s="38"/>
      <c r="F44" s="38"/>
      <c r="G44" s="85"/>
    </row>
    <row r="45" spans="1:7" ht="16.5" thickBot="1" x14ac:dyDescent="0.3">
      <c r="A45" s="26" t="s">
        <v>5</v>
      </c>
      <c r="B45" s="74">
        <f>B24+B18+B9+B5</f>
        <v>67</v>
      </c>
      <c r="C45" s="74">
        <f>C24+C18+C9+C5</f>
        <v>87.5</v>
      </c>
      <c r="D45" s="74">
        <f>D24+D18+D9+D5</f>
        <v>77.55</v>
      </c>
      <c r="E45" s="74">
        <f>E24+E18+E9+E5</f>
        <v>71.5</v>
      </c>
      <c r="F45" s="88"/>
      <c r="G45" s="88"/>
    </row>
    <row r="46" spans="1:7" ht="16.5" thickBot="1" x14ac:dyDescent="0.3">
      <c r="A46" s="26" t="s">
        <v>6</v>
      </c>
      <c r="B46" s="42">
        <f>COUNT(B6:B42)-3</f>
        <v>15</v>
      </c>
      <c r="C46" s="42">
        <f>COUNT(C6:C42)-3</f>
        <v>21</v>
      </c>
      <c r="D46" s="42">
        <f>COUNT(D6:D42)-3</f>
        <v>20</v>
      </c>
      <c r="E46" s="42">
        <f>COUNT(E6:E42)-3</f>
        <v>18</v>
      </c>
      <c r="F46" s="88"/>
      <c r="G46" s="88"/>
    </row>
    <row r="47" spans="1:7" ht="16.5" thickBot="1" x14ac:dyDescent="0.3">
      <c r="A47" s="26" t="s">
        <v>343</v>
      </c>
      <c r="B47" s="42"/>
      <c r="C47" s="42"/>
      <c r="D47" s="42"/>
      <c r="E47" s="88"/>
      <c r="F47" s="88"/>
      <c r="G47" s="88"/>
    </row>
    <row r="48" spans="1:7" x14ac:dyDescent="0.25">
      <c r="B48" s="83"/>
      <c r="C48" s="83"/>
      <c r="D48" s="83"/>
      <c r="E48" s="83"/>
      <c r="F48" s="83"/>
      <c r="G48" s="83"/>
    </row>
  </sheetData>
  <sortState xmlns:xlrd2="http://schemas.microsoft.com/office/spreadsheetml/2017/richdata2" ref="A25:G41">
    <sortCondition ref="A25:A41"/>
  </sortState>
  <phoneticPr fontId="4" type="noConversion"/>
  <printOptions gridLines="1"/>
  <pageMargins left="0.74803149606299213" right="0.74803149606299213" top="0.98425196850393704" bottom="0.98425196850393704" header="0.51181102362204722" footer="0.51181102362204722"/>
  <pageSetup paperSize="9" scale="97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9"/>
  <dimension ref="A1:I41"/>
  <sheetViews>
    <sheetView zoomScaleNormal="100" workbookViewId="0">
      <selection activeCell="I15" sqref="I15"/>
    </sheetView>
  </sheetViews>
  <sheetFormatPr defaultColWidth="8.85546875" defaultRowHeight="15.75" x14ac:dyDescent="0.25"/>
  <cols>
    <col min="1" max="1" width="27.42578125" style="2" customWidth="1"/>
    <col min="2" max="6" width="9.5703125" style="2" customWidth="1"/>
    <col min="7" max="16384" width="8.85546875" style="2"/>
  </cols>
  <sheetData>
    <row r="1" spans="1:9" ht="16.5" thickBot="1" x14ac:dyDescent="0.3">
      <c r="A1" s="26"/>
      <c r="B1" s="22">
        <v>1976</v>
      </c>
      <c r="C1" s="22">
        <v>1997</v>
      </c>
      <c r="D1" s="22">
        <v>2006</v>
      </c>
      <c r="E1" s="22">
        <v>2011</v>
      </c>
      <c r="F1" s="22">
        <v>2014</v>
      </c>
      <c r="G1" s="22">
        <v>2020</v>
      </c>
    </row>
    <row r="2" spans="1:9" ht="16.5" customHeight="1" x14ac:dyDescent="0.25">
      <c r="A2" s="29" t="s">
        <v>334</v>
      </c>
      <c r="B2" s="16" t="s">
        <v>189</v>
      </c>
      <c r="C2" s="16" t="s">
        <v>189</v>
      </c>
      <c r="D2" s="16" t="s">
        <v>189</v>
      </c>
      <c r="E2" s="16" t="s">
        <v>189</v>
      </c>
      <c r="F2" s="16" t="s">
        <v>189</v>
      </c>
      <c r="G2" s="45"/>
    </row>
    <row r="3" spans="1:9" x14ac:dyDescent="0.25">
      <c r="A3" s="10" t="s">
        <v>335</v>
      </c>
      <c r="B3" s="6"/>
      <c r="C3" s="6"/>
      <c r="D3" s="6"/>
      <c r="E3" s="12"/>
      <c r="F3" s="12" t="s">
        <v>191</v>
      </c>
      <c r="G3" s="12"/>
    </row>
    <row r="4" spans="1:9" ht="16.5" thickBot="1" x14ac:dyDescent="0.3">
      <c r="A4" s="21" t="s">
        <v>344</v>
      </c>
      <c r="B4" s="8"/>
      <c r="C4" s="8"/>
      <c r="D4" s="8"/>
      <c r="E4" s="56"/>
      <c r="F4" s="56"/>
      <c r="G4" s="56"/>
    </row>
    <row r="5" spans="1:9" ht="16.5" thickBot="1" x14ac:dyDescent="0.3">
      <c r="A5" s="26" t="s">
        <v>1</v>
      </c>
      <c r="B5" s="74">
        <f>SUM(B6:B8)</f>
        <v>16.5</v>
      </c>
      <c r="C5" s="74">
        <f>SUM(C6:C8)</f>
        <v>16</v>
      </c>
      <c r="D5" s="74">
        <f>SUM(D6:D8)</f>
        <v>21</v>
      </c>
      <c r="E5" s="74">
        <f>SUM(E6:E9)</f>
        <v>22.5</v>
      </c>
      <c r="F5" s="74">
        <f>SUM(F6:F9)</f>
        <v>0</v>
      </c>
      <c r="G5" s="88"/>
      <c r="H5" s="83"/>
      <c r="I5" s="83"/>
    </row>
    <row r="6" spans="1:9" x14ac:dyDescent="0.25">
      <c r="A6" s="15" t="s">
        <v>144</v>
      </c>
      <c r="B6" s="41">
        <v>10</v>
      </c>
      <c r="C6" s="41">
        <v>10</v>
      </c>
      <c r="D6" s="41">
        <v>10</v>
      </c>
      <c r="E6" s="41">
        <v>11</v>
      </c>
      <c r="F6" s="89"/>
      <c r="G6" s="89"/>
      <c r="H6" s="83"/>
      <c r="I6" s="83"/>
    </row>
    <row r="7" spans="1:9" x14ac:dyDescent="0.25">
      <c r="A7" s="9" t="s">
        <v>175</v>
      </c>
      <c r="B7" s="38">
        <v>0.5</v>
      </c>
      <c r="C7" s="38">
        <v>1</v>
      </c>
      <c r="D7" s="38">
        <v>1</v>
      </c>
      <c r="E7" s="38">
        <v>2</v>
      </c>
      <c r="F7" s="85"/>
      <c r="G7" s="85"/>
      <c r="H7" s="83"/>
      <c r="I7" s="83"/>
    </row>
    <row r="8" spans="1:9" x14ac:dyDescent="0.25">
      <c r="A8" s="9" t="s">
        <v>208</v>
      </c>
      <c r="B8" s="38">
        <v>6</v>
      </c>
      <c r="C8" s="38">
        <v>5</v>
      </c>
      <c r="D8" s="38">
        <v>10</v>
      </c>
      <c r="E8" s="38">
        <v>9</v>
      </c>
      <c r="F8" s="85"/>
      <c r="G8" s="85"/>
      <c r="H8" s="83"/>
      <c r="I8" s="83"/>
    </row>
    <row r="9" spans="1:9" x14ac:dyDescent="0.25">
      <c r="A9" s="9" t="s">
        <v>213</v>
      </c>
      <c r="B9" s="38"/>
      <c r="C9" s="38"/>
      <c r="D9" s="38"/>
      <c r="E9" s="38">
        <v>0.5</v>
      </c>
      <c r="F9" s="85"/>
      <c r="G9" s="85"/>
      <c r="H9" s="83"/>
      <c r="I9" s="83"/>
    </row>
    <row r="10" spans="1:9" ht="16.5" thickBot="1" x14ac:dyDescent="0.3">
      <c r="A10" s="14"/>
      <c r="B10" s="71"/>
      <c r="C10" s="71"/>
      <c r="D10" s="71"/>
      <c r="E10" s="87"/>
      <c r="F10" s="87"/>
      <c r="G10" s="87"/>
      <c r="H10" s="83"/>
      <c r="I10" s="83"/>
    </row>
    <row r="11" spans="1:9" ht="16.5" thickBot="1" x14ac:dyDescent="0.3">
      <c r="A11" s="26" t="s">
        <v>2</v>
      </c>
      <c r="B11" s="74">
        <f>SUM(B12)</f>
        <v>20</v>
      </c>
      <c r="C11" s="74">
        <f>SUM(C12)</f>
        <v>22</v>
      </c>
      <c r="D11" s="74">
        <f>SUM(D12)</f>
        <v>23</v>
      </c>
      <c r="E11" s="74">
        <f>SUM(E12)</f>
        <v>13</v>
      </c>
      <c r="F11" s="74">
        <f>SUM(F12)</f>
        <v>0</v>
      </c>
      <c r="G11" s="88"/>
      <c r="H11" s="83"/>
      <c r="I11" s="83"/>
    </row>
    <row r="12" spans="1:9" x14ac:dyDescent="0.25">
      <c r="A12" s="15" t="s">
        <v>42</v>
      </c>
      <c r="B12" s="41">
        <v>20</v>
      </c>
      <c r="C12" s="41">
        <v>22</v>
      </c>
      <c r="D12" s="41">
        <v>23</v>
      </c>
      <c r="E12" s="41">
        <v>13</v>
      </c>
      <c r="F12" s="89"/>
      <c r="G12" s="89"/>
      <c r="H12" s="83"/>
      <c r="I12" s="83"/>
    </row>
    <row r="13" spans="1:9" ht="16.5" thickBot="1" x14ac:dyDescent="0.3">
      <c r="A13" s="14"/>
      <c r="B13" s="71"/>
      <c r="C13" s="71"/>
      <c r="D13" s="71"/>
      <c r="E13" s="87"/>
      <c r="F13" s="87"/>
      <c r="G13" s="87"/>
      <c r="H13" s="83"/>
      <c r="I13" s="83"/>
    </row>
    <row r="14" spans="1:9" ht="16.5" thickBot="1" x14ac:dyDescent="0.3">
      <c r="A14" s="26" t="s">
        <v>4</v>
      </c>
      <c r="B14" s="74">
        <f>SUM(B15:B33)</f>
        <v>27</v>
      </c>
      <c r="C14" s="74">
        <f>SUM(C15:C33)</f>
        <v>28.5</v>
      </c>
      <c r="D14" s="74">
        <f>SUM(D15:D33)</f>
        <v>21</v>
      </c>
      <c r="E14" s="74">
        <f>SUM(E15:E33)</f>
        <v>19</v>
      </c>
      <c r="F14" s="74">
        <f>SUM(F15:F33)</f>
        <v>0</v>
      </c>
      <c r="G14" s="88"/>
      <c r="H14" s="83"/>
      <c r="I14" s="83"/>
    </row>
    <row r="15" spans="1:9" x14ac:dyDescent="0.25">
      <c r="A15" s="15" t="s">
        <v>74</v>
      </c>
      <c r="B15" s="41">
        <v>0.5</v>
      </c>
      <c r="C15" s="41">
        <v>0.5</v>
      </c>
      <c r="D15" s="41">
        <v>0.5</v>
      </c>
      <c r="E15" s="41"/>
      <c r="F15" s="41"/>
      <c r="G15" s="89"/>
      <c r="H15" s="83"/>
      <c r="I15" s="83"/>
    </row>
    <row r="16" spans="1:9" x14ac:dyDescent="0.25">
      <c r="A16" s="9" t="s">
        <v>209</v>
      </c>
      <c r="B16" s="38">
        <v>12</v>
      </c>
      <c r="C16" s="38">
        <v>8</v>
      </c>
      <c r="D16" s="38">
        <v>5</v>
      </c>
      <c r="E16" s="38">
        <v>2</v>
      </c>
      <c r="F16" s="38"/>
      <c r="G16" s="85"/>
      <c r="H16" s="83"/>
      <c r="I16" s="83"/>
    </row>
    <row r="17" spans="1:9" x14ac:dyDescent="0.25">
      <c r="A17" s="9" t="s">
        <v>86</v>
      </c>
      <c r="B17" s="38"/>
      <c r="C17" s="38">
        <v>0.5</v>
      </c>
      <c r="D17" s="38"/>
      <c r="E17" s="38">
        <v>0.5</v>
      </c>
      <c r="F17" s="38"/>
      <c r="G17" s="85"/>
      <c r="H17" s="83"/>
      <c r="I17" s="83"/>
    </row>
    <row r="18" spans="1:9" x14ac:dyDescent="0.25">
      <c r="A18" s="9" t="s">
        <v>345</v>
      </c>
      <c r="B18" s="38"/>
      <c r="C18" s="38"/>
      <c r="D18" s="38"/>
      <c r="E18" s="38">
        <v>0.5</v>
      </c>
      <c r="F18" s="38"/>
      <c r="G18" s="85"/>
      <c r="H18" s="83"/>
      <c r="I18" s="83"/>
    </row>
    <row r="19" spans="1:9" x14ac:dyDescent="0.25">
      <c r="A19" s="9" t="s">
        <v>96</v>
      </c>
      <c r="B19" s="38">
        <v>0.5</v>
      </c>
      <c r="C19" s="38">
        <v>1</v>
      </c>
      <c r="D19" s="38">
        <v>2</v>
      </c>
      <c r="E19" s="38">
        <v>2</v>
      </c>
      <c r="F19" s="38"/>
      <c r="G19" s="85"/>
      <c r="H19" s="83"/>
      <c r="I19" s="83"/>
    </row>
    <row r="20" spans="1:9" x14ac:dyDescent="0.25">
      <c r="A20" s="9" t="s">
        <v>97</v>
      </c>
      <c r="B20" s="38">
        <v>0.5</v>
      </c>
      <c r="C20" s="38"/>
      <c r="D20" s="38">
        <v>0.5</v>
      </c>
      <c r="E20" s="38">
        <v>0.5</v>
      </c>
      <c r="F20" s="38"/>
      <c r="G20" s="85"/>
      <c r="H20" s="83"/>
      <c r="I20" s="83"/>
    </row>
    <row r="21" spans="1:9" x14ac:dyDescent="0.25">
      <c r="A21" s="9" t="s">
        <v>98</v>
      </c>
      <c r="B21" s="38">
        <v>1</v>
      </c>
      <c r="C21" s="38"/>
      <c r="D21" s="38"/>
      <c r="E21" s="38"/>
      <c r="F21" s="38"/>
      <c r="G21" s="85"/>
      <c r="H21" s="83"/>
      <c r="I21" s="83"/>
    </row>
    <row r="22" spans="1:9" x14ac:dyDescent="0.25">
      <c r="A22" s="9" t="s">
        <v>99</v>
      </c>
      <c r="B22" s="38">
        <v>0.5</v>
      </c>
      <c r="C22" s="38">
        <v>0.5</v>
      </c>
      <c r="D22" s="38">
        <v>0.5</v>
      </c>
      <c r="E22" s="38">
        <v>0.5</v>
      </c>
      <c r="F22" s="38"/>
      <c r="G22" s="85"/>
      <c r="H22" s="83"/>
      <c r="I22" s="83"/>
    </row>
    <row r="23" spans="1:9" x14ac:dyDescent="0.25">
      <c r="A23" s="9" t="s">
        <v>202</v>
      </c>
      <c r="B23" s="38"/>
      <c r="C23" s="38"/>
      <c r="D23" s="38">
        <v>0.5</v>
      </c>
      <c r="E23" s="38"/>
      <c r="F23" s="38"/>
      <c r="G23" s="85"/>
      <c r="H23" s="83"/>
      <c r="I23" s="83"/>
    </row>
    <row r="24" spans="1:9" x14ac:dyDescent="0.25">
      <c r="A24" s="9" t="s">
        <v>346</v>
      </c>
      <c r="B24" s="38"/>
      <c r="C24" s="38"/>
      <c r="D24" s="38">
        <v>1</v>
      </c>
      <c r="E24" s="38"/>
      <c r="F24" s="38"/>
      <c r="G24" s="85"/>
      <c r="H24" s="83"/>
      <c r="I24" s="83"/>
    </row>
    <row r="25" spans="1:9" x14ac:dyDescent="0.25">
      <c r="A25" s="9" t="s">
        <v>118</v>
      </c>
      <c r="B25" s="38"/>
      <c r="C25" s="38">
        <v>1</v>
      </c>
      <c r="D25" s="38">
        <v>0.5</v>
      </c>
      <c r="E25" s="38"/>
      <c r="F25" s="38"/>
      <c r="G25" s="85"/>
      <c r="H25" s="83"/>
      <c r="I25" s="83"/>
    </row>
    <row r="26" spans="1:9" x14ac:dyDescent="0.25">
      <c r="A26" s="9" t="s">
        <v>120</v>
      </c>
      <c r="B26" s="38">
        <v>0.5</v>
      </c>
      <c r="C26" s="38">
        <v>0.5</v>
      </c>
      <c r="D26" s="38"/>
      <c r="E26" s="38"/>
      <c r="F26" s="38"/>
      <c r="G26" s="85"/>
      <c r="H26" s="83"/>
      <c r="I26" s="83"/>
    </row>
    <row r="27" spans="1:9" x14ac:dyDescent="0.25">
      <c r="A27" s="9" t="s">
        <v>122</v>
      </c>
      <c r="B27" s="38"/>
      <c r="C27" s="38"/>
      <c r="D27" s="38">
        <v>0.5</v>
      </c>
      <c r="E27" s="38">
        <v>1</v>
      </c>
      <c r="F27" s="38"/>
      <c r="G27" s="85"/>
      <c r="H27" s="83"/>
      <c r="I27" s="83"/>
    </row>
    <row r="28" spans="1:9" x14ac:dyDescent="0.25">
      <c r="A28" s="9" t="s">
        <v>123</v>
      </c>
      <c r="B28" s="38">
        <v>7</v>
      </c>
      <c r="C28" s="38">
        <v>12</v>
      </c>
      <c r="D28" s="38">
        <v>7</v>
      </c>
      <c r="E28" s="38">
        <v>5</v>
      </c>
      <c r="F28" s="38"/>
      <c r="G28" s="85"/>
      <c r="H28" s="83"/>
      <c r="I28" s="83"/>
    </row>
    <row r="29" spans="1:9" x14ac:dyDescent="0.25">
      <c r="A29" s="9" t="s">
        <v>131</v>
      </c>
      <c r="B29" s="38">
        <v>1</v>
      </c>
      <c r="C29" s="38">
        <v>1</v>
      </c>
      <c r="D29" s="38">
        <v>1</v>
      </c>
      <c r="E29" s="38">
        <v>1</v>
      </c>
      <c r="F29" s="38"/>
      <c r="G29" s="85"/>
      <c r="H29" s="83"/>
      <c r="I29" s="83"/>
    </row>
    <row r="30" spans="1:9" x14ac:dyDescent="0.25">
      <c r="A30" s="9" t="s">
        <v>133</v>
      </c>
      <c r="B30" s="38">
        <v>1</v>
      </c>
      <c r="C30" s="38"/>
      <c r="D30" s="38"/>
      <c r="E30" s="38"/>
      <c r="F30" s="38"/>
      <c r="G30" s="85"/>
      <c r="H30" s="83"/>
      <c r="I30" s="83"/>
    </row>
    <row r="31" spans="1:9" x14ac:dyDescent="0.25">
      <c r="A31" s="9" t="s">
        <v>139</v>
      </c>
      <c r="B31" s="38">
        <v>0.5</v>
      </c>
      <c r="C31" s="38"/>
      <c r="D31" s="38"/>
      <c r="E31" s="38"/>
      <c r="F31" s="38"/>
      <c r="G31" s="85"/>
      <c r="H31" s="83"/>
      <c r="I31" s="83"/>
    </row>
    <row r="32" spans="1:9" x14ac:dyDescent="0.25">
      <c r="A32" s="11" t="s">
        <v>347</v>
      </c>
      <c r="B32" s="38"/>
      <c r="C32" s="38"/>
      <c r="D32" s="38">
        <v>2</v>
      </c>
      <c r="E32" s="38"/>
      <c r="F32" s="38"/>
      <c r="G32" s="85"/>
      <c r="H32" s="83"/>
      <c r="I32" s="83"/>
    </row>
    <row r="33" spans="1:9" x14ac:dyDescent="0.25">
      <c r="A33" s="11" t="s">
        <v>197</v>
      </c>
      <c r="B33" s="38">
        <v>2</v>
      </c>
      <c r="C33" s="38">
        <v>3.5</v>
      </c>
      <c r="D33" s="38"/>
      <c r="E33" s="38">
        <v>6</v>
      </c>
      <c r="F33" s="38"/>
      <c r="G33" s="85"/>
      <c r="H33" s="83"/>
      <c r="I33" s="83"/>
    </row>
    <row r="34" spans="1:9" ht="16.5" thickBot="1" x14ac:dyDescent="0.3">
      <c r="A34" s="27" t="s">
        <v>198</v>
      </c>
      <c r="B34" s="71"/>
      <c r="C34" s="71"/>
      <c r="D34" s="71"/>
      <c r="E34" s="71">
        <v>4</v>
      </c>
      <c r="F34" s="71"/>
      <c r="G34" s="87"/>
      <c r="H34" s="83"/>
      <c r="I34" s="83"/>
    </row>
    <row r="35" spans="1:9" ht="16.5" thickBot="1" x14ac:dyDescent="0.3">
      <c r="A35" s="26" t="s">
        <v>5</v>
      </c>
      <c r="B35" s="74">
        <f>B14+B11+B5</f>
        <v>63.5</v>
      </c>
      <c r="C35" s="74">
        <f>C14+C11+C5</f>
        <v>66.5</v>
      </c>
      <c r="D35" s="74">
        <f>D14+D11+D5</f>
        <v>65</v>
      </c>
      <c r="E35" s="74">
        <f>E14+E11+E5</f>
        <v>54.5</v>
      </c>
      <c r="F35" s="74">
        <f>F14+F11+F5</f>
        <v>0</v>
      </c>
      <c r="G35" s="88"/>
      <c r="H35" s="83"/>
      <c r="I35" s="83"/>
    </row>
    <row r="36" spans="1:9" ht="16.5" thickBot="1" x14ac:dyDescent="0.3">
      <c r="A36" s="26" t="s">
        <v>6</v>
      </c>
      <c r="B36" s="42">
        <f>COUNT(B6:B33)-2</f>
        <v>16</v>
      </c>
      <c r="C36" s="42">
        <f>COUNT(C6:C33)-2</f>
        <v>14</v>
      </c>
      <c r="D36" s="42">
        <f>COUNT(D6:D33)-2</f>
        <v>16</v>
      </c>
      <c r="E36" s="42">
        <f>COUNT(E6:E33)-2</f>
        <v>15</v>
      </c>
      <c r="F36" s="42">
        <f>COUNT(F6:F33)-2</f>
        <v>0</v>
      </c>
      <c r="G36" s="88"/>
      <c r="H36" s="83"/>
      <c r="I36" s="83"/>
    </row>
    <row r="37" spans="1:9" ht="16.5" thickBot="1" x14ac:dyDescent="0.3">
      <c r="A37" s="26" t="s">
        <v>348</v>
      </c>
      <c r="B37" s="42"/>
      <c r="C37" s="42"/>
      <c r="D37" s="42"/>
      <c r="E37" s="88"/>
      <c r="F37" s="88"/>
      <c r="G37" s="88"/>
      <c r="H37" s="83"/>
      <c r="I37" s="83"/>
    </row>
    <row r="38" spans="1:9" x14ac:dyDescent="0.25">
      <c r="B38" s="83"/>
      <c r="C38" s="83"/>
      <c r="D38" s="83"/>
      <c r="E38" s="83"/>
      <c r="F38" s="83"/>
      <c r="G38" s="83"/>
      <c r="H38" s="83"/>
      <c r="I38" s="83"/>
    </row>
    <row r="39" spans="1:9" x14ac:dyDescent="0.25">
      <c r="B39" s="83"/>
      <c r="C39" s="83"/>
      <c r="D39" s="83"/>
      <c r="E39" s="83"/>
      <c r="F39" s="83"/>
      <c r="G39" s="83"/>
      <c r="H39" s="83"/>
      <c r="I39" s="83"/>
    </row>
    <row r="40" spans="1:9" x14ac:dyDescent="0.25">
      <c r="B40" s="83"/>
      <c r="C40" s="83"/>
      <c r="D40" s="83"/>
      <c r="E40" s="83"/>
      <c r="F40" s="83"/>
      <c r="G40" s="83"/>
      <c r="H40" s="83"/>
      <c r="I40" s="83"/>
    </row>
    <row r="41" spans="1:9" x14ac:dyDescent="0.25">
      <c r="B41" s="83"/>
      <c r="C41" s="83"/>
      <c r="D41" s="83"/>
      <c r="E41" s="83"/>
      <c r="F41" s="83"/>
      <c r="G41" s="83"/>
      <c r="H41" s="83"/>
      <c r="I41" s="83"/>
    </row>
  </sheetData>
  <sortState xmlns:xlrd2="http://schemas.microsoft.com/office/spreadsheetml/2017/richdata2" ref="A15:G31">
    <sortCondition ref="A14:A31"/>
  </sortState>
  <phoneticPr fontId="4" type="noConversion"/>
  <printOptions gridLines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40">
    <pageSetUpPr fitToPage="1"/>
  </sheetPr>
  <dimension ref="A1:J48"/>
  <sheetViews>
    <sheetView topLeftCell="A18" zoomScale="115" zoomScaleNormal="115" workbookViewId="0">
      <selection activeCell="H43" sqref="H43"/>
    </sheetView>
  </sheetViews>
  <sheetFormatPr defaultColWidth="8.85546875" defaultRowHeight="15.75" customHeight="1" x14ac:dyDescent="0.25"/>
  <cols>
    <col min="1" max="1" width="32.28515625" style="2" customWidth="1"/>
    <col min="2" max="7" width="9.5703125" style="2" customWidth="1"/>
    <col min="8" max="10" width="10.28515625" style="2" customWidth="1"/>
    <col min="11" max="16384" width="8.85546875" style="2"/>
  </cols>
  <sheetData>
    <row r="1" spans="1:10" x14ac:dyDescent="0.25">
      <c r="A1" s="26"/>
      <c r="B1" s="22">
        <v>1976</v>
      </c>
      <c r="C1" s="22">
        <v>1997</v>
      </c>
      <c r="D1" s="22">
        <v>2006</v>
      </c>
      <c r="E1" s="22">
        <v>2011</v>
      </c>
      <c r="F1" s="22">
        <v>2014</v>
      </c>
      <c r="G1" s="22">
        <v>2017</v>
      </c>
      <c r="H1" s="22">
        <v>2020</v>
      </c>
      <c r="I1" s="22">
        <v>2023</v>
      </c>
      <c r="J1" s="22"/>
    </row>
    <row r="2" spans="1:10" x14ac:dyDescent="0.25">
      <c r="A2" s="29" t="s">
        <v>349</v>
      </c>
      <c r="B2" s="16" t="s">
        <v>189</v>
      </c>
      <c r="C2" s="16" t="s">
        <v>189</v>
      </c>
      <c r="D2" s="16" t="s">
        <v>189</v>
      </c>
      <c r="E2" s="16" t="s">
        <v>189</v>
      </c>
      <c r="F2" s="16" t="s">
        <v>189</v>
      </c>
      <c r="G2" s="16" t="s">
        <v>189</v>
      </c>
      <c r="H2" s="16" t="s">
        <v>189</v>
      </c>
      <c r="I2" s="16" t="s">
        <v>189</v>
      </c>
      <c r="J2" s="16" t="s">
        <v>189</v>
      </c>
    </row>
    <row r="3" spans="1:10" ht="31.5" x14ac:dyDescent="0.25">
      <c r="A3" s="10" t="s">
        <v>350</v>
      </c>
      <c r="B3" s="6"/>
      <c r="C3" s="6"/>
      <c r="D3" s="6"/>
      <c r="E3" s="12"/>
      <c r="F3" s="12"/>
      <c r="G3" s="12" t="s">
        <v>204</v>
      </c>
      <c r="H3" s="12"/>
      <c r="I3" s="12"/>
      <c r="J3" s="12"/>
    </row>
    <row r="4" spans="1:10" x14ac:dyDescent="0.25">
      <c r="A4" s="10" t="s">
        <v>351</v>
      </c>
      <c r="B4" s="6"/>
      <c r="C4" s="6"/>
      <c r="D4" s="6"/>
      <c r="E4" s="12"/>
      <c r="F4" s="12"/>
      <c r="G4" s="12"/>
      <c r="H4" s="12"/>
      <c r="I4" s="12"/>
      <c r="J4" s="12"/>
    </row>
    <row r="5" spans="1:10" x14ac:dyDescent="0.25">
      <c r="A5" s="21"/>
      <c r="B5" s="8"/>
      <c r="C5" s="8"/>
      <c r="D5" s="8"/>
      <c r="E5" s="56"/>
      <c r="F5" s="56"/>
      <c r="G5" s="56"/>
      <c r="H5" s="56"/>
      <c r="I5" s="56"/>
      <c r="J5" s="56"/>
    </row>
    <row r="6" spans="1:10" x14ac:dyDescent="0.25">
      <c r="A6" s="26" t="s">
        <v>3</v>
      </c>
      <c r="B6" s="74">
        <f>B7</f>
        <v>0</v>
      </c>
      <c r="C6" s="74">
        <f t="shared" ref="C6:J6" si="0">C7</f>
        <v>0</v>
      </c>
      <c r="D6" s="74">
        <f t="shared" si="0"/>
        <v>0</v>
      </c>
      <c r="E6" s="74">
        <f t="shared" si="0"/>
        <v>0</v>
      </c>
      <c r="F6" s="74">
        <f t="shared" si="0"/>
        <v>0</v>
      </c>
      <c r="G6" s="74">
        <f t="shared" si="0"/>
        <v>0</v>
      </c>
      <c r="H6" s="74">
        <f t="shared" si="0"/>
        <v>1</v>
      </c>
      <c r="I6" s="74">
        <f t="shared" si="0"/>
        <v>1</v>
      </c>
      <c r="J6" s="74">
        <f t="shared" si="0"/>
        <v>0</v>
      </c>
    </row>
    <row r="7" spans="1:10" x14ac:dyDescent="0.25">
      <c r="A7" s="142" t="s">
        <v>61</v>
      </c>
      <c r="B7" s="143"/>
      <c r="C7" s="143"/>
      <c r="D7" s="143"/>
      <c r="E7" s="158"/>
      <c r="F7" s="158"/>
      <c r="G7" s="158"/>
      <c r="H7" s="158">
        <v>1</v>
      </c>
      <c r="I7" s="158">
        <v>1</v>
      </c>
      <c r="J7" s="158"/>
    </row>
    <row r="8" spans="1:10" x14ac:dyDescent="0.25">
      <c r="A8" s="21"/>
      <c r="B8" s="71"/>
      <c r="C8" s="71"/>
      <c r="D8" s="71"/>
      <c r="E8" s="87"/>
      <c r="F8" s="87"/>
      <c r="G8" s="87"/>
      <c r="H8" s="87"/>
      <c r="I8" s="87"/>
      <c r="J8" s="87"/>
    </row>
    <row r="9" spans="1:10" x14ac:dyDescent="0.25">
      <c r="A9" s="26" t="s">
        <v>1</v>
      </c>
      <c r="B9" s="74">
        <f>SUM(B10:B15)</f>
        <v>2</v>
      </c>
      <c r="C9" s="74">
        <f t="shared" ref="C9:J9" si="1">SUM(C10:C15)</f>
        <v>2.5</v>
      </c>
      <c r="D9" s="74">
        <f t="shared" si="1"/>
        <v>3.5</v>
      </c>
      <c r="E9" s="74">
        <f t="shared" si="1"/>
        <v>3.5</v>
      </c>
      <c r="F9" s="74">
        <f t="shared" si="1"/>
        <v>3.5</v>
      </c>
      <c r="G9" s="74">
        <f t="shared" si="1"/>
        <v>5</v>
      </c>
      <c r="H9" s="74">
        <f t="shared" si="1"/>
        <v>7.5</v>
      </c>
      <c r="I9" s="74">
        <f t="shared" si="1"/>
        <v>16</v>
      </c>
      <c r="J9" s="74">
        <f t="shared" si="1"/>
        <v>0</v>
      </c>
    </row>
    <row r="10" spans="1:10" x14ac:dyDescent="0.25">
      <c r="A10" s="142" t="s">
        <v>144</v>
      </c>
      <c r="B10" s="143">
        <v>0.5</v>
      </c>
      <c r="C10" s="143">
        <v>0.5</v>
      </c>
      <c r="D10" s="143">
        <v>0.5</v>
      </c>
      <c r="E10" s="143">
        <v>1</v>
      </c>
      <c r="F10" s="143">
        <v>1</v>
      </c>
      <c r="G10" s="143">
        <v>1</v>
      </c>
      <c r="H10" s="158">
        <v>2</v>
      </c>
      <c r="I10" s="158">
        <v>2</v>
      </c>
      <c r="J10" s="158"/>
    </row>
    <row r="11" spans="1:10" x14ac:dyDescent="0.25">
      <c r="A11" s="9" t="s">
        <v>155</v>
      </c>
      <c r="B11" s="38">
        <v>0.5</v>
      </c>
      <c r="C11" s="38">
        <v>0.5</v>
      </c>
      <c r="D11" s="38">
        <v>0.5</v>
      </c>
      <c r="E11" s="38">
        <v>0.5</v>
      </c>
      <c r="F11" s="38">
        <v>0.5</v>
      </c>
      <c r="G11" s="38"/>
      <c r="H11" s="85">
        <v>0.5</v>
      </c>
      <c r="I11" s="85">
        <v>1</v>
      </c>
      <c r="J11" s="85"/>
    </row>
    <row r="12" spans="1:10" x14ac:dyDescent="0.25">
      <c r="A12" s="145" t="s">
        <v>162</v>
      </c>
      <c r="B12" s="146"/>
      <c r="C12" s="146">
        <v>0.5</v>
      </c>
      <c r="D12" s="146">
        <v>0.5</v>
      </c>
      <c r="E12" s="146">
        <v>1</v>
      </c>
      <c r="F12" s="146"/>
      <c r="G12" s="146">
        <v>2</v>
      </c>
      <c r="H12" s="159">
        <v>3</v>
      </c>
      <c r="I12" s="159">
        <v>4</v>
      </c>
      <c r="J12" s="159"/>
    </row>
    <row r="13" spans="1:10" x14ac:dyDescent="0.25">
      <c r="A13" s="9" t="s">
        <v>175</v>
      </c>
      <c r="B13" s="38">
        <v>0.5</v>
      </c>
      <c r="C13" s="38"/>
      <c r="D13" s="38">
        <v>1</v>
      </c>
      <c r="E13" s="38">
        <v>1</v>
      </c>
      <c r="F13" s="38">
        <v>2</v>
      </c>
      <c r="G13" s="38">
        <v>2</v>
      </c>
      <c r="H13" s="85">
        <v>1</v>
      </c>
      <c r="I13" s="85">
        <v>0.5</v>
      </c>
      <c r="J13" s="85"/>
    </row>
    <row r="14" spans="1:10" x14ac:dyDescent="0.25">
      <c r="A14" s="145" t="s">
        <v>208</v>
      </c>
      <c r="B14" s="146">
        <v>0.5</v>
      </c>
      <c r="C14" s="146">
        <v>0.5</v>
      </c>
      <c r="D14" s="146">
        <v>0.5</v>
      </c>
      <c r="E14" s="146"/>
      <c r="F14" s="146"/>
      <c r="G14" s="146"/>
      <c r="H14" s="159"/>
      <c r="I14" s="159">
        <v>0.5</v>
      </c>
      <c r="J14" s="159"/>
    </row>
    <row r="15" spans="1:10" x14ac:dyDescent="0.25">
      <c r="A15" s="9" t="s">
        <v>177</v>
      </c>
      <c r="B15" s="38"/>
      <c r="C15" s="38">
        <v>0.5</v>
      </c>
      <c r="D15" s="38">
        <v>0.5</v>
      </c>
      <c r="E15" s="38"/>
      <c r="F15" s="38"/>
      <c r="G15" s="38"/>
      <c r="H15" s="85">
        <v>1</v>
      </c>
      <c r="I15" s="85">
        <v>8</v>
      </c>
      <c r="J15" s="85"/>
    </row>
    <row r="16" spans="1:10" x14ac:dyDescent="0.25">
      <c r="A16" s="14"/>
      <c r="B16" s="71"/>
      <c r="C16" s="71"/>
      <c r="D16" s="71"/>
      <c r="E16" s="87"/>
      <c r="F16" s="87"/>
      <c r="G16" s="87"/>
      <c r="H16" s="87"/>
      <c r="I16" s="87"/>
      <c r="J16" s="87"/>
    </row>
    <row r="17" spans="1:10" x14ac:dyDescent="0.25">
      <c r="A17" s="26" t="s">
        <v>2</v>
      </c>
      <c r="B17" s="74">
        <f>SUM(B18:B21)</f>
        <v>7</v>
      </c>
      <c r="C17" s="74">
        <f t="shared" ref="C17:J17" si="2">SUM(C18:C21)</f>
        <v>10</v>
      </c>
      <c r="D17" s="74">
        <f t="shared" si="2"/>
        <v>15.5</v>
      </c>
      <c r="E17" s="74">
        <f t="shared" si="2"/>
        <v>11.5</v>
      </c>
      <c r="F17" s="74">
        <f t="shared" si="2"/>
        <v>4.5</v>
      </c>
      <c r="G17" s="74">
        <f t="shared" si="2"/>
        <v>2.5</v>
      </c>
      <c r="H17" s="74">
        <f t="shared" si="2"/>
        <v>1.5</v>
      </c>
      <c r="I17" s="74">
        <f t="shared" si="2"/>
        <v>2.5</v>
      </c>
      <c r="J17" s="74">
        <f t="shared" si="2"/>
        <v>0</v>
      </c>
    </row>
    <row r="18" spans="1:10" x14ac:dyDescent="0.25">
      <c r="A18" s="142" t="s">
        <v>29</v>
      </c>
      <c r="B18" s="143">
        <v>7</v>
      </c>
      <c r="C18" s="143">
        <v>10</v>
      </c>
      <c r="D18" s="143">
        <v>13</v>
      </c>
      <c r="E18" s="143">
        <v>7</v>
      </c>
      <c r="F18" s="143">
        <v>2</v>
      </c>
      <c r="G18" s="143"/>
      <c r="H18" s="158"/>
      <c r="I18" s="158"/>
      <c r="J18" s="158"/>
    </row>
    <row r="19" spans="1:10" x14ac:dyDescent="0.25">
      <c r="A19" s="9" t="s">
        <v>42</v>
      </c>
      <c r="B19" s="38"/>
      <c r="C19" s="38"/>
      <c r="D19" s="38"/>
      <c r="E19" s="38">
        <v>2</v>
      </c>
      <c r="F19" s="38">
        <v>1</v>
      </c>
      <c r="G19" s="38">
        <v>0.5</v>
      </c>
      <c r="H19" s="85">
        <v>0.5</v>
      </c>
      <c r="I19" s="85">
        <v>0.5</v>
      </c>
      <c r="J19" s="85"/>
    </row>
    <row r="20" spans="1:10" x14ac:dyDescent="0.25">
      <c r="A20" s="145" t="s">
        <v>44</v>
      </c>
      <c r="B20" s="146"/>
      <c r="C20" s="146"/>
      <c r="D20" s="146">
        <v>0.5</v>
      </c>
      <c r="E20" s="146">
        <v>0.5</v>
      </c>
      <c r="F20" s="146">
        <v>0.5</v>
      </c>
      <c r="G20" s="146"/>
      <c r="H20" s="159">
        <v>0.5</v>
      </c>
      <c r="I20" s="159"/>
      <c r="J20" s="159"/>
    </row>
    <row r="21" spans="1:10" x14ac:dyDescent="0.25">
      <c r="A21" s="9" t="s">
        <v>45</v>
      </c>
      <c r="B21" s="38"/>
      <c r="C21" s="38"/>
      <c r="D21" s="38">
        <v>2</v>
      </c>
      <c r="E21" s="38">
        <v>2</v>
      </c>
      <c r="F21" s="38">
        <v>1</v>
      </c>
      <c r="G21" s="38">
        <v>2</v>
      </c>
      <c r="H21" s="85">
        <v>0.5</v>
      </c>
      <c r="I21" s="85">
        <v>2</v>
      </c>
      <c r="J21" s="85"/>
    </row>
    <row r="22" spans="1:10" x14ac:dyDescent="0.25">
      <c r="A22" s="14"/>
      <c r="B22" s="71"/>
      <c r="C22" s="71"/>
      <c r="D22" s="71"/>
      <c r="E22" s="71"/>
      <c r="F22" s="71"/>
      <c r="G22" s="71"/>
      <c r="H22" s="87"/>
      <c r="I22" s="87"/>
      <c r="J22" s="87"/>
    </row>
    <row r="23" spans="1:10" x14ac:dyDescent="0.25">
      <c r="A23" s="26" t="s">
        <v>4</v>
      </c>
      <c r="B23" s="74">
        <f>SUM(B25:B39)</f>
        <v>79.5</v>
      </c>
      <c r="C23" s="74">
        <f t="shared" ref="C23:J23" si="3">SUM(C25:C39)</f>
        <v>77.5</v>
      </c>
      <c r="D23" s="74">
        <f t="shared" si="3"/>
        <v>67</v>
      </c>
      <c r="E23" s="74">
        <f t="shared" si="3"/>
        <v>62.5</v>
      </c>
      <c r="F23" s="74">
        <f t="shared" si="3"/>
        <v>57.5</v>
      </c>
      <c r="G23" s="74">
        <f>SUM(G24:G39)</f>
        <v>64.5</v>
      </c>
      <c r="H23" s="74">
        <f t="shared" si="3"/>
        <v>53.6</v>
      </c>
      <c r="I23" s="74">
        <f t="shared" si="3"/>
        <v>51.510000000000005</v>
      </c>
      <c r="J23" s="74">
        <f t="shared" si="3"/>
        <v>0</v>
      </c>
    </row>
    <row r="24" spans="1:10" x14ac:dyDescent="0.25">
      <c r="A24" s="219" t="s">
        <v>352</v>
      </c>
      <c r="B24" s="218"/>
      <c r="C24" s="218"/>
      <c r="D24" s="218"/>
      <c r="E24" s="218"/>
      <c r="F24" s="218"/>
      <c r="G24" s="102">
        <v>1</v>
      </c>
      <c r="H24" s="218"/>
      <c r="I24" s="218"/>
      <c r="J24" s="218"/>
    </row>
    <row r="25" spans="1:10" x14ac:dyDescent="0.25">
      <c r="A25" s="142" t="s">
        <v>86</v>
      </c>
      <c r="B25" s="143">
        <v>0.5</v>
      </c>
      <c r="C25" s="143"/>
      <c r="D25" s="143"/>
      <c r="E25" s="143">
        <v>0.5</v>
      </c>
      <c r="F25" s="143">
        <v>0.5</v>
      </c>
      <c r="G25" s="143"/>
      <c r="H25" s="158">
        <v>0.5</v>
      </c>
      <c r="I25" s="158">
        <v>0.5</v>
      </c>
      <c r="J25" s="158"/>
    </row>
    <row r="26" spans="1:10" x14ac:dyDescent="0.25">
      <c r="A26" s="9" t="s">
        <v>89</v>
      </c>
      <c r="B26" s="38">
        <v>0.5</v>
      </c>
      <c r="C26" s="38">
        <v>0.5</v>
      </c>
      <c r="D26" s="38">
        <v>0.5</v>
      </c>
      <c r="E26" s="38">
        <v>0.5</v>
      </c>
      <c r="F26" s="38"/>
      <c r="G26" s="38">
        <v>0.5</v>
      </c>
      <c r="H26" s="85">
        <v>0.1</v>
      </c>
      <c r="I26" s="85">
        <v>0.01</v>
      </c>
      <c r="J26" s="85"/>
    </row>
    <row r="27" spans="1:10" x14ac:dyDescent="0.25">
      <c r="A27" s="145" t="s">
        <v>96</v>
      </c>
      <c r="B27" s="146">
        <v>0.5</v>
      </c>
      <c r="C27" s="146">
        <v>0.5</v>
      </c>
      <c r="D27" s="146">
        <v>0.5</v>
      </c>
      <c r="E27" s="146"/>
      <c r="F27" s="146"/>
      <c r="G27" s="146"/>
      <c r="H27" s="159">
        <v>1</v>
      </c>
      <c r="I27" s="159">
        <v>0.5</v>
      </c>
      <c r="J27" s="159"/>
    </row>
    <row r="28" spans="1:10" x14ac:dyDescent="0.25">
      <c r="A28" s="9" t="s">
        <v>353</v>
      </c>
      <c r="B28" s="38">
        <v>65</v>
      </c>
      <c r="C28" s="38">
        <v>65</v>
      </c>
      <c r="D28" s="38">
        <v>50</v>
      </c>
      <c r="E28" s="38">
        <v>42</v>
      </c>
      <c r="F28" s="38">
        <v>35</v>
      </c>
      <c r="G28" s="38">
        <v>30</v>
      </c>
      <c r="H28" s="85">
        <v>23</v>
      </c>
      <c r="I28" s="85">
        <v>17</v>
      </c>
      <c r="J28" s="85"/>
    </row>
    <row r="29" spans="1:10" x14ac:dyDescent="0.25">
      <c r="A29" s="145" t="s">
        <v>354</v>
      </c>
      <c r="B29" s="146"/>
      <c r="C29" s="146"/>
      <c r="D29" s="146">
        <v>0.5</v>
      </c>
      <c r="E29" s="146"/>
      <c r="F29" s="146"/>
      <c r="G29" s="146"/>
      <c r="H29" s="159"/>
      <c r="I29" s="159"/>
      <c r="J29" s="159"/>
    </row>
    <row r="30" spans="1:10" x14ac:dyDescent="0.25">
      <c r="A30" s="9" t="s">
        <v>200</v>
      </c>
      <c r="B30" s="38"/>
      <c r="C30" s="38"/>
      <c r="D30" s="38">
        <v>2</v>
      </c>
      <c r="E30" s="38">
        <v>2</v>
      </c>
      <c r="F30" s="38">
        <v>2</v>
      </c>
      <c r="G30" s="38">
        <v>2</v>
      </c>
      <c r="H30" s="85"/>
      <c r="I30" s="85"/>
      <c r="J30" s="85"/>
    </row>
    <row r="31" spans="1:10" x14ac:dyDescent="0.25">
      <c r="A31" s="145" t="s">
        <v>101</v>
      </c>
      <c r="B31" s="159"/>
      <c r="C31" s="146"/>
      <c r="D31" s="146"/>
      <c r="E31" s="146"/>
      <c r="F31" s="146">
        <v>1</v>
      </c>
      <c r="G31" s="146">
        <v>1</v>
      </c>
      <c r="H31" s="159">
        <v>1</v>
      </c>
      <c r="I31" s="159">
        <v>1</v>
      </c>
      <c r="J31" s="159"/>
    </row>
    <row r="32" spans="1:10" x14ac:dyDescent="0.25">
      <c r="A32" s="9" t="s">
        <v>103</v>
      </c>
      <c r="B32" s="38">
        <v>2</v>
      </c>
      <c r="C32" s="38">
        <v>1</v>
      </c>
      <c r="D32" s="38">
        <v>1</v>
      </c>
      <c r="E32" s="38">
        <v>1</v>
      </c>
      <c r="F32" s="38"/>
      <c r="G32" s="38"/>
      <c r="H32" s="85"/>
      <c r="I32" s="85"/>
      <c r="J32" s="85"/>
    </row>
    <row r="33" spans="1:10" x14ac:dyDescent="0.25">
      <c r="A33" s="145" t="s">
        <v>126</v>
      </c>
      <c r="B33" s="146">
        <v>0.5</v>
      </c>
      <c r="C33" s="146">
        <v>0.5</v>
      </c>
      <c r="D33" s="146">
        <v>0.5</v>
      </c>
      <c r="E33" s="146"/>
      <c r="F33" s="146"/>
      <c r="G33" s="146"/>
      <c r="H33" s="159">
        <v>0.5</v>
      </c>
      <c r="I33" s="159">
        <v>1</v>
      </c>
      <c r="J33" s="159"/>
    </row>
    <row r="34" spans="1:10" x14ac:dyDescent="0.25">
      <c r="A34" s="9" t="s">
        <v>131</v>
      </c>
      <c r="B34" s="38">
        <v>7</v>
      </c>
      <c r="C34" s="38">
        <v>7</v>
      </c>
      <c r="D34" s="38">
        <v>8</v>
      </c>
      <c r="E34" s="38">
        <v>9</v>
      </c>
      <c r="F34" s="38">
        <v>9</v>
      </c>
      <c r="G34" s="38">
        <v>13</v>
      </c>
      <c r="H34" s="85">
        <v>13</v>
      </c>
      <c r="I34" s="85">
        <v>15</v>
      </c>
      <c r="J34" s="85"/>
    </row>
    <row r="35" spans="1:10" x14ac:dyDescent="0.25">
      <c r="A35" s="145" t="s">
        <v>355</v>
      </c>
      <c r="B35" s="146"/>
      <c r="C35" s="146"/>
      <c r="D35" s="146">
        <v>1</v>
      </c>
      <c r="E35" s="146">
        <v>2</v>
      </c>
      <c r="F35" s="146"/>
      <c r="G35" s="146"/>
      <c r="H35" s="159">
        <v>2</v>
      </c>
      <c r="I35" s="159"/>
      <c r="J35" s="159"/>
    </row>
    <row r="36" spans="1:10" x14ac:dyDescent="0.25">
      <c r="A36" s="9" t="s">
        <v>356</v>
      </c>
      <c r="B36" s="38"/>
      <c r="C36" s="38"/>
      <c r="D36" s="38">
        <v>0.5</v>
      </c>
      <c r="E36" s="38"/>
      <c r="F36" s="38"/>
      <c r="G36" s="38"/>
      <c r="H36" s="85"/>
      <c r="I36" s="85"/>
      <c r="J36" s="85"/>
    </row>
    <row r="37" spans="1:10" x14ac:dyDescent="0.25">
      <c r="A37" s="145" t="s">
        <v>137</v>
      </c>
      <c r="B37" s="146">
        <v>1</v>
      </c>
      <c r="C37" s="146">
        <v>1</v>
      </c>
      <c r="D37" s="146">
        <v>2</v>
      </c>
      <c r="E37" s="146">
        <v>3</v>
      </c>
      <c r="F37" s="146">
        <v>3</v>
      </c>
      <c r="G37" s="146">
        <v>2</v>
      </c>
      <c r="H37" s="159">
        <v>2</v>
      </c>
      <c r="I37" s="159">
        <v>2</v>
      </c>
      <c r="J37" s="159"/>
    </row>
    <row r="38" spans="1:10" x14ac:dyDescent="0.25">
      <c r="A38" s="9" t="s">
        <v>139</v>
      </c>
      <c r="B38" s="38">
        <v>0.5</v>
      </c>
      <c r="C38" s="38">
        <v>0.5</v>
      </c>
      <c r="D38" s="38">
        <v>0.5</v>
      </c>
      <c r="E38" s="38">
        <v>0.5</v>
      </c>
      <c r="F38" s="38"/>
      <c r="G38" s="38"/>
      <c r="H38" s="85">
        <v>0.5</v>
      </c>
      <c r="I38" s="85">
        <v>0.5</v>
      </c>
      <c r="J38" s="85"/>
    </row>
    <row r="39" spans="1:10" x14ac:dyDescent="0.25">
      <c r="A39" s="151" t="s">
        <v>197</v>
      </c>
      <c r="B39" s="152">
        <v>2</v>
      </c>
      <c r="C39" s="152">
        <v>1.5</v>
      </c>
      <c r="D39" s="152"/>
      <c r="E39" s="152">
        <v>2</v>
      </c>
      <c r="F39" s="152">
        <v>7</v>
      </c>
      <c r="G39" s="152">
        <v>15</v>
      </c>
      <c r="H39" s="160">
        <v>10</v>
      </c>
      <c r="I39" s="160">
        <v>14</v>
      </c>
      <c r="J39" s="160"/>
    </row>
    <row r="40" spans="1:10" x14ac:dyDescent="0.25">
      <c r="A40" s="154" t="s">
        <v>198</v>
      </c>
      <c r="B40" s="155"/>
      <c r="C40" s="155"/>
      <c r="D40" s="155"/>
      <c r="E40" s="155">
        <v>12</v>
      </c>
      <c r="F40" s="155">
        <v>10</v>
      </c>
      <c r="G40" s="155">
        <v>10</v>
      </c>
      <c r="H40" s="169">
        <v>15</v>
      </c>
      <c r="I40" s="169">
        <v>10</v>
      </c>
      <c r="J40" s="169"/>
    </row>
    <row r="41" spans="1:10" x14ac:dyDescent="0.25">
      <c r="A41" s="27"/>
      <c r="B41" s="71"/>
      <c r="C41" s="71"/>
      <c r="D41" s="71"/>
      <c r="E41" s="71"/>
      <c r="F41" s="71"/>
      <c r="G41" s="71"/>
      <c r="H41" s="87"/>
      <c r="I41" s="87"/>
      <c r="J41" s="87"/>
    </row>
    <row r="42" spans="1:10" x14ac:dyDescent="0.25">
      <c r="A42" s="26" t="s">
        <v>5</v>
      </c>
      <c r="B42" s="74">
        <f>B23+B17+B9+B6</f>
        <v>88.5</v>
      </c>
      <c r="C42" s="74">
        <f t="shared" ref="C42:J42" si="4">C23+C17+C9+C6</f>
        <v>90</v>
      </c>
      <c r="D42" s="74">
        <f t="shared" si="4"/>
        <v>86</v>
      </c>
      <c r="E42" s="74">
        <f t="shared" si="4"/>
        <v>77.5</v>
      </c>
      <c r="F42" s="74">
        <f t="shared" si="4"/>
        <v>65.5</v>
      </c>
      <c r="G42" s="74">
        <f t="shared" ref="G42" si="5">G23+G17+G9+G6</f>
        <v>72</v>
      </c>
      <c r="H42" s="74">
        <f t="shared" si="4"/>
        <v>63.6</v>
      </c>
      <c r="I42" s="74">
        <f t="shared" si="4"/>
        <v>71.010000000000005</v>
      </c>
      <c r="J42" s="74">
        <f t="shared" si="4"/>
        <v>0</v>
      </c>
    </row>
    <row r="43" spans="1:10" x14ac:dyDescent="0.25">
      <c r="A43" s="26" t="s">
        <v>6</v>
      </c>
      <c r="B43" s="42">
        <f>COUNT(B7)+COUNT(B10:B15)+COUNT(B18:B21)+COUNT(B25:B38)</f>
        <v>14</v>
      </c>
      <c r="C43" s="42">
        <f t="shared" ref="C43:J43" si="6">COUNT(C7)+COUNT(C10:C15)+COUNT(C18:C21)+COUNT(C25:C38)</f>
        <v>14</v>
      </c>
      <c r="D43" s="42">
        <f t="shared" si="6"/>
        <v>21</v>
      </c>
      <c r="E43" s="42">
        <f t="shared" si="6"/>
        <v>17</v>
      </c>
      <c r="F43" s="42">
        <f t="shared" si="6"/>
        <v>13</v>
      </c>
      <c r="G43" s="42">
        <f t="shared" ref="G43" si="7">COUNT(G7)+COUNT(G10:G15)+COUNT(G18:G21)+COUNT(G25:G38)</f>
        <v>11</v>
      </c>
      <c r="H43" s="42">
        <f t="shared" si="6"/>
        <v>19</v>
      </c>
      <c r="I43" s="42">
        <f t="shared" si="6"/>
        <v>18</v>
      </c>
      <c r="J43" s="42">
        <f t="shared" si="6"/>
        <v>0</v>
      </c>
    </row>
    <row r="44" spans="1:10" x14ac:dyDescent="0.25">
      <c r="A44" s="26" t="s">
        <v>357</v>
      </c>
      <c r="B44" s="42"/>
      <c r="C44" s="42"/>
      <c r="D44" s="42"/>
      <c r="E44" s="88"/>
      <c r="F44" s="88"/>
      <c r="G44" s="88"/>
      <c r="H44" s="88"/>
      <c r="I44" s="88">
        <v>8113</v>
      </c>
      <c r="J44" s="88"/>
    </row>
    <row r="45" spans="1:10" x14ac:dyDescent="0.25">
      <c r="B45" s="83"/>
      <c r="C45" s="83"/>
      <c r="D45" s="83"/>
      <c r="E45" s="83"/>
      <c r="F45" s="83"/>
      <c r="G45" s="83"/>
      <c r="H45" s="83"/>
      <c r="I45" s="83"/>
      <c r="J45" s="83"/>
    </row>
    <row r="46" spans="1:10" x14ac:dyDescent="0.25">
      <c r="B46" s="83"/>
      <c r="C46" s="83"/>
      <c r="D46" s="83"/>
      <c r="E46" s="83"/>
      <c r="F46" s="83"/>
      <c r="G46" s="83"/>
      <c r="H46" s="83"/>
      <c r="I46" s="83"/>
      <c r="J46" s="83"/>
    </row>
    <row r="47" spans="1:10" x14ac:dyDescent="0.25">
      <c r="B47" s="83"/>
      <c r="C47" s="83"/>
      <c r="D47" s="83"/>
      <c r="E47" s="83"/>
      <c r="F47" s="83"/>
      <c r="G47" s="83"/>
      <c r="H47" s="83"/>
      <c r="I47" s="83"/>
      <c r="J47" s="83"/>
    </row>
    <row r="48" spans="1:10" x14ac:dyDescent="0.25">
      <c r="B48" s="83"/>
      <c r="C48" s="83"/>
      <c r="D48" s="83"/>
      <c r="E48" s="83"/>
      <c r="F48" s="83"/>
      <c r="G48" s="83"/>
      <c r="H48" s="83"/>
      <c r="I48" s="83"/>
      <c r="J48" s="83"/>
    </row>
  </sheetData>
  <sortState xmlns:xlrd2="http://schemas.microsoft.com/office/spreadsheetml/2017/richdata2" ref="A25:I38">
    <sortCondition ref="A23:A38"/>
  </sortState>
  <phoneticPr fontId="4" type="noConversion"/>
  <printOptions gridLines="1"/>
  <pageMargins left="0.74803149606299213" right="0.74803149606299213" top="0.98425196850393704" bottom="0.98425196850393704" header="0.51181102362204722" footer="0.51181102362204722"/>
  <pageSetup paperSize="9" scale="98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>
    <pageSetUpPr fitToPage="1"/>
  </sheetPr>
  <dimension ref="A1:K49"/>
  <sheetViews>
    <sheetView zoomScaleNormal="100" workbookViewId="0">
      <selection activeCell="L3" sqref="L3"/>
    </sheetView>
  </sheetViews>
  <sheetFormatPr defaultColWidth="8.85546875" defaultRowHeight="15.75" x14ac:dyDescent="0.25"/>
  <cols>
    <col min="1" max="1" width="27.7109375" style="2" customWidth="1"/>
    <col min="2" max="7" width="9.5703125" style="2" customWidth="1"/>
    <col min="8" max="8" width="11.140625" style="2" customWidth="1"/>
    <col min="9" max="10" width="10.5703125" style="2" customWidth="1"/>
    <col min="11" max="16384" width="8.85546875" style="2"/>
  </cols>
  <sheetData>
    <row r="1" spans="1:11" x14ac:dyDescent="0.25">
      <c r="A1" s="21"/>
      <c r="B1" s="86">
        <v>1976</v>
      </c>
      <c r="C1" s="86">
        <v>1997</v>
      </c>
      <c r="D1" s="86">
        <v>2006</v>
      </c>
      <c r="E1" s="86">
        <v>2011</v>
      </c>
      <c r="F1" s="86">
        <v>2014</v>
      </c>
      <c r="G1" s="217">
        <v>2017</v>
      </c>
      <c r="H1" s="217">
        <v>2020</v>
      </c>
      <c r="I1" s="118">
        <v>2023</v>
      </c>
      <c r="J1" s="85"/>
    </row>
    <row r="2" spans="1:11" x14ac:dyDescent="0.25">
      <c r="A2" s="11" t="s">
        <v>188</v>
      </c>
      <c r="B2" s="38" t="s">
        <v>189</v>
      </c>
      <c r="C2" s="38" t="s">
        <v>189</v>
      </c>
      <c r="D2" s="38" t="s">
        <v>189</v>
      </c>
      <c r="E2" s="38" t="s">
        <v>189</v>
      </c>
      <c r="F2" s="38" t="s">
        <v>189</v>
      </c>
      <c r="G2" s="38" t="s">
        <v>189</v>
      </c>
      <c r="H2" s="38" t="s">
        <v>189</v>
      </c>
      <c r="I2" s="38" t="s">
        <v>189</v>
      </c>
      <c r="J2" s="38" t="s">
        <v>189</v>
      </c>
    </row>
    <row r="3" spans="1:11" x14ac:dyDescent="0.25">
      <c r="A3" s="10" t="s">
        <v>190</v>
      </c>
      <c r="B3" s="38"/>
      <c r="C3" s="38"/>
      <c r="D3" s="38"/>
      <c r="E3" s="77"/>
      <c r="F3" s="77"/>
      <c r="G3" s="77" t="s">
        <v>204</v>
      </c>
      <c r="H3" s="77" t="s">
        <v>205</v>
      </c>
      <c r="I3" s="77" t="s">
        <v>206</v>
      </c>
      <c r="J3" s="77"/>
      <c r="K3" s="75"/>
    </row>
    <row r="4" spans="1:11" ht="16.5" thickBot="1" x14ac:dyDescent="0.3">
      <c r="A4" s="21" t="s">
        <v>207</v>
      </c>
      <c r="B4" s="71"/>
      <c r="C4" s="71"/>
      <c r="D4" s="71"/>
      <c r="E4" s="79"/>
      <c r="F4" s="79"/>
      <c r="G4" s="79"/>
      <c r="H4" s="79"/>
      <c r="I4" s="79"/>
      <c r="J4" s="79"/>
      <c r="K4" s="75"/>
    </row>
    <row r="5" spans="1:11" ht="16.5" thickBot="1" x14ac:dyDescent="0.3">
      <c r="A5" s="26" t="s">
        <v>1</v>
      </c>
      <c r="B5" s="74">
        <f>SUM(B6:B10)</f>
        <v>12.5</v>
      </c>
      <c r="C5" s="74">
        <f t="shared" ref="C5:J5" si="0">SUM(C6:C10)</f>
        <v>13</v>
      </c>
      <c r="D5" s="74">
        <f t="shared" si="0"/>
        <v>13</v>
      </c>
      <c r="E5" s="74">
        <f t="shared" si="0"/>
        <v>13.5</v>
      </c>
      <c r="F5" s="74">
        <f t="shared" si="0"/>
        <v>11</v>
      </c>
      <c r="G5" s="74">
        <f t="shared" si="0"/>
        <v>15</v>
      </c>
      <c r="H5" s="74">
        <f t="shared" si="0"/>
        <v>18</v>
      </c>
      <c r="I5" s="74">
        <f t="shared" si="0"/>
        <v>22</v>
      </c>
      <c r="J5" s="74">
        <f t="shared" si="0"/>
        <v>0</v>
      </c>
      <c r="K5" s="75"/>
    </row>
    <row r="6" spans="1:11" x14ac:dyDescent="0.25">
      <c r="A6" s="142" t="s">
        <v>144</v>
      </c>
      <c r="B6" s="143">
        <v>10</v>
      </c>
      <c r="C6" s="143">
        <v>10</v>
      </c>
      <c r="D6" s="143">
        <v>10</v>
      </c>
      <c r="E6" s="143">
        <v>9</v>
      </c>
      <c r="F6" s="143">
        <v>8</v>
      </c>
      <c r="G6" s="143">
        <v>10</v>
      </c>
      <c r="H6" s="144">
        <v>10</v>
      </c>
      <c r="I6" s="144">
        <v>12</v>
      </c>
      <c r="J6" s="144"/>
      <c r="K6" s="75"/>
    </row>
    <row r="7" spans="1:11" x14ac:dyDescent="0.25">
      <c r="A7" s="9" t="s">
        <v>174</v>
      </c>
      <c r="B7" s="38">
        <v>1</v>
      </c>
      <c r="C7" s="38">
        <v>1</v>
      </c>
      <c r="D7" s="38"/>
      <c r="E7" s="38">
        <v>0.5</v>
      </c>
      <c r="F7" s="38"/>
      <c r="G7" s="77"/>
      <c r="H7" s="77"/>
      <c r="I7" s="77"/>
      <c r="J7" s="77"/>
      <c r="K7" s="75"/>
    </row>
    <row r="8" spans="1:11" x14ac:dyDescent="0.25">
      <c r="A8" s="145" t="s">
        <v>208</v>
      </c>
      <c r="B8" s="146">
        <v>1</v>
      </c>
      <c r="C8" s="146">
        <v>1</v>
      </c>
      <c r="D8" s="146">
        <v>1</v>
      </c>
      <c r="E8" s="146">
        <v>1</v>
      </c>
      <c r="F8" s="146">
        <v>2</v>
      </c>
      <c r="G8" s="146">
        <v>2</v>
      </c>
      <c r="H8" s="147">
        <v>4</v>
      </c>
      <c r="I8" s="147">
        <v>5</v>
      </c>
      <c r="J8" s="147"/>
      <c r="K8" s="75"/>
    </row>
    <row r="9" spans="1:11" ht="15" customHeight="1" x14ac:dyDescent="0.25">
      <c r="A9" s="9" t="s">
        <v>177</v>
      </c>
      <c r="B9" s="38">
        <v>0.5</v>
      </c>
      <c r="C9" s="38">
        <v>1</v>
      </c>
      <c r="D9" s="38">
        <v>2</v>
      </c>
      <c r="E9" s="38">
        <v>3</v>
      </c>
      <c r="F9" s="38">
        <v>1</v>
      </c>
      <c r="G9" s="38">
        <v>3</v>
      </c>
      <c r="H9" s="77">
        <v>4</v>
      </c>
      <c r="I9" s="77">
        <v>4</v>
      </c>
      <c r="J9" s="77"/>
      <c r="K9" s="75"/>
    </row>
    <row r="10" spans="1:11" ht="15" customHeight="1" x14ac:dyDescent="0.25">
      <c r="A10" s="157" t="s">
        <v>142</v>
      </c>
      <c r="B10" s="148"/>
      <c r="C10" s="148"/>
      <c r="D10" s="148"/>
      <c r="E10" s="148"/>
      <c r="F10" s="148"/>
      <c r="G10" s="148"/>
      <c r="H10" s="149"/>
      <c r="I10" s="149">
        <v>1</v>
      </c>
      <c r="J10" s="149"/>
      <c r="K10" s="75"/>
    </row>
    <row r="11" spans="1:11" ht="16.5" thickBot="1" x14ac:dyDescent="0.3">
      <c r="A11" s="14"/>
      <c r="B11" s="71"/>
      <c r="C11" s="71"/>
      <c r="D11" s="71"/>
      <c r="E11" s="79"/>
      <c r="F11" s="79"/>
      <c r="G11" s="79"/>
      <c r="H11" s="79"/>
      <c r="I11" s="79"/>
      <c r="J11" s="79"/>
      <c r="K11" s="75"/>
    </row>
    <row r="12" spans="1:11" ht="16.5" thickBot="1" x14ac:dyDescent="0.3">
      <c r="A12" s="26" t="s">
        <v>2</v>
      </c>
      <c r="B12" s="74">
        <f>SUM(B13:B16)</f>
        <v>23</v>
      </c>
      <c r="C12" s="74">
        <f t="shared" ref="C12:J12" si="1">SUM(C13:C16)</f>
        <v>21</v>
      </c>
      <c r="D12" s="74">
        <f t="shared" si="1"/>
        <v>23.5</v>
      </c>
      <c r="E12" s="74">
        <f t="shared" si="1"/>
        <v>18</v>
      </c>
      <c r="F12" s="74">
        <f t="shared" si="1"/>
        <v>16</v>
      </c>
      <c r="G12" s="74">
        <f t="shared" si="1"/>
        <v>26.5</v>
      </c>
      <c r="H12" s="74">
        <f t="shared" si="1"/>
        <v>18.100000000000001</v>
      </c>
      <c r="I12" s="74">
        <f t="shared" si="1"/>
        <v>18.600000000000001</v>
      </c>
      <c r="J12" s="74">
        <f t="shared" si="1"/>
        <v>0</v>
      </c>
      <c r="K12" s="75"/>
    </row>
    <row r="13" spans="1:11" x14ac:dyDescent="0.25">
      <c r="A13" s="142" t="s">
        <v>15</v>
      </c>
      <c r="B13" s="143"/>
      <c r="C13" s="143"/>
      <c r="D13" s="143">
        <v>0.5</v>
      </c>
      <c r="E13" s="143">
        <v>0.5</v>
      </c>
      <c r="F13" s="143">
        <v>0.5</v>
      </c>
      <c r="G13" s="143">
        <v>0.5</v>
      </c>
      <c r="H13" s="144">
        <v>0.5</v>
      </c>
      <c r="I13" s="144">
        <v>1</v>
      </c>
      <c r="J13" s="144"/>
      <c r="K13" s="75"/>
    </row>
    <row r="14" spans="1:11" x14ac:dyDescent="0.25">
      <c r="A14" s="9" t="s">
        <v>40</v>
      </c>
      <c r="B14" s="38"/>
      <c r="C14" s="38">
        <v>0.5</v>
      </c>
      <c r="D14" s="38">
        <v>0.5</v>
      </c>
      <c r="E14" s="38"/>
      <c r="F14" s="38"/>
      <c r="G14" s="38">
        <v>0.5</v>
      </c>
      <c r="H14" s="77">
        <v>0.1</v>
      </c>
      <c r="I14" s="77">
        <v>0.5</v>
      </c>
      <c r="J14" s="77"/>
      <c r="K14" s="75"/>
    </row>
    <row r="15" spans="1:11" x14ac:dyDescent="0.25">
      <c r="A15" s="145" t="s">
        <v>42</v>
      </c>
      <c r="B15" s="146">
        <v>22</v>
      </c>
      <c r="C15" s="146">
        <v>20</v>
      </c>
      <c r="D15" s="146">
        <v>22</v>
      </c>
      <c r="E15" s="146">
        <v>17</v>
      </c>
      <c r="F15" s="146">
        <v>15</v>
      </c>
      <c r="G15" s="146">
        <v>25</v>
      </c>
      <c r="H15" s="147">
        <v>17</v>
      </c>
      <c r="I15" s="147">
        <v>17</v>
      </c>
      <c r="J15" s="147"/>
      <c r="K15" s="75"/>
    </row>
    <row r="16" spans="1:11" x14ac:dyDescent="0.25">
      <c r="A16" s="9" t="s">
        <v>46</v>
      </c>
      <c r="B16" s="38">
        <v>1</v>
      </c>
      <c r="C16" s="38">
        <v>0.5</v>
      </c>
      <c r="D16" s="38">
        <v>0.5</v>
      </c>
      <c r="E16" s="38">
        <v>0.5</v>
      </c>
      <c r="F16" s="38">
        <v>0.5</v>
      </c>
      <c r="G16" s="38">
        <v>0.5</v>
      </c>
      <c r="H16" s="77">
        <v>0.5</v>
      </c>
      <c r="I16" s="77">
        <v>0.1</v>
      </c>
      <c r="J16" s="77"/>
      <c r="K16" s="75"/>
    </row>
    <row r="17" spans="1:11" ht="16.5" thickBot="1" x14ac:dyDescent="0.3">
      <c r="A17" s="14"/>
      <c r="B17" s="71"/>
      <c r="C17" s="71"/>
      <c r="D17" s="71"/>
      <c r="E17" s="79"/>
      <c r="F17" s="79"/>
      <c r="G17" s="79"/>
      <c r="H17" s="79"/>
      <c r="I17" s="79"/>
      <c r="J17" s="79"/>
      <c r="K17" s="75"/>
    </row>
    <row r="18" spans="1:11" ht="16.5" thickBot="1" x14ac:dyDescent="0.3">
      <c r="A18" s="26" t="s">
        <v>4</v>
      </c>
      <c r="B18" s="74">
        <f t="shared" ref="B18:J18" si="2">SUM(B19:B41)</f>
        <v>26</v>
      </c>
      <c r="C18" s="74">
        <f t="shared" si="2"/>
        <v>21.5</v>
      </c>
      <c r="D18" s="74">
        <f t="shared" si="2"/>
        <v>26.5</v>
      </c>
      <c r="E18" s="74">
        <f t="shared" si="2"/>
        <v>40.5</v>
      </c>
      <c r="F18" s="74">
        <f t="shared" si="2"/>
        <v>35.5</v>
      </c>
      <c r="G18" s="74">
        <f t="shared" si="2"/>
        <v>43</v>
      </c>
      <c r="H18" s="74">
        <f t="shared" si="2"/>
        <v>50.010000000000005</v>
      </c>
      <c r="I18" s="74">
        <f t="shared" si="2"/>
        <v>48.5</v>
      </c>
      <c r="J18" s="74">
        <f t="shared" si="2"/>
        <v>0</v>
      </c>
      <c r="K18" s="75"/>
    </row>
    <row r="19" spans="1:11" x14ac:dyDescent="0.25">
      <c r="A19" s="142" t="s">
        <v>74</v>
      </c>
      <c r="B19" s="143">
        <v>0.5</v>
      </c>
      <c r="C19" s="143"/>
      <c r="D19" s="143"/>
      <c r="E19" s="144"/>
      <c r="F19" s="144"/>
      <c r="G19" s="144"/>
      <c r="H19" s="144"/>
      <c r="I19" s="144"/>
      <c r="J19" s="144"/>
      <c r="K19" s="75"/>
    </row>
    <row r="20" spans="1:11" x14ac:dyDescent="0.25">
      <c r="A20" s="9" t="s">
        <v>209</v>
      </c>
      <c r="B20" s="38"/>
      <c r="C20" s="38">
        <v>1</v>
      </c>
      <c r="D20" s="38">
        <v>2</v>
      </c>
      <c r="E20" s="38"/>
      <c r="F20" s="38"/>
      <c r="G20" s="77"/>
      <c r="H20" s="77"/>
      <c r="I20" s="77"/>
      <c r="J20" s="77"/>
      <c r="K20" s="75"/>
    </row>
    <row r="21" spans="1:11" x14ac:dyDescent="0.25">
      <c r="A21" s="145" t="s">
        <v>79</v>
      </c>
      <c r="B21" s="146"/>
      <c r="C21" s="146">
        <v>0.5</v>
      </c>
      <c r="D21" s="146">
        <v>0.5</v>
      </c>
      <c r="E21" s="146"/>
      <c r="F21" s="146"/>
      <c r="G21" s="147"/>
      <c r="H21" s="147"/>
      <c r="I21" s="147"/>
      <c r="J21" s="147"/>
      <c r="K21" s="75"/>
    </row>
    <row r="22" spans="1:11" x14ac:dyDescent="0.25">
      <c r="A22" s="9" t="s">
        <v>86</v>
      </c>
      <c r="B22" s="38">
        <v>0.5</v>
      </c>
      <c r="C22" s="38">
        <v>1</v>
      </c>
      <c r="D22" s="38">
        <v>1</v>
      </c>
      <c r="E22" s="38">
        <v>1</v>
      </c>
      <c r="F22" s="38">
        <v>1</v>
      </c>
      <c r="G22" s="38">
        <v>1</v>
      </c>
      <c r="H22" s="77">
        <v>1</v>
      </c>
      <c r="I22" s="77">
        <v>1</v>
      </c>
      <c r="J22" s="77"/>
      <c r="K22" s="75"/>
    </row>
    <row r="23" spans="1:11" x14ac:dyDescent="0.25">
      <c r="A23" s="145" t="s">
        <v>91</v>
      </c>
      <c r="B23" s="146">
        <v>0.5</v>
      </c>
      <c r="C23" s="146">
        <v>0.5</v>
      </c>
      <c r="D23" s="146">
        <v>0.5</v>
      </c>
      <c r="E23" s="146">
        <v>3</v>
      </c>
      <c r="F23" s="146">
        <v>2</v>
      </c>
      <c r="G23" s="146">
        <v>1</v>
      </c>
      <c r="H23" s="147">
        <v>1</v>
      </c>
      <c r="I23" s="147">
        <v>3</v>
      </c>
      <c r="J23" s="147"/>
      <c r="K23" s="75"/>
    </row>
    <row r="24" spans="1:11" x14ac:dyDescent="0.25">
      <c r="A24" s="9" t="s">
        <v>96</v>
      </c>
      <c r="B24" s="38"/>
      <c r="C24" s="38">
        <v>2</v>
      </c>
      <c r="D24" s="38">
        <v>4</v>
      </c>
      <c r="E24" s="38">
        <v>4</v>
      </c>
      <c r="F24" s="38">
        <v>1</v>
      </c>
      <c r="G24" s="38"/>
      <c r="H24" s="77">
        <v>1</v>
      </c>
      <c r="I24" s="77"/>
      <c r="J24" s="77"/>
      <c r="K24" s="75"/>
    </row>
    <row r="25" spans="1:11" x14ac:dyDescent="0.25">
      <c r="A25" s="145" t="s">
        <v>97</v>
      </c>
      <c r="B25" s="146">
        <v>0.5</v>
      </c>
      <c r="C25" s="146"/>
      <c r="D25" s="146">
        <v>0.5</v>
      </c>
      <c r="E25" s="146">
        <v>0.5</v>
      </c>
      <c r="F25" s="146">
        <v>1</v>
      </c>
      <c r="G25" s="147"/>
      <c r="H25" s="147">
        <v>1</v>
      </c>
      <c r="I25" s="147">
        <v>0.5</v>
      </c>
      <c r="J25" s="147"/>
      <c r="K25" s="75"/>
    </row>
    <row r="26" spans="1:11" x14ac:dyDescent="0.25">
      <c r="A26" s="9" t="s">
        <v>99</v>
      </c>
      <c r="B26" s="38">
        <v>1.5</v>
      </c>
      <c r="C26" s="38">
        <v>1</v>
      </c>
      <c r="D26" s="38">
        <v>1.5</v>
      </c>
      <c r="E26" s="38">
        <v>5</v>
      </c>
      <c r="F26" s="38">
        <v>3</v>
      </c>
      <c r="G26" s="38">
        <v>2</v>
      </c>
      <c r="H26" s="77">
        <v>3</v>
      </c>
      <c r="I26" s="77">
        <v>0.5</v>
      </c>
      <c r="J26" s="77"/>
      <c r="K26" s="75"/>
    </row>
    <row r="27" spans="1:11" x14ac:dyDescent="0.25">
      <c r="A27" s="145" t="s">
        <v>210</v>
      </c>
      <c r="B27" s="146"/>
      <c r="C27" s="146"/>
      <c r="D27" s="146"/>
      <c r="E27" s="146"/>
      <c r="F27" s="146"/>
      <c r="G27" s="146"/>
      <c r="H27" s="147"/>
      <c r="I27" s="147">
        <v>3</v>
      </c>
      <c r="J27" s="147"/>
      <c r="K27" s="75"/>
    </row>
    <row r="28" spans="1:11" x14ac:dyDescent="0.25">
      <c r="A28" s="9" t="s">
        <v>101</v>
      </c>
      <c r="B28" s="38"/>
      <c r="C28" s="38">
        <v>1</v>
      </c>
      <c r="D28" s="38">
        <v>2</v>
      </c>
      <c r="E28" s="38">
        <v>1</v>
      </c>
      <c r="F28" s="38">
        <v>0.5</v>
      </c>
      <c r="G28" s="77"/>
      <c r="H28" s="77">
        <v>2</v>
      </c>
      <c r="I28" s="77">
        <v>2</v>
      </c>
      <c r="J28" s="77"/>
      <c r="K28" s="75"/>
    </row>
    <row r="29" spans="1:11" x14ac:dyDescent="0.25">
      <c r="A29" s="145" t="s">
        <v>104</v>
      </c>
      <c r="B29" s="146">
        <v>1</v>
      </c>
      <c r="C29" s="146">
        <v>0.5</v>
      </c>
      <c r="D29" s="146"/>
      <c r="E29" s="146">
        <v>1</v>
      </c>
      <c r="F29" s="146">
        <v>0.5</v>
      </c>
      <c r="G29" s="146">
        <v>3</v>
      </c>
      <c r="H29" s="147">
        <v>3</v>
      </c>
      <c r="I29" s="147">
        <v>2</v>
      </c>
      <c r="J29" s="147"/>
      <c r="K29" s="75"/>
    </row>
    <row r="30" spans="1:11" x14ac:dyDescent="0.25">
      <c r="A30" s="9" t="s">
        <v>106</v>
      </c>
      <c r="B30" s="38">
        <v>5</v>
      </c>
      <c r="C30" s="38">
        <v>3</v>
      </c>
      <c r="D30" s="38"/>
      <c r="E30" s="38">
        <v>2</v>
      </c>
      <c r="F30" s="38">
        <v>2</v>
      </c>
      <c r="G30" s="38">
        <v>2</v>
      </c>
      <c r="H30" s="77"/>
      <c r="I30" s="77">
        <v>2</v>
      </c>
      <c r="J30" s="77"/>
      <c r="K30" s="75"/>
    </row>
    <row r="31" spans="1:11" x14ac:dyDescent="0.25">
      <c r="A31" s="145" t="s">
        <v>109</v>
      </c>
      <c r="B31" s="146">
        <v>1</v>
      </c>
      <c r="C31" s="146">
        <v>1</v>
      </c>
      <c r="D31" s="146">
        <v>1.5</v>
      </c>
      <c r="E31" s="146">
        <v>2</v>
      </c>
      <c r="F31" s="146">
        <v>2</v>
      </c>
      <c r="G31" s="146">
        <v>3</v>
      </c>
      <c r="H31" s="147">
        <v>3</v>
      </c>
      <c r="I31" s="147">
        <v>2</v>
      </c>
      <c r="J31" s="147"/>
      <c r="K31" s="75"/>
    </row>
    <row r="32" spans="1:11" x14ac:dyDescent="0.25">
      <c r="A32" s="9" t="s">
        <v>118</v>
      </c>
      <c r="B32" s="38"/>
      <c r="C32" s="38">
        <v>1</v>
      </c>
      <c r="D32" s="38"/>
      <c r="E32" s="38"/>
      <c r="F32" s="38"/>
      <c r="G32" s="77"/>
      <c r="H32" s="77"/>
      <c r="I32" s="77"/>
      <c r="J32" s="77"/>
      <c r="K32" s="75"/>
    </row>
    <row r="33" spans="1:11" x14ac:dyDescent="0.25">
      <c r="A33" s="145" t="s">
        <v>120</v>
      </c>
      <c r="B33" s="146"/>
      <c r="C33" s="146"/>
      <c r="D33" s="146">
        <v>0.5</v>
      </c>
      <c r="E33" s="146">
        <v>1</v>
      </c>
      <c r="F33" s="146"/>
      <c r="G33" s="147"/>
      <c r="H33" s="147"/>
      <c r="I33" s="147"/>
      <c r="J33" s="147"/>
      <c r="K33" s="75"/>
    </row>
    <row r="34" spans="1:11" x14ac:dyDescent="0.25">
      <c r="A34" s="9" t="s">
        <v>123</v>
      </c>
      <c r="B34" s="38">
        <v>0.5</v>
      </c>
      <c r="C34" s="38">
        <v>0.5</v>
      </c>
      <c r="D34" s="38"/>
      <c r="E34" s="38"/>
      <c r="F34" s="38"/>
      <c r="G34" s="77"/>
      <c r="H34" s="77"/>
      <c r="I34" s="77"/>
      <c r="J34" s="77"/>
      <c r="K34" s="75"/>
    </row>
    <row r="35" spans="1:11" x14ac:dyDescent="0.25">
      <c r="A35" s="145" t="s">
        <v>126</v>
      </c>
      <c r="B35" s="146"/>
      <c r="C35" s="146"/>
      <c r="D35" s="146">
        <v>0.5</v>
      </c>
      <c r="E35" s="146"/>
      <c r="F35" s="146"/>
      <c r="G35" s="147"/>
      <c r="H35" s="147"/>
      <c r="I35" s="147"/>
      <c r="J35" s="147"/>
      <c r="K35" s="75"/>
    </row>
    <row r="36" spans="1:11" x14ac:dyDescent="0.25">
      <c r="A36" s="9" t="s">
        <v>131</v>
      </c>
      <c r="B36" s="38">
        <v>7</v>
      </c>
      <c r="C36" s="38">
        <v>7</v>
      </c>
      <c r="D36" s="38">
        <v>5</v>
      </c>
      <c r="E36" s="38">
        <v>9</v>
      </c>
      <c r="F36" s="38">
        <v>5</v>
      </c>
      <c r="G36" s="38">
        <v>8</v>
      </c>
      <c r="H36" s="77">
        <v>12</v>
      </c>
      <c r="I36" s="77">
        <v>9</v>
      </c>
      <c r="J36" s="77"/>
      <c r="K36" s="75"/>
    </row>
    <row r="37" spans="1:11" x14ac:dyDescent="0.25">
      <c r="A37" s="145" t="s">
        <v>137</v>
      </c>
      <c r="B37" s="146">
        <v>0.5</v>
      </c>
      <c r="C37" s="146"/>
      <c r="D37" s="146">
        <v>0.5</v>
      </c>
      <c r="E37" s="146">
        <v>1</v>
      </c>
      <c r="F37" s="146">
        <v>0.5</v>
      </c>
      <c r="G37" s="146">
        <v>1</v>
      </c>
      <c r="H37" s="147">
        <v>1</v>
      </c>
      <c r="I37" s="147">
        <v>0.5</v>
      </c>
      <c r="J37" s="147"/>
      <c r="K37" s="75"/>
    </row>
    <row r="38" spans="1:11" x14ac:dyDescent="0.25">
      <c r="A38" s="9" t="s">
        <v>139</v>
      </c>
      <c r="B38" s="38">
        <v>0.5</v>
      </c>
      <c r="C38" s="38">
        <v>0.5</v>
      </c>
      <c r="D38" s="38">
        <v>0.5</v>
      </c>
      <c r="E38" s="38"/>
      <c r="F38" s="38"/>
      <c r="G38" s="77"/>
      <c r="H38" s="77">
        <v>0.01</v>
      </c>
      <c r="I38" s="77"/>
      <c r="J38" s="77"/>
      <c r="K38" s="75"/>
    </row>
    <row r="39" spans="1:11" x14ac:dyDescent="0.25">
      <c r="A39" s="145" t="s">
        <v>140</v>
      </c>
      <c r="B39" s="146"/>
      <c r="C39" s="146">
        <v>0.5</v>
      </c>
      <c r="D39" s="146">
        <v>1</v>
      </c>
      <c r="E39" s="146"/>
      <c r="F39" s="146">
        <v>2</v>
      </c>
      <c r="G39" s="146">
        <v>2</v>
      </c>
      <c r="H39" s="147">
        <v>2</v>
      </c>
      <c r="I39" s="147">
        <v>2</v>
      </c>
      <c r="J39" s="147"/>
      <c r="K39" s="75"/>
    </row>
    <row r="40" spans="1:11" x14ac:dyDescent="0.25">
      <c r="A40" s="11" t="s">
        <v>211</v>
      </c>
      <c r="B40" s="38"/>
      <c r="C40" s="38"/>
      <c r="D40" s="38">
        <v>5</v>
      </c>
      <c r="E40" s="38">
        <v>7</v>
      </c>
      <c r="F40" s="38">
        <v>5</v>
      </c>
      <c r="G40" s="38">
        <v>15</v>
      </c>
      <c r="H40" s="77">
        <v>10</v>
      </c>
      <c r="I40" s="77">
        <v>8</v>
      </c>
      <c r="J40" s="77"/>
      <c r="K40" s="75"/>
    </row>
    <row r="41" spans="1:11" x14ac:dyDescent="0.25">
      <c r="A41" s="151" t="s">
        <v>197</v>
      </c>
      <c r="B41" s="152">
        <v>7</v>
      </c>
      <c r="C41" s="152">
        <v>0.5</v>
      </c>
      <c r="D41" s="152"/>
      <c r="E41" s="152">
        <v>3</v>
      </c>
      <c r="F41" s="152">
        <v>10</v>
      </c>
      <c r="G41" s="152">
        <v>5</v>
      </c>
      <c r="H41" s="153">
        <v>10</v>
      </c>
      <c r="I41" s="153">
        <v>13</v>
      </c>
      <c r="J41" s="153"/>
      <c r="K41" s="75"/>
    </row>
    <row r="42" spans="1:11" x14ac:dyDescent="0.25">
      <c r="A42" s="154" t="s">
        <v>198</v>
      </c>
      <c r="B42" s="155"/>
      <c r="C42" s="155"/>
      <c r="D42" s="155"/>
      <c r="E42" s="155">
        <v>6</v>
      </c>
      <c r="F42" s="155">
        <v>3</v>
      </c>
      <c r="G42" s="155">
        <v>2</v>
      </c>
      <c r="H42" s="156">
        <v>5</v>
      </c>
      <c r="I42" s="156">
        <v>0.5</v>
      </c>
      <c r="J42" s="156"/>
      <c r="K42" s="75"/>
    </row>
    <row r="43" spans="1:11" ht="16.5" thickBot="1" x14ac:dyDescent="0.3">
      <c r="A43" s="9"/>
      <c r="B43" s="38"/>
      <c r="C43" s="38"/>
      <c r="D43" s="38"/>
      <c r="E43" s="38"/>
      <c r="F43" s="38"/>
      <c r="G43" s="38"/>
      <c r="H43" s="77"/>
      <c r="I43" s="77"/>
      <c r="J43" s="77"/>
      <c r="K43" s="75"/>
    </row>
    <row r="44" spans="1:11" ht="16.5" thickBot="1" x14ac:dyDescent="0.3">
      <c r="A44" s="26" t="s">
        <v>5</v>
      </c>
      <c r="B44" s="74">
        <f>B18+B12+B5</f>
        <v>61.5</v>
      </c>
      <c r="C44" s="74">
        <f t="shared" ref="C44:J44" si="3">C18+C12+C5</f>
        <v>55.5</v>
      </c>
      <c r="D44" s="74">
        <f t="shared" si="3"/>
        <v>63</v>
      </c>
      <c r="E44" s="74">
        <f t="shared" si="3"/>
        <v>72</v>
      </c>
      <c r="F44" s="74">
        <f t="shared" si="3"/>
        <v>62.5</v>
      </c>
      <c r="G44" s="74">
        <f t="shared" si="3"/>
        <v>84.5</v>
      </c>
      <c r="H44" s="74">
        <f t="shared" si="3"/>
        <v>86.110000000000014</v>
      </c>
      <c r="I44" s="74">
        <f t="shared" si="3"/>
        <v>89.1</v>
      </c>
      <c r="J44" s="74">
        <f t="shared" si="3"/>
        <v>0</v>
      </c>
      <c r="K44" s="75"/>
    </row>
    <row r="45" spans="1:11" ht="16.5" thickBot="1" x14ac:dyDescent="0.3">
      <c r="A45" s="30" t="s">
        <v>6</v>
      </c>
      <c r="B45" s="88">
        <f>COUNT(B6:B10)+COUNT(B13:B16)+COUNT(B19:B40)</f>
        <v>18</v>
      </c>
      <c r="C45" s="88">
        <f t="shared" ref="C45:J45" si="4">COUNT(C6:C10)+COUNT(C13:C16)+COUNT(C19:C40)</f>
        <v>22</v>
      </c>
      <c r="D45" s="88">
        <f t="shared" si="4"/>
        <v>23</v>
      </c>
      <c r="E45" s="88">
        <f t="shared" si="4"/>
        <v>20</v>
      </c>
      <c r="F45" s="88">
        <f t="shared" si="4"/>
        <v>19</v>
      </c>
      <c r="G45" s="88">
        <f t="shared" si="4"/>
        <v>17</v>
      </c>
      <c r="H45" s="88">
        <f t="shared" si="4"/>
        <v>20</v>
      </c>
      <c r="I45" s="88">
        <f t="shared" si="4"/>
        <v>21</v>
      </c>
      <c r="J45" s="88">
        <f t="shared" si="4"/>
        <v>0</v>
      </c>
      <c r="K45" s="75"/>
    </row>
    <row r="46" spans="1:11" x14ac:dyDescent="0.25">
      <c r="B46" s="75"/>
      <c r="C46" s="75"/>
      <c r="D46" s="75"/>
      <c r="E46" s="75"/>
      <c r="F46" s="75"/>
      <c r="G46" s="75"/>
      <c r="H46" s="75"/>
      <c r="I46" s="75">
        <v>8103</v>
      </c>
      <c r="J46" s="75"/>
      <c r="K46" s="75"/>
    </row>
    <row r="47" spans="1:11" x14ac:dyDescent="0.25">
      <c r="B47" s="75"/>
      <c r="C47" s="75"/>
      <c r="D47" s="75"/>
      <c r="E47" s="75"/>
      <c r="F47" s="75"/>
      <c r="G47" s="75"/>
      <c r="H47" s="75"/>
      <c r="I47" s="75"/>
      <c r="J47" s="75"/>
      <c r="K47" s="75"/>
    </row>
    <row r="48" spans="1:11" x14ac:dyDescent="0.25">
      <c r="B48" s="75"/>
      <c r="C48" s="75"/>
      <c r="D48" s="75"/>
      <c r="E48" s="75"/>
      <c r="F48" s="75"/>
      <c r="G48" s="75"/>
      <c r="H48" s="75"/>
      <c r="I48" s="75"/>
      <c r="J48" s="75"/>
      <c r="K48" s="75"/>
    </row>
    <row r="49" spans="2:11" x14ac:dyDescent="0.25">
      <c r="B49" s="75"/>
      <c r="C49" s="75"/>
      <c r="D49" s="75"/>
      <c r="E49" s="75"/>
      <c r="F49" s="75"/>
      <c r="G49" s="75"/>
      <c r="H49" s="75"/>
      <c r="I49" s="75"/>
      <c r="J49" s="75"/>
      <c r="K49" s="75"/>
    </row>
  </sheetData>
  <sortState xmlns:xlrd2="http://schemas.microsoft.com/office/spreadsheetml/2017/richdata2" ref="A19:I39">
    <sortCondition ref="A19:A39"/>
  </sortState>
  <phoneticPr fontId="0" type="noConversion"/>
  <printOptions gridLines="1"/>
  <pageMargins left="0.74803149606299213" right="0.74803149606299213" top="0.98425196850393704" bottom="0.98425196850393704" header="0.51181102362204722" footer="0.51181102362204722"/>
  <pageSetup paperSize="9" scale="93" fitToHeight="0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1">
    <pageSetUpPr fitToPage="1"/>
  </sheetPr>
  <dimension ref="A1:J53"/>
  <sheetViews>
    <sheetView zoomScale="115" zoomScaleNormal="115" workbookViewId="0">
      <selection activeCell="G50" sqref="G50"/>
    </sheetView>
  </sheetViews>
  <sheetFormatPr defaultColWidth="8.85546875" defaultRowHeight="15.75" customHeight="1" x14ac:dyDescent="0.25"/>
  <cols>
    <col min="1" max="1" width="28" style="2" customWidth="1"/>
    <col min="2" max="7" width="9.5703125" style="2" customWidth="1"/>
    <col min="8" max="10" width="10.42578125" style="2" customWidth="1"/>
    <col min="11" max="16384" width="8.85546875" style="2"/>
  </cols>
  <sheetData>
    <row r="1" spans="1:10" x14ac:dyDescent="0.25">
      <c r="A1" s="26"/>
      <c r="B1" s="22">
        <v>1976</v>
      </c>
      <c r="C1" s="22">
        <v>1997</v>
      </c>
      <c r="D1" s="22">
        <v>2006</v>
      </c>
      <c r="E1" s="22">
        <v>2011</v>
      </c>
      <c r="F1" s="22">
        <v>2014</v>
      </c>
      <c r="G1" s="22">
        <v>2017</v>
      </c>
      <c r="H1" s="22">
        <v>2020</v>
      </c>
      <c r="I1" s="22">
        <v>2023</v>
      </c>
      <c r="J1" s="22"/>
    </row>
    <row r="2" spans="1:10" ht="18.75" customHeight="1" x14ac:dyDescent="0.25">
      <c r="A2" s="29" t="s">
        <v>349</v>
      </c>
      <c r="B2" s="16" t="s">
        <v>189</v>
      </c>
      <c r="C2" s="16" t="s">
        <v>189</v>
      </c>
      <c r="D2" s="16" t="s">
        <v>189</v>
      </c>
      <c r="E2" s="16" t="s">
        <v>189</v>
      </c>
      <c r="F2" s="16" t="s">
        <v>189</v>
      </c>
      <c r="G2" s="16" t="s">
        <v>189</v>
      </c>
      <c r="H2" s="16" t="s">
        <v>189</v>
      </c>
      <c r="I2" s="16" t="s">
        <v>189</v>
      </c>
      <c r="J2" s="16" t="s">
        <v>189</v>
      </c>
    </row>
    <row r="3" spans="1:10" ht="31.5" x14ac:dyDescent="0.25">
      <c r="A3" s="10" t="s">
        <v>350</v>
      </c>
      <c r="B3" s="6"/>
      <c r="C3" s="6"/>
      <c r="D3" s="6"/>
      <c r="E3" s="12"/>
      <c r="F3" s="12"/>
      <c r="G3" s="12" t="s">
        <v>204</v>
      </c>
      <c r="H3" s="12"/>
      <c r="I3" s="12" t="s">
        <v>305</v>
      </c>
      <c r="J3" s="12"/>
    </row>
    <row r="4" spans="1:10" x14ac:dyDescent="0.25">
      <c r="A4" s="21" t="s">
        <v>358</v>
      </c>
      <c r="B4" s="8"/>
      <c r="C4" s="8"/>
      <c r="D4" s="8"/>
      <c r="E4" s="56"/>
      <c r="F4" s="56"/>
      <c r="G4" s="56"/>
      <c r="H4" s="56"/>
      <c r="I4" s="56"/>
      <c r="J4" s="56"/>
    </row>
    <row r="5" spans="1:10" x14ac:dyDescent="0.25">
      <c r="A5" s="26" t="s">
        <v>3</v>
      </c>
      <c r="B5" s="74">
        <f>SUM(B6:B8)</f>
        <v>0</v>
      </c>
      <c r="C5" s="74">
        <f t="shared" ref="C5:J5" si="0">SUM(C6:C8)</f>
        <v>0</v>
      </c>
      <c r="D5" s="74">
        <f t="shared" si="0"/>
        <v>1</v>
      </c>
      <c r="E5" s="74">
        <f t="shared" si="0"/>
        <v>1</v>
      </c>
      <c r="F5" s="74">
        <f t="shared" si="0"/>
        <v>2</v>
      </c>
      <c r="G5" s="74">
        <f t="shared" si="0"/>
        <v>1</v>
      </c>
      <c r="H5" s="74">
        <f t="shared" si="0"/>
        <v>1</v>
      </c>
      <c r="I5" s="74">
        <f t="shared" si="0"/>
        <v>0.5</v>
      </c>
      <c r="J5" s="74">
        <f t="shared" si="0"/>
        <v>0</v>
      </c>
    </row>
    <row r="6" spans="1:10" x14ac:dyDescent="0.25">
      <c r="A6" s="142" t="s">
        <v>50</v>
      </c>
      <c r="B6" s="162"/>
      <c r="C6" s="162"/>
      <c r="D6" s="162"/>
      <c r="E6" s="143"/>
      <c r="F6" s="143">
        <v>1</v>
      </c>
      <c r="G6" s="143"/>
      <c r="H6" s="158"/>
      <c r="I6" s="158"/>
      <c r="J6" s="158"/>
    </row>
    <row r="7" spans="1:10" x14ac:dyDescent="0.25">
      <c r="A7" s="142" t="s">
        <v>51</v>
      </c>
      <c r="B7" s="162"/>
      <c r="C7" s="162"/>
      <c r="D7" s="162"/>
      <c r="E7" s="143"/>
      <c r="F7" s="143"/>
      <c r="G7" s="143">
        <v>0.5</v>
      </c>
      <c r="H7" s="158"/>
      <c r="I7" s="158"/>
      <c r="J7" s="158"/>
    </row>
    <row r="8" spans="1:10" x14ac:dyDescent="0.25">
      <c r="A8" s="9" t="s">
        <v>61</v>
      </c>
      <c r="B8" s="38"/>
      <c r="C8" s="38"/>
      <c r="D8" s="38">
        <v>1</v>
      </c>
      <c r="E8" s="38">
        <v>1</v>
      </c>
      <c r="F8" s="38">
        <v>1</v>
      </c>
      <c r="G8" s="38">
        <v>0.5</v>
      </c>
      <c r="H8" s="85">
        <v>1</v>
      </c>
      <c r="I8" s="85">
        <v>0.5</v>
      </c>
      <c r="J8" s="85"/>
    </row>
    <row r="9" spans="1:10" x14ac:dyDescent="0.25">
      <c r="A9" s="21"/>
      <c r="B9" s="71"/>
      <c r="C9" s="71"/>
      <c r="D9" s="71"/>
      <c r="E9" s="87"/>
      <c r="F9" s="87"/>
      <c r="G9" s="87"/>
      <c r="H9" s="87"/>
      <c r="I9" s="87"/>
      <c r="J9" s="87"/>
    </row>
    <row r="10" spans="1:10" x14ac:dyDescent="0.25">
      <c r="A10" s="26" t="s">
        <v>1</v>
      </c>
      <c r="B10" s="74">
        <f>SUM(B11:B17)</f>
        <v>9</v>
      </c>
      <c r="C10" s="74">
        <f t="shared" ref="C10:J10" si="1">SUM(C11:C17)</f>
        <v>11.5</v>
      </c>
      <c r="D10" s="74">
        <f t="shared" si="1"/>
        <v>11</v>
      </c>
      <c r="E10" s="74">
        <f t="shared" si="1"/>
        <v>18</v>
      </c>
      <c r="F10" s="74">
        <f t="shared" si="1"/>
        <v>23</v>
      </c>
      <c r="G10" s="74">
        <f t="shared" si="1"/>
        <v>36</v>
      </c>
      <c r="H10" s="74">
        <f t="shared" si="1"/>
        <v>42</v>
      </c>
      <c r="I10" s="74">
        <f t="shared" si="1"/>
        <v>47.1</v>
      </c>
      <c r="J10" s="74">
        <f t="shared" si="1"/>
        <v>0</v>
      </c>
    </row>
    <row r="11" spans="1:10" x14ac:dyDescent="0.25">
      <c r="A11" s="142" t="s">
        <v>144</v>
      </c>
      <c r="B11" s="143">
        <v>5</v>
      </c>
      <c r="C11" s="143">
        <v>7</v>
      </c>
      <c r="D11" s="143">
        <v>8</v>
      </c>
      <c r="E11" s="143">
        <v>8</v>
      </c>
      <c r="F11" s="143">
        <v>10</v>
      </c>
      <c r="G11" s="143">
        <v>9</v>
      </c>
      <c r="H11" s="158">
        <v>6</v>
      </c>
      <c r="I11" s="158">
        <v>4</v>
      </c>
      <c r="J11" s="158"/>
    </row>
    <row r="12" spans="1:10" x14ac:dyDescent="0.25">
      <c r="A12" s="9" t="s">
        <v>155</v>
      </c>
      <c r="B12" s="38">
        <v>2</v>
      </c>
      <c r="C12" s="38"/>
      <c r="D12" s="38">
        <v>0.5</v>
      </c>
      <c r="E12" s="38">
        <v>0.5</v>
      </c>
      <c r="F12" s="38">
        <v>1</v>
      </c>
      <c r="G12" s="38">
        <v>1</v>
      </c>
      <c r="H12" s="85">
        <v>1</v>
      </c>
      <c r="I12" s="85">
        <v>1</v>
      </c>
      <c r="J12" s="85"/>
    </row>
    <row r="13" spans="1:10" x14ac:dyDescent="0.25">
      <c r="A13" s="145" t="s">
        <v>170</v>
      </c>
      <c r="B13" s="146">
        <v>0.5</v>
      </c>
      <c r="C13" s="146">
        <v>0.5</v>
      </c>
      <c r="D13" s="146">
        <v>0.5</v>
      </c>
      <c r="E13" s="146">
        <v>0.5</v>
      </c>
      <c r="F13" s="146"/>
      <c r="G13" s="146"/>
      <c r="H13" s="159"/>
      <c r="I13" s="159">
        <v>0.1</v>
      </c>
      <c r="J13" s="159"/>
    </row>
    <row r="14" spans="1:10" x14ac:dyDescent="0.25">
      <c r="A14" s="9" t="s">
        <v>174</v>
      </c>
      <c r="B14" s="38"/>
      <c r="C14" s="38">
        <v>1</v>
      </c>
      <c r="D14" s="38"/>
      <c r="E14" s="38">
        <v>1</v>
      </c>
      <c r="F14" s="38"/>
      <c r="G14" s="38"/>
      <c r="H14" s="85">
        <v>1</v>
      </c>
      <c r="I14" s="85">
        <v>5</v>
      </c>
      <c r="J14" s="85"/>
    </row>
    <row r="15" spans="1:10" x14ac:dyDescent="0.25">
      <c r="A15" s="145" t="s">
        <v>175</v>
      </c>
      <c r="B15" s="146">
        <v>0.5</v>
      </c>
      <c r="C15" s="146"/>
      <c r="D15" s="146"/>
      <c r="E15" s="146"/>
      <c r="F15" s="146"/>
      <c r="G15" s="146"/>
      <c r="H15" s="159"/>
      <c r="I15" s="159"/>
      <c r="J15" s="159"/>
    </row>
    <row r="16" spans="1:10" x14ac:dyDescent="0.25">
      <c r="A16" s="9" t="s">
        <v>208</v>
      </c>
      <c r="B16" s="38"/>
      <c r="C16" s="38">
        <v>1</v>
      </c>
      <c r="D16" s="38">
        <v>0.5</v>
      </c>
      <c r="E16" s="38">
        <v>2</v>
      </c>
      <c r="F16" s="38">
        <v>5</v>
      </c>
      <c r="G16" s="38">
        <v>12</v>
      </c>
      <c r="H16" s="85">
        <v>23</v>
      </c>
      <c r="I16" s="85">
        <v>24</v>
      </c>
      <c r="J16" s="85"/>
    </row>
    <row r="17" spans="1:10" x14ac:dyDescent="0.25">
      <c r="A17" s="145" t="s">
        <v>177</v>
      </c>
      <c r="B17" s="146">
        <v>1</v>
      </c>
      <c r="C17" s="146">
        <v>2</v>
      </c>
      <c r="D17" s="146">
        <v>1.5</v>
      </c>
      <c r="E17" s="146">
        <v>6</v>
      </c>
      <c r="F17" s="146">
        <v>7</v>
      </c>
      <c r="G17" s="146">
        <v>14</v>
      </c>
      <c r="H17" s="159">
        <v>11</v>
      </c>
      <c r="I17" s="159">
        <v>13</v>
      </c>
      <c r="J17" s="159"/>
    </row>
    <row r="18" spans="1:10" x14ac:dyDescent="0.25">
      <c r="A18" s="14"/>
      <c r="B18" s="71"/>
      <c r="C18" s="71"/>
      <c r="D18" s="71"/>
      <c r="E18" s="87"/>
      <c r="F18" s="87"/>
      <c r="G18" s="87"/>
      <c r="H18" s="87"/>
      <c r="I18" s="87"/>
      <c r="J18" s="87"/>
    </row>
    <row r="19" spans="1:10" x14ac:dyDescent="0.25">
      <c r="A19" s="26" t="s">
        <v>2</v>
      </c>
      <c r="B19" s="74">
        <f>SUM(B20:B23)</f>
        <v>1.5</v>
      </c>
      <c r="C19" s="74">
        <f t="shared" ref="C19:J19" si="2">SUM(C20:C23)</f>
        <v>0.5</v>
      </c>
      <c r="D19" s="74">
        <f t="shared" si="2"/>
        <v>1.5</v>
      </c>
      <c r="E19" s="74">
        <f t="shared" si="2"/>
        <v>2</v>
      </c>
      <c r="F19" s="74">
        <f t="shared" si="2"/>
        <v>1.5</v>
      </c>
      <c r="G19" s="74">
        <f t="shared" si="2"/>
        <v>1.5</v>
      </c>
      <c r="H19" s="74">
        <f t="shared" si="2"/>
        <v>2.1</v>
      </c>
      <c r="I19" s="74">
        <f t="shared" si="2"/>
        <v>2.5</v>
      </c>
      <c r="J19" s="74">
        <f t="shared" si="2"/>
        <v>0</v>
      </c>
    </row>
    <row r="20" spans="1:10" x14ac:dyDescent="0.25">
      <c r="A20" s="142" t="s">
        <v>15</v>
      </c>
      <c r="B20" s="143"/>
      <c r="C20" s="143"/>
      <c r="D20" s="143">
        <v>0.5</v>
      </c>
      <c r="E20" s="143">
        <v>0.5</v>
      </c>
      <c r="F20" s="143"/>
      <c r="G20" s="143">
        <v>0.5</v>
      </c>
      <c r="H20" s="158">
        <v>0.1</v>
      </c>
      <c r="I20" s="158">
        <v>0.5</v>
      </c>
      <c r="J20" s="158"/>
    </row>
    <row r="21" spans="1:10" x14ac:dyDescent="0.25">
      <c r="A21" s="9" t="s">
        <v>21</v>
      </c>
      <c r="B21" s="38">
        <v>1</v>
      </c>
      <c r="C21" s="38">
        <v>0.5</v>
      </c>
      <c r="D21" s="38">
        <v>0.5</v>
      </c>
      <c r="E21" s="38">
        <v>0.5</v>
      </c>
      <c r="F21" s="38">
        <v>0.5</v>
      </c>
      <c r="G21" s="38"/>
      <c r="H21" s="85"/>
      <c r="I21" s="85"/>
      <c r="J21" s="85"/>
    </row>
    <row r="22" spans="1:10" x14ac:dyDescent="0.25">
      <c r="A22" s="145" t="s">
        <v>42</v>
      </c>
      <c r="B22" s="146">
        <v>0.5</v>
      </c>
      <c r="C22" s="146"/>
      <c r="D22" s="146"/>
      <c r="E22" s="146">
        <v>0.5</v>
      </c>
      <c r="F22" s="146">
        <v>0.5</v>
      </c>
      <c r="G22" s="146">
        <v>0.5</v>
      </c>
      <c r="H22" s="159">
        <v>1</v>
      </c>
      <c r="I22" s="159">
        <v>1</v>
      </c>
      <c r="J22" s="159"/>
    </row>
    <row r="23" spans="1:10" x14ac:dyDescent="0.25">
      <c r="A23" s="9" t="s">
        <v>45</v>
      </c>
      <c r="B23" s="38"/>
      <c r="C23" s="38"/>
      <c r="D23" s="38">
        <v>0.5</v>
      </c>
      <c r="E23" s="38">
        <v>0.5</v>
      </c>
      <c r="F23" s="38">
        <v>0.5</v>
      </c>
      <c r="G23" s="38">
        <v>0.5</v>
      </c>
      <c r="H23" s="85">
        <v>1</v>
      </c>
      <c r="I23" s="85">
        <v>1</v>
      </c>
      <c r="J23" s="85"/>
    </row>
    <row r="24" spans="1:10" x14ac:dyDescent="0.25">
      <c r="A24" s="14"/>
      <c r="B24" s="71"/>
      <c r="C24" s="71"/>
      <c r="D24" s="71"/>
      <c r="E24" s="87"/>
      <c r="F24" s="87"/>
      <c r="G24" s="87"/>
      <c r="H24" s="87"/>
      <c r="I24" s="87"/>
      <c r="J24" s="87"/>
    </row>
    <row r="25" spans="1:10" x14ac:dyDescent="0.25">
      <c r="A25" s="26" t="s">
        <v>4</v>
      </c>
      <c r="B25" s="74">
        <f>SUM(B26:B47)</f>
        <v>41.5</v>
      </c>
      <c r="C25" s="74">
        <f t="shared" ref="C25:J25" si="3">SUM(C26:C47)</f>
        <v>32</v>
      </c>
      <c r="D25" s="74">
        <f t="shared" si="3"/>
        <v>41</v>
      </c>
      <c r="E25" s="74">
        <f t="shared" si="3"/>
        <v>45.5</v>
      </c>
      <c r="F25" s="74">
        <f t="shared" si="3"/>
        <v>40.9</v>
      </c>
      <c r="G25" s="74">
        <f t="shared" si="3"/>
        <v>46.5</v>
      </c>
      <c r="H25" s="74">
        <f t="shared" si="3"/>
        <v>23.64</v>
      </c>
      <c r="I25" s="74">
        <f t="shared" si="3"/>
        <v>19.11</v>
      </c>
      <c r="J25" s="74">
        <f t="shared" si="3"/>
        <v>0</v>
      </c>
    </row>
    <row r="26" spans="1:10" x14ac:dyDescent="0.25">
      <c r="A26" s="142" t="s">
        <v>74</v>
      </c>
      <c r="B26" s="143">
        <v>0.5</v>
      </c>
      <c r="C26" s="143"/>
      <c r="D26" s="143">
        <v>0.5</v>
      </c>
      <c r="E26" s="143"/>
      <c r="F26" s="143"/>
      <c r="G26" s="143"/>
      <c r="H26" s="158">
        <v>0.01</v>
      </c>
      <c r="I26" s="158"/>
      <c r="J26" s="158"/>
    </row>
    <row r="27" spans="1:10" x14ac:dyDescent="0.25">
      <c r="A27" s="9" t="s">
        <v>215</v>
      </c>
      <c r="B27" s="38">
        <v>13</v>
      </c>
      <c r="C27" s="38">
        <v>4</v>
      </c>
      <c r="D27" s="38">
        <v>7</v>
      </c>
      <c r="E27" s="38"/>
      <c r="F27" s="38"/>
      <c r="G27" s="38"/>
      <c r="H27" s="85">
        <v>1</v>
      </c>
      <c r="I27" s="85">
        <v>0.5</v>
      </c>
      <c r="J27" s="85"/>
    </row>
    <row r="28" spans="1:10" x14ac:dyDescent="0.25">
      <c r="A28" s="145" t="s">
        <v>82</v>
      </c>
      <c r="B28" s="146">
        <v>0.5</v>
      </c>
      <c r="C28" s="146">
        <v>0.5</v>
      </c>
      <c r="D28" s="146">
        <v>0.5</v>
      </c>
      <c r="E28" s="146"/>
      <c r="F28" s="146"/>
      <c r="G28" s="146">
        <v>0.5</v>
      </c>
      <c r="H28" s="159">
        <v>0.01</v>
      </c>
      <c r="I28" s="159"/>
      <c r="J28" s="159"/>
    </row>
    <row r="29" spans="1:10" x14ac:dyDescent="0.25">
      <c r="A29" s="9" t="s">
        <v>86</v>
      </c>
      <c r="B29" s="38">
        <v>5</v>
      </c>
      <c r="C29" s="38">
        <v>8</v>
      </c>
      <c r="D29" s="38">
        <v>10</v>
      </c>
      <c r="E29" s="38">
        <v>11</v>
      </c>
      <c r="F29" s="38">
        <v>6</v>
      </c>
      <c r="G29" s="38">
        <v>7</v>
      </c>
      <c r="H29" s="85">
        <v>3</v>
      </c>
      <c r="I29" s="85">
        <v>4</v>
      </c>
      <c r="J29" s="85"/>
    </row>
    <row r="30" spans="1:10" x14ac:dyDescent="0.25">
      <c r="A30" s="145" t="s">
        <v>89</v>
      </c>
      <c r="B30" s="146"/>
      <c r="C30" s="146"/>
      <c r="D30" s="146">
        <v>0.5</v>
      </c>
      <c r="E30" s="146"/>
      <c r="F30" s="146"/>
      <c r="G30" s="146"/>
      <c r="H30" s="159"/>
      <c r="I30" s="159"/>
      <c r="J30" s="159"/>
    </row>
    <row r="31" spans="1:10" x14ac:dyDescent="0.25">
      <c r="A31" s="9" t="s">
        <v>91</v>
      </c>
      <c r="B31" s="38">
        <v>0.5</v>
      </c>
      <c r="C31" s="38">
        <v>0.5</v>
      </c>
      <c r="D31" s="38">
        <v>0.5</v>
      </c>
      <c r="E31" s="38">
        <v>0.5</v>
      </c>
      <c r="F31" s="38">
        <v>1</v>
      </c>
      <c r="G31" s="38"/>
      <c r="H31" s="85">
        <v>0.01</v>
      </c>
      <c r="I31" s="85"/>
      <c r="J31" s="85"/>
    </row>
    <row r="32" spans="1:10" x14ac:dyDescent="0.25">
      <c r="A32" s="145" t="s">
        <v>96</v>
      </c>
      <c r="B32" s="146"/>
      <c r="C32" s="146">
        <v>3</v>
      </c>
      <c r="D32" s="146">
        <v>3</v>
      </c>
      <c r="E32" s="146">
        <v>3</v>
      </c>
      <c r="F32" s="146">
        <v>1</v>
      </c>
      <c r="G32" s="146"/>
      <c r="H32" s="159">
        <v>0.5</v>
      </c>
      <c r="I32" s="159">
        <v>0.5</v>
      </c>
      <c r="J32" s="159"/>
    </row>
    <row r="33" spans="1:10" x14ac:dyDescent="0.25">
      <c r="A33" s="9" t="s">
        <v>97</v>
      </c>
      <c r="B33" s="38">
        <v>0.5</v>
      </c>
      <c r="C33" s="38">
        <v>2</v>
      </c>
      <c r="D33" s="38">
        <v>0.5</v>
      </c>
      <c r="E33" s="38">
        <v>0.5</v>
      </c>
      <c r="F33" s="38">
        <v>0.5</v>
      </c>
      <c r="G33" s="38">
        <v>0.5</v>
      </c>
      <c r="H33" s="85">
        <v>0.5</v>
      </c>
      <c r="I33" s="85">
        <v>0.5</v>
      </c>
      <c r="J33" s="85"/>
    </row>
    <row r="34" spans="1:10" x14ac:dyDescent="0.25">
      <c r="A34" s="145" t="s">
        <v>99</v>
      </c>
      <c r="B34" s="146">
        <v>0.5</v>
      </c>
      <c r="C34" s="146"/>
      <c r="D34" s="146">
        <v>0.5</v>
      </c>
      <c r="E34" s="146">
        <v>0.5</v>
      </c>
      <c r="F34" s="146">
        <v>0.5</v>
      </c>
      <c r="G34" s="146"/>
      <c r="H34" s="159">
        <v>0.1</v>
      </c>
      <c r="I34" s="159">
        <v>0.01</v>
      </c>
      <c r="J34" s="159"/>
    </row>
    <row r="35" spans="1:10" x14ac:dyDescent="0.25">
      <c r="A35" s="9" t="s">
        <v>101</v>
      </c>
      <c r="B35" s="38">
        <v>1</v>
      </c>
      <c r="C35" s="38"/>
      <c r="D35" s="38"/>
      <c r="E35" s="38"/>
      <c r="F35" s="38">
        <v>0.5</v>
      </c>
      <c r="G35" s="38">
        <v>0.5</v>
      </c>
      <c r="H35" s="85"/>
      <c r="I35" s="85"/>
      <c r="J35" s="85"/>
    </row>
    <row r="36" spans="1:10" x14ac:dyDescent="0.25">
      <c r="A36" s="145" t="s">
        <v>114</v>
      </c>
      <c r="B36" s="146"/>
      <c r="C36" s="146"/>
      <c r="D36" s="146">
        <v>0.5</v>
      </c>
      <c r="E36" s="146">
        <v>0.5</v>
      </c>
      <c r="F36" s="146">
        <v>0.5</v>
      </c>
      <c r="G36" s="146">
        <v>0.5</v>
      </c>
      <c r="H36" s="159">
        <v>1</v>
      </c>
      <c r="I36" s="159"/>
      <c r="J36" s="159"/>
    </row>
    <row r="37" spans="1:10" x14ac:dyDescent="0.25">
      <c r="A37" s="9" t="s">
        <v>289</v>
      </c>
      <c r="B37" s="38"/>
      <c r="C37" s="38"/>
      <c r="D37" s="38">
        <v>2</v>
      </c>
      <c r="E37" s="38"/>
      <c r="F37" s="38">
        <v>1</v>
      </c>
      <c r="G37" s="38"/>
      <c r="H37" s="85"/>
      <c r="I37" s="85"/>
      <c r="J37" s="85"/>
    </row>
    <row r="38" spans="1:10" x14ac:dyDescent="0.25">
      <c r="A38" s="145" t="s">
        <v>120</v>
      </c>
      <c r="B38" s="146">
        <v>0.5</v>
      </c>
      <c r="C38" s="146"/>
      <c r="D38" s="146"/>
      <c r="E38" s="146"/>
      <c r="F38" s="146">
        <v>0.4</v>
      </c>
      <c r="G38" s="146"/>
      <c r="H38" s="159"/>
      <c r="I38" s="159"/>
      <c r="J38" s="159"/>
    </row>
    <row r="39" spans="1:10" x14ac:dyDescent="0.25">
      <c r="A39" s="9" t="s">
        <v>122</v>
      </c>
      <c r="B39" s="38"/>
      <c r="C39" s="38">
        <v>1</v>
      </c>
      <c r="D39" s="38">
        <v>0.5</v>
      </c>
      <c r="E39" s="38"/>
      <c r="F39" s="38"/>
      <c r="G39" s="38"/>
      <c r="H39" s="85">
        <v>0.01</v>
      </c>
      <c r="I39" s="85">
        <v>0.1</v>
      </c>
      <c r="J39" s="85"/>
    </row>
    <row r="40" spans="1:10" x14ac:dyDescent="0.25">
      <c r="A40" s="145" t="s">
        <v>123</v>
      </c>
      <c r="B40" s="146">
        <v>3</v>
      </c>
      <c r="C40" s="146">
        <v>2</v>
      </c>
      <c r="D40" s="146">
        <v>3</v>
      </c>
      <c r="E40" s="180">
        <v>3</v>
      </c>
      <c r="F40" s="146">
        <v>2</v>
      </c>
      <c r="G40" s="146">
        <v>2</v>
      </c>
      <c r="H40" s="159">
        <v>2</v>
      </c>
      <c r="I40" s="159">
        <v>1</v>
      </c>
      <c r="J40" s="159"/>
    </row>
    <row r="41" spans="1:10" x14ac:dyDescent="0.25">
      <c r="A41" s="9" t="s">
        <v>126</v>
      </c>
      <c r="B41" s="38">
        <v>0.5</v>
      </c>
      <c r="C41" s="38"/>
      <c r="D41" s="38"/>
      <c r="E41" s="38"/>
      <c r="F41" s="38"/>
      <c r="G41" s="38"/>
      <c r="H41" s="85"/>
      <c r="I41" s="85"/>
      <c r="J41" s="85"/>
    </row>
    <row r="42" spans="1:10" x14ac:dyDescent="0.25">
      <c r="A42" s="145" t="s">
        <v>131</v>
      </c>
      <c r="B42" s="146">
        <v>2</v>
      </c>
      <c r="C42" s="146">
        <v>4</v>
      </c>
      <c r="D42" s="146">
        <v>3</v>
      </c>
      <c r="E42" s="146">
        <v>3</v>
      </c>
      <c r="F42" s="146">
        <v>3</v>
      </c>
      <c r="G42" s="146">
        <v>5</v>
      </c>
      <c r="H42" s="159">
        <v>4</v>
      </c>
      <c r="I42" s="159">
        <v>4</v>
      </c>
      <c r="J42" s="159"/>
    </row>
    <row r="43" spans="1:10" x14ac:dyDescent="0.25">
      <c r="A43" s="9" t="s">
        <v>137</v>
      </c>
      <c r="B43" s="38">
        <v>0.5</v>
      </c>
      <c r="C43" s="38">
        <v>1</v>
      </c>
      <c r="D43" s="38">
        <v>1</v>
      </c>
      <c r="E43" s="38">
        <v>0.5</v>
      </c>
      <c r="F43" s="38"/>
      <c r="G43" s="38">
        <v>0.5</v>
      </c>
      <c r="H43" s="85">
        <v>0.5</v>
      </c>
      <c r="I43" s="85"/>
      <c r="J43" s="85"/>
    </row>
    <row r="44" spans="1:10" x14ac:dyDescent="0.25">
      <c r="A44" s="145" t="s">
        <v>139</v>
      </c>
      <c r="B44" s="146">
        <v>0.5</v>
      </c>
      <c r="C44" s="146"/>
      <c r="D44" s="146">
        <v>1</v>
      </c>
      <c r="E44" s="146">
        <v>1</v>
      </c>
      <c r="F44" s="146">
        <v>0.5</v>
      </c>
      <c r="G44" s="146">
        <v>1</v>
      </c>
      <c r="H44" s="159">
        <v>1</v>
      </c>
      <c r="I44" s="159">
        <v>0.5</v>
      </c>
      <c r="J44" s="159"/>
    </row>
    <row r="45" spans="1:10" x14ac:dyDescent="0.25">
      <c r="A45" s="9" t="s">
        <v>140</v>
      </c>
      <c r="B45" s="38">
        <v>3</v>
      </c>
      <c r="C45" s="38">
        <v>3</v>
      </c>
      <c r="D45" s="38">
        <v>3</v>
      </c>
      <c r="E45" s="38">
        <v>3</v>
      </c>
      <c r="F45" s="38">
        <v>2</v>
      </c>
      <c r="G45" s="38">
        <v>4</v>
      </c>
      <c r="H45" s="85"/>
      <c r="I45" s="85"/>
      <c r="J45" s="85"/>
    </row>
    <row r="46" spans="1:10" x14ac:dyDescent="0.25">
      <c r="A46" s="150" t="s">
        <v>359</v>
      </c>
      <c r="B46" s="146"/>
      <c r="C46" s="146"/>
      <c r="D46" s="146"/>
      <c r="E46" s="146">
        <v>3</v>
      </c>
      <c r="F46" s="146"/>
      <c r="G46" s="146"/>
      <c r="H46" s="159"/>
      <c r="I46" s="159"/>
      <c r="J46" s="159"/>
    </row>
    <row r="47" spans="1:10" x14ac:dyDescent="0.25">
      <c r="A47" s="151" t="s">
        <v>197</v>
      </c>
      <c r="B47" s="152">
        <v>10</v>
      </c>
      <c r="C47" s="152">
        <v>3</v>
      </c>
      <c r="D47" s="152">
        <v>4</v>
      </c>
      <c r="E47" s="152">
        <v>16</v>
      </c>
      <c r="F47" s="152">
        <v>22</v>
      </c>
      <c r="G47" s="152">
        <v>25</v>
      </c>
      <c r="H47" s="160">
        <v>10</v>
      </c>
      <c r="I47" s="160">
        <v>8</v>
      </c>
      <c r="J47" s="160"/>
    </row>
    <row r="48" spans="1:10" x14ac:dyDescent="0.25">
      <c r="A48" s="154" t="s">
        <v>198</v>
      </c>
      <c r="B48" s="155"/>
      <c r="C48" s="155"/>
      <c r="D48" s="155"/>
      <c r="E48" s="169"/>
      <c r="F48" s="169"/>
      <c r="G48" s="169"/>
      <c r="H48" s="169">
        <v>2</v>
      </c>
      <c r="I48" s="169">
        <v>1</v>
      </c>
      <c r="J48" s="169"/>
    </row>
    <row r="49" spans="1:10" x14ac:dyDescent="0.25">
      <c r="A49" s="27"/>
      <c r="B49" s="71"/>
      <c r="C49" s="71"/>
      <c r="D49" s="71"/>
      <c r="E49" s="87"/>
      <c r="F49" s="87"/>
      <c r="G49" s="87"/>
      <c r="H49" s="87"/>
      <c r="I49" s="87"/>
      <c r="J49" s="87"/>
    </row>
    <row r="50" spans="1:10" x14ac:dyDescent="0.25">
      <c r="A50" s="26" t="s">
        <v>5</v>
      </c>
      <c r="B50" s="74">
        <f>B25+B19+B10+B5</f>
        <v>52</v>
      </c>
      <c r="C50" s="74">
        <f t="shared" ref="C50:J50" si="4">C25+C19+C10+C5</f>
        <v>44</v>
      </c>
      <c r="D50" s="74">
        <f t="shared" si="4"/>
        <v>54.5</v>
      </c>
      <c r="E50" s="74">
        <f t="shared" si="4"/>
        <v>66.5</v>
      </c>
      <c r="F50" s="74">
        <f t="shared" si="4"/>
        <v>67.400000000000006</v>
      </c>
      <c r="G50" s="74">
        <f t="shared" ref="G50" si="5">G25+G19+G10+G5</f>
        <v>85</v>
      </c>
      <c r="H50" s="74">
        <f t="shared" si="4"/>
        <v>68.740000000000009</v>
      </c>
      <c r="I50" s="74">
        <f t="shared" si="4"/>
        <v>69.210000000000008</v>
      </c>
      <c r="J50" s="74">
        <f t="shared" si="4"/>
        <v>0</v>
      </c>
    </row>
    <row r="51" spans="1:10" x14ac:dyDescent="0.25">
      <c r="A51" s="26" t="s">
        <v>6</v>
      </c>
      <c r="B51" s="42">
        <f>COUNT(B6:B8)+COUNT(B11:B17)+COUNT(B20:B23)+COUNT(B26:B46)</f>
        <v>22</v>
      </c>
      <c r="C51" s="42">
        <f t="shared" ref="C51:J51" si="6">COUNT(C6:C8)+COUNT(C11:C17)+COUNT(C20:C23)+COUNT(C26:C46)</f>
        <v>17</v>
      </c>
      <c r="D51" s="42">
        <f t="shared" si="6"/>
        <v>26</v>
      </c>
      <c r="E51" s="42">
        <f t="shared" si="6"/>
        <v>23</v>
      </c>
      <c r="F51" s="42">
        <f t="shared" si="6"/>
        <v>22</v>
      </c>
      <c r="G51" s="42">
        <f t="shared" ref="G51" si="7">COUNT(G6:G8)+COUNT(G11:G17)+COUNT(G20:G23)+COUNT(G26:G46)</f>
        <v>19</v>
      </c>
      <c r="H51" s="42">
        <f t="shared" si="6"/>
        <v>23</v>
      </c>
      <c r="I51" s="42">
        <f t="shared" si="6"/>
        <v>19</v>
      </c>
      <c r="J51" s="42">
        <f t="shared" si="6"/>
        <v>0</v>
      </c>
    </row>
    <row r="52" spans="1:10" x14ac:dyDescent="0.25">
      <c r="A52" s="26" t="s">
        <v>360</v>
      </c>
      <c r="B52" s="42"/>
      <c r="C52" s="42"/>
      <c r="D52" s="42"/>
      <c r="E52" s="88"/>
      <c r="F52" s="88"/>
      <c r="G52" s="88"/>
      <c r="H52" s="88"/>
      <c r="I52" s="88">
        <v>8115</v>
      </c>
      <c r="J52" s="88"/>
    </row>
    <row r="53" spans="1:10" x14ac:dyDescent="0.25">
      <c r="B53" s="83"/>
      <c r="C53" s="83"/>
      <c r="D53" s="83"/>
      <c r="E53" s="83"/>
      <c r="F53" s="83"/>
      <c r="G53" s="83"/>
      <c r="H53" s="83"/>
      <c r="I53" s="83"/>
      <c r="J53" s="83"/>
    </row>
  </sheetData>
  <sortState xmlns:xlrd2="http://schemas.microsoft.com/office/spreadsheetml/2017/richdata2" ref="A11:I17">
    <sortCondition ref="A10:A17"/>
  </sortState>
  <phoneticPr fontId="4" type="noConversion"/>
  <printOptions gridLines="1"/>
  <pageMargins left="0.74803149606299213" right="0.74803149606299213" top="0.98425196850393704" bottom="0.98425196850393704" header="0.51181102362204722" footer="0.51181102362204722"/>
  <pageSetup paperSize="9" scale="87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2">
    <pageSetUpPr fitToPage="1"/>
  </sheetPr>
  <dimension ref="A1:J31"/>
  <sheetViews>
    <sheetView zoomScale="115" zoomScaleNormal="115" workbookViewId="0">
      <selection activeCell="G27" sqref="G27"/>
    </sheetView>
  </sheetViews>
  <sheetFormatPr defaultColWidth="8.85546875" defaultRowHeight="15.75" customHeight="1" x14ac:dyDescent="0.25"/>
  <cols>
    <col min="1" max="1" width="30.7109375" style="2" customWidth="1"/>
    <col min="2" max="7" width="9.5703125" style="2" customWidth="1"/>
    <col min="8" max="10" width="10.7109375" style="2" customWidth="1"/>
    <col min="11" max="16384" width="8.85546875" style="2"/>
  </cols>
  <sheetData>
    <row r="1" spans="1:10" x14ac:dyDescent="0.25">
      <c r="A1" s="26"/>
      <c r="B1" s="22">
        <v>1976</v>
      </c>
      <c r="C1" s="22">
        <v>1997</v>
      </c>
      <c r="D1" s="22">
        <v>2006</v>
      </c>
      <c r="E1" s="22">
        <v>2011</v>
      </c>
      <c r="F1" s="22">
        <v>2014</v>
      </c>
      <c r="G1" s="22">
        <v>2017</v>
      </c>
      <c r="H1" s="22">
        <v>2020</v>
      </c>
      <c r="I1" s="22">
        <v>2023</v>
      </c>
      <c r="J1" s="22"/>
    </row>
    <row r="2" spans="1:10" x14ac:dyDescent="0.25">
      <c r="A2" s="29" t="s">
        <v>349</v>
      </c>
      <c r="B2" s="16" t="s">
        <v>189</v>
      </c>
      <c r="C2" s="16" t="s">
        <v>189</v>
      </c>
      <c r="D2" s="16" t="s">
        <v>189</v>
      </c>
      <c r="E2" s="16" t="s">
        <v>189</v>
      </c>
      <c r="F2" s="16" t="s">
        <v>189</v>
      </c>
      <c r="G2" s="16" t="s">
        <v>189</v>
      </c>
      <c r="H2" s="16" t="s">
        <v>189</v>
      </c>
      <c r="I2" s="16" t="s">
        <v>189</v>
      </c>
      <c r="J2" s="16" t="s">
        <v>189</v>
      </c>
    </row>
    <row r="3" spans="1:10" ht="31.5" x14ac:dyDescent="0.25">
      <c r="A3" s="10" t="s">
        <v>350</v>
      </c>
      <c r="B3" s="6"/>
      <c r="C3" s="6"/>
      <c r="D3" s="6"/>
      <c r="E3" s="12"/>
      <c r="F3" s="12"/>
      <c r="G3" s="12" t="s">
        <v>204</v>
      </c>
      <c r="H3" s="12"/>
      <c r="I3" s="12" t="s">
        <v>305</v>
      </c>
      <c r="J3" s="12"/>
    </row>
    <row r="4" spans="1:10" x14ac:dyDescent="0.25">
      <c r="A4" s="21" t="s">
        <v>361</v>
      </c>
      <c r="B4" s="8"/>
      <c r="C4" s="8"/>
      <c r="D4" s="8"/>
      <c r="E4" s="56"/>
      <c r="F4" s="56"/>
      <c r="G4" s="56"/>
      <c r="H4" s="56"/>
      <c r="I4" s="56"/>
      <c r="J4" s="56"/>
    </row>
    <row r="5" spans="1:10" x14ac:dyDescent="0.25">
      <c r="A5" s="26" t="s">
        <v>1</v>
      </c>
      <c r="B5" s="74">
        <f>SUM(B6:B9)</f>
        <v>8.5</v>
      </c>
      <c r="C5" s="74">
        <f t="shared" ref="C5:J5" si="0">SUM(C6:C9)</f>
        <v>7</v>
      </c>
      <c r="D5" s="74">
        <f t="shared" si="0"/>
        <v>18.5</v>
      </c>
      <c r="E5" s="74">
        <f t="shared" si="0"/>
        <v>25.5</v>
      </c>
      <c r="F5" s="74">
        <f t="shared" si="0"/>
        <v>32</v>
      </c>
      <c r="G5" s="74">
        <f t="shared" si="0"/>
        <v>30</v>
      </c>
      <c r="H5" s="74">
        <f t="shared" si="0"/>
        <v>37</v>
      </c>
      <c r="I5" s="74">
        <f t="shared" si="0"/>
        <v>48.5</v>
      </c>
      <c r="J5" s="74">
        <f t="shared" si="0"/>
        <v>0</v>
      </c>
    </row>
    <row r="6" spans="1:10" x14ac:dyDescent="0.25">
      <c r="A6" s="142" t="s">
        <v>147</v>
      </c>
      <c r="B6" s="143">
        <v>0.5</v>
      </c>
      <c r="C6" s="143">
        <v>1</v>
      </c>
      <c r="D6" s="143">
        <v>2.5</v>
      </c>
      <c r="E6" s="143">
        <v>3</v>
      </c>
      <c r="F6" s="143">
        <v>2</v>
      </c>
      <c r="G6" s="143">
        <v>1</v>
      </c>
      <c r="H6" s="158">
        <v>1</v>
      </c>
      <c r="I6" s="158">
        <v>1</v>
      </c>
      <c r="J6" s="158"/>
    </row>
    <row r="7" spans="1:10" x14ac:dyDescent="0.25">
      <c r="A7" s="9" t="s">
        <v>162</v>
      </c>
      <c r="B7" s="38">
        <v>7</v>
      </c>
      <c r="C7" s="38">
        <v>5</v>
      </c>
      <c r="D7" s="38">
        <v>15</v>
      </c>
      <c r="E7" s="38">
        <v>22</v>
      </c>
      <c r="F7" s="38">
        <v>29</v>
      </c>
      <c r="G7" s="38">
        <v>28</v>
      </c>
      <c r="H7" s="85">
        <v>35</v>
      </c>
      <c r="I7" s="85">
        <v>47</v>
      </c>
      <c r="J7" s="85"/>
    </row>
    <row r="8" spans="1:10" x14ac:dyDescent="0.25">
      <c r="A8" s="145" t="s">
        <v>179</v>
      </c>
      <c r="B8" s="146">
        <v>0.5</v>
      </c>
      <c r="C8" s="146">
        <v>0.5</v>
      </c>
      <c r="D8" s="146">
        <v>1</v>
      </c>
      <c r="E8" s="146"/>
      <c r="F8" s="146">
        <v>1</v>
      </c>
      <c r="G8" s="146">
        <v>1</v>
      </c>
      <c r="H8" s="159">
        <v>0.5</v>
      </c>
      <c r="I8" s="159">
        <v>0.5</v>
      </c>
      <c r="J8" s="159"/>
    </row>
    <row r="9" spans="1:10" x14ac:dyDescent="0.25">
      <c r="A9" s="9" t="s">
        <v>186</v>
      </c>
      <c r="B9" s="38">
        <v>0.5</v>
      </c>
      <c r="C9" s="38">
        <v>0.5</v>
      </c>
      <c r="D9" s="38"/>
      <c r="E9" s="38">
        <v>0.5</v>
      </c>
      <c r="F9" s="38"/>
      <c r="G9" s="38"/>
      <c r="H9" s="85">
        <v>0.5</v>
      </c>
      <c r="I9" s="85"/>
      <c r="J9" s="85"/>
    </row>
    <row r="10" spans="1:10" x14ac:dyDescent="0.25">
      <c r="A10" s="14"/>
      <c r="B10" s="71"/>
      <c r="C10" s="71"/>
      <c r="D10" s="71"/>
      <c r="E10" s="87"/>
      <c r="F10" s="87"/>
      <c r="G10" s="87"/>
      <c r="H10" s="87"/>
      <c r="I10" s="87"/>
      <c r="J10" s="87"/>
    </row>
    <row r="11" spans="1:10" x14ac:dyDescent="0.25">
      <c r="A11" s="26" t="s">
        <v>2</v>
      </c>
      <c r="B11" s="74">
        <f t="shared" ref="B11" si="1">SUM(B12:B13)</f>
        <v>35.5</v>
      </c>
      <c r="C11" s="74">
        <f t="shared" ref="C11" si="2">SUM(C12:C13)</f>
        <v>2</v>
      </c>
      <c r="D11" s="74">
        <f t="shared" ref="D11" si="3">SUM(D12:D13)</f>
        <v>0</v>
      </c>
      <c r="E11" s="74">
        <f t="shared" ref="E11" si="4">SUM(E12:E13)</f>
        <v>0</v>
      </c>
      <c r="F11" s="74">
        <f t="shared" ref="F11:G11" si="5">SUM(F12:F13)</f>
        <v>0</v>
      </c>
      <c r="G11" s="74">
        <f t="shared" si="5"/>
        <v>0</v>
      </c>
      <c r="H11" s="74">
        <f t="shared" ref="H11" si="6">SUM(H12:H13)</f>
        <v>0</v>
      </c>
      <c r="I11" s="74">
        <f t="shared" ref="I11:J11" si="7">SUM(I12:I13)</f>
        <v>0</v>
      </c>
      <c r="J11" s="74">
        <f t="shared" si="7"/>
        <v>0</v>
      </c>
    </row>
    <row r="12" spans="1:10" x14ac:dyDescent="0.25">
      <c r="A12" s="142" t="s">
        <v>29</v>
      </c>
      <c r="B12" s="143">
        <v>35</v>
      </c>
      <c r="C12" s="143">
        <v>2</v>
      </c>
      <c r="D12" s="143"/>
      <c r="E12" s="143"/>
      <c r="F12" s="143"/>
      <c r="G12" s="143"/>
      <c r="H12" s="158"/>
      <c r="I12" s="158"/>
      <c r="J12" s="158"/>
    </row>
    <row r="13" spans="1:10" x14ac:dyDescent="0.25">
      <c r="A13" s="9" t="s">
        <v>49</v>
      </c>
      <c r="B13" s="38">
        <v>0.5</v>
      </c>
      <c r="C13" s="38"/>
      <c r="D13" s="38"/>
      <c r="E13" s="38"/>
      <c r="F13" s="38"/>
      <c r="G13" s="38"/>
      <c r="H13" s="85"/>
      <c r="I13" s="85"/>
      <c r="J13" s="85"/>
    </row>
    <row r="14" spans="1:10" x14ac:dyDescent="0.25">
      <c r="A14" s="14"/>
      <c r="B14" s="71"/>
      <c r="C14" s="71"/>
      <c r="D14" s="71"/>
      <c r="E14" s="71"/>
      <c r="F14" s="71"/>
      <c r="G14" s="71"/>
      <c r="H14" s="87"/>
      <c r="I14" s="87"/>
      <c r="J14" s="87"/>
    </row>
    <row r="15" spans="1:10" x14ac:dyDescent="0.25">
      <c r="A15" s="26" t="s">
        <v>4</v>
      </c>
      <c r="B15" s="74">
        <f>SUM(B16:B25)</f>
        <v>21.5</v>
      </c>
      <c r="C15" s="74">
        <f t="shared" ref="C15:J15" si="8">SUM(C16:C25)</f>
        <v>9</v>
      </c>
      <c r="D15" s="74">
        <f t="shared" si="8"/>
        <v>13.5</v>
      </c>
      <c r="E15" s="74">
        <f t="shared" si="8"/>
        <v>9</v>
      </c>
      <c r="F15" s="74">
        <f t="shared" si="8"/>
        <v>5.5</v>
      </c>
      <c r="G15" s="74">
        <f t="shared" si="8"/>
        <v>4.5</v>
      </c>
      <c r="H15" s="74">
        <f t="shared" si="8"/>
        <v>3.5</v>
      </c>
      <c r="I15" s="74">
        <f t="shared" si="8"/>
        <v>5.0999999999999996</v>
      </c>
      <c r="J15" s="74">
        <f t="shared" si="8"/>
        <v>0</v>
      </c>
    </row>
    <row r="16" spans="1:10" x14ac:dyDescent="0.25">
      <c r="A16" s="142" t="s">
        <v>78</v>
      </c>
      <c r="B16" s="143">
        <v>1</v>
      </c>
      <c r="C16" s="143"/>
      <c r="D16" s="143"/>
      <c r="E16" s="143"/>
      <c r="F16" s="143"/>
      <c r="G16" s="143"/>
      <c r="H16" s="158"/>
      <c r="I16" s="158"/>
      <c r="J16" s="158"/>
    </row>
    <row r="17" spans="1:10" x14ac:dyDescent="0.25">
      <c r="A17" s="9" t="s">
        <v>89</v>
      </c>
      <c r="B17" s="38">
        <v>0.5</v>
      </c>
      <c r="C17" s="38"/>
      <c r="D17" s="38"/>
      <c r="E17" s="38"/>
      <c r="F17" s="38"/>
      <c r="G17" s="38"/>
      <c r="H17" s="85"/>
      <c r="I17" s="85"/>
      <c r="J17" s="85"/>
    </row>
    <row r="18" spans="1:10" x14ac:dyDescent="0.25">
      <c r="A18" s="145" t="s">
        <v>99</v>
      </c>
      <c r="B18" s="146">
        <v>0.5</v>
      </c>
      <c r="C18" s="146"/>
      <c r="D18" s="146">
        <v>0.5</v>
      </c>
      <c r="E18" s="146">
        <v>0.5</v>
      </c>
      <c r="F18" s="146">
        <v>0.5</v>
      </c>
      <c r="G18" s="146">
        <v>0.5</v>
      </c>
      <c r="H18" s="159"/>
      <c r="I18" s="159"/>
      <c r="J18" s="159"/>
    </row>
    <row r="19" spans="1:10" x14ac:dyDescent="0.25">
      <c r="A19" s="9" t="s">
        <v>110</v>
      </c>
      <c r="B19" s="38">
        <v>0.5</v>
      </c>
      <c r="C19" s="38"/>
      <c r="D19" s="38"/>
      <c r="E19" s="38"/>
      <c r="F19" s="38"/>
      <c r="G19" s="38"/>
      <c r="H19" s="85"/>
      <c r="I19" s="85"/>
      <c r="J19" s="85"/>
    </row>
    <row r="20" spans="1:10" x14ac:dyDescent="0.25">
      <c r="A20" s="145" t="s">
        <v>116</v>
      </c>
      <c r="B20" s="146">
        <v>4</v>
      </c>
      <c r="C20" s="146">
        <v>4</v>
      </c>
      <c r="D20" s="146">
        <v>4</v>
      </c>
      <c r="E20" s="146">
        <v>4</v>
      </c>
      <c r="F20" s="146">
        <v>2</v>
      </c>
      <c r="G20" s="146">
        <v>2</v>
      </c>
      <c r="H20" s="159">
        <v>2</v>
      </c>
      <c r="I20" s="159">
        <v>2</v>
      </c>
      <c r="J20" s="159"/>
    </row>
    <row r="21" spans="1:10" x14ac:dyDescent="0.25">
      <c r="A21" s="9" t="s">
        <v>140</v>
      </c>
      <c r="B21" s="38"/>
      <c r="C21" s="38"/>
      <c r="D21" s="38"/>
      <c r="E21" s="38"/>
      <c r="F21" s="38"/>
      <c r="G21" s="38">
        <v>0.5</v>
      </c>
      <c r="H21" s="85">
        <v>1</v>
      </c>
      <c r="I21" s="85">
        <v>1</v>
      </c>
      <c r="J21" s="85"/>
    </row>
    <row r="22" spans="1:10" x14ac:dyDescent="0.25">
      <c r="A22" s="145" t="s">
        <v>131</v>
      </c>
      <c r="B22" s="146"/>
      <c r="C22" s="146">
        <v>2</v>
      </c>
      <c r="D22" s="146">
        <v>1</v>
      </c>
      <c r="E22" s="146">
        <v>1</v>
      </c>
      <c r="F22" s="146">
        <v>1</v>
      </c>
      <c r="G22" s="146">
        <v>0.5</v>
      </c>
      <c r="H22" s="159">
        <v>0.5</v>
      </c>
      <c r="I22" s="159">
        <v>0.1</v>
      </c>
      <c r="J22" s="159"/>
    </row>
    <row r="23" spans="1:10" x14ac:dyDescent="0.25">
      <c r="A23" s="11" t="s">
        <v>362</v>
      </c>
      <c r="B23" s="38"/>
      <c r="C23" s="38"/>
      <c r="D23" s="38">
        <v>5</v>
      </c>
      <c r="E23" s="38">
        <v>0.5</v>
      </c>
      <c r="F23" s="38"/>
      <c r="G23" s="38"/>
      <c r="H23" s="85"/>
      <c r="I23" s="85"/>
      <c r="J23" s="85"/>
    </row>
    <row r="24" spans="1:10" x14ac:dyDescent="0.25">
      <c r="A24" s="150" t="s">
        <v>363</v>
      </c>
      <c r="B24" s="146"/>
      <c r="C24" s="146"/>
      <c r="D24" s="146">
        <v>3</v>
      </c>
      <c r="E24" s="146">
        <v>3</v>
      </c>
      <c r="F24" s="146">
        <v>2</v>
      </c>
      <c r="G24" s="146"/>
      <c r="H24" s="159"/>
      <c r="I24" s="159"/>
      <c r="J24" s="159"/>
    </row>
    <row r="25" spans="1:10" x14ac:dyDescent="0.25">
      <c r="A25" s="151" t="s">
        <v>197</v>
      </c>
      <c r="B25" s="152">
        <v>15</v>
      </c>
      <c r="C25" s="152">
        <v>3</v>
      </c>
      <c r="D25" s="152"/>
      <c r="E25" s="152"/>
      <c r="F25" s="152"/>
      <c r="G25" s="152">
        <v>1</v>
      </c>
      <c r="H25" s="160"/>
      <c r="I25" s="160">
        <v>2</v>
      </c>
      <c r="J25" s="160"/>
    </row>
    <row r="26" spans="1:10" x14ac:dyDescent="0.25">
      <c r="A26" s="154" t="s">
        <v>198</v>
      </c>
      <c r="B26" s="155"/>
      <c r="C26" s="155"/>
      <c r="D26" s="155"/>
      <c r="E26" s="155">
        <v>38</v>
      </c>
      <c r="F26" s="155">
        <v>13</v>
      </c>
      <c r="G26" s="155">
        <v>45</v>
      </c>
      <c r="H26" s="169">
        <v>40</v>
      </c>
      <c r="I26" s="169">
        <v>30</v>
      </c>
      <c r="J26" s="169"/>
    </row>
    <row r="27" spans="1:10" x14ac:dyDescent="0.25">
      <c r="A27" s="27"/>
      <c r="B27" s="71"/>
      <c r="C27" s="71"/>
      <c r="D27" s="71"/>
      <c r="E27" s="71"/>
      <c r="F27" s="71"/>
      <c r="G27" s="71"/>
      <c r="H27" s="87"/>
      <c r="I27" s="87"/>
      <c r="J27" s="87"/>
    </row>
    <row r="28" spans="1:10" x14ac:dyDescent="0.25">
      <c r="A28" s="26" t="s">
        <v>5</v>
      </c>
      <c r="B28" s="74">
        <f>B15+B11+B5</f>
        <v>65.5</v>
      </c>
      <c r="C28" s="74">
        <f t="shared" ref="C28:J28" si="9">C15+C11+C5</f>
        <v>18</v>
      </c>
      <c r="D28" s="74">
        <f t="shared" si="9"/>
        <v>32</v>
      </c>
      <c r="E28" s="74">
        <f t="shared" si="9"/>
        <v>34.5</v>
      </c>
      <c r="F28" s="74">
        <f t="shared" si="9"/>
        <v>37.5</v>
      </c>
      <c r="G28" s="74">
        <f t="shared" ref="G28" si="10">G15+G11+G5</f>
        <v>34.5</v>
      </c>
      <c r="H28" s="74">
        <f t="shared" si="9"/>
        <v>40.5</v>
      </c>
      <c r="I28" s="74">
        <f t="shared" si="9"/>
        <v>53.6</v>
      </c>
      <c r="J28" s="74">
        <f t="shared" si="9"/>
        <v>0</v>
      </c>
    </row>
    <row r="29" spans="1:10" x14ac:dyDescent="0.25">
      <c r="A29" s="26" t="s">
        <v>6</v>
      </c>
      <c r="B29" s="42">
        <f>COUNT(B6:B9)+COUNT(B12:B13)+COUNT(B16:B24)</f>
        <v>11</v>
      </c>
      <c r="C29" s="42">
        <f t="shared" ref="C29:J29" si="11">COUNT(C6:C9)+COUNT(C12:C13)+COUNT(C16:C24)</f>
        <v>7</v>
      </c>
      <c r="D29" s="42">
        <f t="shared" si="11"/>
        <v>8</v>
      </c>
      <c r="E29" s="42">
        <f t="shared" si="11"/>
        <v>8</v>
      </c>
      <c r="F29" s="42">
        <f t="shared" si="11"/>
        <v>7</v>
      </c>
      <c r="G29" s="42">
        <f t="shared" ref="G29" si="12">COUNT(G6:G9)+COUNT(G12:G13)+COUNT(G16:G24)</f>
        <v>7</v>
      </c>
      <c r="H29" s="42">
        <f t="shared" si="11"/>
        <v>7</v>
      </c>
      <c r="I29" s="42">
        <f t="shared" si="11"/>
        <v>6</v>
      </c>
      <c r="J29" s="42">
        <f t="shared" si="11"/>
        <v>0</v>
      </c>
    </row>
    <row r="30" spans="1:10" x14ac:dyDescent="0.25">
      <c r="B30" s="83"/>
      <c r="C30" s="83"/>
      <c r="D30" s="83"/>
      <c r="E30" s="83"/>
      <c r="F30" s="83"/>
      <c r="G30" s="83"/>
      <c r="H30" s="83"/>
      <c r="I30" s="83">
        <v>8111</v>
      </c>
      <c r="J30" s="83"/>
    </row>
    <row r="31" spans="1:10" x14ac:dyDescent="0.25">
      <c r="B31" s="83"/>
      <c r="C31" s="83"/>
      <c r="D31" s="83"/>
      <c r="E31" s="83"/>
      <c r="F31" s="83"/>
      <c r="G31" s="83"/>
      <c r="H31" s="83"/>
      <c r="I31" s="83"/>
      <c r="J31" s="83"/>
    </row>
  </sheetData>
  <sortState xmlns:xlrd2="http://schemas.microsoft.com/office/spreadsheetml/2017/richdata2" ref="A16:I21">
    <sortCondition ref="A15:A21"/>
  </sortState>
  <phoneticPr fontId="4" type="noConversion"/>
  <printOptions gridLines="1"/>
  <pageMargins left="0.74803149606299213" right="0.74803149606299213" top="0.98425196850393704" bottom="0.98425196850393704" header="0.51181102362204722" footer="0.51181102362204722"/>
  <pageSetup paperSize="9" scale="94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3">
    <pageSetUpPr fitToPage="1"/>
  </sheetPr>
  <dimension ref="A1:J42"/>
  <sheetViews>
    <sheetView zoomScaleNormal="100" workbookViewId="0">
      <selection activeCell="G1" sqref="G1"/>
    </sheetView>
  </sheetViews>
  <sheetFormatPr defaultColWidth="8.85546875" defaultRowHeight="15.75" customHeight="1" x14ac:dyDescent="0.25"/>
  <cols>
    <col min="1" max="1" width="33.42578125" style="2" bestFit="1" customWidth="1"/>
    <col min="2" max="7" width="9.5703125" style="2" customWidth="1"/>
    <col min="8" max="10" width="11.140625" style="2" customWidth="1"/>
    <col min="11" max="16384" width="8.85546875" style="2"/>
  </cols>
  <sheetData>
    <row r="1" spans="1:10" x14ac:dyDescent="0.25">
      <c r="A1" s="26"/>
      <c r="B1" s="22">
        <v>1976</v>
      </c>
      <c r="C1" s="22">
        <v>1997</v>
      </c>
      <c r="D1" s="22">
        <v>2006</v>
      </c>
      <c r="E1" s="22">
        <v>2011</v>
      </c>
      <c r="F1" s="22">
        <v>2014</v>
      </c>
      <c r="G1" s="22">
        <v>2017</v>
      </c>
      <c r="H1" s="22">
        <v>2020</v>
      </c>
      <c r="I1" s="22">
        <v>2023</v>
      </c>
      <c r="J1" s="22"/>
    </row>
    <row r="2" spans="1:10" x14ac:dyDescent="0.25">
      <c r="A2" s="29" t="s">
        <v>364</v>
      </c>
      <c r="B2" s="16" t="s">
        <v>189</v>
      </c>
      <c r="C2" s="16" t="s">
        <v>189</v>
      </c>
      <c r="D2" s="16" t="s">
        <v>189</v>
      </c>
      <c r="E2" s="16" t="s">
        <v>189</v>
      </c>
      <c r="F2" s="16" t="s">
        <v>189</v>
      </c>
      <c r="G2" s="16" t="s">
        <v>189</v>
      </c>
      <c r="H2" s="16" t="s">
        <v>189</v>
      </c>
      <c r="I2" s="16" t="s">
        <v>189</v>
      </c>
      <c r="J2" s="16" t="s">
        <v>189</v>
      </c>
    </row>
    <row r="3" spans="1:10" x14ac:dyDescent="0.25">
      <c r="A3" s="10" t="s">
        <v>190</v>
      </c>
      <c r="B3" s="6"/>
      <c r="C3" s="6"/>
      <c r="D3" s="6"/>
      <c r="E3" s="12"/>
      <c r="F3" s="12"/>
      <c r="G3" s="12" t="s">
        <v>204</v>
      </c>
      <c r="H3" s="12"/>
      <c r="I3" s="12" t="s">
        <v>305</v>
      </c>
      <c r="J3" s="12"/>
    </row>
    <row r="4" spans="1:10" x14ac:dyDescent="0.25">
      <c r="A4" s="21" t="s">
        <v>365</v>
      </c>
      <c r="B4" s="8"/>
      <c r="C4" s="8"/>
      <c r="D4" s="8"/>
      <c r="E4" s="56"/>
      <c r="F4" s="56"/>
      <c r="G4" s="56"/>
      <c r="H4" s="56"/>
      <c r="I4" s="56"/>
      <c r="J4" s="56"/>
    </row>
    <row r="5" spans="1:10" x14ac:dyDescent="0.25">
      <c r="A5" s="26" t="s">
        <v>1</v>
      </c>
      <c r="B5" s="74">
        <f>SUM(B6:B10)</f>
        <v>2</v>
      </c>
      <c r="C5" s="74">
        <f t="shared" ref="C5:J5" si="0">SUM(C6:C10)</f>
        <v>1</v>
      </c>
      <c r="D5" s="74">
        <f t="shared" si="0"/>
        <v>1</v>
      </c>
      <c r="E5" s="74">
        <f t="shared" si="0"/>
        <v>0.5</v>
      </c>
      <c r="F5" s="74">
        <f t="shared" si="0"/>
        <v>0.5</v>
      </c>
      <c r="G5" s="74">
        <f t="shared" si="0"/>
        <v>1</v>
      </c>
      <c r="H5" s="74">
        <f t="shared" si="0"/>
        <v>1</v>
      </c>
      <c r="I5" s="74">
        <f t="shared" si="0"/>
        <v>1</v>
      </c>
      <c r="J5" s="74">
        <f t="shared" si="0"/>
        <v>0</v>
      </c>
    </row>
    <row r="6" spans="1:10" x14ac:dyDescent="0.25">
      <c r="A6" s="142" t="s">
        <v>157</v>
      </c>
      <c r="B6" s="143"/>
      <c r="C6" s="143">
        <v>0.5</v>
      </c>
      <c r="D6" s="143">
        <v>0.5</v>
      </c>
      <c r="E6" s="143">
        <v>0.5</v>
      </c>
      <c r="F6" s="143">
        <v>0.5</v>
      </c>
      <c r="G6" s="143">
        <v>0.5</v>
      </c>
      <c r="H6" s="158">
        <v>0.5</v>
      </c>
      <c r="I6" s="158">
        <v>0.5</v>
      </c>
      <c r="J6" s="158"/>
    </row>
    <row r="7" spans="1:10" x14ac:dyDescent="0.25">
      <c r="A7" s="9" t="s">
        <v>161</v>
      </c>
      <c r="B7" s="38">
        <v>0.5</v>
      </c>
      <c r="C7" s="38"/>
      <c r="D7" s="38"/>
      <c r="E7" s="38"/>
      <c r="F7" s="38"/>
      <c r="G7" s="38"/>
      <c r="H7" s="85"/>
      <c r="I7" s="85"/>
      <c r="J7" s="85"/>
    </row>
    <row r="8" spans="1:10" x14ac:dyDescent="0.25">
      <c r="A8" s="145" t="s">
        <v>162</v>
      </c>
      <c r="B8" s="146">
        <v>0.5</v>
      </c>
      <c r="C8" s="146">
        <v>0.5</v>
      </c>
      <c r="D8" s="146">
        <v>0.5</v>
      </c>
      <c r="E8" s="146"/>
      <c r="F8" s="146"/>
      <c r="G8" s="146"/>
      <c r="H8" s="159"/>
      <c r="I8" s="159"/>
      <c r="J8" s="159"/>
    </row>
    <row r="9" spans="1:10" ht="16.5" customHeight="1" x14ac:dyDescent="0.25">
      <c r="A9" s="9" t="s">
        <v>171</v>
      </c>
      <c r="B9" s="38">
        <v>1</v>
      </c>
      <c r="C9" s="38"/>
      <c r="D9" s="38"/>
      <c r="E9" s="38"/>
      <c r="F9" s="38"/>
      <c r="G9" s="38"/>
      <c r="H9" s="85"/>
      <c r="I9" s="85"/>
      <c r="J9" s="85"/>
    </row>
    <row r="10" spans="1:10" ht="16.5" customHeight="1" x14ac:dyDescent="0.25">
      <c r="A10" s="182" t="s">
        <v>245</v>
      </c>
      <c r="B10" s="148"/>
      <c r="C10" s="148"/>
      <c r="D10" s="148"/>
      <c r="E10" s="183"/>
      <c r="F10" s="183"/>
      <c r="G10" s="183">
        <v>0.5</v>
      </c>
      <c r="H10" s="183">
        <v>0.5</v>
      </c>
      <c r="I10" s="183">
        <v>0.5</v>
      </c>
      <c r="J10" s="183"/>
    </row>
    <row r="11" spans="1:10" ht="16.5" customHeight="1" thickBot="1" x14ac:dyDescent="0.3">
      <c r="A11" s="67"/>
      <c r="B11" s="111"/>
      <c r="C11" s="111"/>
      <c r="D11" s="111"/>
      <c r="E11" s="112"/>
      <c r="F11" s="112"/>
      <c r="G11" s="112"/>
      <c r="H11" s="112"/>
      <c r="I11" s="112"/>
      <c r="J11" s="112"/>
    </row>
    <row r="12" spans="1:10" ht="16.5" customHeight="1" thickBot="1" x14ac:dyDescent="0.3">
      <c r="A12" s="26" t="s">
        <v>2</v>
      </c>
      <c r="B12" s="74">
        <f>SUM(B13:B14)</f>
        <v>60</v>
      </c>
      <c r="C12" s="74">
        <f t="shared" ref="C12:J12" si="1">SUM(C13:C14)</f>
        <v>11</v>
      </c>
      <c r="D12" s="74">
        <f t="shared" si="1"/>
        <v>19</v>
      </c>
      <c r="E12" s="74">
        <f t="shared" si="1"/>
        <v>24</v>
      </c>
      <c r="F12" s="74">
        <f t="shared" si="1"/>
        <v>29</v>
      </c>
      <c r="G12" s="74">
        <f t="shared" si="1"/>
        <v>60</v>
      </c>
      <c r="H12" s="74">
        <f t="shared" si="1"/>
        <v>68</v>
      </c>
      <c r="I12" s="74">
        <f t="shared" si="1"/>
        <v>67</v>
      </c>
      <c r="J12" s="74">
        <f t="shared" si="1"/>
        <v>0</v>
      </c>
    </row>
    <row r="13" spans="1:10" x14ac:dyDescent="0.25">
      <c r="A13" s="142" t="s">
        <v>29</v>
      </c>
      <c r="B13" s="143">
        <v>40</v>
      </c>
      <c r="C13" s="143">
        <v>10</v>
      </c>
      <c r="D13" s="143">
        <v>13</v>
      </c>
      <c r="E13" s="143">
        <v>19</v>
      </c>
      <c r="F13" s="143">
        <v>26</v>
      </c>
      <c r="G13" s="143">
        <v>50</v>
      </c>
      <c r="H13" s="158">
        <v>53</v>
      </c>
      <c r="I13" s="158">
        <v>50</v>
      </c>
      <c r="J13" s="158"/>
    </row>
    <row r="14" spans="1:10" x14ac:dyDescent="0.25">
      <c r="A14" s="9" t="s">
        <v>10</v>
      </c>
      <c r="B14" s="38">
        <v>20</v>
      </c>
      <c r="C14" s="38">
        <v>1</v>
      </c>
      <c r="D14" s="38">
        <v>6</v>
      </c>
      <c r="E14" s="38">
        <v>5</v>
      </c>
      <c r="F14" s="38">
        <v>3</v>
      </c>
      <c r="G14" s="38">
        <v>10</v>
      </c>
      <c r="H14" s="85">
        <v>15</v>
      </c>
      <c r="I14" s="85">
        <v>17</v>
      </c>
      <c r="J14" s="85"/>
    </row>
    <row r="15" spans="1:10" ht="16.5" customHeight="1" thickBot="1" x14ac:dyDescent="0.3">
      <c r="A15" s="14"/>
      <c r="B15" s="71"/>
      <c r="C15" s="71"/>
      <c r="D15" s="71"/>
      <c r="E15" s="87"/>
      <c r="F15" s="87"/>
      <c r="G15" s="87"/>
      <c r="H15" s="87"/>
      <c r="I15" s="181" t="s">
        <v>366</v>
      </c>
      <c r="J15" s="181"/>
    </row>
    <row r="16" spans="1:10" ht="16.5" customHeight="1" thickBot="1" x14ac:dyDescent="0.3">
      <c r="A16" s="26" t="s">
        <v>4</v>
      </c>
      <c r="B16" s="74">
        <f>SUM(B17:B35)</f>
        <v>15.5</v>
      </c>
      <c r="C16" s="74">
        <f t="shared" ref="C16:J16" si="2">SUM(C17:C35)</f>
        <v>14</v>
      </c>
      <c r="D16" s="74">
        <f t="shared" si="2"/>
        <v>45</v>
      </c>
      <c r="E16" s="74">
        <f t="shared" si="2"/>
        <v>46.5</v>
      </c>
      <c r="F16" s="74">
        <f t="shared" si="2"/>
        <v>42</v>
      </c>
      <c r="G16" s="74">
        <f t="shared" si="2"/>
        <v>34</v>
      </c>
      <c r="H16" s="74">
        <f t="shared" si="2"/>
        <v>32.510000000000005</v>
      </c>
      <c r="I16" s="74">
        <f t="shared" si="2"/>
        <v>22.11</v>
      </c>
      <c r="J16" s="74">
        <f t="shared" si="2"/>
        <v>0</v>
      </c>
    </row>
    <row r="17" spans="1:10" x14ac:dyDescent="0.25">
      <c r="A17" s="142" t="s">
        <v>73</v>
      </c>
      <c r="B17" s="143"/>
      <c r="C17" s="143"/>
      <c r="D17" s="143">
        <v>9</v>
      </c>
      <c r="E17" s="143">
        <v>7</v>
      </c>
      <c r="F17" s="143">
        <v>2</v>
      </c>
      <c r="G17" s="143">
        <v>0.5</v>
      </c>
      <c r="H17" s="158">
        <v>2</v>
      </c>
      <c r="I17" s="158">
        <v>1</v>
      </c>
      <c r="J17" s="158"/>
    </row>
    <row r="18" spans="1:10" x14ac:dyDescent="0.25">
      <c r="A18" s="9" t="s">
        <v>77</v>
      </c>
      <c r="B18" s="38">
        <v>8</v>
      </c>
      <c r="C18" s="38">
        <v>12</v>
      </c>
      <c r="D18" s="38"/>
      <c r="E18" s="38"/>
      <c r="F18" s="38">
        <v>10</v>
      </c>
      <c r="G18" s="38">
        <v>13</v>
      </c>
      <c r="H18" s="85">
        <v>9</v>
      </c>
      <c r="I18" s="85">
        <v>9</v>
      </c>
      <c r="J18" s="85"/>
    </row>
    <row r="19" spans="1:10" x14ac:dyDescent="0.25">
      <c r="A19" s="145" t="s">
        <v>367</v>
      </c>
      <c r="B19" s="146"/>
      <c r="C19" s="146"/>
      <c r="D19" s="146">
        <v>15</v>
      </c>
      <c r="E19" s="146">
        <v>13</v>
      </c>
      <c r="F19" s="146"/>
      <c r="G19" s="146"/>
      <c r="H19" s="159">
        <v>1</v>
      </c>
      <c r="I19" s="159"/>
      <c r="J19" s="159"/>
    </row>
    <row r="20" spans="1:10" x14ac:dyDescent="0.25">
      <c r="A20" s="9" t="s">
        <v>86</v>
      </c>
      <c r="B20" s="38">
        <v>1</v>
      </c>
      <c r="C20" s="38"/>
      <c r="D20" s="38"/>
      <c r="E20" s="38"/>
      <c r="F20" s="38"/>
      <c r="G20" s="38"/>
      <c r="H20" s="85"/>
      <c r="I20" s="85"/>
      <c r="J20" s="85"/>
    </row>
    <row r="21" spans="1:10" x14ac:dyDescent="0.25">
      <c r="A21" s="145" t="s">
        <v>368</v>
      </c>
      <c r="B21" s="146"/>
      <c r="C21" s="146"/>
      <c r="D21" s="146">
        <v>1</v>
      </c>
      <c r="E21" s="146">
        <v>1</v>
      </c>
      <c r="F21" s="146">
        <v>1</v>
      </c>
      <c r="G21" s="146">
        <v>1</v>
      </c>
      <c r="H21" s="159"/>
      <c r="I21" s="159"/>
      <c r="J21" s="159"/>
    </row>
    <row r="22" spans="1:10" x14ac:dyDescent="0.25">
      <c r="A22" s="9" t="s">
        <v>89</v>
      </c>
      <c r="B22" s="38">
        <v>0.5</v>
      </c>
      <c r="C22" s="38">
        <v>0.5</v>
      </c>
      <c r="D22" s="38">
        <v>1</v>
      </c>
      <c r="E22" s="38">
        <v>0.5</v>
      </c>
      <c r="F22" s="38"/>
      <c r="G22" s="38"/>
      <c r="H22" s="85">
        <v>1</v>
      </c>
      <c r="I22" s="85">
        <v>1</v>
      </c>
      <c r="J22" s="85"/>
    </row>
    <row r="23" spans="1:10" x14ac:dyDescent="0.25">
      <c r="A23" s="145" t="s">
        <v>97</v>
      </c>
      <c r="B23" s="146"/>
      <c r="C23" s="146"/>
      <c r="D23" s="146"/>
      <c r="E23" s="146"/>
      <c r="F23" s="146">
        <v>1</v>
      </c>
      <c r="G23" s="146">
        <v>0.5</v>
      </c>
      <c r="H23" s="159">
        <v>1</v>
      </c>
      <c r="I23" s="159">
        <v>0.1</v>
      </c>
      <c r="J23" s="159"/>
    </row>
    <row r="24" spans="1:10" x14ac:dyDescent="0.25">
      <c r="A24" s="9" t="s">
        <v>99</v>
      </c>
      <c r="B24" s="38"/>
      <c r="C24" s="38"/>
      <c r="D24" s="38"/>
      <c r="E24" s="38"/>
      <c r="F24" s="38">
        <v>1</v>
      </c>
      <c r="G24" s="38">
        <v>1</v>
      </c>
      <c r="H24" s="85">
        <v>1</v>
      </c>
      <c r="I24" s="85">
        <v>0.01</v>
      </c>
      <c r="J24" s="85"/>
    </row>
    <row r="25" spans="1:10" x14ac:dyDescent="0.25">
      <c r="A25" s="145" t="s">
        <v>342</v>
      </c>
      <c r="B25" s="146"/>
      <c r="C25" s="146"/>
      <c r="D25" s="146">
        <v>1</v>
      </c>
      <c r="E25" s="146">
        <v>1</v>
      </c>
      <c r="F25" s="146">
        <v>3</v>
      </c>
      <c r="G25" s="146"/>
      <c r="H25" s="159"/>
      <c r="I25" s="159"/>
      <c r="J25" s="159"/>
    </row>
    <row r="26" spans="1:10" x14ac:dyDescent="0.25">
      <c r="A26" s="9" t="s">
        <v>108</v>
      </c>
      <c r="B26" s="38"/>
      <c r="C26" s="38"/>
      <c r="D26" s="38">
        <v>5</v>
      </c>
      <c r="E26" s="38">
        <v>1</v>
      </c>
      <c r="F26" s="38">
        <v>0.5</v>
      </c>
      <c r="G26" s="38">
        <v>1</v>
      </c>
      <c r="H26" s="85">
        <v>2</v>
      </c>
      <c r="I26" s="85">
        <v>1</v>
      </c>
      <c r="J26" s="85"/>
    </row>
    <row r="27" spans="1:10" x14ac:dyDescent="0.25">
      <c r="A27" s="145" t="s">
        <v>369</v>
      </c>
      <c r="B27" s="146"/>
      <c r="C27" s="146"/>
      <c r="D27" s="146">
        <v>3</v>
      </c>
      <c r="E27" s="146">
        <v>1</v>
      </c>
      <c r="F27" s="146">
        <v>0.5</v>
      </c>
      <c r="G27" s="146"/>
      <c r="H27" s="159"/>
      <c r="I27" s="159"/>
      <c r="J27" s="159"/>
    </row>
    <row r="28" spans="1:10" x14ac:dyDescent="0.25">
      <c r="A28" s="9" t="s">
        <v>110</v>
      </c>
      <c r="B28" s="38">
        <v>0.5</v>
      </c>
      <c r="C28" s="38"/>
      <c r="D28" s="38"/>
      <c r="E28" s="38">
        <v>0.5</v>
      </c>
      <c r="F28" s="38"/>
      <c r="G28" s="38"/>
      <c r="H28" s="85"/>
      <c r="I28" s="85"/>
      <c r="J28" s="85"/>
    </row>
    <row r="29" spans="1:10" x14ac:dyDescent="0.25">
      <c r="A29" s="145" t="s">
        <v>111</v>
      </c>
      <c r="B29" s="146">
        <v>1</v>
      </c>
      <c r="C29" s="146"/>
      <c r="D29" s="146"/>
      <c r="E29" s="146"/>
      <c r="F29" s="146"/>
      <c r="G29" s="146"/>
      <c r="H29" s="159"/>
      <c r="I29" s="159"/>
      <c r="J29" s="159"/>
    </row>
    <row r="30" spans="1:10" x14ac:dyDescent="0.25">
      <c r="A30" s="9" t="s">
        <v>131</v>
      </c>
      <c r="B30" s="38">
        <v>1</v>
      </c>
      <c r="C30" s="38"/>
      <c r="D30" s="38"/>
      <c r="E30" s="38"/>
      <c r="F30" s="38"/>
      <c r="G30" s="38"/>
      <c r="H30" s="85"/>
      <c r="I30" s="85"/>
      <c r="J30" s="85"/>
    </row>
    <row r="31" spans="1:10" x14ac:dyDescent="0.25">
      <c r="A31" s="145" t="s">
        <v>355</v>
      </c>
      <c r="B31" s="146"/>
      <c r="C31" s="146"/>
      <c r="D31" s="146">
        <v>1</v>
      </c>
      <c r="E31" s="146">
        <v>2</v>
      </c>
      <c r="F31" s="146">
        <v>3</v>
      </c>
      <c r="G31" s="146">
        <v>2</v>
      </c>
      <c r="H31" s="159">
        <v>2</v>
      </c>
      <c r="I31" s="159"/>
      <c r="J31" s="159"/>
    </row>
    <row r="32" spans="1:10" x14ac:dyDescent="0.25">
      <c r="A32" s="9" t="s">
        <v>11</v>
      </c>
      <c r="B32" s="38">
        <v>3</v>
      </c>
      <c r="C32" s="38"/>
      <c r="D32" s="38"/>
      <c r="E32" s="38"/>
      <c r="F32" s="38"/>
      <c r="G32" s="38"/>
      <c r="H32" s="85">
        <v>0.01</v>
      </c>
      <c r="I32" s="85"/>
      <c r="J32" s="85"/>
    </row>
    <row r="33" spans="1:10" x14ac:dyDescent="0.25">
      <c r="A33" s="145" t="s">
        <v>137</v>
      </c>
      <c r="B33" s="146">
        <v>0.5</v>
      </c>
      <c r="C33" s="146"/>
      <c r="D33" s="146"/>
      <c r="E33" s="146">
        <v>0.5</v>
      </c>
      <c r="F33" s="146"/>
      <c r="G33" s="146"/>
      <c r="H33" s="159">
        <v>0.5</v>
      </c>
      <c r="I33" s="159"/>
      <c r="J33" s="159"/>
    </row>
    <row r="34" spans="1:10" x14ac:dyDescent="0.25">
      <c r="A34" s="9" t="s">
        <v>141</v>
      </c>
      <c r="B34" s="38"/>
      <c r="C34" s="38"/>
      <c r="D34" s="38">
        <v>9</v>
      </c>
      <c r="E34" s="38">
        <v>9</v>
      </c>
      <c r="F34" s="38"/>
      <c r="G34" s="38"/>
      <c r="H34" s="85">
        <v>3</v>
      </c>
      <c r="I34" s="85">
        <v>2</v>
      </c>
      <c r="J34" s="85"/>
    </row>
    <row r="35" spans="1:10" x14ac:dyDescent="0.25">
      <c r="A35" s="151" t="s">
        <v>197</v>
      </c>
      <c r="B35" s="152"/>
      <c r="C35" s="152">
        <v>1.5</v>
      </c>
      <c r="D35" s="152"/>
      <c r="E35" s="152">
        <v>10</v>
      </c>
      <c r="F35" s="152">
        <v>20</v>
      </c>
      <c r="G35" s="152">
        <v>15</v>
      </c>
      <c r="H35" s="160">
        <v>10</v>
      </c>
      <c r="I35" s="160">
        <v>8</v>
      </c>
      <c r="J35" s="160"/>
    </row>
    <row r="36" spans="1:10" x14ac:dyDescent="0.25">
      <c r="A36" s="154" t="s">
        <v>198</v>
      </c>
      <c r="B36" s="155"/>
      <c r="C36" s="155"/>
      <c r="D36" s="155"/>
      <c r="E36" s="155">
        <v>1</v>
      </c>
      <c r="F36" s="155">
        <v>0.5</v>
      </c>
      <c r="G36" s="155">
        <v>1</v>
      </c>
      <c r="H36" s="169"/>
      <c r="I36" s="169">
        <v>1</v>
      </c>
      <c r="J36" s="169"/>
    </row>
    <row r="37" spans="1:10" x14ac:dyDescent="0.25">
      <c r="A37" s="9"/>
      <c r="B37" s="38"/>
      <c r="C37" s="38"/>
      <c r="D37" s="38"/>
      <c r="E37" s="38"/>
      <c r="F37" s="38"/>
      <c r="G37" s="38"/>
      <c r="H37" s="85"/>
      <c r="I37" s="85"/>
      <c r="J37" s="85"/>
    </row>
    <row r="38" spans="1:10" x14ac:dyDescent="0.25">
      <c r="A38" s="26" t="s">
        <v>5</v>
      </c>
      <c r="B38" s="74">
        <f t="shared" ref="B38:J38" si="3">B16+B12+B5</f>
        <v>77.5</v>
      </c>
      <c r="C38" s="74">
        <f t="shared" si="3"/>
        <v>26</v>
      </c>
      <c r="D38" s="74">
        <f t="shared" si="3"/>
        <v>65</v>
      </c>
      <c r="E38" s="74">
        <f t="shared" si="3"/>
        <v>71</v>
      </c>
      <c r="F38" s="74">
        <f t="shared" si="3"/>
        <v>71.5</v>
      </c>
      <c r="G38" s="74">
        <f t="shared" ref="G38" si="4">G16+G12+G5</f>
        <v>95</v>
      </c>
      <c r="H38" s="74">
        <f t="shared" si="3"/>
        <v>101.51</v>
      </c>
      <c r="I38" s="74">
        <f t="shared" si="3"/>
        <v>90.11</v>
      </c>
      <c r="J38" s="74">
        <f t="shared" si="3"/>
        <v>0</v>
      </c>
    </row>
    <row r="39" spans="1:10" x14ac:dyDescent="0.25">
      <c r="A39" s="26" t="s">
        <v>6</v>
      </c>
      <c r="B39" s="42">
        <f>COUNT(B6:B10)+COUNT(B13:B14)+COUNT(B17:B34)</f>
        <v>13</v>
      </c>
      <c r="C39" s="42">
        <f t="shared" ref="C39:J39" si="5">COUNT(C6:C10)+COUNT(C13:C14)+COUNT(C17:C34)</f>
        <v>6</v>
      </c>
      <c r="D39" s="42">
        <f t="shared" si="5"/>
        <v>13</v>
      </c>
      <c r="E39" s="42">
        <f t="shared" si="5"/>
        <v>14</v>
      </c>
      <c r="F39" s="42">
        <f t="shared" si="5"/>
        <v>12</v>
      </c>
      <c r="G39" s="42">
        <f t="shared" ref="G39" si="6">COUNT(G6:G10)+COUNT(G13:G14)+COUNT(G17:G34)</f>
        <v>11</v>
      </c>
      <c r="H39" s="42">
        <f t="shared" si="5"/>
        <v>15</v>
      </c>
      <c r="I39" s="42">
        <f t="shared" si="5"/>
        <v>11</v>
      </c>
      <c r="J39" s="42">
        <f t="shared" si="5"/>
        <v>0</v>
      </c>
    </row>
    <row r="40" spans="1:10" x14ac:dyDescent="0.25">
      <c r="A40" s="26" t="s">
        <v>370</v>
      </c>
      <c r="B40" s="42"/>
      <c r="C40" s="42"/>
      <c r="D40" s="42"/>
      <c r="E40" s="88"/>
      <c r="F40" s="88"/>
      <c r="G40" s="88"/>
      <c r="H40" s="88"/>
      <c r="I40" s="88">
        <v>8105</v>
      </c>
      <c r="J40" s="88"/>
    </row>
    <row r="41" spans="1:10" x14ac:dyDescent="0.25">
      <c r="B41" s="83"/>
      <c r="C41" s="83"/>
      <c r="D41" s="83"/>
      <c r="E41" s="83"/>
      <c r="F41" s="83"/>
      <c r="G41" s="83"/>
      <c r="H41" s="83"/>
      <c r="I41" s="83"/>
      <c r="J41" s="83"/>
    </row>
    <row r="42" spans="1:10" x14ac:dyDescent="0.25">
      <c r="A42" s="4" t="s">
        <v>371</v>
      </c>
      <c r="B42" s="83">
        <v>8</v>
      </c>
      <c r="C42" s="83">
        <v>12</v>
      </c>
      <c r="D42" s="83">
        <v>15</v>
      </c>
      <c r="E42" s="83">
        <v>13</v>
      </c>
      <c r="F42" s="83"/>
      <c r="G42" s="83"/>
      <c r="H42" s="83"/>
      <c r="I42" s="83"/>
      <c r="J42" s="83"/>
    </row>
  </sheetData>
  <sortState xmlns:xlrd2="http://schemas.microsoft.com/office/spreadsheetml/2017/richdata2" ref="A17:I34">
    <sortCondition ref="A16:A34"/>
  </sortState>
  <phoneticPr fontId="4" type="noConversion"/>
  <printOptions gridLines="1"/>
  <pageMargins left="0.74803149606299213" right="0.74803149606299213" top="0.98425196850393704" bottom="0.98425196850393704" header="0.51181102362204722" footer="0.51181102362204722"/>
  <pageSetup paperSize="9" scale="97"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4">
    <pageSetUpPr fitToPage="1"/>
  </sheetPr>
  <dimension ref="A1:J45"/>
  <sheetViews>
    <sheetView topLeftCell="A2" zoomScale="115" zoomScaleNormal="115" workbookViewId="0">
      <selection activeCell="G30" sqref="G30"/>
    </sheetView>
  </sheetViews>
  <sheetFormatPr defaultColWidth="8.85546875" defaultRowHeight="15.75" customHeight="1" x14ac:dyDescent="0.25"/>
  <cols>
    <col min="1" max="1" width="25" style="2" customWidth="1"/>
    <col min="2" max="7" width="9.5703125" style="2" customWidth="1"/>
    <col min="8" max="10" width="9.85546875" style="2" customWidth="1"/>
    <col min="11" max="16384" width="8.85546875" style="2"/>
  </cols>
  <sheetData>
    <row r="1" spans="1:10" x14ac:dyDescent="0.25">
      <c r="A1" s="26"/>
      <c r="B1" s="22">
        <v>1976</v>
      </c>
      <c r="C1" s="22">
        <v>1997</v>
      </c>
      <c r="D1" s="22">
        <v>2006</v>
      </c>
      <c r="E1" s="22">
        <v>2011</v>
      </c>
      <c r="F1" s="22">
        <v>2014</v>
      </c>
      <c r="G1" s="22">
        <v>2017</v>
      </c>
      <c r="H1" s="22">
        <v>2020</v>
      </c>
      <c r="I1" s="22">
        <v>2023</v>
      </c>
      <c r="J1" s="22"/>
    </row>
    <row r="2" spans="1:10" x14ac:dyDescent="0.25">
      <c r="A2" s="29" t="s">
        <v>364</v>
      </c>
      <c r="B2" s="16" t="s">
        <v>189</v>
      </c>
      <c r="C2" s="16" t="s">
        <v>189</v>
      </c>
      <c r="D2" s="16" t="s">
        <v>189</v>
      </c>
      <c r="E2" s="16" t="s">
        <v>189</v>
      </c>
      <c r="F2" s="16" t="s">
        <v>189</v>
      </c>
      <c r="G2" s="16" t="s">
        <v>189</v>
      </c>
      <c r="H2" s="16" t="s">
        <v>189</v>
      </c>
      <c r="I2" s="16" t="s">
        <v>189</v>
      </c>
      <c r="J2" s="16" t="s">
        <v>189</v>
      </c>
    </row>
    <row r="3" spans="1:10" ht="31.5" x14ac:dyDescent="0.25">
      <c r="A3" s="10" t="s">
        <v>190</v>
      </c>
      <c r="B3" s="6"/>
      <c r="C3" s="6"/>
      <c r="D3" s="6"/>
      <c r="E3" s="12"/>
      <c r="F3" s="12"/>
      <c r="G3" s="12" t="s">
        <v>204</v>
      </c>
      <c r="H3" s="12"/>
      <c r="I3" s="12" t="s">
        <v>305</v>
      </c>
      <c r="J3" s="12"/>
    </row>
    <row r="4" spans="1:10" x14ac:dyDescent="0.25">
      <c r="A4" s="21" t="s">
        <v>372</v>
      </c>
      <c r="B4" s="8"/>
      <c r="C4" s="8"/>
      <c r="D4" s="8"/>
      <c r="E4" s="56"/>
      <c r="F4" s="56"/>
      <c r="G4" s="56"/>
      <c r="H4" s="56"/>
      <c r="I4" s="56"/>
      <c r="J4" s="56"/>
    </row>
    <row r="5" spans="1:10" x14ac:dyDescent="0.25">
      <c r="A5" s="26" t="s">
        <v>1</v>
      </c>
      <c r="B5" s="74">
        <f>SUM(B6:B8)</f>
        <v>10</v>
      </c>
      <c r="C5" s="74">
        <f t="shared" ref="C5:J5" si="0">SUM(C6:C8)</f>
        <v>7</v>
      </c>
      <c r="D5" s="74">
        <f t="shared" si="0"/>
        <v>8</v>
      </c>
      <c r="E5" s="74">
        <f t="shared" si="0"/>
        <v>10.5</v>
      </c>
      <c r="F5" s="74">
        <f t="shared" si="0"/>
        <v>5</v>
      </c>
      <c r="G5" s="74">
        <f t="shared" si="0"/>
        <v>9</v>
      </c>
      <c r="H5" s="74">
        <f t="shared" si="0"/>
        <v>7</v>
      </c>
      <c r="I5" s="74">
        <f t="shared" si="0"/>
        <v>7</v>
      </c>
      <c r="J5" s="74">
        <f t="shared" si="0"/>
        <v>0</v>
      </c>
    </row>
    <row r="6" spans="1:10" x14ac:dyDescent="0.25">
      <c r="A6" s="142" t="s">
        <v>144</v>
      </c>
      <c r="B6" s="143">
        <v>10</v>
      </c>
      <c r="C6" s="143">
        <v>7</v>
      </c>
      <c r="D6" s="143">
        <v>7</v>
      </c>
      <c r="E6" s="143">
        <v>9</v>
      </c>
      <c r="F6" s="143">
        <v>4</v>
      </c>
      <c r="G6" s="143">
        <v>8</v>
      </c>
      <c r="H6" s="158">
        <v>5</v>
      </c>
      <c r="I6" s="158">
        <v>6</v>
      </c>
      <c r="J6" s="158"/>
    </row>
    <row r="7" spans="1:10" x14ac:dyDescent="0.25">
      <c r="A7" s="9" t="s">
        <v>174</v>
      </c>
      <c r="B7" s="38"/>
      <c r="C7" s="38"/>
      <c r="D7" s="38">
        <v>1</v>
      </c>
      <c r="E7" s="38">
        <v>1</v>
      </c>
      <c r="F7" s="38">
        <v>1</v>
      </c>
      <c r="G7" s="38">
        <v>1</v>
      </c>
      <c r="H7" s="85">
        <v>2</v>
      </c>
      <c r="I7" s="85">
        <v>1</v>
      </c>
      <c r="J7" s="85"/>
    </row>
    <row r="8" spans="1:10" x14ac:dyDescent="0.25">
      <c r="A8" s="145" t="s">
        <v>373</v>
      </c>
      <c r="B8" s="146"/>
      <c r="C8" s="146"/>
      <c r="D8" s="146"/>
      <c r="E8" s="146">
        <v>0.5</v>
      </c>
      <c r="F8" s="146"/>
      <c r="G8" s="146"/>
      <c r="H8" s="159"/>
      <c r="I8" s="159"/>
      <c r="J8" s="159"/>
    </row>
    <row r="9" spans="1:10" x14ac:dyDescent="0.25">
      <c r="A9" s="14"/>
      <c r="B9" s="71"/>
      <c r="C9" s="71"/>
      <c r="D9" s="71"/>
      <c r="E9" s="87"/>
      <c r="F9" s="87"/>
      <c r="G9" s="87"/>
      <c r="H9" s="87"/>
      <c r="I9" s="87"/>
      <c r="J9" s="87"/>
    </row>
    <row r="10" spans="1:10" x14ac:dyDescent="0.25">
      <c r="A10" s="26" t="s">
        <v>2</v>
      </c>
      <c r="B10" s="74">
        <f>SUM(B12:B13)</f>
        <v>30</v>
      </c>
      <c r="C10" s="74">
        <f t="shared" ref="C10:J10" si="1">SUM(C12:C13)</f>
        <v>12</v>
      </c>
      <c r="D10" s="74">
        <f t="shared" si="1"/>
        <v>19</v>
      </c>
      <c r="E10" s="74">
        <f t="shared" si="1"/>
        <v>18</v>
      </c>
      <c r="F10" s="74">
        <f t="shared" si="1"/>
        <v>22</v>
      </c>
      <c r="G10" s="74">
        <f t="shared" si="1"/>
        <v>45</v>
      </c>
      <c r="H10" s="74">
        <f t="shared" si="1"/>
        <v>25</v>
      </c>
      <c r="I10" s="74">
        <f t="shared" si="1"/>
        <v>21.5</v>
      </c>
      <c r="J10" s="74">
        <f t="shared" si="1"/>
        <v>0</v>
      </c>
    </row>
    <row r="11" spans="1:10" x14ac:dyDescent="0.25">
      <c r="A11" s="220" t="s">
        <v>29</v>
      </c>
      <c r="B11" s="221"/>
      <c r="C11" s="221"/>
      <c r="D11" s="221"/>
      <c r="E11" s="221"/>
      <c r="F11" s="221"/>
      <c r="G11" s="221">
        <v>0.5</v>
      </c>
      <c r="H11" s="221"/>
      <c r="I11" s="221"/>
      <c r="J11" s="221"/>
    </row>
    <row r="12" spans="1:10" x14ac:dyDescent="0.25">
      <c r="A12" s="185" t="s">
        <v>40</v>
      </c>
      <c r="B12" s="186"/>
      <c r="C12" s="186"/>
      <c r="D12" s="186"/>
      <c r="E12" s="186"/>
      <c r="F12" s="186"/>
      <c r="G12" s="186"/>
      <c r="H12" s="187"/>
      <c r="I12" s="187">
        <v>0.5</v>
      </c>
      <c r="J12" s="187"/>
    </row>
    <row r="13" spans="1:10" ht="31.5" x14ac:dyDescent="0.25">
      <c r="A13" s="15" t="s">
        <v>42</v>
      </c>
      <c r="B13" s="41">
        <v>30</v>
      </c>
      <c r="C13" s="41">
        <v>12</v>
      </c>
      <c r="D13" s="41">
        <v>19</v>
      </c>
      <c r="E13" s="41">
        <v>18</v>
      </c>
      <c r="F13" s="41">
        <v>22</v>
      </c>
      <c r="G13" s="41">
        <v>45</v>
      </c>
      <c r="H13" s="89">
        <v>25</v>
      </c>
      <c r="I13" s="89">
        <v>21</v>
      </c>
      <c r="J13" s="89"/>
    </row>
    <row r="14" spans="1:10" x14ac:dyDescent="0.25">
      <c r="A14" s="21"/>
      <c r="B14" s="71"/>
      <c r="C14" s="71"/>
      <c r="D14" s="71"/>
      <c r="E14" s="87"/>
      <c r="F14" s="87"/>
      <c r="G14" s="87"/>
      <c r="H14" s="87"/>
      <c r="I14" s="87"/>
      <c r="J14" s="87"/>
    </row>
    <row r="15" spans="1:10" x14ac:dyDescent="0.25">
      <c r="A15" s="26" t="s">
        <v>4</v>
      </c>
      <c r="B15" s="74">
        <f>SUM(B16:B27)</f>
        <v>20</v>
      </c>
      <c r="C15" s="74">
        <f t="shared" ref="C15:J15" si="2">SUM(C16:C27)</f>
        <v>23</v>
      </c>
      <c r="D15" s="74">
        <f t="shared" si="2"/>
        <v>36.5</v>
      </c>
      <c r="E15" s="74">
        <f t="shared" si="2"/>
        <v>42.5</v>
      </c>
      <c r="F15" s="74">
        <f t="shared" si="2"/>
        <v>25</v>
      </c>
      <c r="G15" s="74">
        <f t="shared" si="2"/>
        <v>49</v>
      </c>
      <c r="H15" s="74">
        <f t="shared" si="2"/>
        <v>33.5</v>
      </c>
      <c r="I15" s="74">
        <f t="shared" si="2"/>
        <v>30.5</v>
      </c>
      <c r="J15" s="74">
        <f t="shared" si="2"/>
        <v>0</v>
      </c>
    </row>
    <row r="16" spans="1:10" x14ac:dyDescent="0.25">
      <c r="A16" s="142" t="s">
        <v>77</v>
      </c>
      <c r="B16" s="143">
        <v>15</v>
      </c>
      <c r="C16" s="143">
        <v>13</v>
      </c>
      <c r="D16" s="143">
        <v>23</v>
      </c>
      <c r="E16" s="143">
        <v>23</v>
      </c>
      <c r="F16" s="143">
        <v>10</v>
      </c>
      <c r="G16" s="143">
        <v>20</v>
      </c>
      <c r="H16" s="158">
        <v>2</v>
      </c>
      <c r="I16" s="158">
        <v>0.5</v>
      </c>
      <c r="J16" s="158"/>
    </row>
    <row r="17" spans="1:10" x14ac:dyDescent="0.25">
      <c r="A17" s="9" t="s">
        <v>79</v>
      </c>
      <c r="B17" s="38"/>
      <c r="C17" s="38"/>
      <c r="D17" s="38">
        <v>1</v>
      </c>
      <c r="E17" s="38"/>
      <c r="F17" s="38"/>
      <c r="G17" s="38"/>
      <c r="H17" s="85"/>
      <c r="I17" s="85"/>
      <c r="J17" s="85"/>
    </row>
    <row r="18" spans="1:10" x14ac:dyDescent="0.25">
      <c r="A18" s="9" t="s">
        <v>97</v>
      </c>
      <c r="B18" s="38"/>
      <c r="C18" s="38"/>
      <c r="D18" s="38"/>
      <c r="E18" s="38"/>
      <c r="F18" s="38"/>
      <c r="G18" s="38">
        <v>0.5</v>
      </c>
      <c r="H18" s="85"/>
      <c r="I18" s="85"/>
      <c r="J18" s="85"/>
    </row>
    <row r="19" spans="1:10" x14ac:dyDescent="0.25">
      <c r="A19" s="9" t="s">
        <v>98</v>
      </c>
      <c r="B19" s="38"/>
      <c r="C19" s="38">
        <v>0.5</v>
      </c>
      <c r="D19" s="38"/>
      <c r="E19" s="38"/>
      <c r="F19" s="38"/>
      <c r="G19" s="38"/>
      <c r="H19" s="85"/>
      <c r="I19" s="85"/>
      <c r="J19" s="85"/>
    </row>
    <row r="20" spans="1:10" x14ac:dyDescent="0.25">
      <c r="A20" s="145" t="s">
        <v>99</v>
      </c>
      <c r="B20" s="146">
        <v>1</v>
      </c>
      <c r="C20" s="146">
        <v>0.5</v>
      </c>
      <c r="D20" s="146">
        <v>2</v>
      </c>
      <c r="E20" s="146">
        <v>2</v>
      </c>
      <c r="F20" s="146">
        <v>0.5</v>
      </c>
      <c r="G20" s="146">
        <v>0.5</v>
      </c>
      <c r="H20" s="159">
        <v>3</v>
      </c>
      <c r="I20" s="159">
        <v>0.5</v>
      </c>
      <c r="J20" s="159"/>
    </row>
    <row r="21" spans="1:10" x14ac:dyDescent="0.25">
      <c r="A21" s="145" t="s">
        <v>374</v>
      </c>
      <c r="B21" s="146"/>
      <c r="C21" s="146"/>
      <c r="D21" s="146"/>
      <c r="E21" s="146"/>
      <c r="F21" s="146"/>
      <c r="G21" s="146"/>
      <c r="H21" s="159">
        <v>1</v>
      </c>
      <c r="I21" s="159"/>
      <c r="J21" s="159"/>
    </row>
    <row r="22" spans="1:10" x14ac:dyDescent="0.25">
      <c r="A22" s="9" t="s">
        <v>118</v>
      </c>
      <c r="B22" s="38">
        <v>2</v>
      </c>
      <c r="C22" s="38">
        <v>7</v>
      </c>
      <c r="D22" s="38">
        <v>8</v>
      </c>
      <c r="E22" s="38">
        <v>8</v>
      </c>
      <c r="F22" s="38">
        <v>5</v>
      </c>
      <c r="G22" s="38">
        <v>10</v>
      </c>
      <c r="H22" s="85">
        <v>3</v>
      </c>
      <c r="I22" s="85">
        <v>11</v>
      </c>
      <c r="J22" s="85"/>
    </row>
    <row r="23" spans="1:10" x14ac:dyDescent="0.25">
      <c r="A23" s="145" t="s">
        <v>137</v>
      </c>
      <c r="B23" s="146">
        <v>0.5</v>
      </c>
      <c r="C23" s="146">
        <v>0.5</v>
      </c>
      <c r="D23" s="146">
        <v>0.5</v>
      </c>
      <c r="E23" s="146">
        <v>0.5</v>
      </c>
      <c r="F23" s="146"/>
      <c r="G23" s="146">
        <v>0.5</v>
      </c>
      <c r="H23" s="159">
        <v>0.5</v>
      </c>
      <c r="I23" s="159">
        <v>0.5</v>
      </c>
      <c r="J23" s="159"/>
    </row>
    <row r="24" spans="1:10" x14ac:dyDescent="0.25">
      <c r="A24" s="9" t="s">
        <v>139</v>
      </c>
      <c r="B24" s="38"/>
      <c r="C24" s="38">
        <v>0.5</v>
      </c>
      <c r="D24" s="38"/>
      <c r="E24" s="38"/>
      <c r="F24" s="38">
        <v>0.5</v>
      </c>
      <c r="G24" s="38">
        <v>0.5</v>
      </c>
      <c r="H24" s="85"/>
      <c r="I24" s="85"/>
      <c r="J24" s="85"/>
    </row>
    <row r="25" spans="1:10" x14ac:dyDescent="0.25">
      <c r="A25" s="150" t="s">
        <v>375</v>
      </c>
      <c r="B25" s="146"/>
      <c r="C25" s="146"/>
      <c r="D25" s="146">
        <v>2</v>
      </c>
      <c r="E25" s="146"/>
      <c r="F25" s="146"/>
      <c r="G25" s="146"/>
      <c r="H25" s="159">
        <v>1</v>
      </c>
      <c r="I25" s="159"/>
      <c r="J25" s="159"/>
    </row>
    <row r="26" spans="1:10" x14ac:dyDescent="0.25">
      <c r="A26" s="11" t="s">
        <v>211</v>
      </c>
      <c r="B26" s="38"/>
      <c r="C26" s="38"/>
      <c r="D26" s="38"/>
      <c r="E26" s="38">
        <v>4</v>
      </c>
      <c r="F26" s="38">
        <v>2</v>
      </c>
      <c r="G26" s="38">
        <v>7</v>
      </c>
      <c r="H26" s="85">
        <v>3</v>
      </c>
      <c r="I26" s="85">
        <v>5</v>
      </c>
      <c r="J26" s="85"/>
    </row>
    <row r="27" spans="1:10" x14ac:dyDescent="0.25">
      <c r="A27" s="151" t="s">
        <v>197</v>
      </c>
      <c r="B27" s="152">
        <v>1.5</v>
      </c>
      <c r="C27" s="152">
        <v>1</v>
      </c>
      <c r="D27" s="152"/>
      <c r="E27" s="152">
        <v>5</v>
      </c>
      <c r="F27" s="152">
        <v>7</v>
      </c>
      <c r="G27" s="152">
        <v>10</v>
      </c>
      <c r="H27" s="160">
        <v>20</v>
      </c>
      <c r="I27" s="160">
        <v>13</v>
      </c>
      <c r="J27" s="160"/>
    </row>
    <row r="28" spans="1:10" x14ac:dyDescent="0.25">
      <c r="A28" s="154" t="s">
        <v>198</v>
      </c>
      <c r="B28" s="155"/>
      <c r="C28" s="155"/>
      <c r="D28" s="155"/>
      <c r="E28" s="155">
        <v>5</v>
      </c>
      <c r="F28" s="155">
        <v>1</v>
      </c>
      <c r="G28" s="155">
        <v>2</v>
      </c>
      <c r="H28" s="169">
        <v>2</v>
      </c>
      <c r="I28" s="169">
        <v>1</v>
      </c>
      <c r="J28" s="169"/>
    </row>
    <row r="29" spans="1:10" x14ac:dyDescent="0.25">
      <c r="A29" s="11"/>
      <c r="B29" s="38"/>
      <c r="C29" s="38"/>
      <c r="D29" s="38"/>
      <c r="E29" s="38"/>
      <c r="F29" s="38"/>
      <c r="G29" s="38"/>
      <c r="H29" s="85"/>
      <c r="I29" s="85"/>
      <c r="J29" s="85"/>
    </row>
    <row r="30" spans="1:10" x14ac:dyDescent="0.25">
      <c r="A30" s="26" t="s">
        <v>5</v>
      </c>
      <c r="B30" s="74">
        <f>B15+B10+B5</f>
        <v>60</v>
      </c>
      <c r="C30" s="74">
        <f t="shared" ref="C30:J30" si="3">C15+C10+C5</f>
        <v>42</v>
      </c>
      <c r="D30" s="74">
        <f t="shared" si="3"/>
        <v>63.5</v>
      </c>
      <c r="E30" s="74">
        <f t="shared" si="3"/>
        <v>71</v>
      </c>
      <c r="F30" s="74">
        <f t="shared" si="3"/>
        <v>52</v>
      </c>
      <c r="G30" s="74">
        <f t="shared" ref="G30" si="4">G15+G10+G5</f>
        <v>103</v>
      </c>
      <c r="H30" s="74">
        <f t="shared" si="3"/>
        <v>65.5</v>
      </c>
      <c r="I30" s="74">
        <f t="shared" si="3"/>
        <v>59</v>
      </c>
      <c r="J30" s="74">
        <f t="shared" si="3"/>
        <v>0</v>
      </c>
    </row>
    <row r="31" spans="1:10" x14ac:dyDescent="0.25">
      <c r="A31" s="26" t="s">
        <v>6</v>
      </c>
      <c r="B31" s="42">
        <f t="shared" ref="B31:J31" si="5">COUNT(B6:B8)+COUNT(B12:B13)+COUNT(B16:B26)</f>
        <v>6</v>
      </c>
      <c r="C31" s="42">
        <f t="shared" si="5"/>
        <v>8</v>
      </c>
      <c r="D31" s="42">
        <f t="shared" si="5"/>
        <v>9</v>
      </c>
      <c r="E31" s="42">
        <f t="shared" si="5"/>
        <v>9</v>
      </c>
      <c r="F31" s="42">
        <f t="shared" si="5"/>
        <v>8</v>
      </c>
      <c r="G31" s="42">
        <f t="shared" si="5"/>
        <v>10</v>
      </c>
      <c r="H31" s="42">
        <f t="shared" si="5"/>
        <v>10</v>
      </c>
      <c r="I31" s="42">
        <f t="shared" si="5"/>
        <v>9</v>
      </c>
      <c r="J31" s="42">
        <f t="shared" si="5"/>
        <v>0</v>
      </c>
    </row>
    <row r="32" spans="1:10" ht="31.5" x14ac:dyDescent="0.25">
      <c r="A32" s="26" t="s">
        <v>376</v>
      </c>
      <c r="B32" s="42"/>
      <c r="C32" s="42"/>
      <c r="D32" s="42"/>
      <c r="E32" s="88"/>
      <c r="F32" s="88"/>
      <c r="G32" s="88"/>
      <c r="H32" s="88"/>
      <c r="I32" s="88">
        <v>8107</v>
      </c>
      <c r="J32" s="88"/>
    </row>
    <row r="33" spans="2:10" x14ac:dyDescent="0.25">
      <c r="B33" s="83"/>
      <c r="C33" s="83"/>
      <c r="D33" s="83"/>
      <c r="E33" s="83"/>
      <c r="F33" s="83"/>
      <c r="G33" s="83"/>
      <c r="H33" s="83"/>
      <c r="I33" s="83"/>
      <c r="J33" s="83"/>
    </row>
    <row r="34" spans="2:10" x14ac:dyDescent="0.25">
      <c r="B34" s="83"/>
      <c r="C34" s="83"/>
      <c r="D34" s="83"/>
      <c r="E34" s="83"/>
      <c r="F34" s="83"/>
      <c r="G34" s="83"/>
      <c r="H34" s="83"/>
      <c r="I34" s="83"/>
      <c r="J34" s="83"/>
    </row>
    <row r="35" spans="2:10" x14ac:dyDescent="0.25">
      <c r="B35" s="83"/>
      <c r="C35" s="83"/>
      <c r="D35" s="83"/>
      <c r="E35" s="83"/>
      <c r="F35" s="83"/>
      <c r="G35" s="83"/>
      <c r="H35" s="83"/>
      <c r="I35" s="83"/>
      <c r="J35" s="83"/>
    </row>
    <row r="36" spans="2:10" x14ac:dyDescent="0.25">
      <c r="B36" s="83"/>
      <c r="C36" s="83"/>
      <c r="D36" s="83"/>
      <c r="E36" s="83"/>
      <c r="F36" s="83"/>
      <c r="G36" s="83"/>
      <c r="H36" s="83"/>
      <c r="I36" s="83"/>
      <c r="J36" s="83"/>
    </row>
    <row r="37" spans="2:10" x14ac:dyDescent="0.25">
      <c r="B37" s="83"/>
      <c r="C37" s="83"/>
      <c r="D37" s="83"/>
      <c r="E37" s="83"/>
      <c r="F37" s="83"/>
      <c r="G37" s="83"/>
      <c r="H37" s="83"/>
      <c r="I37" s="83"/>
      <c r="J37" s="83"/>
    </row>
    <row r="38" spans="2:10" x14ac:dyDescent="0.25">
      <c r="B38" s="83"/>
      <c r="C38" s="83"/>
      <c r="D38" s="83"/>
      <c r="E38" s="83"/>
      <c r="F38" s="83"/>
      <c r="G38" s="83"/>
      <c r="H38" s="83"/>
      <c r="I38" s="83"/>
      <c r="J38" s="83"/>
    </row>
    <row r="39" spans="2:10" x14ac:dyDescent="0.25">
      <c r="B39" s="83"/>
      <c r="C39" s="83"/>
      <c r="D39" s="83"/>
      <c r="E39" s="83"/>
      <c r="F39" s="83"/>
      <c r="G39" s="83"/>
      <c r="H39" s="83"/>
      <c r="I39" s="83"/>
      <c r="J39" s="83"/>
    </row>
    <row r="40" spans="2:10" x14ac:dyDescent="0.25">
      <c r="B40" s="83"/>
      <c r="C40" s="83"/>
      <c r="D40" s="83"/>
      <c r="E40" s="83"/>
      <c r="F40" s="83"/>
      <c r="G40" s="83"/>
      <c r="H40" s="83"/>
      <c r="I40" s="83"/>
      <c r="J40" s="83"/>
    </row>
    <row r="41" spans="2:10" x14ac:dyDescent="0.25">
      <c r="B41" s="83"/>
      <c r="C41" s="83"/>
      <c r="D41" s="83"/>
      <c r="E41" s="83"/>
      <c r="F41" s="83"/>
      <c r="G41" s="83"/>
      <c r="H41" s="83"/>
      <c r="I41" s="83"/>
      <c r="J41" s="83"/>
    </row>
    <row r="42" spans="2:10" x14ac:dyDescent="0.25">
      <c r="B42" s="83"/>
      <c r="C42" s="83"/>
      <c r="D42" s="83"/>
      <c r="E42" s="83"/>
      <c r="F42" s="83"/>
      <c r="G42" s="83"/>
      <c r="H42" s="83"/>
      <c r="I42" s="83"/>
      <c r="J42" s="83"/>
    </row>
    <row r="43" spans="2:10" x14ac:dyDescent="0.25">
      <c r="B43" s="83"/>
      <c r="C43" s="83"/>
      <c r="D43" s="83"/>
      <c r="E43" s="83"/>
      <c r="F43" s="83"/>
      <c r="G43" s="83"/>
      <c r="H43" s="83"/>
      <c r="I43" s="83"/>
      <c r="J43" s="83"/>
    </row>
    <row r="44" spans="2:10" x14ac:dyDescent="0.25">
      <c r="B44" s="83"/>
      <c r="C44" s="83"/>
      <c r="D44" s="83"/>
      <c r="E44" s="83"/>
      <c r="F44" s="83"/>
      <c r="G44" s="83"/>
      <c r="H44" s="83"/>
      <c r="I44" s="83"/>
      <c r="J44" s="83"/>
    </row>
    <row r="45" spans="2:10" x14ac:dyDescent="0.25">
      <c r="B45" s="83"/>
      <c r="C45" s="83"/>
      <c r="D45" s="83"/>
      <c r="E45" s="83"/>
      <c r="F45" s="83"/>
      <c r="G45" s="83"/>
      <c r="H45" s="83"/>
      <c r="I45" s="83"/>
      <c r="J45" s="83"/>
    </row>
  </sheetData>
  <sortState xmlns:xlrd2="http://schemas.microsoft.com/office/spreadsheetml/2017/richdata2" ref="A6:H8">
    <sortCondition ref="A5:A8"/>
  </sortState>
  <phoneticPr fontId="4" type="noConversion"/>
  <printOptions gridLines="1"/>
  <pageMargins left="0.74803149606299213" right="0.74803149606299213" top="0.98425196850393704" bottom="0.98425196850393704" header="0.51181102362204722" footer="0.51181102362204722"/>
  <pageSetup paperSize="9" fitToHeight="0"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5">
    <pageSetUpPr fitToPage="1"/>
  </sheetPr>
  <dimension ref="A1:J47"/>
  <sheetViews>
    <sheetView topLeftCell="A14" zoomScale="115" zoomScaleNormal="115" workbookViewId="0">
      <selection activeCell="F36" sqref="F36:G37"/>
    </sheetView>
  </sheetViews>
  <sheetFormatPr defaultColWidth="8.85546875" defaultRowHeight="15.75" customHeight="1" x14ac:dyDescent="0.25"/>
  <cols>
    <col min="1" max="1" width="27.140625" style="2" customWidth="1"/>
    <col min="2" max="7" width="9.5703125" style="2" customWidth="1"/>
    <col min="8" max="10" width="10.5703125" style="2" customWidth="1"/>
    <col min="11" max="16384" width="8.85546875" style="2"/>
  </cols>
  <sheetData>
    <row r="1" spans="1:10" x14ac:dyDescent="0.25">
      <c r="A1" s="26"/>
      <c r="B1" s="22">
        <v>1976</v>
      </c>
      <c r="C1" s="22">
        <v>1997</v>
      </c>
      <c r="D1" s="22">
        <v>2006</v>
      </c>
      <c r="E1" s="22">
        <v>2011</v>
      </c>
      <c r="F1" s="22">
        <v>2014</v>
      </c>
      <c r="G1" s="22">
        <v>2017</v>
      </c>
      <c r="H1" s="22">
        <v>2020</v>
      </c>
      <c r="I1" s="22">
        <v>2023</v>
      </c>
      <c r="J1" s="22"/>
    </row>
    <row r="2" spans="1:10" x14ac:dyDescent="0.25">
      <c r="A2" s="29" t="s">
        <v>364</v>
      </c>
      <c r="B2" s="16" t="s">
        <v>189</v>
      </c>
      <c r="C2" s="16" t="s">
        <v>189</v>
      </c>
      <c r="D2" s="16" t="s">
        <v>189</v>
      </c>
      <c r="E2" s="16" t="s">
        <v>189</v>
      </c>
      <c r="F2" s="16" t="s">
        <v>189</v>
      </c>
      <c r="G2" s="16" t="s">
        <v>189</v>
      </c>
      <c r="H2" s="16" t="s">
        <v>189</v>
      </c>
      <c r="I2" s="16" t="s">
        <v>189</v>
      </c>
      <c r="J2" s="16" t="s">
        <v>189</v>
      </c>
    </row>
    <row r="3" spans="1:10" x14ac:dyDescent="0.25">
      <c r="A3" s="10" t="s">
        <v>190</v>
      </c>
      <c r="B3" s="6"/>
      <c r="C3" s="6"/>
      <c r="D3" s="6"/>
      <c r="E3" s="12"/>
      <c r="F3" s="12"/>
      <c r="G3" s="12"/>
      <c r="H3" s="12"/>
      <c r="I3" s="12" t="s">
        <v>305</v>
      </c>
      <c r="J3" s="12"/>
    </row>
    <row r="4" spans="1:10" x14ac:dyDescent="0.25">
      <c r="A4" s="21" t="s">
        <v>377</v>
      </c>
      <c r="B4" s="8"/>
      <c r="C4" s="8"/>
      <c r="D4" s="8"/>
      <c r="E4" s="56"/>
      <c r="F4" s="56"/>
      <c r="G4" s="56"/>
      <c r="H4" s="56"/>
      <c r="I4" s="56"/>
      <c r="J4" s="56"/>
    </row>
    <row r="5" spans="1:10" x14ac:dyDescent="0.25">
      <c r="A5" s="26" t="s">
        <v>3</v>
      </c>
      <c r="B5" s="74">
        <f t="shared" ref="B5" si="0">SUM(B6)</f>
        <v>0</v>
      </c>
      <c r="C5" s="74">
        <f t="shared" ref="C5" si="1">SUM(C6)</f>
        <v>0.5</v>
      </c>
      <c r="D5" s="74">
        <f t="shared" ref="D5" si="2">SUM(D6)</f>
        <v>0</v>
      </c>
      <c r="E5" s="74">
        <f t="shared" ref="E5" si="3">SUM(E6)</f>
        <v>0</v>
      </c>
      <c r="F5" s="74">
        <f t="shared" ref="F5:G5" si="4">SUM(F6)</f>
        <v>0</v>
      </c>
      <c r="G5" s="74">
        <f t="shared" si="4"/>
        <v>0</v>
      </c>
      <c r="H5" s="74">
        <f t="shared" ref="H5" si="5">SUM(H6)</f>
        <v>0</v>
      </c>
      <c r="I5" s="74">
        <f t="shared" ref="I5:J5" si="6">SUM(I6)</f>
        <v>0</v>
      </c>
      <c r="J5" s="74">
        <f t="shared" si="6"/>
        <v>0</v>
      </c>
    </row>
    <row r="6" spans="1:10" x14ac:dyDescent="0.25">
      <c r="A6" s="142" t="s">
        <v>58</v>
      </c>
      <c r="B6" s="143"/>
      <c r="C6" s="143">
        <v>0.5</v>
      </c>
      <c r="D6" s="143"/>
      <c r="E6" s="158"/>
      <c r="F6" s="158"/>
      <c r="G6" s="158"/>
      <c r="H6" s="158"/>
      <c r="I6" s="158"/>
      <c r="J6" s="158"/>
    </row>
    <row r="7" spans="1:10" x14ac:dyDescent="0.25">
      <c r="A7" s="21"/>
      <c r="B7" s="71"/>
      <c r="C7" s="71"/>
      <c r="D7" s="71"/>
      <c r="E7" s="87"/>
      <c r="F7" s="87"/>
      <c r="G7" s="87"/>
      <c r="H7" s="87"/>
      <c r="I7" s="87"/>
      <c r="J7" s="87"/>
    </row>
    <row r="8" spans="1:10" x14ac:dyDescent="0.25">
      <c r="A8" s="26" t="s">
        <v>1</v>
      </c>
      <c r="B8" s="74">
        <f>SUM(B9:B12)</f>
        <v>11.5</v>
      </c>
      <c r="C8" s="74">
        <f t="shared" ref="C8:J8" si="7">SUM(C9:C12)</f>
        <v>7</v>
      </c>
      <c r="D8" s="74">
        <f t="shared" si="7"/>
        <v>15</v>
      </c>
      <c r="E8" s="74">
        <f t="shared" si="7"/>
        <v>9</v>
      </c>
      <c r="F8" s="74">
        <f t="shared" si="7"/>
        <v>9</v>
      </c>
      <c r="G8" s="74">
        <f t="shared" si="7"/>
        <v>13.5</v>
      </c>
      <c r="H8" s="74">
        <f t="shared" si="7"/>
        <v>14</v>
      </c>
      <c r="I8" s="74">
        <f t="shared" si="7"/>
        <v>18</v>
      </c>
      <c r="J8" s="74">
        <f t="shared" si="7"/>
        <v>0</v>
      </c>
    </row>
    <row r="9" spans="1:10" x14ac:dyDescent="0.25">
      <c r="A9" s="142" t="s">
        <v>144</v>
      </c>
      <c r="B9" s="143">
        <v>1</v>
      </c>
      <c r="C9" s="143">
        <v>1</v>
      </c>
      <c r="D9" s="143">
        <v>1</v>
      </c>
      <c r="E9" s="143">
        <v>1</v>
      </c>
      <c r="F9" s="143"/>
      <c r="G9" s="143">
        <v>0.5</v>
      </c>
      <c r="H9" s="158">
        <v>1</v>
      </c>
      <c r="I9" s="158">
        <v>1</v>
      </c>
      <c r="J9" s="158"/>
    </row>
    <row r="10" spans="1:10" x14ac:dyDescent="0.25">
      <c r="A10" s="9" t="s">
        <v>174</v>
      </c>
      <c r="B10" s="38"/>
      <c r="C10" s="38">
        <v>5</v>
      </c>
      <c r="D10" s="38"/>
      <c r="E10" s="38"/>
      <c r="F10" s="38"/>
      <c r="G10" s="38"/>
      <c r="H10" s="85"/>
      <c r="I10" s="85"/>
      <c r="J10" s="85"/>
    </row>
    <row r="11" spans="1:10" ht="31.5" x14ac:dyDescent="0.25">
      <c r="A11" s="145" t="s">
        <v>175</v>
      </c>
      <c r="B11" s="146">
        <v>0.5</v>
      </c>
      <c r="C11" s="146">
        <v>0.5</v>
      </c>
      <c r="D11" s="146"/>
      <c r="E11" s="146"/>
      <c r="F11" s="146">
        <v>1</v>
      </c>
      <c r="G11" s="146">
        <v>2</v>
      </c>
      <c r="H11" s="159">
        <v>1</v>
      </c>
      <c r="I11" s="159"/>
      <c r="J11" s="159"/>
    </row>
    <row r="12" spans="1:10" x14ac:dyDescent="0.25">
      <c r="A12" s="9" t="s">
        <v>177</v>
      </c>
      <c r="B12" s="38">
        <v>10</v>
      </c>
      <c r="C12" s="38">
        <v>0.5</v>
      </c>
      <c r="D12" s="38">
        <v>14</v>
      </c>
      <c r="E12" s="38">
        <v>8</v>
      </c>
      <c r="F12" s="38">
        <v>8</v>
      </c>
      <c r="G12" s="38">
        <v>11</v>
      </c>
      <c r="H12" s="85">
        <v>12</v>
      </c>
      <c r="I12" s="85">
        <v>17</v>
      </c>
      <c r="J12" s="85"/>
    </row>
    <row r="13" spans="1:10" x14ac:dyDescent="0.25">
      <c r="A13" s="14"/>
      <c r="B13" s="71"/>
      <c r="C13" s="71"/>
      <c r="D13" s="71"/>
      <c r="E13" s="87"/>
      <c r="F13" s="87"/>
      <c r="G13" s="87"/>
      <c r="H13" s="87"/>
      <c r="I13" s="87"/>
      <c r="J13" s="87"/>
    </row>
    <row r="14" spans="1:10" x14ac:dyDescent="0.25">
      <c r="A14" s="26" t="s">
        <v>2</v>
      </c>
      <c r="B14" s="74">
        <f>SUM(B15:B17)</f>
        <v>13</v>
      </c>
      <c r="C14" s="74">
        <f t="shared" ref="C14:J14" si="8">SUM(C15:C17)</f>
        <v>12.5</v>
      </c>
      <c r="D14" s="74">
        <f t="shared" si="8"/>
        <v>8.5</v>
      </c>
      <c r="E14" s="74">
        <f t="shared" si="8"/>
        <v>8</v>
      </c>
      <c r="F14" s="74">
        <f t="shared" si="8"/>
        <v>7</v>
      </c>
      <c r="G14" s="74">
        <f t="shared" si="8"/>
        <v>10.5</v>
      </c>
      <c r="H14" s="74">
        <f t="shared" si="8"/>
        <v>10.6</v>
      </c>
      <c r="I14" s="74">
        <f t="shared" si="8"/>
        <v>17.5</v>
      </c>
      <c r="J14" s="74">
        <f t="shared" si="8"/>
        <v>0</v>
      </c>
    </row>
    <row r="15" spans="1:10" x14ac:dyDescent="0.25">
      <c r="A15" s="142" t="s">
        <v>42</v>
      </c>
      <c r="B15" s="143"/>
      <c r="C15" s="143">
        <v>0.5</v>
      </c>
      <c r="D15" s="143">
        <v>0.5</v>
      </c>
      <c r="E15" s="143">
        <v>0.5</v>
      </c>
      <c r="F15" s="143">
        <v>1</v>
      </c>
      <c r="G15" s="143">
        <v>0.5</v>
      </c>
      <c r="H15" s="158">
        <v>0.5</v>
      </c>
      <c r="I15" s="158">
        <v>0.5</v>
      </c>
      <c r="J15" s="158"/>
    </row>
    <row r="16" spans="1:10" x14ac:dyDescent="0.25">
      <c r="A16" s="9" t="s">
        <v>44</v>
      </c>
      <c r="B16" s="38">
        <v>13</v>
      </c>
      <c r="C16" s="38">
        <v>12</v>
      </c>
      <c r="D16" s="38">
        <v>8</v>
      </c>
      <c r="E16" s="38">
        <v>7</v>
      </c>
      <c r="F16" s="38">
        <v>6</v>
      </c>
      <c r="G16" s="38">
        <v>10</v>
      </c>
      <c r="H16" s="85">
        <v>10</v>
      </c>
      <c r="I16" s="85">
        <v>17</v>
      </c>
      <c r="J16" s="85"/>
    </row>
    <row r="17" spans="1:10" x14ac:dyDescent="0.25">
      <c r="A17" s="145" t="s">
        <v>45</v>
      </c>
      <c r="B17" s="146"/>
      <c r="C17" s="146"/>
      <c r="D17" s="146"/>
      <c r="E17" s="146">
        <v>0.5</v>
      </c>
      <c r="F17" s="146"/>
      <c r="G17" s="146"/>
      <c r="H17" s="159">
        <v>0.1</v>
      </c>
      <c r="I17" s="159"/>
      <c r="J17" s="159"/>
    </row>
    <row r="18" spans="1:10" x14ac:dyDescent="0.25">
      <c r="A18" s="21"/>
      <c r="B18" s="71"/>
      <c r="C18" s="71"/>
      <c r="D18" s="71"/>
      <c r="E18" s="71"/>
      <c r="F18" s="71"/>
      <c r="G18" s="71"/>
      <c r="H18" s="87"/>
      <c r="I18" s="87"/>
      <c r="J18" s="87"/>
    </row>
    <row r="19" spans="1:10" x14ac:dyDescent="0.25">
      <c r="A19" s="26" t="s">
        <v>4</v>
      </c>
      <c r="B19" s="74">
        <f>SUM(B20:B33)</f>
        <v>35</v>
      </c>
      <c r="C19" s="74">
        <f t="shared" ref="C19" si="9">SUM(C20:C33)</f>
        <v>25.5</v>
      </c>
      <c r="D19" s="74">
        <f t="shared" ref="D19" si="10">SUM(D20:D33)</f>
        <v>39</v>
      </c>
      <c r="E19" s="74">
        <f t="shared" ref="E19" si="11">SUM(E20:E33)</f>
        <v>47.5</v>
      </c>
      <c r="F19" s="74">
        <f t="shared" ref="F19:G19" si="12">SUM(F20:F33)</f>
        <v>36</v>
      </c>
      <c r="G19" s="74">
        <f t="shared" si="12"/>
        <v>40</v>
      </c>
      <c r="H19" s="74">
        <f>SUM(H20:H33)</f>
        <v>36.61</v>
      </c>
      <c r="I19" s="74">
        <f t="shared" ref="I19:J19" si="13">SUM(I20:I33)</f>
        <v>40.11</v>
      </c>
      <c r="J19" s="74">
        <f t="shared" si="13"/>
        <v>0</v>
      </c>
    </row>
    <row r="20" spans="1:10" x14ac:dyDescent="0.25">
      <c r="A20" s="142" t="s">
        <v>215</v>
      </c>
      <c r="B20" s="143">
        <v>7</v>
      </c>
      <c r="C20" s="143">
        <v>3</v>
      </c>
      <c r="D20" s="143">
        <v>7</v>
      </c>
      <c r="E20" s="143">
        <v>8</v>
      </c>
      <c r="F20" s="143">
        <v>1</v>
      </c>
      <c r="G20" s="143">
        <v>3</v>
      </c>
      <c r="H20" s="158">
        <v>3</v>
      </c>
      <c r="I20" s="158">
        <v>2</v>
      </c>
      <c r="J20" s="158"/>
    </row>
    <row r="21" spans="1:10" x14ac:dyDescent="0.25">
      <c r="A21" s="9" t="s">
        <v>86</v>
      </c>
      <c r="B21" s="38"/>
      <c r="C21" s="38">
        <v>0.5</v>
      </c>
      <c r="D21" s="38" t="s">
        <v>378</v>
      </c>
      <c r="E21" s="38">
        <v>0.5</v>
      </c>
      <c r="F21" s="38">
        <v>0.5</v>
      </c>
      <c r="G21" s="38">
        <v>0.5</v>
      </c>
      <c r="H21" s="85">
        <v>0.5</v>
      </c>
      <c r="I21" s="85">
        <v>0.5</v>
      </c>
      <c r="J21" s="85"/>
    </row>
    <row r="22" spans="1:10" x14ac:dyDescent="0.25">
      <c r="A22" s="145" t="s">
        <v>89</v>
      </c>
      <c r="B22" s="146">
        <v>0.5</v>
      </c>
      <c r="C22" s="146"/>
      <c r="D22" s="146">
        <v>0.5</v>
      </c>
      <c r="E22" s="146">
        <v>0.5</v>
      </c>
      <c r="F22" s="146">
        <v>0.5</v>
      </c>
      <c r="G22" s="146">
        <v>0.5</v>
      </c>
      <c r="H22" s="159">
        <v>0.01</v>
      </c>
      <c r="I22" s="159">
        <v>0.01</v>
      </c>
      <c r="J22" s="159"/>
    </row>
    <row r="23" spans="1:10" x14ac:dyDescent="0.25">
      <c r="A23" s="9" t="s">
        <v>96</v>
      </c>
      <c r="B23" s="38">
        <v>1</v>
      </c>
      <c r="C23" s="38">
        <v>5</v>
      </c>
      <c r="D23" s="38">
        <v>6</v>
      </c>
      <c r="E23" s="38">
        <v>5</v>
      </c>
      <c r="F23" s="38">
        <v>3</v>
      </c>
      <c r="G23" s="38">
        <v>2</v>
      </c>
      <c r="H23" s="85">
        <v>2</v>
      </c>
      <c r="I23" s="85">
        <v>2</v>
      </c>
      <c r="J23" s="85"/>
    </row>
    <row r="24" spans="1:10" x14ac:dyDescent="0.25">
      <c r="A24" s="145" t="s">
        <v>97</v>
      </c>
      <c r="B24" s="146">
        <v>0.5</v>
      </c>
      <c r="C24" s="146">
        <v>0.5</v>
      </c>
      <c r="D24" s="146"/>
      <c r="E24" s="146">
        <v>0.5</v>
      </c>
      <c r="F24" s="146">
        <v>0.5</v>
      </c>
      <c r="G24" s="146">
        <v>0.5</v>
      </c>
      <c r="H24" s="159">
        <v>1</v>
      </c>
      <c r="I24" s="159">
        <v>1</v>
      </c>
      <c r="J24" s="159"/>
    </row>
    <row r="25" spans="1:10" x14ac:dyDescent="0.25">
      <c r="A25" s="9" t="s">
        <v>99</v>
      </c>
      <c r="B25" s="38">
        <v>1</v>
      </c>
      <c r="C25" s="38">
        <v>2</v>
      </c>
      <c r="D25" s="38">
        <v>4</v>
      </c>
      <c r="E25" s="38">
        <v>4</v>
      </c>
      <c r="F25" s="38">
        <v>5</v>
      </c>
      <c r="G25" s="38">
        <v>6</v>
      </c>
      <c r="H25" s="85">
        <v>3</v>
      </c>
      <c r="I25" s="85">
        <v>0.5</v>
      </c>
      <c r="J25" s="85"/>
    </row>
    <row r="26" spans="1:10" x14ac:dyDescent="0.25">
      <c r="A26" s="145" t="s">
        <v>101</v>
      </c>
      <c r="B26" s="146"/>
      <c r="C26" s="146"/>
      <c r="D26" s="146">
        <v>10</v>
      </c>
      <c r="E26" s="146">
        <v>10</v>
      </c>
      <c r="F26" s="146">
        <v>6</v>
      </c>
      <c r="G26" s="146">
        <v>6</v>
      </c>
      <c r="H26" s="159">
        <v>2</v>
      </c>
      <c r="I26" s="159">
        <v>5</v>
      </c>
      <c r="J26" s="159"/>
    </row>
    <row r="27" spans="1:10" ht="31.5" x14ac:dyDescent="0.25">
      <c r="A27" s="9" t="s">
        <v>103</v>
      </c>
      <c r="B27" s="38">
        <v>20</v>
      </c>
      <c r="C27" s="38">
        <v>6</v>
      </c>
      <c r="D27" s="38">
        <v>4</v>
      </c>
      <c r="E27" s="38"/>
      <c r="F27" s="38"/>
      <c r="G27" s="38"/>
      <c r="H27" s="85"/>
      <c r="I27" s="85"/>
      <c r="J27" s="85"/>
    </row>
    <row r="28" spans="1:10" x14ac:dyDescent="0.25">
      <c r="A28" s="145" t="s">
        <v>202</v>
      </c>
      <c r="B28" s="146"/>
      <c r="C28" s="146"/>
      <c r="D28" s="146">
        <v>0.5</v>
      </c>
      <c r="E28" s="146"/>
      <c r="F28" s="146"/>
      <c r="G28" s="146"/>
      <c r="H28" s="159"/>
      <c r="I28" s="159"/>
      <c r="J28" s="159"/>
    </row>
    <row r="29" spans="1:10" x14ac:dyDescent="0.25">
      <c r="A29" s="9" t="s">
        <v>126</v>
      </c>
      <c r="B29" s="38">
        <v>0.5</v>
      </c>
      <c r="C29" s="38">
        <v>0.5</v>
      </c>
      <c r="D29" s="38">
        <v>0.5</v>
      </c>
      <c r="E29" s="38">
        <v>0.5</v>
      </c>
      <c r="F29" s="38"/>
      <c r="G29" s="38"/>
      <c r="H29" s="85"/>
      <c r="I29" s="85"/>
      <c r="J29" s="85"/>
    </row>
    <row r="30" spans="1:10" x14ac:dyDescent="0.25">
      <c r="A30" s="145" t="s">
        <v>131</v>
      </c>
      <c r="B30" s="146">
        <v>3</v>
      </c>
      <c r="C30" s="146">
        <v>4</v>
      </c>
      <c r="D30" s="146">
        <v>5</v>
      </c>
      <c r="E30" s="146">
        <v>4</v>
      </c>
      <c r="F30" s="146">
        <v>3</v>
      </c>
      <c r="G30" s="146">
        <v>5</v>
      </c>
      <c r="H30" s="159">
        <v>7</v>
      </c>
      <c r="I30" s="159">
        <v>10</v>
      </c>
      <c r="J30" s="159"/>
    </row>
    <row r="31" spans="1:10" x14ac:dyDescent="0.25">
      <c r="A31" s="9" t="s">
        <v>137</v>
      </c>
      <c r="B31" s="38">
        <v>0.5</v>
      </c>
      <c r="C31" s="38">
        <v>0.5</v>
      </c>
      <c r="D31" s="38">
        <v>1</v>
      </c>
      <c r="E31" s="38">
        <v>2</v>
      </c>
      <c r="F31" s="38">
        <v>1</v>
      </c>
      <c r="G31" s="38">
        <v>1</v>
      </c>
      <c r="H31" s="85">
        <v>3</v>
      </c>
      <c r="I31" s="85">
        <v>2</v>
      </c>
      <c r="J31" s="85"/>
    </row>
    <row r="32" spans="1:10" x14ac:dyDescent="0.25">
      <c r="A32" s="145" t="s">
        <v>139</v>
      </c>
      <c r="B32" s="146">
        <v>0.5</v>
      </c>
      <c r="C32" s="146">
        <v>0.5</v>
      </c>
      <c r="D32" s="146">
        <v>0.5</v>
      </c>
      <c r="E32" s="146">
        <v>0.5</v>
      </c>
      <c r="F32" s="146">
        <v>0.5</v>
      </c>
      <c r="G32" s="146">
        <v>0.5</v>
      </c>
      <c r="H32" s="159">
        <v>0.1</v>
      </c>
      <c r="I32" s="159">
        <v>0.1</v>
      </c>
      <c r="J32" s="159"/>
    </row>
    <row r="33" spans="1:10" x14ac:dyDescent="0.25">
      <c r="A33" s="151" t="s">
        <v>197</v>
      </c>
      <c r="B33" s="152">
        <v>0.5</v>
      </c>
      <c r="C33" s="152">
        <v>3</v>
      </c>
      <c r="D33" s="152"/>
      <c r="E33" s="188">
        <v>12</v>
      </c>
      <c r="F33" s="152">
        <v>15</v>
      </c>
      <c r="G33" s="152">
        <v>15</v>
      </c>
      <c r="H33" s="160">
        <v>15</v>
      </c>
      <c r="I33" s="160">
        <v>17</v>
      </c>
      <c r="J33" s="160"/>
    </row>
    <row r="34" spans="1:10" x14ac:dyDescent="0.25">
      <c r="A34" s="151" t="s">
        <v>198</v>
      </c>
      <c r="B34" s="152"/>
      <c r="C34" s="152"/>
      <c r="D34" s="152"/>
      <c r="E34" s="152">
        <v>6</v>
      </c>
      <c r="F34" s="152">
        <v>3</v>
      </c>
      <c r="G34" s="152">
        <v>3</v>
      </c>
      <c r="H34" s="160">
        <v>2</v>
      </c>
      <c r="I34" s="160">
        <v>1</v>
      </c>
      <c r="J34" s="160"/>
    </row>
    <row r="35" spans="1:10" x14ac:dyDescent="0.25">
      <c r="A35" s="27"/>
      <c r="B35" s="71"/>
      <c r="C35" s="71"/>
      <c r="D35" s="71"/>
      <c r="E35" s="87"/>
      <c r="F35" s="87"/>
      <c r="G35" s="87"/>
      <c r="H35" s="87"/>
      <c r="I35" s="87"/>
      <c r="J35" s="87"/>
    </row>
    <row r="36" spans="1:10" x14ac:dyDescent="0.25">
      <c r="A36" s="26" t="s">
        <v>5</v>
      </c>
      <c r="B36" s="74">
        <f>B19+B14+B8+B5</f>
        <v>59.5</v>
      </c>
      <c r="C36" s="74">
        <f t="shared" ref="C36:J36" si="14">C19+C14+C8+C5</f>
        <v>45.5</v>
      </c>
      <c r="D36" s="74">
        <f t="shared" si="14"/>
        <v>62.5</v>
      </c>
      <c r="E36" s="74">
        <f t="shared" si="14"/>
        <v>64.5</v>
      </c>
      <c r="F36" s="74">
        <f t="shared" si="14"/>
        <v>52</v>
      </c>
      <c r="G36" s="74">
        <f t="shared" ref="G36" si="15">G19+G14+G8+G5</f>
        <v>64</v>
      </c>
      <c r="H36" s="74">
        <f t="shared" si="14"/>
        <v>61.21</v>
      </c>
      <c r="I36" s="74">
        <f t="shared" si="14"/>
        <v>75.61</v>
      </c>
      <c r="J36" s="74">
        <f t="shared" si="14"/>
        <v>0</v>
      </c>
    </row>
    <row r="37" spans="1:10" x14ac:dyDescent="0.25">
      <c r="A37" s="26" t="s">
        <v>6</v>
      </c>
      <c r="B37" s="42">
        <f>COUNT(B6)+COUNT(B9:B12)+COUNT(B15:B17)+COUNT(B20:B32)</f>
        <v>14</v>
      </c>
      <c r="C37" s="42">
        <f t="shared" ref="C37:J37" si="16">COUNT(C6)+COUNT(C9:C12)+COUNT(C15:C17)+COUNT(C20:C32)</f>
        <v>17</v>
      </c>
      <c r="D37" s="42">
        <f t="shared" si="16"/>
        <v>15</v>
      </c>
      <c r="E37" s="42">
        <f t="shared" si="16"/>
        <v>16</v>
      </c>
      <c r="F37" s="42">
        <f t="shared" si="16"/>
        <v>14</v>
      </c>
      <c r="G37" s="42">
        <f t="shared" ref="G37" si="17">COUNT(G6)+COUNT(G9:G12)+COUNT(G15:G17)+COUNT(G20:G32)</f>
        <v>15</v>
      </c>
      <c r="H37" s="42">
        <f t="shared" si="16"/>
        <v>16</v>
      </c>
      <c r="I37" s="42">
        <f t="shared" si="16"/>
        <v>14</v>
      </c>
      <c r="J37" s="42">
        <f t="shared" si="16"/>
        <v>0</v>
      </c>
    </row>
    <row r="38" spans="1:10" x14ac:dyDescent="0.25">
      <c r="A38" s="26" t="s">
        <v>379</v>
      </c>
      <c r="B38" s="42"/>
      <c r="C38" s="42"/>
      <c r="D38" s="42"/>
      <c r="E38" s="88"/>
      <c r="F38" s="88"/>
      <c r="G38" s="88"/>
      <c r="H38" s="88"/>
      <c r="I38" s="88">
        <v>8109</v>
      </c>
      <c r="J38" s="88"/>
    </row>
    <row r="39" spans="1:10" x14ac:dyDescent="0.25">
      <c r="B39" s="83"/>
      <c r="C39" s="83"/>
      <c r="D39" s="83"/>
      <c r="E39" s="83"/>
      <c r="F39" s="83"/>
      <c r="G39" s="83"/>
      <c r="H39" s="83"/>
      <c r="I39" s="83"/>
      <c r="J39" s="83"/>
    </row>
    <row r="40" spans="1:10" x14ac:dyDescent="0.25">
      <c r="B40" s="83"/>
      <c r="C40" s="83"/>
      <c r="D40" s="83"/>
      <c r="E40" s="83"/>
      <c r="F40" s="83"/>
      <c r="G40" s="83"/>
      <c r="H40" s="83"/>
      <c r="I40" s="83"/>
      <c r="J40" s="83"/>
    </row>
    <row r="41" spans="1:10" ht="31.5" x14ac:dyDescent="0.25">
      <c r="A41" s="69" t="s">
        <v>380</v>
      </c>
      <c r="B41" s="38"/>
      <c r="C41" s="38">
        <v>0.5</v>
      </c>
      <c r="D41" s="38">
        <v>0.5</v>
      </c>
      <c r="E41" s="85">
        <v>0.5</v>
      </c>
      <c r="F41" s="85">
        <v>0.5</v>
      </c>
      <c r="G41" s="85"/>
      <c r="H41" s="85">
        <v>0.5</v>
      </c>
      <c r="I41" s="85"/>
      <c r="J41" s="85"/>
    </row>
    <row r="42" spans="1:10" x14ac:dyDescent="0.25">
      <c r="B42" s="83"/>
      <c r="C42" s="83"/>
      <c r="D42" s="83"/>
      <c r="E42" s="83"/>
      <c r="F42" s="83"/>
      <c r="G42" s="83"/>
      <c r="H42" s="83"/>
      <c r="I42" s="83"/>
      <c r="J42" s="83"/>
    </row>
    <row r="43" spans="1:10" x14ac:dyDescent="0.25">
      <c r="B43" s="83"/>
      <c r="C43" s="83"/>
      <c r="D43" s="83"/>
      <c r="E43" s="83"/>
      <c r="F43" s="83"/>
      <c r="G43" s="83"/>
      <c r="H43" s="83"/>
      <c r="I43" s="83"/>
      <c r="J43" s="83"/>
    </row>
    <row r="44" spans="1:10" x14ac:dyDescent="0.25">
      <c r="B44" s="83"/>
      <c r="C44" s="83"/>
      <c r="D44" s="83"/>
      <c r="E44" s="83"/>
      <c r="F44" s="83"/>
      <c r="G44" s="83"/>
      <c r="H44" s="83"/>
      <c r="I44" s="83"/>
      <c r="J44" s="83"/>
    </row>
    <row r="45" spans="1:10" x14ac:dyDescent="0.25">
      <c r="B45" s="83"/>
      <c r="C45" s="83"/>
      <c r="D45" s="83"/>
      <c r="E45" s="83"/>
      <c r="F45" s="83"/>
      <c r="G45" s="83"/>
      <c r="H45" s="83"/>
      <c r="I45" s="83"/>
      <c r="J45" s="83"/>
    </row>
    <row r="46" spans="1:10" x14ac:dyDescent="0.25">
      <c r="B46" s="83"/>
      <c r="C46" s="83"/>
      <c r="D46" s="83"/>
      <c r="E46" s="83"/>
      <c r="F46" s="83"/>
      <c r="G46" s="83"/>
      <c r="H46" s="83"/>
      <c r="I46" s="83"/>
      <c r="J46" s="83"/>
    </row>
    <row r="47" spans="1:10" x14ac:dyDescent="0.25">
      <c r="B47" s="83"/>
      <c r="C47" s="83"/>
      <c r="D47" s="83"/>
      <c r="E47" s="83"/>
      <c r="F47" s="83"/>
      <c r="G47" s="83"/>
      <c r="H47" s="83"/>
      <c r="I47" s="83"/>
      <c r="J47" s="83"/>
    </row>
  </sheetData>
  <sortState xmlns:xlrd2="http://schemas.microsoft.com/office/spreadsheetml/2017/richdata2" ref="A20:I32">
    <sortCondition ref="A19:A32"/>
  </sortState>
  <phoneticPr fontId="4" type="noConversion"/>
  <printOptions gridLines="1"/>
  <pageMargins left="0.74803149606299213" right="0.74803149606299213" top="0.98425196850393704" bottom="0.98425196850393704" header="0.51181102362204722" footer="0.51181102362204722"/>
  <pageSetup paperSize="9" fitToHeight="0" orientation="portrait" r:id="rId1"/>
  <headerFooter alignWithMargins="0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6">
    <pageSetUpPr fitToPage="1"/>
  </sheetPr>
  <dimension ref="A1:J52"/>
  <sheetViews>
    <sheetView zoomScale="115" zoomScaleNormal="115" workbookViewId="0">
      <selection activeCell="G14" sqref="G14"/>
    </sheetView>
  </sheetViews>
  <sheetFormatPr defaultColWidth="8.85546875" defaultRowHeight="15.75" customHeight="1" x14ac:dyDescent="0.25"/>
  <cols>
    <col min="1" max="1" width="33.85546875" style="2" customWidth="1"/>
    <col min="2" max="7" width="9.5703125" style="2" customWidth="1"/>
    <col min="8" max="10" width="9.85546875" style="2" customWidth="1"/>
    <col min="11" max="16384" width="8.85546875" style="2"/>
  </cols>
  <sheetData>
    <row r="1" spans="1:10" x14ac:dyDescent="0.25">
      <c r="A1" s="26"/>
      <c r="B1" s="22">
        <v>1976</v>
      </c>
      <c r="C1" s="22">
        <v>1997</v>
      </c>
      <c r="D1" s="22">
        <v>2006</v>
      </c>
      <c r="E1" s="22">
        <v>2011</v>
      </c>
      <c r="F1" s="22">
        <v>2014</v>
      </c>
      <c r="G1" s="22">
        <v>2017</v>
      </c>
      <c r="H1" s="22">
        <v>2020</v>
      </c>
      <c r="I1" s="22">
        <v>2023</v>
      </c>
      <c r="J1" s="22"/>
    </row>
    <row r="2" spans="1:10" x14ac:dyDescent="0.25">
      <c r="A2" s="29" t="s">
        <v>381</v>
      </c>
      <c r="B2" s="16" t="s">
        <v>189</v>
      </c>
      <c r="C2" s="16" t="s">
        <v>189</v>
      </c>
      <c r="D2" s="16" t="s">
        <v>189</v>
      </c>
      <c r="E2" s="16" t="s">
        <v>189</v>
      </c>
      <c r="F2" s="16" t="s">
        <v>189</v>
      </c>
      <c r="G2" s="16" t="s">
        <v>189</v>
      </c>
      <c r="H2" s="16" t="s">
        <v>189</v>
      </c>
      <c r="I2" s="16" t="s">
        <v>189</v>
      </c>
      <c r="J2" s="16" t="s">
        <v>189</v>
      </c>
    </row>
    <row r="3" spans="1:10" ht="31.5" x14ac:dyDescent="0.25">
      <c r="A3" s="10" t="s">
        <v>382</v>
      </c>
      <c r="B3" s="6"/>
      <c r="C3" s="6"/>
      <c r="D3" s="6"/>
      <c r="E3" s="12"/>
      <c r="F3" s="12"/>
      <c r="G3" s="12" t="s">
        <v>291</v>
      </c>
      <c r="H3" s="12"/>
      <c r="I3" s="12" t="s">
        <v>243</v>
      </c>
      <c r="J3" s="12"/>
    </row>
    <row r="4" spans="1:10" x14ac:dyDescent="0.25">
      <c r="A4" s="21" t="s">
        <v>383</v>
      </c>
      <c r="B4" s="8"/>
      <c r="C4" s="8"/>
      <c r="D4" s="8"/>
      <c r="E4" s="56"/>
      <c r="F4" s="56"/>
      <c r="G4" s="56"/>
      <c r="H4" s="56"/>
      <c r="I4" s="56"/>
      <c r="J4" s="56"/>
    </row>
    <row r="5" spans="1:10" x14ac:dyDescent="0.25">
      <c r="A5" s="26" t="s">
        <v>1</v>
      </c>
      <c r="B5" s="74">
        <f>SUM(B6:B12)</f>
        <v>17</v>
      </c>
      <c r="C5" s="74">
        <f t="shared" ref="C5:J5" si="0">SUM(C6:C12)</f>
        <v>17.5</v>
      </c>
      <c r="D5" s="74">
        <f t="shared" si="0"/>
        <v>27</v>
      </c>
      <c r="E5" s="74">
        <f t="shared" si="0"/>
        <v>25</v>
      </c>
      <c r="F5" s="74">
        <f t="shared" si="0"/>
        <v>20</v>
      </c>
      <c r="G5" s="74">
        <f t="shared" si="0"/>
        <v>30</v>
      </c>
      <c r="H5" s="74">
        <f t="shared" si="0"/>
        <v>14.5</v>
      </c>
      <c r="I5" s="74">
        <f t="shared" si="0"/>
        <v>15.5</v>
      </c>
      <c r="J5" s="74">
        <f t="shared" si="0"/>
        <v>0</v>
      </c>
    </row>
    <row r="6" spans="1:10" x14ac:dyDescent="0.25">
      <c r="A6" s="142" t="s">
        <v>144</v>
      </c>
      <c r="B6" s="143">
        <v>10</v>
      </c>
      <c r="C6" s="143">
        <v>10</v>
      </c>
      <c r="D6" s="143">
        <v>8</v>
      </c>
      <c r="E6" s="143">
        <v>5</v>
      </c>
      <c r="F6" s="143">
        <v>9</v>
      </c>
      <c r="G6" s="143">
        <v>1</v>
      </c>
      <c r="H6" s="158">
        <v>0.5</v>
      </c>
      <c r="I6" s="158">
        <v>0.5</v>
      </c>
      <c r="J6" s="158"/>
    </row>
    <row r="7" spans="1:10" x14ac:dyDescent="0.25">
      <c r="A7" s="9" t="s">
        <v>145</v>
      </c>
      <c r="B7" s="38"/>
      <c r="C7" s="38">
        <v>0.5</v>
      </c>
      <c r="D7" s="38">
        <v>1</v>
      </c>
      <c r="E7" s="38"/>
      <c r="F7" s="38"/>
      <c r="G7" s="38"/>
      <c r="H7" s="85"/>
      <c r="I7" s="85"/>
      <c r="J7" s="85"/>
    </row>
    <row r="8" spans="1:10" x14ac:dyDescent="0.25">
      <c r="A8" s="145" t="s">
        <v>157</v>
      </c>
      <c r="B8" s="146">
        <v>3</v>
      </c>
      <c r="C8" s="146">
        <v>3</v>
      </c>
      <c r="D8" s="146">
        <v>12</v>
      </c>
      <c r="E8" s="146">
        <v>13</v>
      </c>
      <c r="F8" s="146">
        <v>3</v>
      </c>
      <c r="G8" s="146">
        <v>15</v>
      </c>
      <c r="H8" s="159">
        <v>8</v>
      </c>
      <c r="I8" s="159">
        <v>11</v>
      </c>
      <c r="J8" s="159"/>
    </row>
    <row r="9" spans="1:10" x14ac:dyDescent="0.25">
      <c r="A9" s="9" t="s">
        <v>162</v>
      </c>
      <c r="B9" s="38"/>
      <c r="C9" s="38"/>
      <c r="D9" s="38">
        <v>0.5</v>
      </c>
      <c r="E9" s="38">
        <v>1</v>
      </c>
      <c r="F9" s="38">
        <v>2</v>
      </c>
      <c r="G9" s="38">
        <v>6</v>
      </c>
      <c r="H9" s="85">
        <v>3</v>
      </c>
      <c r="I9" s="85">
        <v>3</v>
      </c>
      <c r="J9" s="85"/>
    </row>
    <row r="10" spans="1:10" x14ac:dyDescent="0.25">
      <c r="A10" s="145" t="s">
        <v>174</v>
      </c>
      <c r="B10" s="146"/>
      <c r="C10" s="146">
        <v>3</v>
      </c>
      <c r="D10" s="146">
        <v>0.5</v>
      </c>
      <c r="E10" s="146"/>
      <c r="F10" s="146"/>
      <c r="G10" s="146"/>
      <c r="H10" s="159"/>
      <c r="I10" s="159"/>
      <c r="J10" s="159"/>
    </row>
    <row r="11" spans="1:10" x14ac:dyDescent="0.25">
      <c r="A11" s="9" t="s">
        <v>175</v>
      </c>
      <c r="B11" s="38">
        <v>3</v>
      </c>
      <c r="C11" s="38"/>
      <c r="D11" s="38">
        <v>5</v>
      </c>
      <c r="E11" s="38">
        <v>6</v>
      </c>
      <c r="F11" s="38">
        <v>6</v>
      </c>
      <c r="G11" s="38">
        <v>8</v>
      </c>
      <c r="H11" s="85">
        <v>3</v>
      </c>
      <c r="I11" s="85">
        <v>1</v>
      </c>
      <c r="J11" s="85"/>
    </row>
    <row r="12" spans="1:10" x14ac:dyDescent="0.25">
      <c r="A12" s="145" t="s">
        <v>208</v>
      </c>
      <c r="B12" s="146">
        <v>1</v>
      </c>
      <c r="C12" s="146">
        <v>1</v>
      </c>
      <c r="D12" s="146"/>
      <c r="E12" s="146"/>
      <c r="F12" s="146"/>
      <c r="G12" s="146"/>
      <c r="H12" s="159"/>
      <c r="I12" s="159"/>
      <c r="J12" s="159"/>
    </row>
    <row r="13" spans="1:10" x14ac:dyDescent="0.25">
      <c r="A13" s="11" t="s">
        <v>0</v>
      </c>
      <c r="B13" s="38"/>
      <c r="C13" s="38"/>
      <c r="D13" s="38"/>
      <c r="E13" s="38">
        <v>4</v>
      </c>
      <c r="F13" s="38">
        <v>4</v>
      </c>
      <c r="G13" s="38">
        <v>1</v>
      </c>
      <c r="H13" s="85"/>
      <c r="I13" s="85"/>
      <c r="J13" s="85"/>
    </row>
    <row r="14" spans="1:10" x14ac:dyDescent="0.25">
      <c r="A14" s="14"/>
      <c r="B14" s="71"/>
      <c r="C14" s="71"/>
      <c r="D14" s="71"/>
      <c r="E14" s="87"/>
      <c r="F14" s="87"/>
      <c r="G14" s="87"/>
      <c r="H14" s="87"/>
      <c r="I14" s="87"/>
      <c r="J14" s="87"/>
    </row>
    <row r="15" spans="1:10" x14ac:dyDescent="0.25">
      <c r="A15" s="26" t="s">
        <v>2</v>
      </c>
      <c r="B15" s="74">
        <f>SUM(B16:B18)</f>
        <v>0</v>
      </c>
      <c r="C15" s="74">
        <f t="shared" ref="C15:J15" si="1">SUM(C16:C18)</f>
        <v>0</v>
      </c>
      <c r="D15" s="74">
        <f t="shared" si="1"/>
        <v>1</v>
      </c>
      <c r="E15" s="74">
        <f t="shared" si="1"/>
        <v>0.5</v>
      </c>
      <c r="F15" s="74">
        <f t="shared" si="1"/>
        <v>0</v>
      </c>
      <c r="G15" s="74">
        <f t="shared" si="1"/>
        <v>0</v>
      </c>
      <c r="H15" s="74">
        <f t="shared" si="1"/>
        <v>0.5</v>
      </c>
      <c r="I15" s="74">
        <f t="shared" si="1"/>
        <v>0.5</v>
      </c>
      <c r="J15" s="74">
        <f t="shared" si="1"/>
        <v>0</v>
      </c>
    </row>
    <row r="16" spans="1:10" x14ac:dyDescent="0.25">
      <c r="A16" s="142" t="s">
        <v>23</v>
      </c>
      <c r="B16" s="143"/>
      <c r="C16" s="143"/>
      <c r="D16" s="143">
        <v>0.5</v>
      </c>
      <c r="E16" s="143"/>
      <c r="F16" s="143"/>
      <c r="G16" s="143"/>
      <c r="H16" s="158"/>
      <c r="I16" s="158"/>
      <c r="J16" s="158"/>
    </row>
    <row r="17" spans="1:10" x14ac:dyDescent="0.25">
      <c r="A17" s="9" t="s">
        <v>31</v>
      </c>
      <c r="B17" s="38"/>
      <c r="C17" s="38"/>
      <c r="D17" s="38"/>
      <c r="E17" s="38"/>
      <c r="F17" s="38"/>
      <c r="G17" s="38"/>
      <c r="H17" s="85">
        <v>0.5</v>
      </c>
      <c r="I17" s="85">
        <v>0.5</v>
      </c>
      <c r="J17" s="85"/>
    </row>
    <row r="18" spans="1:10" x14ac:dyDescent="0.25">
      <c r="A18" s="145" t="s">
        <v>42</v>
      </c>
      <c r="B18" s="146"/>
      <c r="C18" s="146"/>
      <c r="D18" s="146">
        <v>0.5</v>
      </c>
      <c r="E18" s="146">
        <v>0.5</v>
      </c>
      <c r="F18" s="146"/>
      <c r="G18" s="146"/>
      <c r="H18" s="159"/>
      <c r="I18" s="159"/>
      <c r="J18" s="159"/>
    </row>
    <row r="19" spans="1:10" x14ac:dyDescent="0.25">
      <c r="A19" s="14"/>
      <c r="B19" s="71"/>
      <c r="C19" s="71"/>
      <c r="D19" s="71"/>
      <c r="E19" s="87"/>
      <c r="F19" s="87"/>
      <c r="G19" s="87"/>
      <c r="H19" s="87"/>
      <c r="I19" s="87"/>
      <c r="J19" s="87"/>
    </row>
    <row r="20" spans="1:10" x14ac:dyDescent="0.25">
      <c r="A20" s="26" t="s">
        <v>4</v>
      </c>
      <c r="B20" s="74">
        <f>SUM(B21:B41)</f>
        <v>40.5</v>
      </c>
      <c r="C20" s="74">
        <f t="shared" ref="C20:J20" si="2">SUM(C21:C41)</f>
        <v>29.5</v>
      </c>
      <c r="D20" s="74">
        <f t="shared" si="2"/>
        <v>28.5</v>
      </c>
      <c r="E20" s="74">
        <f t="shared" si="2"/>
        <v>23</v>
      </c>
      <c r="F20" s="74">
        <f>SUM(F21:F41)</f>
        <v>23.5</v>
      </c>
      <c r="G20" s="74">
        <f>SUM(G21:G41)</f>
        <v>27</v>
      </c>
      <c r="H20" s="74">
        <f t="shared" si="2"/>
        <v>13</v>
      </c>
      <c r="I20" s="74">
        <f t="shared" si="2"/>
        <v>22.119999999999997</v>
      </c>
      <c r="J20" s="74">
        <f t="shared" si="2"/>
        <v>0</v>
      </c>
    </row>
    <row r="21" spans="1:10" x14ac:dyDescent="0.25">
      <c r="A21" s="142" t="s">
        <v>74</v>
      </c>
      <c r="B21" s="143">
        <v>0.5</v>
      </c>
      <c r="C21" s="143"/>
      <c r="D21" s="143"/>
      <c r="E21" s="143"/>
      <c r="F21" s="143"/>
      <c r="G21" s="143"/>
      <c r="H21" s="158"/>
      <c r="I21" s="158"/>
      <c r="J21" s="158"/>
    </row>
    <row r="22" spans="1:10" x14ac:dyDescent="0.25">
      <c r="A22" s="9" t="s">
        <v>194</v>
      </c>
      <c r="B22" s="38">
        <v>15</v>
      </c>
      <c r="C22" s="38">
        <v>3</v>
      </c>
      <c r="D22" s="38">
        <v>7</v>
      </c>
      <c r="E22" s="38">
        <v>5</v>
      </c>
      <c r="F22" s="38">
        <v>0.5</v>
      </c>
      <c r="G22" s="38">
        <v>0.5</v>
      </c>
      <c r="H22" s="85">
        <v>2</v>
      </c>
      <c r="I22" s="85">
        <v>2</v>
      </c>
      <c r="J22" s="85"/>
    </row>
    <row r="23" spans="1:10" x14ac:dyDescent="0.25">
      <c r="A23" s="145" t="s">
        <v>86</v>
      </c>
      <c r="B23" s="146"/>
      <c r="C23" s="146">
        <v>2</v>
      </c>
      <c r="D23" s="146">
        <v>3</v>
      </c>
      <c r="E23" s="146">
        <v>2</v>
      </c>
      <c r="F23" s="146">
        <v>0.5</v>
      </c>
      <c r="G23" s="146"/>
      <c r="H23" s="159"/>
      <c r="I23" s="159"/>
      <c r="J23" s="159"/>
    </row>
    <row r="24" spans="1:10" x14ac:dyDescent="0.25">
      <c r="A24" s="9" t="s">
        <v>89</v>
      </c>
      <c r="B24" s="38">
        <v>0.5</v>
      </c>
      <c r="C24" s="38">
        <v>0.5</v>
      </c>
      <c r="D24" s="38">
        <v>0.5</v>
      </c>
      <c r="E24" s="38">
        <v>0.5</v>
      </c>
      <c r="F24" s="38">
        <v>0.5</v>
      </c>
      <c r="G24" s="38">
        <v>1</v>
      </c>
      <c r="H24" s="85"/>
      <c r="I24" s="85">
        <v>0.01</v>
      </c>
      <c r="J24" s="85"/>
    </row>
    <row r="25" spans="1:10" x14ac:dyDescent="0.25">
      <c r="A25" s="145" t="s">
        <v>91</v>
      </c>
      <c r="B25" s="146">
        <v>0.5</v>
      </c>
      <c r="C25" s="146">
        <v>0.5</v>
      </c>
      <c r="D25" s="146"/>
      <c r="E25" s="146"/>
      <c r="F25" s="146"/>
      <c r="G25" s="146"/>
      <c r="H25" s="159"/>
      <c r="I25" s="159"/>
      <c r="J25" s="159"/>
    </row>
    <row r="26" spans="1:10" x14ac:dyDescent="0.25">
      <c r="A26" s="9" t="s">
        <v>94</v>
      </c>
      <c r="B26" s="38"/>
      <c r="C26" s="38"/>
      <c r="D26" s="38"/>
      <c r="E26" s="38"/>
      <c r="F26" s="38"/>
      <c r="G26" s="38"/>
      <c r="H26" s="85">
        <v>6</v>
      </c>
      <c r="I26" s="85">
        <v>2</v>
      </c>
      <c r="J26" s="85"/>
    </row>
    <row r="27" spans="1:10" x14ac:dyDescent="0.25">
      <c r="A27" s="145" t="s">
        <v>96</v>
      </c>
      <c r="B27" s="146">
        <v>0.5</v>
      </c>
      <c r="C27" s="146">
        <v>1</v>
      </c>
      <c r="D27" s="146"/>
      <c r="E27" s="146"/>
      <c r="F27" s="146">
        <v>0.5</v>
      </c>
      <c r="G27" s="146">
        <v>0.5</v>
      </c>
      <c r="H27" s="159"/>
      <c r="I27" s="159"/>
      <c r="J27" s="159"/>
    </row>
    <row r="28" spans="1:10" x14ac:dyDescent="0.25">
      <c r="A28" s="9" t="s">
        <v>97</v>
      </c>
      <c r="B28" s="38">
        <v>0.5</v>
      </c>
      <c r="C28" s="38">
        <v>0.5</v>
      </c>
      <c r="D28" s="38">
        <v>0.5</v>
      </c>
      <c r="E28" s="38">
        <v>0.5</v>
      </c>
      <c r="F28" s="38">
        <v>0.5</v>
      </c>
      <c r="G28" s="38"/>
      <c r="H28" s="85">
        <v>0.5</v>
      </c>
      <c r="I28" s="85"/>
      <c r="J28" s="85"/>
    </row>
    <row r="29" spans="1:10" x14ac:dyDescent="0.25">
      <c r="A29" s="145" t="s">
        <v>98</v>
      </c>
      <c r="B29" s="146">
        <v>5</v>
      </c>
      <c r="C29" s="146">
        <v>3</v>
      </c>
      <c r="D29" s="146"/>
      <c r="E29" s="146"/>
      <c r="F29" s="146"/>
      <c r="G29" s="146"/>
      <c r="H29" s="159"/>
      <c r="I29" s="159"/>
      <c r="J29" s="159"/>
    </row>
    <row r="30" spans="1:10" x14ac:dyDescent="0.25">
      <c r="A30" s="9" t="s">
        <v>99</v>
      </c>
      <c r="B30" s="38">
        <v>0.5</v>
      </c>
      <c r="C30" s="38">
        <v>0.5</v>
      </c>
      <c r="D30" s="38">
        <v>0.5</v>
      </c>
      <c r="E30" s="38"/>
      <c r="F30" s="38"/>
      <c r="G30" s="38"/>
      <c r="H30" s="85"/>
      <c r="I30" s="85">
        <v>0.01</v>
      </c>
      <c r="J30" s="85"/>
    </row>
    <row r="31" spans="1:10" x14ac:dyDescent="0.25">
      <c r="A31" s="145" t="s">
        <v>384</v>
      </c>
      <c r="B31" s="146"/>
      <c r="C31" s="146"/>
      <c r="D31" s="146"/>
      <c r="E31" s="146"/>
      <c r="F31" s="146"/>
      <c r="G31" s="146"/>
      <c r="H31" s="159"/>
      <c r="I31" s="159">
        <v>1</v>
      </c>
      <c r="J31" s="159"/>
    </row>
    <row r="32" spans="1:10" x14ac:dyDescent="0.25">
      <c r="A32" s="9" t="s">
        <v>103</v>
      </c>
      <c r="B32" s="38"/>
      <c r="C32" s="38">
        <v>3</v>
      </c>
      <c r="D32" s="38">
        <v>5</v>
      </c>
      <c r="E32" s="38">
        <v>3</v>
      </c>
      <c r="F32" s="38">
        <v>1</v>
      </c>
      <c r="G32" s="38">
        <v>0.5</v>
      </c>
      <c r="H32" s="85"/>
      <c r="I32" s="85"/>
      <c r="J32" s="85"/>
    </row>
    <row r="33" spans="1:10" x14ac:dyDescent="0.25">
      <c r="A33" s="145" t="s">
        <v>202</v>
      </c>
      <c r="B33" s="146"/>
      <c r="C33" s="146"/>
      <c r="D33" s="146">
        <v>0.5</v>
      </c>
      <c r="E33" s="146"/>
      <c r="F33" s="146"/>
      <c r="G33" s="146"/>
      <c r="H33" s="159"/>
      <c r="I33" s="159"/>
      <c r="J33" s="159"/>
    </row>
    <row r="34" spans="1:10" ht="16.5" customHeight="1" x14ac:dyDescent="0.25">
      <c r="A34" s="9" t="s">
        <v>118</v>
      </c>
      <c r="B34" s="38"/>
      <c r="C34" s="38">
        <v>1</v>
      </c>
      <c r="D34" s="38"/>
      <c r="E34" s="38"/>
      <c r="F34" s="38"/>
      <c r="G34" s="38"/>
      <c r="H34" s="85"/>
      <c r="I34" s="85"/>
      <c r="J34" s="85"/>
    </row>
    <row r="35" spans="1:10" x14ac:dyDescent="0.25">
      <c r="A35" s="145" t="s">
        <v>385</v>
      </c>
      <c r="B35" s="146"/>
      <c r="C35" s="146"/>
      <c r="D35" s="146">
        <v>3</v>
      </c>
      <c r="E35" s="146">
        <v>2</v>
      </c>
      <c r="F35" s="146"/>
      <c r="G35" s="146"/>
      <c r="H35" s="159"/>
      <c r="I35" s="159"/>
      <c r="J35" s="159"/>
    </row>
    <row r="36" spans="1:10" x14ac:dyDescent="0.25">
      <c r="A36" s="9" t="s">
        <v>122</v>
      </c>
      <c r="B36" s="38">
        <v>3</v>
      </c>
      <c r="C36" s="38">
        <v>4</v>
      </c>
      <c r="D36" s="38"/>
      <c r="E36" s="38"/>
      <c r="F36" s="38"/>
      <c r="G36" s="38"/>
      <c r="H36" s="85"/>
      <c r="I36" s="85"/>
      <c r="J36" s="85"/>
    </row>
    <row r="37" spans="1:10" x14ac:dyDescent="0.25">
      <c r="A37" s="145" t="s">
        <v>131</v>
      </c>
      <c r="B37" s="146">
        <v>2</v>
      </c>
      <c r="C37" s="146">
        <v>6</v>
      </c>
      <c r="D37" s="146">
        <v>8</v>
      </c>
      <c r="E37" s="146">
        <v>3</v>
      </c>
      <c r="F37" s="146">
        <v>4</v>
      </c>
      <c r="G37" s="146">
        <v>0.5</v>
      </c>
      <c r="H37" s="159">
        <v>0.5</v>
      </c>
      <c r="I37" s="159">
        <v>0.1</v>
      </c>
      <c r="J37" s="159"/>
    </row>
    <row r="38" spans="1:10" x14ac:dyDescent="0.25">
      <c r="A38" s="9" t="s">
        <v>257</v>
      </c>
      <c r="B38" s="38"/>
      <c r="C38" s="38"/>
      <c r="D38" s="38"/>
      <c r="E38" s="38"/>
      <c r="F38" s="38"/>
      <c r="G38" s="38">
        <v>4</v>
      </c>
      <c r="H38" s="85">
        <v>4</v>
      </c>
      <c r="I38" s="85">
        <v>7</v>
      </c>
      <c r="J38" s="85"/>
    </row>
    <row r="39" spans="1:10" x14ac:dyDescent="0.25">
      <c r="A39" s="145" t="s">
        <v>137</v>
      </c>
      <c r="B39" s="146">
        <v>0.5</v>
      </c>
      <c r="C39" s="146">
        <v>0.5</v>
      </c>
      <c r="D39" s="146">
        <v>0.5</v>
      </c>
      <c r="E39" s="146">
        <v>1</v>
      </c>
      <c r="F39" s="146"/>
      <c r="G39" s="146"/>
      <c r="H39" s="159"/>
      <c r="I39" s="159"/>
      <c r="J39" s="159"/>
    </row>
    <row r="40" spans="1:10" x14ac:dyDescent="0.25">
      <c r="A40" s="9" t="s">
        <v>139</v>
      </c>
      <c r="B40" s="38">
        <v>0.5</v>
      </c>
      <c r="C40" s="38">
        <v>0.5</v>
      </c>
      <c r="D40" s="38"/>
      <c r="E40" s="38"/>
      <c r="F40" s="38"/>
      <c r="G40" s="38"/>
      <c r="H40" s="85"/>
      <c r="I40" s="85"/>
      <c r="J40" s="85"/>
    </row>
    <row r="41" spans="1:10" x14ac:dyDescent="0.25">
      <c r="A41" s="151" t="s">
        <v>197</v>
      </c>
      <c r="B41" s="152">
        <v>11.5</v>
      </c>
      <c r="C41" s="152">
        <v>3.5</v>
      </c>
      <c r="D41" s="152"/>
      <c r="E41" s="152">
        <v>6</v>
      </c>
      <c r="F41" s="152">
        <v>16</v>
      </c>
      <c r="G41" s="152">
        <v>20</v>
      </c>
      <c r="H41" s="160"/>
      <c r="I41" s="160">
        <v>10</v>
      </c>
      <c r="J41" s="160"/>
    </row>
    <row r="42" spans="1:10" x14ac:dyDescent="0.25">
      <c r="A42" s="154" t="s">
        <v>198</v>
      </c>
      <c r="B42" s="155"/>
      <c r="C42" s="155"/>
      <c r="D42" s="155"/>
      <c r="E42" s="155">
        <v>12</v>
      </c>
      <c r="F42" s="155">
        <v>14</v>
      </c>
      <c r="G42" s="155">
        <v>7</v>
      </c>
      <c r="H42" s="169"/>
      <c r="I42" s="169">
        <v>10</v>
      </c>
      <c r="J42" s="169"/>
    </row>
    <row r="43" spans="1:10" x14ac:dyDescent="0.25">
      <c r="A43" s="9"/>
      <c r="B43" s="38"/>
      <c r="C43" s="38"/>
      <c r="D43" s="38"/>
      <c r="E43" s="38"/>
      <c r="F43" s="38"/>
      <c r="G43" s="38"/>
      <c r="H43" s="85"/>
      <c r="I43" s="85"/>
      <c r="J43" s="85"/>
    </row>
    <row r="44" spans="1:10" x14ac:dyDescent="0.25">
      <c r="A44" s="26" t="s">
        <v>5</v>
      </c>
      <c r="B44" s="74">
        <f>B20+B15+B5</f>
        <v>57.5</v>
      </c>
      <c r="C44" s="74">
        <f>C20+C15+C5</f>
        <v>47</v>
      </c>
      <c r="D44" s="74">
        <f>D20+D15+D5</f>
        <v>56.5</v>
      </c>
      <c r="E44" s="74">
        <f t="shared" ref="E44:J44" si="3">E20+E15+E5+E13</f>
        <v>52.5</v>
      </c>
      <c r="F44" s="74">
        <f t="shared" si="3"/>
        <v>47.5</v>
      </c>
      <c r="G44" s="74">
        <f t="shared" si="3"/>
        <v>58</v>
      </c>
      <c r="H44" s="74">
        <f t="shared" si="3"/>
        <v>28</v>
      </c>
      <c r="I44" s="74">
        <f t="shared" si="3"/>
        <v>38.119999999999997</v>
      </c>
      <c r="J44" s="74">
        <f t="shared" si="3"/>
        <v>0</v>
      </c>
    </row>
    <row r="45" spans="1:10" x14ac:dyDescent="0.25">
      <c r="A45" s="26" t="s">
        <v>6</v>
      </c>
      <c r="B45" s="42">
        <f>COUNT(B6:B12)+COUNT(B16:B18)+COUNT(B21:B40)</f>
        <v>16</v>
      </c>
      <c r="C45" s="42">
        <f t="shared" ref="C45:J45" si="4">COUNT(C6:C12)+COUNT(C16:C18)+COUNT(C21:C40)</f>
        <v>19</v>
      </c>
      <c r="D45" s="42">
        <f t="shared" si="4"/>
        <v>18</v>
      </c>
      <c r="E45" s="42">
        <f t="shared" si="4"/>
        <v>13</v>
      </c>
      <c r="F45" s="42">
        <f t="shared" si="4"/>
        <v>11</v>
      </c>
      <c r="G45" s="42">
        <f t="shared" ref="G45" si="5">COUNT(G6:G12)+COUNT(G16:G18)+COUNT(G21:G40)</f>
        <v>10</v>
      </c>
      <c r="H45" s="42">
        <f t="shared" si="4"/>
        <v>10</v>
      </c>
      <c r="I45" s="42">
        <f t="shared" si="4"/>
        <v>12</v>
      </c>
      <c r="J45" s="42">
        <f t="shared" si="4"/>
        <v>0</v>
      </c>
    </row>
    <row r="46" spans="1:10" x14ac:dyDescent="0.25">
      <c r="A46" s="26" t="s">
        <v>386</v>
      </c>
      <c r="B46" s="42"/>
      <c r="C46" s="42"/>
      <c r="D46" s="42"/>
      <c r="E46" s="88"/>
      <c r="F46" s="88"/>
      <c r="G46" s="88"/>
      <c r="H46" s="88"/>
      <c r="I46" s="88">
        <v>8173</v>
      </c>
      <c r="J46" s="88"/>
    </row>
    <row r="47" spans="1:10" x14ac:dyDescent="0.25">
      <c r="B47" s="83"/>
      <c r="C47" s="83"/>
      <c r="D47" s="83"/>
      <c r="E47" s="83"/>
      <c r="F47" s="83"/>
      <c r="G47" s="83"/>
      <c r="H47" s="83"/>
      <c r="I47" s="83"/>
      <c r="J47" s="83"/>
    </row>
    <row r="48" spans="1:10" x14ac:dyDescent="0.25">
      <c r="B48" s="83"/>
      <c r="C48" s="83"/>
      <c r="D48" s="83"/>
      <c r="E48" s="83"/>
      <c r="F48" s="83"/>
      <c r="G48" s="83"/>
      <c r="H48" s="83"/>
      <c r="I48" s="83"/>
      <c r="J48" s="83"/>
    </row>
    <row r="49" spans="2:10" x14ac:dyDescent="0.25">
      <c r="B49" s="83"/>
      <c r="C49" s="83"/>
      <c r="D49" s="83"/>
      <c r="E49" s="83"/>
      <c r="F49" s="83"/>
      <c r="G49" s="83"/>
      <c r="H49" s="83"/>
      <c r="I49" s="83"/>
      <c r="J49" s="83"/>
    </row>
    <row r="50" spans="2:10" x14ac:dyDescent="0.25">
      <c r="B50" s="83"/>
      <c r="C50" s="83"/>
      <c r="D50" s="83"/>
      <c r="E50" s="83"/>
      <c r="F50" s="83"/>
      <c r="G50" s="83"/>
      <c r="H50" s="83"/>
      <c r="I50" s="83"/>
      <c r="J50" s="83"/>
    </row>
    <row r="51" spans="2:10" x14ac:dyDescent="0.25">
      <c r="B51" s="83"/>
      <c r="C51" s="83"/>
      <c r="D51" s="83"/>
      <c r="E51" s="83"/>
      <c r="F51" s="83"/>
      <c r="G51" s="83"/>
      <c r="H51" s="83"/>
      <c r="I51" s="83"/>
      <c r="J51" s="83"/>
    </row>
    <row r="52" spans="2:10" x14ac:dyDescent="0.25">
      <c r="B52" s="83"/>
      <c r="C52" s="83"/>
      <c r="D52" s="83"/>
      <c r="E52" s="83"/>
      <c r="F52" s="83"/>
      <c r="G52" s="83"/>
      <c r="H52" s="83"/>
      <c r="I52" s="83"/>
      <c r="J52" s="83"/>
    </row>
  </sheetData>
  <sortState xmlns:xlrd2="http://schemas.microsoft.com/office/spreadsheetml/2017/richdata2" ref="A21:I40">
    <sortCondition ref="A20:A40"/>
  </sortState>
  <phoneticPr fontId="4" type="noConversion"/>
  <printOptions gridLines="1"/>
  <pageMargins left="0.74803149606299213" right="0.74803149606299213" top="0.98425196850393704" bottom="0.98425196850393704" header="0.51181102362204722" footer="0.51181102362204722"/>
  <pageSetup paperSize="9" fitToHeight="0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7">
    <pageSetUpPr fitToPage="1"/>
  </sheetPr>
  <dimension ref="A1:J52"/>
  <sheetViews>
    <sheetView topLeftCell="A27" zoomScaleNormal="100" workbookViewId="0">
      <selection activeCell="G51" sqref="G51"/>
    </sheetView>
  </sheetViews>
  <sheetFormatPr defaultColWidth="8.85546875" defaultRowHeight="15.75" customHeight="1" x14ac:dyDescent="0.25"/>
  <cols>
    <col min="1" max="1" width="36.5703125" style="2" customWidth="1"/>
    <col min="2" max="7" width="9.5703125" style="2" customWidth="1"/>
    <col min="8" max="10" width="9.7109375" style="2" customWidth="1"/>
    <col min="11" max="16384" width="8.85546875" style="2"/>
  </cols>
  <sheetData>
    <row r="1" spans="1:10" x14ac:dyDescent="0.25">
      <c r="A1" s="26"/>
      <c r="B1" s="22">
        <v>1976</v>
      </c>
      <c r="C1" s="22">
        <v>1997</v>
      </c>
      <c r="D1" s="22">
        <v>2006</v>
      </c>
      <c r="E1" s="22">
        <v>2011</v>
      </c>
      <c r="F1" s="22">
        <v>2014</v>
      </c>
      <c r="G1" s="22">
        <v>2017</v>
      </c>
      <c r="H1" s="22">
        <v>2020</v>
      </c>
      <c r="I1" s="22">
        <v>2023</v>
      </c>
      <c r="J1" s="22"/>
    </row>
    <row r="2" spans="1:10" ht="20.25" customHeight="1" x14ac:dyDescent="0.25">
      <c r="A2" s="29" t="s">
        <v>381</v>
      </c>
      <c r="B2" s="16" t="s">
        <v>189</v>
      </c>
      <c r="C2" s="16" t="s">
        <v>189</v>
      </c>
      <c r="D2" s="16" t="s">
        <v>189</v>
      </c>
      <c r="E2" s="16" t="s">
        <v>189</v>
      </c>
      <c r="F2" s="16" t="s">
        <v>189</v>
      </c>
      <c r="G2" s="16" t="s">
        <v>189</v>
      </c>
      <c r="H2" s="16" t="s">
        <v>189</v>
      </c>
      <c r="I2" s="16" t="s">
        <v>189</v>
      </c>
      <c r="J2" s="16" t="s">
        <v>189</v>
      </c>
    </row>
    <row r="3" spans="1:10" ht="31.5" x14ac:dyDescent="0.25">
      <c r="A3" s="10" t="s">
        <v>382</v>
      </c>
      <c r="B3" s="6"/>
      <c r="C3" s="6"/>
      <c r="D3" s="6"/>
      <c r="E3" s="12"/>
      <c r="F3" s="12"/>
      <c r="G3" s="12" t="s">
        <v>291</v>
      </c>
      <c r="H3" s="12"/>
      <c r="I3" s="12" t="s">
        <v>243</v>
      </c>
      <c r="J3" s="12"/>
    </row>
    <row r="4" spans="1:10" x14ac:dyDescent="0.25">
      <c r="A4" s="21" t="s">
        <v>387</v>
      </c>
      <c r="B4" s="71"/>
      <c r="C4" s="71"/>
      <c r="D4" s="71"/>
      <c r="E4" s="87"/>
      <c r="F4" s="87"/>
      <c r="G4" s="87"/>
      <c r="H4" s="87"/>
      <c r="I4" s="87"/>
      <c r="J4" s="87"/>
    </row>
    <row r="5" spans="1:10" x14ac:dyDescent="0.25">
      <c r="A5" s="26" t="s">
        <v>3</v>
      </c>
      <c r="B5" s="74">
        <f>SUM(B6:B7)</f>
        <v>0</v>
      </c>
      <c r="C5" s="74">
        <f t="shared" ref="C5:J5" si="0">SUM(C6:C7)</f>
        <v>0</v>
      </c>
      <c r="D5" s="74">
        <f t="shared" si="0"/>
        <v>1.5</v>
      </c>
      <c r="E5" s="74">
        <f t="shared" si="0"/>
        <v>0</v>
      </c>
      <c r="F5" s="74">
        <f t="shared" si="0"/>
        <v>0.5</v>
      </c>
      <c r="G5" s="74">
        <f t="shared" si="0"/>
        <v>0</v>
      </c>
      <c r="H5" s="74">
        <f t="shared" si="0"/>
        <v>2</v>
      </c>
      <c r="I5" s="74">
        <f t="shared" si="0"/>
        <v>1</v>
      </c>
      <c r="J5" s="74">
        <f t="shared" si="0"/>
        <v>0</v>
      </c>
    </row>
    <row r="6" spans="1:10" x14ac:dyDescent="0.25">
      <c r="A6" s="142" t="s">
        <v>60</v>
      </c>
      <c r="B6" s="143"/>
      <c r="C6" s="143"/>
      <c r="D6" s="143"/>
      <c r="E6" s="158"/>
      <c r="F6" s="143"/>
      <c r="G6" s="143"/>
      <c r="H6" s="158"/>
      <c r="I6" s="158">
        <v>1</v>
      </c>
      <c r="J6" s="158"/>
    </row>
    <row r="7" spans="1:10" x14ac:dyDescent="0.25">
      <c r="A7" s="15" t="s">
        <v>61</v>
      </c>
      <c r="B7" s="41"/>
      <c r="C7" s="41"/>
      <c r="D7" s="41">
        <v>1.5</v>
      </c>
      <c r="E7" s="89"/>
      <c r="F7" s="41">
        <v>0.5</v>
      </c>
      <c r="G7" s="41"/>
      <c r="H7" s="89">
        <v>2</v>
      </c>
      <c r="I7" s="89"/>
      <c r="J7" s="89"/>
    </row>
    <row r="8" spans="1:10" x14ac:dyDescent="0.25">
      <c r="A8" s="37" t="s">
        <v>329</v>
      </c>
      <c r="B8" s="91"/>
      <c r="C8" s="91"/>
      <c r="D8" s="91"/>
      <c r="E8" s="99"/>
      <c r="F8" s="91"/>
      <c r="G8" s="91">
        <v>0.5</v>
      </c>
      <c r="H8" s="99"/>
      <c r="I8" s="99"/>
      <c r="J8" s="99"/>
    </row>
    <row r="9" spans="1:10" x14ac:dyDescent="0.25">
      <c r="A9" s="21"/>
      <c r="B9" s="71"/>
      <c r="C9" s="71"/>
      <c r="D9" s="71"/>
      <c r="E9" s="87"/>
      <c r="F9" s="87"/>
      <c r="G9" s="87"/>
      <c r="H9" s="87"/>
      <c r="I9" s="87"/>
      <c r="J9" s="87"/>
    </row>
    <row r="10" spans="1:10" x14ac:dyDescent="0.25">
      <c r="A10" s="26" t="s">
        <v>1</v>
      </c>
      <c r="B10" s="74">
        <f>SUM(B11:B22)</f>
        <v>5</v>
      </c>
      <c r="C10" s="74">
        <f t="shared" ref="C10:J10" si="1">SUM(C11:C22)</f>
        <v>7</v>
      </c>
      <c r="D10" s="74">
        <f t="shared" si="1"/>
        <v>19</v>
      </c>
      <c r="E10" s="74">
        <f t="shared" si="1"/>
        <v>27.5</v>
      </c>
      <c r="F10" s="74">
        <f t="shared" si="1"/>
        <v>10.5</v>
      </c>
      <c r="G10" s="74">
        <f t="shared" si="1"/>
        <v>17</v>
      </c>
      <c r="H10" s="74">
        <f t="shared" si="1"/>
        <v>21.5</v>
      </c>
      <c r="I10" s="74">
        <f t="shared" si="1"/>
        <v>28.5</v>
      </c>
      <c r="J10" s="74">
        <f t="shared" si="1"/>
        <v>0</v>
      </c>
    </row>
    <row r="11" spans="1:10" x14ac:dyDescent="0.25">
      <c r="A11" s="142" t="s">
        <v>144</v>
      </c>
      <c r="B11" s="143">
        <v>0.5</v>
      </c>
      <c r="C11" s="143"/>
      <c r="D11" s="143">
        <v>0.5</v>
      </c>
      <c r="E11" s="143">
        <v>0.5</v>
      </c>
      <c r="F11" s="143">
        <v>0.5</v>
      </c>
      <c r="G11" s="143">
        <v>0.5</v>
      </c>
      <c r="H11" s="158">
        <v>0.5</v>
      </c>
      <c r="I11" s="158"/>
      <c r="J11" s="158"/>
    </row>
    <row r="12" spans="1:10" x14ac:dyDescent="0.25">
      <c r="A12" s="9" t="s">
        <v>147</v>
      </c>
      <c r="B12" s="38"/>
      <c r="C12" s="38">
        <v>1</v>
      </c>
      <c r="D12" s="38"/>
      <c r="E12" s="38"/>
      <c r="F12" s="38"/>
      <c r="G12" s="38">
        <v>1</v>
      </c>
      <c r="H12" s="85"/>
      <c r="I12" s="85"/>
      <c r="J12" s="85"/>
    </row>
    <row r="13" spans="1:10" x14ac:dyDescent="0.25">
      <c r="A13" s="145" t="s">
        <v>153</v>
      </c>
      <c r="B13" s="146">
        <v>0.5</v>
      </c>
      <c r="C13" s="146"/>
      <c r="D13" s="146">
        <v>1</v>
      </c>
      <c r="E13" s="146"/>
      <c r="F13" s="146"/>
      <c r="G13" s="146"/>
      <c r="H13" s="159"/>
      <c r="I13" s="159"/>
      <c r="J13" s="159"/>
    </row>
    <row r="14" spans="1:10" x14ac:dyDescent="0.25">
      <c r="A14" s="9" t="s">
        <v>157</v>
      </c>
      <c r="B14" s="38">
        <v>0.5</v>
      </c>
      <c r="C14" s="38">
        <v>0.5</v>
      </c>
      <c r="D14" s="38">
        <v>2</v>
      </c>
      <c r="E14" s="38">
        <v>1</v>
      </c>
      <c r="F14" s="38">
        <v>1</v>
      </c>
      <c r="G14" s="38">
        <v>4</v>
      </c>
      <c r="H14" s="85">
        <v>3</v>
      </c>
      <c r="I14" s="85">
        <v>3</v>
      </c>
      <c r="J14" s="85"/>
    </row>
    <row r="15" spans="1:10" x14ac:dyDescent="0.25">
      <c r="A15" s="145" t="s">
        <v>162</v>
      </c>
      <c r="B15" s="146">
        <v>1</v>
      </c>
      <c r="C15" s="146">
        <v>1</v>
      </c>
      <c r="D15" s="146">
        <v>13</v>
      </c>
      <c r="E15" s="146">
        <v>26</v>
      </c>
      <c r="F15" s="146">
        <v>9</v>
      </c>
      <c r="G15" s="146">
        <v>11</v>
      </c>
      <c r="H15" s="159">
        <v>16</v>
      </c>
      <c r="I15" s="159">
        <v>24</v>
      </c>
      <c r="J15" s="159"/>
    </row>
    <row r="16" spans="1:10" x14ac:dyDescent="0.25">
      <c r="A16" s="9" t="s">
        <v>165</v>
      </c>
      <c r="B16" s="38">
        <v>0.5</v>
      </c>
      <c r="C16" s="38">
        <v>0.5</v>
      </c>
      <c r="D16" s="38">
        <v>2</v>
      </c>
      <c r="E16" s="38"/>
      <c r="F16" s="38"/>
      <c r="G16" s="38"/>
      <c r="H16" s="85"/>
      <c r="I16" s="85"/>
      <c r="J16" s="85"/>
    </row>
    <row r="17" spans="1:10" x14ac:dyDescent="0.25">
      <c r="A17" s="145" t="s">
        <v>167</v>
      </c>
      <c r="B17" s="146">
        <v>0.5</v>
      </c>
      <c r="C17" s="146"/>
      <c r="D17" s="146"/>
      <c r="E17" s="146"/>
      <c r="F17" s="146"/>
      <c r="G17" s="146">
        <v>0.5</v>
      </c>
      <c r="H17" s="159"/>
      <c r="I17" s="159">
        <v>0.5</v>
      </c>
      <c r="J17" s="159"/>
    </row>
    <row r="18" spans="1:10" x14ac:dyDescent="0.25">
      <c r="A18" s="9" t="s">
        <v>174</v>
      </c>
      <c r="B18" s="38">
        <v>0.5</v>
      </c>
      <c r="C18" s="38">
        <v>1</v>
      </c>
      <c r="D18" s="38"/>
      <c r="E18" s="38"/>
      <c r="F18" s="38"/>
      <c r="G18" s="38"/>
      <c r="H18" s="85">
        <v>2</v>
      </c>
      <c r="I18" s="85">
        <v>1</v>
      </c>
      <c r="J18" s="85"/>
    </row>
    <row r="19" spans="1:10" x14ac:dyDescent="0.25">
      <c r="A19" s="145" t="s">
        <v>208</v>
      </c>
      <c r="B19" s="146"/>
      <c r="C19" s="146">
        <v>1</v>
      </c>
      <c r="D19" s="146"/>
      <c r="E19" s="146"/>
      <c r="F19" s="146"/>
      <c r="G19" s="146"/>
      <c r="H19" s="159"/>
      <c r="I19" s="159"/>
      <c r="J19" s="159"/>
    </row>
    <row r="20" spans="1:10" x14ac:dyDescent="0.25">
      <c r="A20" s="9" t="s">
        <v>178</v>
      </c>
      <c r="B20" s="38">
        <v>1</v>
      </c>
      <c r="C20" s="38">
        <v>1</v>
      </c>
      <c r="D20" s="38"/>
      <c r="E20" s="38"/>
      <c r="F20" s="38"/>
      <c r="G20" s="38"/>
      <c r="H20" s="85"/>
      <c r="I20" s="85"/>
      <c r="J20" s="85"/>
    </row>
    <row r="21" spans="1:10" x14ac:dyDescent="0.25">
      <c r="A21" s="145" t="s">
        <v>183</v>
      </c>
      <c r="B21" s="146"/>
      <c r="C21" s="146"/>
      <c r="D21" s="146">
        <v>0.5</v>
      </c>
      <c r="E21" s="146"/>
      <c r="F21" s="146"/>
      <c r="G21" s="146"/>
      <c r="H21" s="159"/>
      <c r="I21" s="159"/>
      <c r="J21" s="159"/>
    </row>
    <row r="22" spans="1:10" x14ac:dyDescent="0.25">
      <c r="A22" s="9" t="s">
        <v>185</v>
      </c>
      <c r="B22" s="38"/>
      <c r="C22" s="38">
        <v>1</v>
      </c>
      <c r="D22" s="38"/>
      <c r="E22" s="85"/>
      <c r="F22" s="85"/>
      <c r="G22" s="85"/>
      <c r="H22" s="85"/>
      <c r="I22" s="85"/>
      <c r="J22" s="85"/>
    </row>
    <row r="23" spans="1:10" x14ac:dyDescent="0.25">
      <c r="A23" s="14"/>
      <c r="B23" s="71"/>
      <c r="C23" s="71"/>
      <c r="D23" s="71"/>
      <c r="E23" s="87"/>
      <c r="F23" s="87"/>
      <c r="G23" s="87"/>
      <c r="H23" s="87"/>
      <c r="I23" s="87"/>
      <c r="J23" s="87"/>
    </row>
    <row r="24" spans="1:10" x14ac:dyDescent="0.25">
      <c r="A24" s="26" t="s">
        <v>2</v>
      </c>
      <c r="B24" s="74">
        <f>SUM(B25:B28)</f>
        <v>51</v>
      </c>
      <c r="C24" s="74">
        <f t="shared" ref="C24:J24" si="2">SUM(C25:C28)</f>
        <v>25.5</v>
      </c>
      <c r="D24" s="74">
        <f t="shared" si="2"/>
        <v>25</v>
      </c>
      <c r="E24" s="74">
        <f t="shared" si="2"/>
        <v>0.5</v>
      </c>
      <c r="F24" s="74">
        <f t="shared" si="2"/>
        <v>0</v>
      </c>
      <c r="G24" s="74">
        <f t="shared" si="2"/>
        <v>0</v>
      </c>
      <c r="H24" s="74">
        <f t="shared" si="2"/>
        <v>0</v>
      </c>
      <c r="I24" s="74">
        <f t="shared" si="2"/>
        <v>0</v>
      </c>
      <c r="J24" s="74">
        <f t="shared" si="2"/>
        <v>0</v>
      </c>
    </row>
    <row r="25" spans="1:10" x14ac:dyDescent="0.25">
      <c r="A25" s="142" t="s">
        <v>29</v>
      </c>
      <c r="B25" s="143">
        <v>50</v>
      </c>
      <c r="C25" s="143">
        <v>25</v>
      </c>
      <c r="D25" s="143">
        <v>25</v>
      </c>
      <c r="E25" s="143">
        <v>0.5</v>
      </c>
      <c r="F25" s="143"/>
      <c r="G25" s="143"/>
      <c r="H25" s="158"/>
      <c r="I25" s="158"/>
      <c r="J25" s="158"/>
    </row>
    <row r="26" spans="1:10" x14ac:dyDescent="0.25">
      <c r="A26" s="9" t="s">
        <v>31</v>
      </c>
      <c r="B26" s="38">
        <v>0.5</v>
      </c>
      <c r="C26" s="38"/>
      <c r="D26" s="38"/>
      <c r="E26" s="38"/>
      <c r="F26" s="38"/>
      <c r="G26" s="38"/>
      <c r="H26" s="85"/>
      <c r="I26" s="85"/>
      <c r="J26" s="85"/>
    </row>
    <row r="27" spans="1:10" x14ac:dyDescent="0.25">
      <c r="A27" s="145" t="s">
        <v>39</v>
      </c>
      <c r="B27" s="146">
        <v>0.5</v>
      </c>
      <c r="C27" s="146"/>
      <c r="D27" s="146"/>
      <c r="E27" s="146"/>
      <c r="F27" s="146"/>
      <c r="G27" s="146"/>
      <c r="H27" s="159"/>
      <c r="I27" s="159"/>
      <c r="J27" s="159"/>
    </row>
    <row r="28" spans="1:10" x14ac:dyDescent="0.25">
      <c r="A28" s="9" t="s">
        <v>48</v>
      </c>
      <c r="B28" s="38"/>
      <c r="C28" s="38">
        <v>0.5</v>
      </c>
      <c r="D28" s="38"/>
      <c r="E28" s="38"/>
      <c r="F28" s="38"/>
      <c r="G28" s="38"/>
      <c r="H28" s="85"/>
      <c r="I28" s="85"/>
      <c r="J28" s="85"/>
    </row>
    <row r="29" spans="1:10" x14ac:dyDescent="0.25">
      <c r="A29" s="14"/>
      <c r="B29" s="71"/>
      <c r="C29" s="71"/>
      <c r="D29" s="71"/>
      <c r="E29" s="87"/>
      <c r="F29" s="87"/>
      <c r="G29" s="87"/>
      <c r="H29" s="87"/>
      <c r="I29" s="87"/>
      <c r="J29" s="87"/>
    </row>
    <row r="30" spans="1:10" x14ac:dyDescent="0.25">
      <c r="A30" s="26" t="s">
        <v>4</v>
      </c>
      <c r="B30" s="74">
        <f>SUM(B31:B45)</f>
        <v>30.5</v>
      </c>
      <c r="C30" s="74">
        <f t="shared" ref="C30:J30" si="3">SUM(C31:C45)</f>
        <v>40</v>
      </c>
      <c r="D30" s="74">
        <f t="shared" si="3"/>
        <v>47.55</v>
      </c>
      <c r="E30" s="74">
        <f t="shared" si="3"/>
        <v>41</v>
      </c>
      <c r="F30" s="74">
        <f t="shared" si="3"/>
        <v>42</v>
      </c>
      <c r="G30" s="74">
        <f t="shared" si="3"/>
        <v>61.5</v>
      </c>
      <c r="H30" s="74">
        <f t="shared" si="3"/>
        <v>46.7</v>
      </c>
      <c r="I30" s="74">
        <f t="shared" si="3"/>
        <v>33.6</v>
      </c>
      <c r="J30" s="74">
        <f t="shared" si="3"/>
        <v>0</v>
      </c>
    </row>
    <row r="31" spans="1:10" x14ac:dyDescent="0.25">
      <c r="A31" s="142" t="s">
        <v>194</v>
      </c>
      <c r="B31" s="143">
        <v>2</v>
      </c>
      <c r="C31" s="143">
        <v>7</v>
      </c>
      <c r="D31" s="143">
        <v>8</v>
      </c>
      <c r="E31" s="143">
        <v>1</v>
      </c>
      <c r="F31" s="143">
        <v>2</v>
      </c>
      <c r="G31" s="143">
        <v>2</v>
      </c>
      <c r="H31" s="158">
        <v>2</v>
      </c>
      <c r="I31" s="158"/>
      <c r="J31" s="158"/>
    </row>
    <row r="32" spans="1:10" x14ac:dyDescent="0.25">
      <c r="A32" s="9" t="s">
        <v>89</v>
      </c>
      <c r="B32" s="38">
        <v>0.5</v>
      </c>
      <c r="C32" s="38">
        <v>0.5</v>
      </c>
      <c r="D32" s="38">
        <v>0.05</v>
      </c>
      <c r="E32" s="38">
        <v>0.5</v>
      </c>
      <c r="F32" s="38">
        <v>0.5</v>
      </c>
      <c r="G32" s="38">
        <v>0.5</v>
      </c>
      <c r="H32" s="85">
        <v>0.1</v>
      </c>
      <c r="I32" s="85"/>
      <c r="J32" s="85"/>
    </row>
    <row r="33" spans="1:10" x14ac:dyDescent="0.25">
      <c r="A33" s="145" t="s">
        <v>97</v>
      </c>
      <c r="B33" s="146"/>
      <c r="C33" s="146"/>
      <c r="D33" s="146">
        <v>0.5</v>
      </c>
      <c r="E33" s="146">
        <v>0.5</v>
      </c>
      <c r="F33" s="146">
        <v>0.5</v>
      </c>
      <c r="G33" s="146">
        <v>0.5</v>
      </c>
      <c r="H33" s="159">
        <v>0.1</v>
      </c>
      <c r="I33" s="159">
        <v>2</v>
      </c>
      <c r="J33" s="159"/>
    </row>
    <row r="34" spans="1:10" x14ac:dyDescent="0.25">
      <c r="A34" s="9" t="s">
        <v>99</v>
      </c>
      <c r="B34" s="38">
        <v>0.5</v>
      </c>
      <c r="C34" s="38">
        <v>1</v>
      </c>
      <c r="D34" s="38">
        <v>1</v>
      </c>
      <c r="E34" s="38">
        <v>0.5</v>
      </c>
      <c r="F34" s="38">
        <v>1</v>
      </c>
      <c r="G34" s="38">
        <v>1</v>
      </c>
      <c r="H34" s="85">
        <v>1</v>
      </c>
      <c r="I34" s="85">
        <v>0.1</v>
      </c>
      <c r="J34" s="85"/>
    </row>
    <row r="35" spans="1:10" x14ac:dyDescent="0.25">
      <c r="A35" s="164" t="s">
        <v>103</v>
      </c>
      <c r="B35" s="146">
        <v>0.5</v>
      </c>
      <c r="C35" s="146"/>
      <c r="D35" s="146">
        <v>0.5</v>
      </c>
      <c r="E35" s="146">
        <v>0.5</v>
      </c>
      <c r="F35" s="146">
        <v>1</v>
      </c>
      <c r="G35" s="146">
        <v>0.5</v>
      </c>
      <c r="H35" s="159">
        <v>0.5</v>
      </c>
      <c r="I35" s="159"/>
      <c r="J35" s="159"/>
    </row>
    <row r="36" spans="1:10" x14ac:dyDescent="0.25">
      <c r="A36" s="114" t="s">
        <v>388</v>
      </c>
      <c r="B36" s="38"/>
      <c r="C36" s="38">
        <v>0.5</v>
      </c>
      <c r="D36" s="38">
        <v>4</v>
      </c>
      <c r="E36" s="38">
        <v>5</v>
      </c>
      <c r="F36" s="38"/>
      <c r="G36" s="38"/>
      <c r="H36" s="85"/>
      <c r="I36" s="85"/>
      <c r="J36" s="85"/>
    </row>
    <row r="37" spans="1:10" x14ac:dyDescent="0.25">
      <c r="A37" s="145" t="s">
        <v>116</v>
      </c>
      <c r="B37" s="146">
        <v>25</v>
      </c>
      <c r="C37" s="146">
        <v>30</v>
      </c>
      <c r="D37" s="146">
        <v>30</v>
      </c>
      <c r="E37" s="146">
        <v>27</v>
      </c>
      <c r="F37" s="146">
        <v>24</v>
      </c>
      <c r="G37" s="146">
        <v>30</v>
      </c>
      <c r="H37" s="159">
        <v>32</v>
      </c>
      <c r="I37" s="159">
        <v>23</v>
      </c>
      <c r="J37" s="159"/>
    </row>
    <row r="38" spans="1:10" x14ac:dyDescent="0.25">
      <c r="A38" s="9" t="s">
        <v>125</v>
      </c>
      <c r="B38" s="38">
        <v>0.5</v>
      </c>
      <c r="C38" s="38"/>
      <c r="D38" s="38"/>
      <c r="E38" s="38"/>
      <c r="F38" s="38"/>
      <c r="G38" s="38"/>
      <c r="H38" s="85"/>
      <c r="I38" s="85"/>
      <c r="J38" s="85"/>
    </row>
    <row r="39" spans="1:10" x14ac:dyDescent="0.25">
      <c r="A39" s="145" t="s">
        <v>131</v>
      </c>
      <c r="B39" s="146">
        <v>0.5</v>
      </c>
      <c r="C39" s="146">
        <v>0.5</v>
      </c>
      <c r="D39" s="146">
        <v>0.5</v>
      </c>
      <c r="E39" s="146">
        <v>0.5</v>
      </c>
      <c r="F39" s="146">
        <v>0.5</v>
      </c>
      <c r="G39" s="146">
        <v>0.5</v>
      </c>
      <c r="H39" s="159">
        <v>0.5</v>
      </c>
      <c r="I39" s="159">
        <v>0.5</v>
      </c>
      <c r="J39" s="159"/>
    </row>
    <row r="40" spans="1:10" x14ac:dyDescent="0.25">
      <c r="A40" s="9" t="s">
        <v>389</v>
      </c>
      <c r="B40" s="38"/>
      <c r="C40" s="38"/>
      <c r="D40" s="38">
        <v>0.5</v>
      </c>
      <c r="E40" s="38"/>
      <c r="F40" s="38"/>
      <c r="G40" s="38"/>
      <c r="H40" s="85"/>
      <c r="I40" s="85">
        <v>0.5</v>
      </c>
      <c r="J40" s="85"/>
    </row>
    <row r="41" spans="1:10" x14ac:dyDescent="0.25">
      <c r="A41" s="145" t="s">
        <v>137</v>
      </c>
      <c r="B41" s="146">
        <v>0.5</v>
      </c>
      <c r="C41" s="146"/>
      <c r="D41" s="146"/>
      <c r="E41" s="146"/>
      <c r="F41" s="146"/>
      <c r="G41" s="146"/>
      <c r="H41" s="159"/>
      <c r="I41" s="159"/>
      <c r="J41" s="159"/>
    </row>
    <row r="42" spans="1:10" x14ac:dyDescent="0.25">
      <c r="A42" s="9" t="s">
        <v>139</v>
      </c>
      <c r="B42" s="38">
        <v>0.5</v>
      </c>
      <c r="C42" s="38">
        <v>0.5</v>
      </c>
      <c r="D42" s="38">
        <v>0.5</v>
      </c>
      <c r="E42" s="38">
        <v>0.5</v>
      </c>
      <c r="F42" s="38">
        <v>0.5</v>
      </c>
      <c r="G42" s="38">
        <v>0.5</v>
      </c>
      <c r="H42" s="85">
        <v>0.5</v>
      </c>
      <c r="I42" s="85"/>
      <c r="J42" s="85"/>
    </row>
    <row r="43" spans="1:10" x14ac:dyDescent="0.25">
      <c r="A43" s="145" t="s">
        <v>390</v>
      </c>
      <c r="B43" s="146"/>
      <c r="C43" s="146"/>
      <c r="D43" s="146"/>
      <c r="E43" s="146"/>
      <c r="F43" s="146"/>
      <c r="G43" s="146"/>
      <c r="H43" s="159"/>
      <c r="I43" s="159">
        <v>0.5</v>
      </c>
      <c r="J43" s="159"/>
    </row>
    <row r="44" spans="1:10" x14ac:dyDescent="0.25">
      <c r="A44" s="11" t="s">
        <v>391</v>
      </c>
      <c r="B44" s="38"/>
      <c r="C44" s="38"/>
      <c r="D44" s="38">
        <v>2</v>
      </c>
      <c r="E44" s="38"/>
      <c r="F44" s="38">
        <v>1</v>
      </c>
      <c r="G44" s="38">
        <v>1</v>
      </c>
      <c r="H44" s="85">
        <v>3</v>
      </c>
      <c r="I44" s="85"/>
      <c r="J44" s="85"/>
    </row>
    <row r="45" spans="1:10" x14ac:dyDescent="0.25">
      <c r="A45" s="151" t="s">
        <v>197</v>
      </c>
      <c r="B45" s="152"/>
      <c r="C45" s="152"/>
      <c r="D45" s="152"/>
      <c r="E45" s="152">
        <v>5</v>
      </c>
      <c r="F45" s="152">
        <v>11</v>
      </c>
      <c r="G45" s="152">
        <v>25</v>
      </c>
      <c r="H45" s="160">
        <v>7</v>
      </c>
      <c r="I45" s="160">
        <v>7</v>
      </c>
      <c r="J45" s="160"/>
    </row>
    <row r="46" spans="1:10" x14ac:dyDescent="0.25">
      <c r="A46" s="154" t="s">
        <v>198</v>
      </c>
      <c r="B46" s="155"/>
      <c r="C46" s="155"/>
      <c r="D46" s="155"/>
      <c r="E46" s="155">
        <v>7</v>
      </c>
      <c r="F46" s="155">
        <v>13</v>
      </c>
      <c r="G46" s="155">
        <v>2</v>
      </c>
      <c r="H46" s="169">
        <v>4</v>
      </c>
      <c r="I46" s="169">
        <v>4</v>
      </c>
      <c r="J46" s="169"/>
    </row>
    <row r="47" spans="1:10" x14ac:dyDescent="0.25">
      <c r="A47" s="11"/>
      <c r="B47" s="38"/>
      <c r="C47" s="38"/>
      <c r="D47" s="38"/>
      <c r="E47" s="38"/>
      <c r="F47" s="38"/>
      <c r="G47" s="38"/>
      <c r="H47" s="85"/>
      <c r="I47" s="85"/>
      <c r="J47" s="85"/>
    </row>
    <row r="48" spans="1:10" x14ac:dyDescent="0.25">
      <c r="A48" s="26" t="s">
        <v>5</v>
      </c>
      <c r="B48" s="74">
        <f t="shared" ref="B48:J48" si="4">B30+B24+B10+B5</f>
        <v>86.5</v>
      </c>
      <c r="C48" s="74">
        <f t="shared" si="4"/>
        <v>72.5</v>
      </c>
      <c r="D48" s="74">
        <f t="shared" si="4"/>
        <v>93.05</v>
      </c>
      <c r="E48" s="74">
        <f t="shared" si="4"/>
        <v>69</v>
      </c>
      <c r="F48" s="74">
        <f t="shared" si="4"/>
        <v>53</v>
      </c>
      <c r="G48" s="74">
        <f t="shared" ref="G48" si="5">G30+G24+G10+G5</f>
        <v>78.5</v>
      </c>
      <c r="H48" s="74">
        <f t="shared" si="4"/>
        <v>70.2</v>
      </c>
      <c r="I48" s="74">
        <f t="shared" si="4"/>
        <v>63.1</v>
      </c>
      <c r="J48" s="74">
        <f t="shared" si="4"/>
        <v>0</v>
      </c>
    </row>
    <row r="49" spans="1:10" x14ac:dyDescent="0.25">
      <c r="A49" s="26" t="s">
        <v>6</v>
      </c>
      <c r="B49" s="42">
        <f>COUNT(B6)+COUNT(B11:B22)+COUNT(B25:B28)+COUNT(B31:B44)</f>
        <v>20</v>
      </c>
      <c r="C49" s="42">
        <f t="shared" ref="C49:J49" si="6">COUNT(C6)+COUNT(C11:C22)+COUNT(C25:C28)+COUNT(C31:C44)</f>
        <v>17</v>
      </c>
      <c r="D49" s="42">
        <f t="shared" si="6"/>
        <v>18</v>
      </c>
      <c r="E49" s="42">
        <f t="shared" si="6"/>
        <v>13</v>
      </c>
      <c r="F49" s="42">
        <f t="shared" si="6"/>
        <v>12</v>
      </c>
      <c r="G49" s="42">
        <f t="shared" ref="G49" si="7">COUNT(G6)+COUNT(G11:G22)+COUNT(G25:G28)+COUNT(G31:G44)</f>
        <v>14</v>
      </c>
      <c r="H49" s="42">
        <f t="shared" si="6"/>
        <v>13</v>
      </c>
      <c r="I49" s="42">
        <f t="shared" si="6"/>
        <v>11</v>
      </c>
      <c r="J49" s="42">
        <f t="shared" si="6"/>
        <v>0</v>
      </c>
    </row>
    <row r="50" spans="1:10" x14ac:dyDescent="0.25">
      <c r="A50" s="26" t="s">
        <v>392</v>
      </c>
      <c r="B50" s="42"/>
      <c r="C50" s="42"/>
      <c r="D50" s="42"/>
      <c r="E50" s="88"/>
      <c r="F50" s="88"/>
      <c r="G50" s="88"/>
      <c r="H50" s="88"/>
      <c r="I50" s="88">
        <v>8169</v>
      </c>
      <c r="J50" s="88"/>
    </row>
    <row r="51" spans="1:10" x14ac:dyDescent="0.25">
      <c r="B51" s="83"/>
      <c r="C51" s="83"/>
      <c r="D51" s="83"/>
      <c r="E51" s="83"/>
      <c r="F51" s="83"/>
      <c r="G51" s="83"/>
      <c r="H51" s="83"/>
      <c r="I51" s="83"/>
      <c r="J51" s="83"/>
    </row>
    <row r="52" spans="1:10" x14ac:dyDescent="0.25">
      <c r="B52" s="83"/>
      <c r="C52" s="83"/>
      <c r="D52" s="83"/>
      <c r="E52" s="83"/>
      <c r="F52" s="83"/>
      <c r="G52" s="83"/>
      <c r="H52" s="83"/>
      <c r="I52" s="83"/>
      <c r="J52" s="83"/>
    </row>
  </sheetData>
  <sortState xmlns:xlrd2="http://schemas.microsoft.com/office/spreadsheetml/2017/richdata2" ref="A31:I42">
    <sortCondition ref="A30:A42"/>
  </sortState>
  <phoneticPr fontId="4" type="noConversion"/>
  <printOptions gridLines="1"/>
  <pageMargins left="0.74803149606299213" right="0.74803149606299213" top="0.98425196850393704" bottom="0.98425196850393704" header="0.51181102362204722" footer="0.51181102362204722"/>
  <pageSetup paperSize="9" scale="92" orientation="portrait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8">
    <pageSetUpPr fitToPage="1"/>
  </sheetPr>
  <dimension ref="A1:K58"/>
  <sheetViews>
    <sheetView topLeftCell="A26" zoomScaleNormal="100" workbookViewId="0">
      <selection activeCell="G56" sqref="G56"/>
    </sheetView>
  </sheetViews>
  <sheetFormatPr defaultColWidth="8.85546875" defaultRowHeight="15.75" customHeight="1" x14ac:dyDescent="0.25"/>
  <cols>
    <col min="1" max="1" width="29.5703125" style="2" customWidth="1"/>
    <col min="2" max="7" width="9.5703125" style="2" customWidth="1"/>
    <col min="8" max="10" width="11.28515625" style="2" customWidth="1"/>
    <col min="11" max="16384" width="8.85546875" style="2"/>
  </cols>
  <sheetData>
    <row r="1" spans="1:11" x14ac:dyDescent="0.25">
      <c r="A1" s="26"/>
      <c r="B1" s="22">
        <v>1976</v>
      </c>
      <c r="C1" s="22">
        <v>1997</v>
      </c>
      <c r="D1" s="22">
        <v>2006</v>
      </c>
      <c r="E1" s="22">
        <v>2011</v>
      </c>
      <c r="F1" s="22">
        <v>2014</v>
      </c>
      <c r="G1" s="22">
        <v>2017</v>
      </c>
      <c r="H1" s="22">
        <v>2020</v>
      </c>
      <c r="I1" s="22">
        <v>2023</v>
      </c>
      <c r="J1" s="22"/>
    </row>
    <row r="2" spans="1:11" ht="17.25" customHeight="1" x14ac:dyDescent="0.25">
      <c r="A2" s="29" t="s">
        <v>381</v>
      </c>
      <c r="B2" s="16" t="s">
        <v>189</v>
      </c>
      <c r="C2" s="16" t="s">
        <v>189</v>
      </c>
      <c r="D2" s="16" t="s">
        <v>189</v>
      </c>
      <c r="E2" s="16" t="s">
        <v>189</v>
      </c>
      <c r="F2" s="16" t="s">
        <v>189</v>
      </c>
      <c r="G2" s="16" t="s">
        <v>189</v>
      </c>
      <c r="H2" s="16" t="s">
        <v>189</v>
      </c>
      <c r="I2" s="16" t="s">
        <v>189</v>
      </c>
      <c r="J2" s="16" t="s">
        <v>189</v>
      </c>
    </row>
    <row r="3" spans="1:11" ht="31.5" x14ac:dyDescent="0.25">
      <c r="A3" s="10" t="s">
        <v>382</v>
      </c>
      <c r="B3" s="6"/>
      <c r="C3" s="6"/>
      <c r="D3" s="6"/>
      <c r="E3" s="12"/>
      <c r="F3" s="12"/>
      <c r="G3" s="12" t="s">
        <v>291</v>
      </c>
      <c r="H3" s="12"/>
      <c r="I3" s="12" t="s">
        <v>243</v>
      </c>
      <c r="J3" s="12"/>
    </row>
    <row r="4" spans="1:11" x14ac:dyDescent="0.25">
      <c r="A4" s="21" t="s">
        <v>393</v>
      </c>
      <c r="B4" s="8"/>
      <c r="C4" s="8"/>
      <c r="D4" s="8"/>
      <c r="E4" s="56"/>
      <c r="F4" s="56"/>
      <c r="G4" s="56"/>
      <c r="H4" s="56"/>
      <c r="I4" s="56"/>
      <c r="J4" s="56"/>
    </row>
    <row r="5" spans="1:11" x14ac:dyDescent="0.25">
      <c r="A5" s="26" t="s">
        <v>3</v>
      </c>
      <c r="B5" s="24"/>
      <c r="C5" s="24"/>
      <c r="D5" s="24"/>
      <c r="E5" s="57"/>
      <c r="F5" s="57"/>
      <c r="G5" s="57"/>
      <c r="H5" s="57"/>
      <c r="I5" s="57"/>
      <c r="J5" s="57"/>
    </row>
    <row r="6" spans="1:11" x14ac:dyDescent="0.25">
      <c r="A6" s="29" t="s">
        <v>394</v>
      </c>
      <c r="B6" s="41"/>
      <c r="C6" s="41"/>
      <c r="D6" s="41"/>
      <c r="E6" s="89"/>
      <c r="F6" s="41">
        <v>1</v>
      </c>
      <c r="G6" s="41"/>
      <c r="H6" s="113" t="s">
        <v>395</v>
      </c>
      <c r="I6" s="89"/>
      <c r="J6" s="89"/>
      <c r="K6" s="83"/>
    </row>
    <row r="7" spans="1:11" x14ac:dyDescent="0.25">
      <c r="A7" s="21"/>
      <c r="B7" s="71"/>
      <c r="C7" s="71"/>
      <c r="D7" s="71"/>
      <c r="E7" s="87"/>
      <c r="F7" s="87"/>
      <c r="G7" s="87"/>
      <c r="H7" s="87"/>
      <c r="I7" s="87"/>
      <c r="J7" s="87"/>
      <c r="K7" s="83"/>
    </row>
    <row r="8" spans="1:11" x14ac:dyDescent="0.25">
      <c r="A8" s="26" t="s">
        <v>1</v>
      </c>
      <c r="B8" s="74">
        <f t="shared" ref="B8:I8" si="0">SUM(B9:B17)</f>
        <v>18.5</v>
      </c>
      <c r="C8" s="74">
        <f t="shared" si="0"/>
        <v>20.5</v>
      </c>
      <c r="D8" s="74">
        <f t="shared" si="0"/>
        <v>37</v>
      </c>
      <c r="E8" s="74">
        <f t="shared" si="0"/>
        <v>33</v>
      </c>
      <c r="F8" s="74">
        <f t="shared" si="0"/>
        <v>32</v>
      </c>
      <c r="G8" s="74">
        <f t="shared" si="0"/>
        <v>20</v>
      </c>
      <c r="H8" s="74">
        <f t="shared" si="0"/>
        <v>19</v>
      </c>
      <c r="I8" s="74">
        <f t="shared" si="0"/>
        <v>23</v>
      </c>
      <c r="J8" s="74">
        <f t="shared" ref="J8" si="1">SUM(J9:J17)</f>
        <v>0</v>
      </c>
      <c r="K8" s="83"/>
    </row>
    <row r="9" spans="1:11" x14ac:dyDescent="0.25">
      <c r="A9" s="142" t="s">
        <v>144</v>
      </c>
      <c r="B9" s="143">
        <v>15</v>
      </c>
      <c r="C9" s="143">
        <v>15</v>
      </c>
      <c r="D9" s="143">
        <v>20</v>
      </c>
      <c r="E9" s="143">
        <v>9</v>
      </c>
      <c r="F9" s="143">
        <v>6</v>
      </c>
      <c r="G9" s="143">
        <v>4</v>
      </c>
      <c r="H9" s="158">
        <v>0.5</v>
      </c>
      <c r="I9" s="158">
        <v>2</v>
      </c>
      <c r="J9" s="158"/>
      <c r="K9" s="83"/>
    </row>
    <row r="10" spans="1:11" x14ac:dyDescent="0.25">
      <c r="A10" s="9" t="s">
        <v>145</v>
      </c>
      <c r="B10" s="38"/>
      <c r="C10" s="38"/>
      <c r="D10" s="38">
        <v>0.5</v>
      </c>
      <c r="E10" s="38"/>
      <c r="F10" s="38"/>
      <c r="G10" s="38"/>
      <c r="H10" s="85"/>
      <c r="I10" s="85"/>
      <c r="J10" s="85"/>
      <c r="K10" s="83"/>
    </row>
    <row r="11" spans="1:11" x14ac:dyDescent="0.25">
      <c r="A11" s="145" t="s">
        <v>153</v>
      </c>
      <c r="B11" s="146"/>
      <c r="C11" s="146">
        <v>0.5</v>
      </c>
      <c r="D11" s="146"/>
      <c r="E11" s="146"/>
      <c r="F11" s="146"/>
      <c r="G11" s="146"/>
      <c r="H11" s="159"/>
      <c r="I11" s="159"/>
      <c r="J11" s="159"/>
      <c r="K11" s="83"/>
    </row>
    <row r="12" spans="1:11" x14ac:dyDescent="0.25">
      <c r="A12" s="9" t="s">
        <v>157</v>
      </c>
      <c r="B12" s="38">
        <v>0.5</v>
      </c>
      <c r="C12" s="38">
        <v>3</v>
      </c>
      <c r="D12" s="38">
        <v>6</v>
      </c>
      <c r="E12" s="38">
        <v>10</v>
      </c>
      <c r="F12" s="38">
        <v>11</v>
      </c>
      <c r="G12" s="38">
        <v>9</v>
      </c>
      <c r="H12" s="85">
        <v>7</v>
      </c>
      <c r="I12" s="85">
        <v>10</v>
      </c>
      <c r="J12" s="85"/>
      <c r="K12" s="83"/>
    </row>
    <row r="13" spans="1:11" x14ac:dyDescent="0.25">
      <c r="A13" s="145" t="s">
        <v>162</v>
      </c>
      <c r="B13" s="146"/>
      <c r="C13" s="146">
        <v>1</v>
      </c>
      <c r="D13" s="146"/>
      <c r="E13" s="146">
        <v>3</v>
      </c>
      <c r="F13" s="146">
        <v>2</v>
      </c>
      <c r="G13" s="146">
        <v>7</v>
      </c>
      <c r="H13" s="159">
        <v>11</v>
      </c>
      <c r="I13" s="159">
        <v>11</v>
      </c>
      <c r="J13" s="159"/>
      <c r="K13" s="83"/>
    </row>
    <row r="14" spans="1:11" x14ac:dyDescent="0.25">
      <c r="A14" s="9" t="s">
        <v>174</v>
      </c>
      <c r="B14" s="38">
        <v>2</v>
      </c>
      <c r="C14" s="38">
        <v>0.5</v>
      </c>
      <c r="D14" s="38">
        <v>4</v>
      </c>
      <c r="E14" s="38">
        <v>9</v>
      </c>
      <c r="F14" s="38">
        <v>10</v>
      </c>
      <c r="G14" s="38"/>
      <c r="H14" s="85"/>
      <c r="I14" s="85"/>
      <c r="J14" s="85"/>
      <c r="K14" s="83"/>
    </row>
    <row r="15" spans="1:11" x14ac:dyDescent="0.25">
      <c r="A15" s="145" t="s">
        <v>175</v>
      </c>
      <c r="B15" s="146"/>
      <c r="C15" s="146"/>
      <c r="D15" s="146">
        <v>1</v>
      </c>
      <c r="E15" s="146"/>
      <c r="F15" s="146">
        <v>3</v>
      </c>
      <c r="G15" s="146"/>
      <c r="H15" s="159">
        <v>0.5</v>
      </c>
      <c r="I15" s="159"/>
      <c r="J15" s="159"/>
      <c r="K15" s="83"/>
    </row>
    <row r="16" spans="1:11" x14ac:dyDescent="0.25">
      <c r="A16" s="9" t="s">
        <v>208</v>
      </c>
      <c r="B16" s="38">
        <v>1</v>
      </c>
      <c r="C16" s="38"/>
      <c r="D16" s="38">
        <v>5</v>
      </c>
      <c r="E16" s="38">
        <v>2</v>
      </c>
      <c r="F16" s="38"/>
      <c r="G16" s="38"/>
      <c r="H16" s="85"/>
      <c r="I16" s="85"/>
      <c r="J16" s="85"/>
      <c r="K16" s="83"/>
    </row>
    <row r="17" spans="1:11" x14ac:dyDescent="0.25">
      <c r="A17" s="145" t="s">
        <v>177</v>
      </c>
      <c r="B17" s="146"/>
      <c r="C17" s="146">
        <v>0.5</v>
      </c>
      <c r="D17" s="146">
        <v>0.5</v>
      </c>
      <c r="E17" s="146"/>
      <c r="F17" s="159"/>
      <c r="G17" s="159"/>
      <c r="H17" s="159"/>
      <c r="I17" s="159"/>
      <c r="J17" s="159"/>
      <c r="K17" s="83"/>
    </row>
    <row r="18" spans="1:11" x14ac:dyDescent="0.25">
      <c r="A18" s="11" t="s">
        <v>0</v>
      </c>
      <c r="B18" s="85"/>
      <c r="C18" s="85"/>
      <c r="D18" s="85"/>
      <c r="E18" s="85"/>
      <c r="F18" s="38">
        <v>11</v>
      </c>
      <c r="G18" s="38">
        <v>11</v>
      </c>
      <c r="H18" s="85"/>
      <c r="I18" s="85"/>
      <c r="J18" s="85"/>
      <c r="K18" s="83"/>
    </row>
    <row r="19" spans="1:11" x14ac:dyDescent="0.25">
      <c r="A19" s="56"/>
      <c r="B19" s="71"/>
      <c r="C19" s="71"/>
      <c r="D19" s="71"/>
      <c r="E19" s="71"/>
      <c r="F19" s="71"/>
      <c r="G19" s="71"/>
      <c r="H19" s="87"/>
      <c r="I19" s="87"/>
      <c r="J19" s="87"/>
      <c r="K19" s="83"/>
    </row>
    <row r="20" spans="1:11" x14ac:dyDescent="0.25">
      <c r="A20" s="26" t="s">
        <v>2</v>
      </c>
      <c r="B20" s="74">
        <f t="shared" ref="B20:I20" si="2">SUM(B21:B24)</f>
        <v>3</v>
      </c>
      <c r="C20" s="74">
        <f t="shared" si="2"/>
        <v>1</v>
      </c>
      <c r="D20" s="74">
        <f t="shared" si="2"/>
        <v>2.5</v>
      </c>
      <c r="E20" s="74">
        <f t="shared" si="2"/>
        <v>1.5</v>
      </c>
      <c r="F20" s="74">
        <f t="shared" si="2"/>
        <v>0.5</v>
      </c>
      <c r="G20" s="74">
        <f t="shared" si="2"/>
        <v>0.5</v>
      </c>
      <c r="H20" s="74">
        <f t="shared" si="2"/>
        <v>1</v>
      </c>
      <c r="I20" s="74">
        <f t="shared" si="2"/>
        <v>1</v>
      </c>
      <c r="J20" s="74">
        <f t="shared" ref="J20" si="3">SUM(J21:J24)</f>
        <v>0</v>
      </c>
      <c r="K20" s="83"/>
    </row>
    <row r="21" spans="1:11" x14ac:dyDescent="0.25">
      <c r="A21" s="142" t="s">
        <v>23</v>
      </c>
      <c r="B21" s="143">
        <v>1</v>
      </c>
      <c r="C21" s="143">
        <v>0.5</v>
      </c>
      <c r="D21" s="143">
        <v>1</v>
      </c>
      <c r="E21" s="143">
        <v>0.5</v>
      </c>
      <c r="F21" s="143"/>
      <c r="G21" s="143"/>
      <c r="H21" s="158"/>
      <c r="I21" s="158"/>
      <c r="J21" s="158"/>
      <c r="K21" s="83"/>
    </row>
    <row r="22" spans="1:11" x14ac:dyDescent="0.25">
      <c r="A22" s="9" t="s">
        <v>31</v>
      </c>
      <c r="B22" s="38"/>
      <c r="C22" s="38"/>
      <c r="D22" s="38"/>
      <c r="E22" s="38"/>
      <c r="F22" s="38"/>
      <c r="G22" s="38"/>
      <c r="H22" s="85">
        <v>1</v>
      </c>
      <c r="I22" s="85">
        <v>1</v>
      </c>
      <c r="J22" s="85"/>
      <c r="K22" s="83"/>
    </row>
    <row r="23" spans="1:11" x14ac:dyDescent="0.25">
      <c r="A23" s="145" t="s">
        <v>36</v>
      </c>
      <c r="B23" s="146"/>
      <c r="C23" s="146"/>
      <c r="D23" s="146">
        <v>0.5</v>
      </c>
      <c r="E23" s="146"/>
      <c r="F23" s="146"/>
      <c r="G23" s="146"/>
      <c r="H23" s="159"/>
      <c r="I23" s="159"/>
      <c r="J23" s="159"/>
      <c r="K23" s="83"/>
    </row>
    <row r="24" spans="1:11" x14ac:dyDescent="0.25">
      <c r="A24" s="9" t="s">
        <v>42</v>
      </c>
      <c r="B24" s="38">
        <v>2</v>
      </c>
      <c r="C24" s="38">
        <v>0.5</v>
      </c>
      <c r="D24" s="38">
        <v>1</v>
      </c>
      <c r="E24" s="38">
        <v>1</v>
      </c>
      <c r="F24" s="38">
        <v>0.5</v>
      </c>
      <c r="G24" s="38">
        <v>0.5</v>
      </c>
      <c r="H24" s="85"/>
      <c r="I24" s="85"/>
      <c r="J24" s="85"/>
      <c r="K24" s="83"/>
    </row>
    <row r="25" spans="1:11" x14ac:dyDescent="0.25">
      <c r="A25" s="14"/>
      <c r="B25" s="71"/>
      <c r="C25" s="71"/>
      <c r="D25" s="71"/>
      <c r="E25" s="87"/>
      <c r="F25" s="87"/>
      <c r="G25" s="87"/>
      <c r="H25" s="87"/>
      <c r="I25" s="87"/>
      <c r="J25" s="87"/>
      <c r="K25" s="83"/>
    </row>
    <row r="26" spans="1:11" x14ac:dyDescent="0.25">
      <c r="A26" s="26" t="s">
        <v>4</v>
      </c>
      <c r="B26" s="74">
        <f>SUM(B27:B50)</f>
        <v>30</v>
      </c>
      <c r="C26" s="74">
        <f t="shared" ref="C26:J26" si="4">SUM(C27:C50)</f>
        <v>28.5</v>
      </c>
      <c r="D26" s="74">
        <f t="shared" si="4"/>
        <v>35.5</v>
      </c>
      <c r="E26" s="74">
        <f t="shared" si="4"/>
        <v>34</v>
      </c>
      <c r="F26" s="74">
        <f t="shared" si="4"/>
        <v>7.5</v>
      </c>
      <c r="G26" s="74">
        <f t="shared" si="4"/>
        <v>13</v>
      </c>
      <c r="H26" s="74">
        <f t="shared" si="4"/>
        <v>20.6</v>
      </c>
      <c r="I26" s="74">
        <f t="shared" si="4"/>
        <v>27</v>
      </c>
      <c r="J26" s="74">
        <f t="shared" si="4"/>
        <v>0</v>
      </c>
      <c r="K26" s="83"/>
    </row>
    <row r="27" spans="1:11" x14ac:dyDescent="0.25">
      <c r="A27" s="142" t="s">
        <v>396</v>
      </c>
      <c r="B27" s="143">
        <v>18</v>
      </c>
      <c r="C27" s="143">
        <v>3</v>
      </c>
      <c r="D27" s="143">
        <v>12</v>
      </c>
      <c r="E27" s="143">
        <v>0.5</v>
      </c>
      <c r="F27" s="143">
        <v>0.5</v>
      </c>
      <c r="G27" s="143"/>
      <c r="H27" s="158">
        <v>2</v>
      </c>
      <c r="I27" s="158"/>
      <c r="J27" s="158"/>
      <c r="K27" s="83"/>
    </row>
    <row r="28" spans="1:11" x14ac:dyDescent="0.25">
      <c r="A28" s="9" t="s">
        <v>86</v>
      </c>
      <c r="B28" s="38">
        <v>0.5</v>
      </c>
      <c r="C28" s="38">
        <v>1</v>
      </c>
      <c r="D28" s="38">
        <v>0.5</v>
      </c>
      <c r="E28" s="38">
        <v>0.5</v>
      </c>
      <c r="F28" s="38"/>
      <c r="G28" s="38"/>
      <c r="H28" s="85"/>
      <c r="I28" s="85"/>
      <c r="J28" s="85"/>
      <c r="K28" s="83"/>
    </row>
    <row r="29" spans="1:11" x14ac:dyDescent="0.25">
      <c r="A29" s="145" t="s">
        <v>89</v>
      </c>
      <c r="B29" s="146"/>
      <c r="C29" s="146">
        <v>0.5</v>
      </c>
      <c r="D29" s="146"/>
      <c r="E29" s="146">
        <v>0.5</v>
      </c>
      <c r="F29" s="146"/>
      <c r="G29" s="146">
        <v>0.5</v>
      </c>
      <c r="H29" s="159"/>
      <c r="I29" s="159">
        <v>0.5</v>
      </c>
      <c r="J29" s="159"/>
      <c r="K29" s="83"/>
    </row>
    <row r="30" spans="1:11" x14ac:dyDescent="0.25">
      <c r="A30" s="9" t="s">
        <v>91</v>
      </c>
      <c r="B30" s="38">
        <v>0.5</v>
      </c>
      <c r="C30" s="38">
        <v>0.5</v>
      </c>
      <c r="D30" s="38"/>
      <c r="E30" s="38"/>
      <c r="F30" s="38"/>
      <c r="G30" s="38"/>
      <c r="H30" s="85"/>
      <c r="I30" s="85"/>
      <c r="J30" s="85"/>
      <c r="K30" s="83"/>
    </row>
    <row r="31" spans="1:11" x14ac:dyDescent="0.25">
      <c r="A31" s="145" t="s">
        <v>94</v>
      </c>
      <c r="B31" s="146"/>
      <c r="C31" s="146"/>
      <c r="D31" s="146"/>
      <c r="E31" s="146"/>
      <c r="F31" s="146"/>
      <c r="G31" s="146"/>
      <c r="H31" s="159">
        <v>0.5</v>
      </c>
      <c r="I31" s="159"/>
      <c r="J31" s="159"/>
      <c r="K31" s="83"/>
    </row>
    <row r="32" spans="1:11" x14ac:dyDescent="0.25">
      <c r="A32" s="9" t="s">
        <v>96</v>
      </c>
      <c r="B32" s="38">
        <v>0.5</v>
      </c>
      <c r="C32" s="38">
        <v>0.5</v>
      </c>
      <c r="D32" s="38">
        <v>2</v>
      </c>
      <c r="E32" s="38">
        <v>0.5</v>
      </c>
      <c r="F32" s="38">
        <v>1</v>
      </c>
      <c r="G32" s="38"/>
      <c r="H32" s="85"/>
      <c r="I32" s="85"/>
      <c r="J32" s="85"/>
      <c r="K32" s="83"/>
    </row>
    <row r="33" spans="1:11" x14ac:dyDescent="0.25">
      <c r="A33" s="145" t="s">
        <v>97</v>
      </c>
      <c r="B33" s="146">
        <v>0.5</v>
      </c>
      <c r="C33" s="146">
        <v>1</v>
      </c>
      <c r="D33" s="146">
        <v>0.5</v>
      </c>
      <c r="E33" s="146">
        <v>0.5</v>
      </c>
      <c r="F33" s="146">
        <v>0.5</v>
      </c>
      <c r="G33" s="146"/>
      <c r="H33" s="159">
        <v>0.1</v>
      </c>
      <c r="I33" s="159">
        <v>0.5</v>
      </c>
      <c r="J33" s="159"/>
      <c r="K33" s="83"/>
    </row>
    <row r="34" spans="1:11" x14ac:dyDescent="0.25">
      <c r="A34" s="9" t="s">
        <v>99</v>
      </c>
      <c r="B34" s="38"/>
      <c r="C34" s="38"/>
      <c r="D34" s="38">
        <v>0.5</v>
      </c>
      <c r="E34" s="38">
        <v>0.5</v>
      </c>
      <c r="F34" s="38"/>
      <c r="G34" s="38"/>
      <c r="H34" s="85"/>
      <c r="I34" s="85">
        <v>0.5</v>
      </c>
      <c r="J34" s="85"/>
      <c r="K34" s="83"/>
    </row>
    <row r="35" spans="1:11" x14ac:dyDescent="0.25">
      <c r="A35" s="145" t="s">
        <v>100</v>
      </c>
      <c r="B35" s="146">
        <v>3</v>
      </c>
      <c r="C35" s="146">
        <v>3</v>
      </c>
      <c r="D35" s="146"/>
      <c r="E35" s="146"/>
      <c r="F35" s="146"/>
      <c r="G35" s="146"/>
      <c r="H35" s="159"/>
      <c r="I35" s="159"/>
      <c r="J35" s="159"/>
      <c r="K35" s="83"/>
    </row>
    <row r="36" spans="1:11" x14ac:dyDescent="0.25">
      <c r="A36" s="9" t="s">
        <v>101</v>
      </c>
      <c r="B36" s="38"/>
      <c r="C36" s="38">
        <v>6</v>
      </c>
      <c r="D36" s="38">
        <v>2</v>
      </c>
      <c r="E36" s="38"/>
      <c r="F36" s="38"/>
      <c r="G36" s="38"/>
      <c r="H36" s="85"/>
      <c r="I36" s="85"/>
      <c r="J36" s="85"/>
      <c r="K36" s="83"/>
    </row>
    <row r="37" spans="1:11" x14ac:dyDescent="0.25">
      <c r="A37" s="145" t="s">
        <v>102</v>
      </c>
      <c r="B37" s="146"/>
      <c r="C37" s="146"/>
      <c r="D37" s="146">
        <v>4</v>
      </c>
      <c r="E37" s="146">
        <v>5</v>
      </c>
      <c r="F37" s="146"/>
      <c r="G37" s="146"/>
      <c r="H37" s="159"/>
      <c r="I37" s="159"/>
      <c r="J37" s="159"/>
      <c r="K37" s="83"/>
    </row>
    <row r="38" spans="1:11" x14ac:dyDescent="0.25">
      <c r="A38" s="9" t="s">
        <v>108</v>
      </c>
      <c r="B38" s="38"/>
      <c r="C38" s="38"/>
      <c r="D38" s="38"/>
      <c r="E38" s="38"/>
      <c r="F38" s="38"/>
      <c r="G38" s="38"/>
      <c r="H38" s="85"/>
      <c r="I38" s="85">
        <v>8</v>
      </c>
      <c r="J38" s="85"/>
      <c r="K38" s="83"/>
    </row>
    <row r="39" spans="1:11" x14ac:dyDescent="0.25">
      <c r="A39" s="145" t="s">
        <v>118</v>
      </c>
      <c r="B39" s="146">
        <v>3</v>
      </c>
      <c r="C39" s="146">
        <v>6</v>
      </c>
      <c r="D39" s="146">
        <v>5</v>
      </c>
      <c r="E39" s="146"/>
      <c r="F39" s="146"/>
      <c r="G39" s="146"/>
      <c r="H39" s="159"/>
      <c r="I39" s="159"/>
      <c r="J39" s="159"/>
      <c r="K39" s="83"/>
    </row>
    <row r="40" spans="1:11" x14ac:dyDescent="0.25">
      <c r="A40" s="9" t="s">
        <v>120</v>
      </c>
      <c r="B40" s="38">
        <v>0.5</v>
      </c>
      <c r="C40" s="38"/>
      <c r="D40" s="38"/>
      <c r="E40" s="38"/>
      <c r="F40" s="38"/>
      <c r="G40" s="38"/>
      <c r="H40" s="85"/>
      <c r="I40" s="85"/>
      <c r="J40" s="85"/>
      <c r="K40" s="83"/>
    </row>
    <row r="41" spans="1:11" x14ac:dyDescent="0.25">
      <c r="A41" s="145" t="s">
        <v>126</v>
      </c>
      <c r="B41" s="146">
        <v>1</v>
      </c>
      <c r="C41" s="146"/>
      <c r="D41" s="146"/>
      <c r="E41" s="146"/>
      <c r="F41" s="146"/>
      <c r="G41" s="146"/>
      <c r="H41" s="159"/>
      <c r="I41" s="159"/>
      <c r="J41" s="159"/>
      <c r="K41" s="83"/>
    </row>
    <row r="42" spans="1:11" x14ac:dyDescent="0.25">
      <c r="A42" s="9" t="s">
        <v>130</v>
      </c>
      <c r="B42" s="38">
        <v>0.5</v>
      </c>
      <c r="C42" s="38">
        <v>0.5</v>
      </c>
      <c r="D42" s="38"/>
      <c r="E42" s="38"/>
      <c r="F42" s="38"/>
      <c r="G42" s="38"/>
      <c r="H42" s="85"/>
      <c r="I42" s="85"/>
      <c r="J42" s="85"/>
      <c r="K42" s="83"/>
    </row>
    <row r="43" spans="1:11" x14ac:dyDescent="0.25">
      <c r="A43" s="145" t="s">
        <v>131</v>
      </c>
      <c r="B43" s="146"/>
      <c r="C43" s="146">
        <v>5</v>
      </c>
      <c r="D43" s="146">
        <v>5</v>
      </c>
      <c r="E43" s="146">
        <v>4</v>
      </c>
      <c r="F43" s="146">
        <v>4</v>
      </c>
      <c r="G43" s="146">
        <v>0.5</v>
      </c>
      <c r="H43" s="159"/>
      <c r="I43" s="159">
        <v>0.5</v>
      </c>
      <c r="J43" s="159"/>
      <c r="K43" s="83"/>
    </row>
    <row r="44" spans="1:11" x14ac:dyDescent="0.25">
      <c r="A44" s="9" t="s">
        <v>397</v>
      </c>
      <c r="B44" s="38"/>
      <c r="C44" s="38"/>
      <c r="D44" s="38"/>
      <c r="E44" s="38"/>
      <c r="F44" s="38"/>
      <c r="G44" s="38"/>
      <c r="H44" s="85">
        <v>3</v>
      </c>
      <c r="I44" s="85"/>
      <c r="J44" s="85"/>
      <c r="K44" s="83"/>
    </row>
    <row r="45" spans="1:11" x14ac:dyDescent="0.25">
      <c r="A45" s="145" t="s">
        <v>11</v>
      </c>
      <c r="B45" s="146"/>
      <c r="C45" s="146"/>
      <c r="D45" s="146">
        <v>0.5</v>
      </c>
      <c r="E45" s="146"/>
      <c r="F45" s="146"/>
      <c r="G45" s="146"/>
      <c r="H45" s="159"/>
      <c r="I45" s="159"/>
      <c r="J45" s="159"/>
      <c r="K45" s="83"/>
    </row>
    <row r="46" spans="1:11" x14ac:dyDescent="0.25">
      <c r="A46" s="9" t="s">
        <v>139</v>
      </c>
      <c r="B46" s="38">
        <v>1</v>
      </c>
      <c r="C46" s="38">
        <v>1</v>
      </c>
      <c r="D46" s="38">
        <v>0.5</v>
      </c>
      <c r="E46" s="38">
        <v>0.5</v>
      </c>
      <c r="F46" s="38">
        <v>0.5</v>
      </c>
      <c r="G46" s="38"/>
      <c r="H46" s="85"/>
      <c r="I46" s="85"/>
      <c r="J46" s="85"/>
      <c r="K46" s="83"/>
    </row>
    <row r="47" spans="1:11" x14ac:dyDescent="0.25">
      <c r="A47" s="150" t="s">
        <v>398</v>
      </c>
      <c r="B47" s="146"/>
      <c r="C47" s="146"/>
      <c r="D47" s="146">
        <v>0.5</v>
      </c>
      <c r="E47" s="146">
        <v>0.5</v>
      </c>
      <c r="F47" s="146">
        <v>1</v>
      </c>
      <c r="G47" s="146"/>
      <c r="H47" s="159"/>
      <c r="I47" s="159"/>
      <c r="J47" s="159"/>
      <c r="K47" s="83"/>
    </row>
    <row r="48" spans="1:11" x14ac:dyDescent="0.25">
      <c r="A48" s="11" t="s">
        <v>399</v>
      </c>
      <c r="B48" s="38"/>
      <c r="C48" s="38"/>
      <c r="D48" s="38">
        <v>0.5</v>
      </c>
      <c r="E48" s="38">
        <v>13</v>
      </c>
      <c r="F48" s="38"/>
      <c r="G48" s="38"/>
      <c r="H48" s="85"/>
      <c r="I48" s="85"/>
      <c r="J48" s="85"/>
      <c r="K48" s="83"/>
    </row>
    <row r="49" spans="1:11" x14ac:dyDescent="0.25">
      <c r="A49" s="150" t="s">
        <v>400</v>
      </c>
      <c r="B49" s="146"/>
      <c r="C49" s="146"/>
      <c r="D49" s="146">
        <v>2</v>
      </c>
      <c r="E49" s="146"/>
      <c r="F49" s="146"/>
      <c r="G49" s="146"/>
      <c r="H49" s="159"/>
      <c r="I49" s="159"/>
      <c r="J49" s="159"/>
      <c r="K49" s="83"/>
    </row>
    <row r="50" spans="1:11" x14ac:dyDescent="0.25">
      <c r="A50" s="151" t="s">
        <v>197</v>
      </c>
      <c r="B50" s="152">
        <v>1</v>
      </c>
      <c r="C50" s="152">
        <v>0.5</v>
      </c>
      <c r="D50" s="152"/>
      <c r="E50" s="152">
        <v>8</v>
      </c>
      <c r="F50" s="152"/>
      <c r="G50" s="152">
        <v>12</v>
      </c>
      <c r="H50" s="160">
        <v>15</v>
      </c>
      <c r="I50" s="160">
        <v>17</v>
      </c>
      <c r="J50" s="160"/>
      <c r="K50" s="83"/>
    </row>
    <row r="51" spans="1:11" x14ac:dyDescent="0.25">
      <c r="A51" s="154" t="s">
        <v>198</v>
      </c>
      <c r="B51" s="155"/>
      <c r="C51" s="155"/>
      <c r="D51" s="155"/>
      <c r="E51" s="155">
        <v>2</v>
      </c>
      <c r="F51" s="155">
        <v>8</v>
      </c>
      <c r="G51" s="155">
        <v>30</v>
      </c>
      <c r="H51" s="169"/>
      <c r="I51" s="169">
        <v>10</v>
      </c>
      <c r="J51" s="169"/>
      <c r="K51" s="83"/>
    </row>
    <row r="52" spans="1:11" x14ac:dyDescent="0.25">
      <c r="A52" s="11"/>
      <c r="B52" s="38"/>
      <c r="C52" s="38"/>
      <c r="D52" s="38"/>
      <c r="E52" s="38"/>
      <c r="F52" s="38"/>
      <c r="G52" s="38"/>
      <c r="H52" s="85"/>
      <c r="I52" s="85"/>
      <c r="J52" s="85"/>
      <c r="K52" s="83"/>
    </row>
    <row r="53" spans="1:11" x14ac:dyDescent="0.25">
      <c r="A53" s="26" t="s">
        <v>5</v>
      </c>
      <c r="B53" s="74">
        <f t="shared" ref="B53:I53" si="5">B26+B20+B8</f>
        <v>51.5</v>
      </c>
      <c r="C53" s="74">
        <f t="shared" si="5"/>
        <v>50</v>
      </c>
      <c r="D53" s="74">
        <f t="shared" si="5"/>
        <v>75</v>
      </c>
      <c r="E53" s="74">
        <f t="shared" si="5"/>
        <v>68.5</v>
      </c>
      <c r="F53" s="74">
        <f t="shared" si="5"/>
        <v>40</v>
      </c>
      <c r="G53" s="74">
        <f t="shared" ref="G53" si="6">G26+G20+G8</f>
        <v>33.5</v>
      </c>
      <c r="H53" s="74">
        <f t="shared" si="5"/>
        <v>40.6</v>
      </c>
      <c r="I53" s="74">
        <f t="shared" si="5"/>
        <v>51</v>
      </c>
      <c r="J53" s="74">
        <f t="shared" ref="J53" si="7">J26+J20+J8</f>
        <v>0</v>
      </c>
      <c r="K53" s="83"/>
    </row>
    <row r="54" spans="1:11" x14ac:dyDescent="0.25">
      <c r="A54" s="26" t="s">
        <v>6</v>
      </c>
      <c r="B54" s="42">
        <f>COUNT(B9:B17)+COUNT(B21:B24)+COUNT(B27:B49)</f>
        <v>17</v>
      </c>
      <c r="C54" s="42">
        <f t="shared" ref="C54:I54" si="8">COUNT(C9:C17)+COUNT(C21:C24)+COUNT(C27:C49)</f>
        <v>20</v>
      </c>
      <c r="D54" s="42">
        <f t="shared" si="8"/>
        <v>24</v>
      </c>
      <c r="E54" s="42">
        <f t="shared" si="8"/>
        <v>18</v>
      </c>
      <c r="F54" s="42">
        <f t="shared" si="8"/>
        <v>12</v>
      </c>
      <c r="G54" s="42">
        <f t="shared" ref="G54" si="9">COUNT(G9:G17)+COUNT(G21:G24)+COUNT(G27:G49)</f>
        <v>6</v>
      </c>
      <c r="H54" s="42">
        <f t="shared" si="8"/>
        <v>9</v>
      </c>
      <c r="I54" s="42">
        <f t="shared" si="8"/>
        <v>9</v>
      </c>
      <c r="J54" s="42">
        <f t="shared" ref="J54" si="10">COUNT(J9:J17)+COUNT(J21:J24)+COUNT(J27:J49)</f>
        <v>0</v>
      </c>
      <c r="K54" s="83"/>
    </row>
    <row r="55" spans="1:11" x14ac:dyDescent="0.25">
      <c r="A55" s="26" t="s">
        <v>401</v>
      </c>
      <c r="B55" s="42"/>
      <c r="C55" s="42"/>
      <c r="D55" s="42"/>
      <c r="E55" s="88"/>
      <c r="F55" s="88"/>
      <c r="G55" s="88"/>
      <c r="H55" s="88"/>
      <c r="I55" s="88">
        <v>8171</v>
      </c>
      <c r="J55" s="88"/>
      <c r="K55" s="83"/>
    </row>
    <row r="56" spans="1:11" x14ac:dyDescent="0.25">
      <c r="B56" s="83"/>
      <c r="C56" s="83"/>
      <c r="D56" s="83"/>
      <c r="E56" s="83"/>
      <c r="F56" s="83"/>
      <c r="G56" s="83"/>
      <c r="H56" s="83"/>
      <c r="I56" s="83"/>
      <c r="J56" s="83"/>
      <c r="K56" s="83"/>
    </row>
    <row r="57" spans="1:11" x14ac:dyDescent="0.25">
      <c r="B57" s="83"/>
      <c r="C57" s="83"/>
      <c r="D57" s="83"/>
      <c r="E57" s="83"/>
      <c r="F57" s="83"/>
      <c r="G57" s="83"/>
      <c r="H57" s="83"/>
      <c r="I57" s="83"/>
      <c r="J57" s="83"/>
      <c r="K57" s="83"/>
    </row>
    <row r="58" spans="1:11" x14ac:dyDescent="0.25">
      <c r="B58" s="83"/>
      <c r="C58" s="83"/>
      <c r="D58" s="83"/>
      <c r="E58" s="83"/>
      <c r="F58" s="83"/>
      <c r="G58" s="83"/>
      <c r="H58" s="83"/>
      <c r="I58" s="83"/>
      <c r="J58" s="83"/>
      <c r="K58" s="83"/>
    </row>
  </sheetData>
  <sortState xmlns:xlrd2="http://schemas.microsoft.com/office/spreadsheetml/2017/richdata2" ref="A27:I46">
    <sortCondition ref="A26:A46"/>
  </sortState>
  <phoneticPr fontId="4" type="noConversion"/>
  <printOptions gridLines="1"/>
  <pageMargins left="0.74803149606299213" right="0.74803149606299213" top="0.98425196850393704" bottom="0.98425196850393704" header="0.51181102362204722" footer="0.51181102362204722"/>
  <pageSetup paperSize="9" scale="67" orientation="portrait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9">
    <pageSetUpPr fitToPage="1"/>
  </sheetPr>
  <dimension ref="A1:J36"/>
  <sheetViews>
    <sheetView topLeftCell="A3" zoomScale="115" zoomScaleNormal="115" workbookViewId="0">
      <selection activeCell="J30" sqref="J30"/>
    </sheetView>
  </sheetViews>
  <sheetFormatPr defaultColWidth="8.85546875" defaultRowHeight="15.75" customHeight="1" x14ac:dyDescent="0.25"/>
  <cols>
    <col min="1" max="1" width="32.85546875" style="2" customWidth="1"/>
    <col min="2" max="7" width="9.5703125" style="2" customWidth="1"/>
    <col min="8" max="10" width="9.85546875" style="2" customWidth="1"/>
    <col min="11" max="16384" width="8.85546875" style="2"/>
  </cols>
  <sheetData>
    <row r="1" spans="1:10" x14ac:dyDescent="0.25">
      <c r="A1" s="26"/>
      <c r="B1" s="22">
        <v>1976</v>
      </c>
      <c r="C1" s="22">
        <v>1997</v>
      </c>
      <c r="D1" s="22">
        <v>2006</v>
      </c>
      <c r="E1" s="22">
        <v>2011</v>
      </c>
      <c r="F1" s="22">
        <v>2014</v>
      </c>
      <c r="G1" s="22">
        <v>2017</v>
      </c>
      <c r="H1" s="22">
        <v>2020</v>
      </c>
      <c r="I1" s="22">
        <v>2023</v>
      </c>
      <c r="J1" s="22"/>
    </row>
    <row r="2" spans="1:10" ht="17.25" customHeight="1" x14ac:dyDescent="0.25">
      <c r="A2" s="29" t="s">
        <v>402</v>
      </c>
      <c r="B2" s="16" t="s">
        <v>189</v>
      </c>
      <c r="C2" s="16" t="s">
        <v>189</v>
      </c>
      <c r="D2" s="16" t="s">
        <v>189</v>
      </c>
      <c r="E2" s="16" t="s">
        <v>189</v>
      </c>
      <c r="F2" s="16" t="s">
        <v>189</v>
      </c>
      <c r="G2" s="16" t="s">
        <v>189</v>
      </c>
      <c r="H2" s="16" t="s">
        <v>189</v>
      </c>
      <c r="I2" s="16" t="s">
        <v>189</v>
      </c>
      <c r="J2" s="16" t="s">
        <v>189</v>
      </c>
    </row>
    <row r="3" spans="1:10" x14ac:dyDescent="0.25">
      <c r="A3" s="10" t="s">
        <v>403</v>
      </c>
      <c r="B3" s="6"/>
      <c r="C3" s="6"/>
      <c r="D3" s="6"/>
      <c r="E3" s="12"/>
      <c r="F3" s="12"/>
      <c r="G3" s="12" t="s">
        <v>204</v>
      </c>
      <c r="H3" s="12"/>
      <c r="I3" s="12" t="s">
        <v>260</v>
      </c>
      <c r="J3" s="12"/>
    </row>
    <row r="4" spans="1:10" x14ac:dyDescent="0.25">
      <c r="A4" s="21" t="s">
        <v>404</v>
      </c>
      <c r="B4" s="8"/>
      <c r="C4" s="8"/>
      <c r="D4" s="8"/>
      <c r="E4" s="56"/>
      <c r="F4" s="56"/>
      <c r="G4" s="56"/>
      <c r="H4" s="56"/>
      <c r="I4" s="56"/>
      <c r="J4" s="56"/>
    </row>
    <row r="5" spans="1:10" x14ac:dyDescent="0.25">
      <c r="A5" s="26" t="s">
        <v>1</v>
      </c>
      <c r="B5" s="74">
        <f t="shared" ref="B5" si="0">SUM(B6:B8)</f>
        <v>2</v>
      </c>
      <c r="C5" s="74">
        <f t="shared" ref="C5" si="1">SUM(C6:C8)</f>
        <v>0</v>
      </c>
      <c r="D5" s="74">
        <f t="shared" ref="D5" si="2">SUM(D6:D8)</f>
        <v>1</v>
      </c>
      <c r="E5" s="74">
        <f t="shared" ref="E5" si="3">SUM(E6:E8)</f>
        <v>3</v>
      </c>
      <c r="F5" s="74">
        <f t="shared" ref="F5:G5" si="4">SUM(F6:F8)</f>
        <v>1</v>
      </c>
      <c r="G5" s="74">
        <f t="shared" si="4"/>
        <v>1</v>
      </c>
      <c r="H5" s="74">
        <f t="shared" ref="H5" si="5">SUM(H6:H8)</f>
        <v>0</v>
      </c>
      <c r="I5" s="74">
        <f t="shared" ref="I5:J5" si="6">SUM(I6:I8)</f>
        <v>0.6</v>
      </c>
      <c r="J5" s="74">
        <f t="shared" si="6"/>
        <v>0</v>
      </c>
    </row>
    <row r="6" spans="1:10" x14ac:dyDescent="0.25">
      <c r="A6" s="142" t="s">
        <v>143</v>
      </c>
      <c r="B6" s="143">
        <v>0.5</v>
      </c>
      <c r="C6" s="143"/>
      <c r="D6" s="143"/>
      <c r="E6" s="192">
        <v>2</v>
      </c>
      <c r="F6" s="143"/>
      <c r="G6" s="143"/>
      <c r="H6" s="158"/>
      <c r="I6" s="158"/>
      <c r="J6" s="158"/>
    </row>
    <row r="7" spans="1:10" x14ac:dyDescent="0.25">
      <c r="A7" s="9" t="s">
        <v>144</v>
      </c>
      <c r="B7" s="38">
        <v>0.5</v>
      </c>
      <c r="C7" s="38"/>
      <c r="D7" s="38">
        <v>0.5</v>
      </c>
      <c r="E7" s="38">
        <v>0.5</v>
      </c>
      <c r="F7" s="38">
        <v>0.5</v>
      </c>
      <c r="G7" s="38">
        <v>0.5</v>
      </c>
      <c r="H7" s="85"/>
      <c r="I7" s="85">
        <v>0.1</v>
      </c>
      <c r="J7" s="85"/>
    </row>
    <row r="8" spans="1:10" x14ac:dyDescent="0.25">
      <c r="A8" s="145" t="s">
        <v>157</v>
      </c>
      <c r="B8" s="146">
        <v>1</v>
      </c>
      <c r="C8" s="146"/>
      <c r="D8" s="146">
        <v>0.5</v>
      </c>
      <c r="E8" s="146">
        <v>0.5</v>
      </c>
      <c r="F8" s="146">
        <v>0.5</v>
      </c>
      <c r="G8" s="146">
        <v>0.5</v>
      </c>
      <c r="H8" s="159"/>
      <c r="I8" s="159">
        <v>0.5</v>
      </c>
      <c r="J8" s="159"/>
    </row>
    <row r="9" spans="1:10" x14ac:dyDescent="0.25">
      <c r="A9" s="21"/>
      <c r="B9" s="71"/>
      <c r="C9" s="71"/>
      <c r="D9" s="71"/>
      <c r="E9" s="87"/>
      <c r="F9" s="87"/>
      <c r="G9" s="87"/>
      <c r="H9" s="87"/>
      <c r="I9" s="87"/>
      <c r="J9" s="87"/>
    </row>
    <row r="10" spans="1:10" x14ac:dyDescent="0.25">
      <c r="A10" s="26" t="s">
        <v>2</v>
      </c>
      <c r="B10" s="74">
        <f t="shared" ref="B10:J10" si="7">SUM(B11:B12)</f>
        <v>45.5</v>
      </c>
      <c r="C10" s="74">
        <f t="shared" si="7"/>
        <v>62</v>
      </c>
      <c r="D10" s="74">
        <f t="shared" si="7"/>
        <v>80</v>
      </c>
      <c r="E10" s="74">
        <f t="shared" si="7"/>
        <v>75</v>
      </c>
      <c r="F10" s="74">
        <f t="shared" si="7"/>
        <v>75</v>
      </c>
      <c r="G10" s="74">
        <f t="shared" si="7"/>
        <v>75</v>
      </c>
      <c r="H10" s="74">
        <f t="shared" si="7"/>
        <v>73</v>
      </c>
      <c r="I10" s="74">
        <f t="shared" si="7"/>
        <v>75</v>
      </c>
      <c r="J10" s="74">
        <f t="shared" si="7"/>
        <v>0</v>
      </c>
    </row>
    <row r="11" spans="1:10" x14ac:dyDescent="0.25">
      <c r="A11" s="142" t="s">
        <v>27</v>
      </c>
      <c r="B11" s="143">
        <v>0.5</v>
      </c>
      <c r="C11" s="143"/>
      <c r="D11" s="143"/>
      <c r="E11" s="158"/>
      <c r="F11" s="158"/>
      <c r="G11" s="158"/>
      <c r="H11" s="158"/>
      <c r="I11" s="158"/>
      <c r="J11" s="158"/>
    </row>
    <row r="12" spans="1:10" x14ac:dyDescent="0.25">
      <c r="A12" s="9" t="s">
        <v>28</v>
      </c>
      <c r="B12" s="38">
        <v>45</v>
      </c>
      <c r="C12" s="38">
        <v>62</v>
      </c>
      <c r="D12" s="38">
        <v>80</v>
      </c>
      <c r="E12" s="38">
        <v>75</v>
      </c>
      <c r="F12" s="38">
        <v>75</v>
      </c>
      <c r="G12" s="38">
        <v>75</v>
      </c>
      <c r="H12" s="85">
        <v>73</v>
      </c>
      <c r="I12" s="85">
        <v>75</v>
      </c>
      <c r="J12" s="85"/>
    </row>
    <row r="13" spans="1:10" x14ac:dyDescent="0.25">
      <c r="A13" s="21"/>
      <c r="B13" s="71"/>
      <c r="C13" s="71"/>
      <c r="D13" s="71"/>
      <c r="E13" s="87"/>
      <c r="F13" s="87"/>
      <c r="G13" s="87"/>
      <c r="H13" s="87"/>
      <c r="I13" s="87"/>
      <c r="J13" s="87"/>
    </row>
    <row r="14" spans="1:10" x14ac:dyDescent="0.25">
      <c r="A14" s="26" t="s">
        <v>4</v>
      </c>
      <c r="B14" s="74">
        <f>SUM(B15:B29)</f>
        <v>12</v>
      </c>
      <c r="C14" s="74">
        <f t="shared" ref="C14:J14" si="8">SUM(C15:C29)</f>
        <v>11.5</v>
      </c>
      <c r="D14" s="74">
        <f t="shared" si="8"/>
        <v>8</v>
      </c>
      <c r="E14" s="74">
        <f t="shared" si="8"/>
        <v>6.5</v>
      </c>
      <c r="F14" s="74">
        <f t="shared" si="8"/>
        <v>5.5</v>
      </c>
      <c r="G14" s="74">
        <f t="shared" si="8"/>
        <v>5</v>
      </c>
      <c r="H14" s="74">
        <f t="shared" si="8"/>
        <v>1.63</v>
      </c>
      <c r="I14" s="74">
        <f t="shared" si="8"/>
        <v>7.1099999999999994</v>
      </c>
      <c r="J14" s="74">
        <f t="shared" si="8"/>
        <v>0</v>
      </c>
    </row>
    <row r="15" spans="1:10" x14ac:dyDescent="0.25">
      <c r="A15" s="142" t="s">
        <v>73</v>
      </c>
      <c r="B15" s="143">
        <v>0.5</v>
      </c>
      <c r="C15" s="143">
        <v>2</v>
      </c>
      <c r="D15" s="143">
        <v>0.5</v>
      </c>
      <c r="E15" s="192">
        <v>2</v>
      </c>
      <c r="F15" s="143">
        <v>0.5</v>
      </c>
      <c r="G15" s="143"/>
      <c r="H15" s="158"/>
      <c r="I15" s="158">
        <v>1</v>
      </c>
      <c r="J15" s="158"/>
    </row>
    <row r="16" spans="1:10" x14ac:dyDescent="0.25">
      <c r="A16" s="9" t="s">
        <v>209</v>
      </c>
      <c r="B16" s="38">
        <v>0.5</v>
      </c>
      <c r="C16" s="38">
        <v>1</v>
      </c>
      <c r="D16" s="38">
        <v>2</v>
      </c>
      <c r="E16" s="38">
        <v>0.5</v>
      </c>
      <c r="F16" s="38">
        <v>0.5</v>
      </c>
      <c r="G16" s="38"/>
      <c r="H16" s="85">
        <v>0.1</v>
      </c>
      <c r="I16" s="85"/>
      <c r="J16" s="85"/>
    </row>
    <row r="17" spans="1:10" x14ac:dyDescent="0.25">
      <c r="A17" s="145" t="s">
        <v>78</v>
      </c>
      <c r="B17" s="146"/>
      <c r="C17" s="146"/>
      <c r="D17" s="146">
        <v>0.5</v>
      </c>
      <c r="E17" s="146">
        <v>0.5</v>
      </c>
      <c r="F17" s="146">
        <v>0.5</v>
      </c>
      <c r="G17" s="146"/>
      <c r="H17" s="159"/>
      <c r="I17" s="159">
        <v>0.5</v>
      </c>
      <c r="J17" s="159"/>
    </row>
    <row r="18" spans="1:10" x14ac:dyDescent="0.25">
      <c r="A18" s="9" t="s">
        <v>89</v>
      </c>
      <c r="B18" s="38">
        <v>0.5</v>
      </c>
      <c r="C18" s="38">
        <v>0.5</v>
      </c>
      <c r="D18" s="38">
        <v>0.5</v>
      </c>
      <c r="E18" s="38">
        <v>0.5</v>
      </c>
      <c r="F18" s="38">
        <v>0.5</v>
      </c>
      <c r="G18" s="38"/>
      <c r="H18" s="85">
        <v>0.01</v>
      </c>
      <c r="I18" s="85">
        <v>0.01</v>
      </c>
      <c r="J18" s="85"/>
    </row>
    <row r="19" spans="1:10" x14ac:dyDescent="0.25">
      <c r="A19" s="145" t="s">
        <v>97</v>
      </c>
      <c r="B19" s="146"/>
      <c r="C19" s="146"/>
      <c r="D19" s="146">
        <v>0.5</v>
      </c>
      <c r="E19" s="146">
        <v>0.5</v>
      </c>
      <c r="F19" s="146">
        <v>0.5</v>
      </c>
      <c r="G19" s="146">
        <v>0.5</v>
      </c>
      <c r="H19" s="159"/>
      <c r="I19" s="159">
        <v>2</v>
      </c>
      <c r="J19" s="159"/>
    </row>
    <row r="20" spans="1:10" x14ac:dyDescent="0.25">
      <c r="A20" s="9" t="s">
        <v>99</v>
      </c>
      <c r="B20" s="38">
        <v>0.5</v>
      </c>
      <c r="C20" s="38">
        <v>0.5</v>
      </c>
      <c r="D20" s="38">
        <v>1</v>
      </c>
      <c r="E20" s="38"/>
      <c r="F20" s="38"/>
      <c r="G20" s="38">
        <v>0.5</v>
      </c>
      <c r="H20" s="85">
        <v>0.5</v>
      </c>
      <c r="I20" s="85">
        <v>0.1</v>
      </c>
      <c r="J20" s="85"/>
    </row>
    <row r="21" spans="1:10" x14ac:dyDescent="0.25">
      <c r="A21" s="145" t="s">
        <v>103</v>
      </c>
      <c r="B21" s="146">
        <v>0.5</v>
      </c>
      <c r="C21" s="146"/>
      <c r="D21" s="146"/>
      <c r="E21" s="146">
        <v>0.5</v>
      </c>
      <c r="F21" s="146"/>
      <c r="G21" s="146"/>
      <c r="H21" s="159"/>
      <c r="I21" s="159"/>
      <c r="J21" s="159"/>
    </row>
    <row r="22" spans="1:10" x14ac:dyDescent="0.25">
      <c r="A22" s="9" t="s">
        <v>109</v>
      </c>
      <c r="B22" s="38">
        <v>2</v>
      </c>
      <c r="C22" s="38">
        <v>4</v>
      </c>
      <c r="D22" s="38"/>
      <c r="E22" s="38"/>
      <c r="F22" s="38"/>
      <c r="G22" s="38"/>
      <c r="H22" s="85"/>
      <c r="I22" s="85"/>
      <c r="J22" s="85"/>
    </row>
    <row r="23" spans="1:10" x14ac:dyDescent="0.25">
      <c r="A23" s="145" t="s">
        <v>405</v>
      </c>
      <c r="B23" s="146"/>
      <c r="C23" s="146"/>
      <c r="D23" s="146">
        <v>0.5</v>
      </c>
      <c r="E23" s="146">
        <v>0.5</v>
      </c>
      <c r="F23" s="146"/>
      <c r="G23" s="146"/>
      <c r="H23" s="159"/>
      <c r="I23" s="159"/>
      <c r="J23" s="159"/>
    </row>
    <row r="24" spans="1:10" x14ac:dyDescent="0.25">
      <c r="A24" s="9" t="s">
        <v>116</v>
      </c>
      <c r="B24" s="38">
        <v>0.5</v>
      </c>
      <c r="C24" s="38"/>
      <c r="D24" s="38"/>
      <c r="E24" s="38"/>
      <c r="F24" s="38"/>
      <c r="G24" s="38"/>
      <c r="H24" s="85"/>
      <c r="I24" s="85"/>
      <c r="J24" s="85"/>
    </row>
    <row r="25" spans="1:10" x14ac:dyDescent="0.25">
      <c r="A25" s="145" t="s">
        <v>118</v>
      </c>
      <c r="B25" s="146">
        <v>0.5</v>
      </c>
      <c r="C25" s="146">
        <v>0.5</v>
      </c>
      <c r="D25" s="146">
        <v>2</v>
      </c>
      <c r="E25" s="146">
        <v>1</v>
      </c>
      <c r="F25" s="146"/>
      <c r="G25" s="146"/>
      <c r="H25" s="159"/>
      <c r="I25" s="159"/>
      <c r="J25" s="159"/>
    </row>
    <row r="26" spans="1:10" x14ac:dyDescent="0.25">
      <c r="A26" s="9" t="s">
        <v>120</v>
      </c>
      <c r="B26" s="38">
        <v>0.5</v>
      </c>
      <c r="C26" s="38">
        <v>0.5</v>
      </c>
      <c r="D26" s="38">
        <v>0.5</v>
      </c>
      <c r="E26" s="38">
        <v>0.5</v>
      </c>
      <c r="F26" s="38">
        <v>0.5</v>
      </c>
      <c r="G26" s="38">
        <v>0.5</v>
      </c>
      <c r="H26" s="85">
        <v>0.01</v>
      </c>
      <c r="I26" s="85">
        <v>0.5</v>
      </c>
      <c r="J26" s="85"/>
    </row>
    <row r="27" spans="1:10" ht="15.6" customHeight="1" x14ac:dyDescent="0.25">
      <c r="A27" s="163" t="s">
        <v>139</v>
      </c>
      <c r="B27" s="159"/>
      <c r="C27" s="159"/>
      <c r="D27" s="159"/>
      <c r="E27" s="146"/>
      <c r="F27" s="146">
        <v>0.5</v>
      </c>
      <c r="G27" s="146">
        <v>0.5</v>
      </c>
      <c r="H27" s="159">
        <v>0.01</v>
      </c>
      <c r="I27" s="159"/>
      <c r="J27" s="159"/>
    </row>
    <row r="28" spans="1:10" ht="15.6" customHeight="1" x14ac:dyDescent="0.25">
      <c r="A28" s="9" t="s">
        <v>140</v>
      </c>
      <c r="B28" s="38">
        <v>4</v>
      </c>
      <c r="C28" s="38">
        <v>2</v>
      </c>
      <c r="D28" s="38"/>
      <c r="E28" s="38"/>
      <c r="F28" s="38"/>
      <c r="G28" s="38"/>
      <c r="H28" s="85"/>
      <c r="I28" s="85"/>
      <c r="J28" s="85"/>
    </row>
    <row r="29" spans="1:10" x14ac:dyDescent="0.25">
      <c r="A29" s="151" t="s">
        <v>197</v>
      </c>
      <c r="B29" s="152">
        <v>2</v>
      </c>
      <c r="C29" s="152">
        <v>0.5</v>
      </c>
      <c r="D29" s="152"/>
      <c r="E29" s="152"/>
      <c r="F29" s="152">
        <v>2</v>
      </c>
      <c r="G29" s="152">
        <v>3</v>
      </c>
      <c r="H29" s="160">
        <v>1</v>
      </c>
      <c r="I29" s="160">
        <v>3</v>
      </c>
      <c r="J29" s="160"/>
    </row>
    <row r="30" spans="1:10" x14ac:dyDescent="0.25">
      <c r="A30" s="154" t="s">
        <v>198</v>
      </c>
      <c r="B30" s="155"/>
      <c r="C30" s="155"/>
      <c r="D30" s="155"/>
      <c r="E30" s="155">
        <v>4</v>
      </c>
      <c r="F30" s="155">
        <v>12</v>
      </c>
      <c r="G30" s="155">
        <v>15</v>
      </c>
      <c r="H30" s="169">
        <v>22</v>
      </c>
      <c r="I30" s="169">
        <v>9</v>
      </c>
      <c r="J30" s="169"/>
    </row>
    <row r="31" spans="1:10" x14ac:dyDescent="0.25">
      <c r="A31" s="11"/>
      <c r="B31" s="38"/>
      <c r="C31" s="38"/>
      <c r="D31" s="38"/>
      <c r="E31" s="38"/>
      <c r="F31" s="38"/>
      <c r="G31" s="38"/>
      <c r="H31" s="85"/>
      <c r="I31" s="85"/>
      <c r="J31" s="85"/>
    </row>
    <row r="32" spans="1:10" x14ac:dyDescent="0.25">
      <c r="A32" s="26" t="s">
        <v>5</v>
      </c>
      <c r="B32" s="74">
        <f t="shared" ref="B32:I32" si="9">B14+B10+B5</f>
        <v>59.5</v>
      </c>
      <c r="C32" s="74">
        <f t="shared" si="9"/>
        <v>73.5</v>
      </c>
      <c r="D32" s="74">
        <f t="shared" si="9"/>
        <v>89</v>
      </c>
      <c r="E32" s="74">
        <f t="shared" si="9"/>
        <v>84.5</v>
      </c>
      <c r="F32" s="74">
        <f t="shared" si="9"/>
        <v>81.5</v>
      </c>
      <c r="G32" s="74">
        <f t="shared" ref="G32" si="10">G14+G10+G5</f>
        <v>81</v>
      </c>
      <c r="H32" s="74">
        <f t="shared" si="9"/>
        <v>74.63</v>
      </c>
      <c r="I32" s="74">
        <f t="shared" si="9"/>
        <v>82.71</v>
      </c>
      <c r="J32" s="74">
        <f t="shared" ref="J32" si="11">J14+J10+J5</f>
        <v>0</v>
      </c>
    </row>
    <row r="33" spans="1:10" x14ac:dyDescent="0.25">
      <c r="A33" s="26" t="s">
        <v>6</v>
      </c>
      <c r="B33" s="42">
        <f>COUNT(B6:B8)+COUNT(B11:B12)+COUNT(B15:B28)</f>
        <v>15</v>
      </c>
      <c r="C33" s="42">
        <f t="shared" ref="C33:I33" si="12">COUNT(C6:C8)+COUNT(C11:C12)+COUNT(C15:C28)</f>
        <v>9</v>
      </c>
      <c r="D33" s="42">
        <f t="shared" si="12"/>
        <v>12</v>
      </c>
      <c r="E33" s="42">
        <f t="shared" si="12"/>
        <v>13</v>
      </c>
      <c r="F33" s="42">
        <f t="shared" si="12"/>
        <v>10</v>
      </c>
      <c r="G33" s="42">
        <f t="shared" ref="G33" si="13">COUNT(G6:G8)+COUNT(G11:G12)+COUNT(G15:G28)</f>
        <v>7</v>
      </c>
      <c r="H33" s="42">
        <f t="shared" si="12"/>
        <v>6</v>
      </c>
      <c r="I33" s="42">
        <f t="shared" si="12"/>
        <v>9</v>
      </c>
      <c r="J33" s="42">
        <f t="shared" ref="J33" si="14">COUNT(J6:J8)+COUNT(J11:J12)+COUNT(J15:J28)</f>
        <v>0</v>
      </c>
    </row>
    <row r="34" spans="1:10" x14ac:dyDescent="0.25">
      <c r="A34" s="26" t="s">
        <v>406</v>
      </c>
      <c r="B34" s="74"/>
      <c r="C34" s="74"/>
      <c r="D34" s="74"/>
      <c r="E34" s="97"/>
      <c r="F34" s="97"/>
      <c r="G34" s="97"/>
      <c r="H34" s="97"/>
      <c r="I34" s="88">
        <v>8013</v>
      </c>
      <c r="J34" s="88"/>
    </row>
    <row r="35" spans="1:10" x14ac:dyDescent="0.25">
      <c r="B35" s="83"/>
      <c r="C35" s="83"/>
      <c r="D35" s="83"/>
      <c r="E35" s="83"/>
      <c r="F35" s="83"/>
      <c r="G35" s="83"/>
      <c r="H35" s="83"/>
      <c r="I35" s="83"/>
      <c r="J35" s="83"/>
    </row>
    <row r="36" spans="1:10" x14ac:dyDescent="0.25">
      <c r="B36" s="83"/>
      <c r="C36" s="83"/>
      <c r="D36" s="83"/>
      <c r="E36" s="83"/>
      <c r="F36" s="83"/>
      <c r="G36" s="83"/>
      <c r="H36" s="83"/>
      <c r="I36" s="83"/>
      <c r="J36" s="83"/>
    </row>
  </sheetData>
  <sortState xmlns:xlrd2="http://schemas.microsoft.com/office/spreadsheetml/2017/richdata2" ref="A15:I28">
    <sortCondition ref="A14:A28"/>
  </sortState>
  <phoneticPr fontId="4" type="noConversion"/>
  <printOptions gridLines="1"/>
  <pageMargins left="0.74803149606299213" right="0.74803149606299213" top="0.98425196850393704" bottom="0.98425196850393704" header="0.51181102362204722" footer="0.51181102362204722"/>
  <pageSetup paperSize="9" scale="98" orientation="portrait" r:id="rId1"/>
  <headerFooter alignWithMargins="0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50">
    <pageSetUpPr fitToPage="1"/>
  </sheetPr>
  <dimension ref="A1:J47"/>
  <sheetViews>
    <sheetView topLeftCell="A14" zoomScale="115" zoomScaleNormal="115" workbookViewId="0">
      <selection activeCell="H44" sqref="H44"/>
    </sheetView>
  </sheetViews>
  <sheetFormatPr defaultColWidth="8.85546875" defaultRowHeight="15.75" customHeight="1" x14ac:dyDescent="0.25"/>
  <cols>
    <col min="1" max="1" width="30.7109375" style="2" customWidth="1"/>
    <col min="2" max="7" width="9.5703125" style="2" customWidth="1"/>
    <col min="8" max="10" width="10.28515625" style="2" customWidth="1"/>
    <col min="11" max="16384" width="8.85546875" style="2"/>
  </cols>
  <sheetData>
    <row r="1" spans="1:10" x14ac:dyDescent="0.25">
      <c r="A1" s="26"/>
      <c r="B1" s="22">
        <v>1976</v>
      </c>
      <c r="C1" s="22">
        <v>1997</v>
      </c>
      <c r="D1" s="22">
        <v>2006</v>
      </c>
      <c r="E1" s="22">
        <v>2011</v>
      </c>
      <c r="F1" s="22">
        <v>2014</v>
      </c>
      <c r="G1" s="22">
        <v>2017</v>
      </c>
      <c r="H1" s="22">
        <v>2020</v>
      </c>
      <c r="I1" s="22">
        <v>2023</v>
      </c>
      <c r="J1" s="22"/>
    </row>
    <row r="2" spans="1:10" x14ac:dyDescent="0.25">
      <c r="A2" s="29" t="s">
        <v>402</v>
      </c>
      <c r="B2" s="16" t="s">
        <v>189</v>
      </c>
      <c r="C2" s="16" t="s">
        <v>189</v>
      </c>
      <c r="D2" s="16" t="s">
        <v>189</v>
      </c>
      <c r="E2" s="16" t="s">
        <v>189</v>
      </c>
      <c r="F2" s="16" t="s">
        <v>189</v>
      </c>
      <c r="G2" s="16" t="s">
        <v>189</v>
      </c>
      <c r="H2" s="16" t="s">
        <v>189</v>
      </c>
      <c r="I2" s="16" t="s">
        <v>189</v>
      </c>
      <c r="J2" s="16" t="s">
        <v>189</v>
      </c>
    </row>
    <row r="3" spans="1:10" x14ac:dyDescent="0.25">
      <c r="A3" s="10" t="s">
        <v>403</v>
      </c>
      <c r="B3" s="6"/>
      <c r="C3" s="6"/>
      <c r="D3" s="6"/>
      <c r="E3" s="12"/>
      <c r="F3" s="12"/>
      <c r="G3" s="12" t="s">
        <v>204</v>
      </c>
      <c r="H3" s="12"/>
      <c r="I3" s="12" t="s">
        <v>260</v>
      </c>
      <c r="J3" s="12"/>
    </row>
    <row r="4" spans="1:10" x14ac:dyDescent="0.25">
      <c r="A4" s="21" t="s">
        <v>407</v>
      </c>
      <c r="B4" s="8"/>
      <c r="C4" s="8"/>
      <c r="D4" s="8"/>
      <c r="E4" s="56"/>
      <c r="F4" s="56"/>
      <c r="G4" s="56"/>
      <c r="H4" s="56"/>
      <c r="I4" s="56"/>
      <c r="J4" s="56"/>
    </row>
    <row r="5" spans="1:10" x14ac:dyDescent="0.25">
      <c r="A5" s="73" t="s">
        <v>3</v>
      </c>
      <c r="B5" s="42"/>
      <c r="C5" s="42"/>
      <c r="D5" s="42"/>
      <c r="E5" s="42"/>
      <c r="F5" s="74">
        <f>SUM(F6:F8)</f>
        <v>1.5</v>
      </c>
      <c r="G5" s="74">
        <f>SUM(G6:G8)</f>
        <v>1</v>
      </c>
      <c r="H5" s="74">
        <f t="shared" ref="H5:I5" si="0">SUM(H6:H8)</f>
        <v>0.5</v>
      </c>
      <c r="I5" s="74">
        <f t="shared" si="0"/>
        <v>0.5</v>
      </c>
      <c r="J5" s="74">
        <f t="shared" ref="J5" si="1">SUM(J6:J8)</f>
        <v>0</v>
      </c>
    </row>
    <row r="6" spans="1:10" x14ac:dyDescent="0.25">
      <c r="A6" s="189" t="s">
        <v>50</v>
      </c>
      <c r="B6" s="143"/>
      <c r="C6" s="143"/>
      <c r="D6" s="143"/>
      <c r="E6" s="143"/>
      <c r="F6" s="143">
        <v>0.5</v>
      </c>
      <c r="G6" s="143">
        <v>0.5</v>
      </c>
      <c r="H6" s="158">
        <v>0.5</v>
      </c>
      <c r="I6" s="158">
        <v>0.5</v>
      </c>
      <c r="J6" s="158"/>
    </row>
    <row r="7" spans="1:10" x14ac:dyDescent="0.25">
      <c r="A7" s="39" t="s">
        <v>63</v>
      </c>
      <c r="B7" s="38"/>
      <c r="C7" s="38"/>
      <c r="D7" s="38"/>
      <c r="E7" s="38"/>
      <c r="F7" s="38">
        <v>0.5</v>
      </c>
      <c r="G7" s="38"/>
      <c r="H7" s="85"/>
      <c r="I7" s="85"/>
      <c r="J7" s="85"/>
    </row>
    <row r="8" spans="1:10" x14ac:dyDescent="0.25">
      <c r="A8" s="190" t="s">
        <v>69</v>
      </c>
      <c r="B8" s="146"/>
      <c r="C8" s="146"/>
      <c r="D8" s="146"/>
      <c r="E8" s="146"/>
      <c r="F8" s="146">
        <v>0.5</v>
      </c>
      <c r="G8" s="146">
        <v>0.5</v>
      </c>
      <c r="H8" s="159"/>
      <c r="I8" s="159"/>
      <c r="J8" s="159"/>
    </row>
    <row r="9" spans="1:10" x14ac:dyDescent="0.25">
      <c r="A9" s="56"/>
      <c r="B9" s="71"/>
      <c r="C9" s="71"/>
      <c r="D9" s="71"/>
      <c r="E9" s="87"/>
      <c r="F9" s="87"/>
      <c r="G9" s="87"/>
      <c r="H9" s="87"/>
      <c r="I9" s="87"/>
      <c r="J9" s="87"/>
    </row>
    <row r="10" spans="1:10" x14ac:dyDescent="0.25">
      <c r="A10" s="26" t="s">
        <v>1</v>
      </c>
      <c r="B10" s="74">
        <f t="shared" ref="B10:J10" si="2">SUM(B11:B16)</f>
        <v>23</v>
      </c>
      <c r="C10" s="74">
        <f t="shared" si="2"/>
        <v>25</v>
      </c>
      <c r="D10" s="74">
        <f t="shared" si="2"/>
        <v>22.5</v>
      </c>
      <c r="E10" s="74">
        <f t="shared" si="2"/>
        <v>23</v>
      </c>
      <c r="F10" s="74">
        <f t="shared" si="2"/>
        <v>18</v>
      </c>
      <c r="G10" s="74">
        <f t="shared" si="2"/>
        <v>28</v>
      </c>
      <c r="H10" s="74">
        <f t="shared" si="2"/>
        <v>33</v>
      </c>
      <c r="I10" s="74">
        <f t="shared" si="2"/>
        <v>39</v>
      </c>
      <c r="J10" s="74">
        <f t="shared" si="2"/>
        <v>0</v>
      </c>
    </row>
    <row r="11" spans="1:10" x14ac:dyDescent="0.25">
      <c r="A11" s="142" t="s">
        <v>144</v>
      </c>
      <c r="B11" s="143">
        <v>17</v>
      </c>
      <c r="C11" s="143">
        <v>15</v>
      </c>
      <c r="D11" s="143">
        <v>18</v>
      </c>
      <c r="E11" s="143">
        <v>17</v>
      </c>
      <c r="F11" s="143">
        <v>12</v>
      </c>
      <c r="G11" s="143">
        <v>20</v>
      </c>
      <c r="H11" s="158">
        <v>24</v>
      </c>
      <c r="I11" s="158">
        <v>20</v>
      </c>
      <c r="J11" s="158"/>
    </row>
    <row r="12" spans="1:10" x14ac:dyDescent="0.25">
      <c r="A12" s="9" t="s">
        <v>157</v>
      </c>
      <c r="B12" s="38"/>
      <c r="C12" s="38">
        <v>2</v>
      </c>
      <c r="D12" s="38">
        <v>1</v>
      </c>
      <c r="E12" s="38">
        <v>1</v>
      </c>
      <c r="F12" s="38">
        <v>1</v>
      </c>
      <c r="G12" s="38">
        <v>2</v>
      </c>
      <c r="H12" s="85">
        <v>1</v>
      </c>
      <c r="I12" s="85">
        <v>1</v>
      </c>
      <c r="J12" s="85"/>
    </row>
    <row r="13" spans="1:10" x14ac:dyDescent="0.25">
      <c r="A13" s="145" t="s">
        <v>174</v>
      </c>
      <c r="B13" s="146">
        <v>0.5</v>
      </c>
      <c r="C13" s="146">
        <v>1</v>
      </c>
      <c r="D13" s="146">
        <v>0.5</v>
      </c>
      <c r="E13" s="146"/>
      <c r="F13" s="146"/>
      <c r="G13" s="146"/>
      <c r="H13" s="159"/>
      <c r="I13" s="159">
        <v>2</v>
      </c>
      <c r="J13" s="159"/>
    </row>
    <row r="14" spans="1:10" x14ac:dyDescent="0.25">
      <c r="A14" s="9" t="s">
        <v>175</v>
      </c>
      <c r="B14" s="38"/>
      <c r="C14" s="38"/>
      <c r="D14" s="38">
        <v>1</v>
      </c>
      <c r="E14" s="38"/>
      <c r="F14" s="38"/>
      <c r="G14" s="38"/>
      <c r="H14" s="85">
        <v>3</v>
      </c>
      <c r="I14" s="85">
        <v>4</v>
      </c>
      <c r="J14" s="85"/>
    </row>
    <row r="15" spans="1:10" x14ac:dyDescent="0.25">
      <c r="A15" s="145" t="s">
        <v>208</v>
      </c>
      <c r="B15" s="146">
        <v>5</v>
      </c>
      <c r="C15" s="146">
        <v>7</v>
      </c>
      <c r="D15" s="146">
        <v>1</v>
      </c>
      <c r="E15" s="146">
        <v>2</v>
      </c>
      <c r="F15" s="146">
        <v>3</v>
      </c>
      <c r="G15" s="146">
        <v>3</v>
      </c>
      <c r="H15" s="159">
        <v>2</v>
      </c>
      <c r="I15" s="159">
        <v>7</v>
      </c>
      <c r="J15" s="159"/>
    </row>
    <row r="16" spans="1:10" x14ac:dyDescent="0.25">
      <c r="A16" s="9" t="s">
        <v>177</v>
      </c>
      <c r="B16" s="38">
        <v>0.5</v>
      </c>
      <c r="C16" s="38"/>
      <c r="D16" s="38">
        <v>1</v>
      </c>
      <c r="E16" s="38">
        <v>3</v>
      </c>
      <c r="F16" s="38">
        <v>2</v>
      </c>
      <c r="G16" s="38">
        <v>3</v>
      </c>
      <c r="H16" s="85">
        <v>3</v>
      </c>
      <c r="I16" s="85">
        <v>5</v>
      </c>
      <c r="J16" s="85"/>
    </row>
    <row r="17" spans="1:10" x14ac:dyDescent="0.25">
      <c r="A17" s="14"/>
      <c r="B17" s="71"/>
      <c r="C17" s="71"/>
      <c r="D17" s="71"/>
      <c r="E17" s="87"/>
      <c r="F17" s="87"/>
      <c r="G17" s="87"/>
      <c r="H17" s="87"/>
      <c r="I17" s="87"/>
      <c r="J17" s="87"/>
    </row>
    <row r="18" spans="1:10" x14ac:dyDescent="0.25">
      <c r="A18" s="26" t="s">
        <v>2</v>
      </c>
      <c r="B18" s="74">
        <f t="shared" ref="B18:I18" si="3">SUM(B19:B20)</f>
        <v>15.5</v>
      </c>
      <c r="C18" s="74">
        <f t="shared" si="3"/>
        <v>4</v>
      </c>
      <c r="D18" s="74">
        <f t="shared" si="3"/>
        <v>7.5</v>
      </c>
      <c r="E18" s="74">
        <f t="shared" si="3"/>
        <v>14.5</v>
      </c>
      <c r="F18" s="74">
        <f t="shared" si="3"/>
        <v>12.5</v>
      </c>
      <c r="G18" s="74">
        <f t="shared" si="3"/>
        <v>12.5</v>
      </c>
      <c r="H18" s="74">
        <f t="shared" si="3"/>
        <v>12</v>
      </c>
      <c r="I18" s="74">
        <f t="shared" si="3"/>
        <v>11</v>
      </c>
      <c r="J18" s="74">
        <f t="shared" ref="J18" si="4">SUM(J19:J20)</f>
        <v>0</v>
      </c>
    </row>
    <row r="19" spans="1:10" x14ac:dyDescent="0.25">
      <c r="A19" s="142" t="s">
        <v>23</v>
      </c>
      <c r="B19" s="143">
        <v>0.5</v>
      </c>
      <c r="C19" s="143"/>
      <c r="D19" s="143">
        <v>0.5</v>
      </c>
      <c r="E19" s="143">
        <v>0.5</v>
      </c>
      <c r="F19" s="143">
        <v>0.5</v>
      </c>
      <c r="G19" s="143">
        <v>0.5</v>
      </c>
      <c r="H19" s="158"/>
      <c r="I19" s="158">
        <v>1</v>
      </c>
      <c r="J19" s="158"/>
    </row>
    <row r="20" spans="1:10" x14ac:dyDescent="0.25">
      <c r="A20" s="9" t="s">
        <v>42</v>
      </c>
      <c r="B20" s="38">
        <v>15</v>
      </c>
      <c r="C20" s="38">
        <v>4</v>
      </c>
      <c r="D20" s="38">
        <v>7</v>
      </c>
      <c r="E20" s="38">
        <v>14</v>
      </c>
      <c r="F20" s="38">
        <v>12</v>
      </c>
      <c r="G20" s="38">
        <v>12</v>
      </c>
      <c r="H20" s="85">
        <v>12</v>
      </c>
      <c r="I20" s="85">
        <v>10</v>
      </c>
      <c r="J20" s="85"/>
    </row>
    <row r="21" spans="1:10" x14ac:dyDescent="0.25">
      <c r="A21" s="21"/>
      <c r="B21" s="71"/>
      <c r="C21" s="71"/>
      <c r="D21" s="71"/>
      <c r="E21" s="87"/>
      <c r="F21" s="87"/>
      <c r="G21" s="87"/>
      <c r="H21" s="87"/>
      <c r="I21" s="87"/>
      <c r="J21" s="87"/>
    </row>
    <row r="22" spans="1:10" x14ac:dyDescent="0.25">
      <c r="A22" s="26" t="s">
        <v>4</v>
      </c>
      <c r="B22" s="74">
        <f>SUM(B23:B39)</f>
        <v>15.5</v>
      </c>
      <c r="C22" s="74">
        <f t="shared" ref="C22:J22" si="5">SUM(C23:C39)</f>
        <v>26</v>
      </c>
      <c r="D22" s="74">
        <f t="shared" si="5"/>
        <v>24.5</v>
      </c>
      <c r="E22" s="74">
        <f t="shared" si="5"/>
        <v>31</v>
      </c>
      <c r="F22" s="74">
        <f t="shared" si="5"/>
        <v>27</v>
      </c>
      <c r="G22" s="74">
        <f t="shared" si="5"/>
        <v>25</v>
      </c>
      <c r="H22" s="74">
        <f t="shared" si="5"/>
        <v>18.310000000000002</v>
      </c>
      <c r="I22" s="74">
        <f t="shared" si="5"/>
        <v>24.52</v>
      </c>
      <c r="J22" s="74">
        <f t="shared" si="5"/>
        <v>0</v>
      </c>
    </row>
    <row r="23" spans="1:10" x14ac:dyDescent="0.25">
      <c r="A23" s="142" t="s">
        <v>408</v>
      </c>
      <c r="B23" s="143"/>
      <c r="C23" s="143"/>
      <c r="D23" s="143">
        <v>0.5</v>
      </c>
      <c r="E23" s="143"/>
      <c r="F23" s="143"/>
      <c r="G23" s="143"/>
      <c r="H23" s="158"/>
      <c r="I23" s="158"/>
      <c r="J23" s="158"/>
    </row>
    <row r="24" spans="1:10" x14ac:dyDescent="0.25">
      <c r="A24" s="9" t="s">
        <v>215</v>
      </c>
      <c r="B24" s="38">
        <v>7</v>
      </c>
      <c r="C24" s="38">
        <v>8.5</v>
      </c>
      <c r="D24" s="38">
        <v>8</v>
      </c>
      <c r="E24" s="38">
        <v>2</v>
      </c>
      <c r="F24" s="38">
        <v>2</v>
      </c>
      <c r="G24" s="38">
        <v>3</v>
      </c>
      <c r="H24" s="85">
        <v>1</v>
      </c>
      <c r="I24" s="85">
        <v>1</v>
      </c>
      <c r="J24" s="85"/>
    </row>
    <row r="25" spans="1:10" x14ac:dyDescent="0.25">
      <c r="A25" s="145" t="s">
        <v>81</v>
      </c>
      <c r="B25" s="146"/>
      <c r="C25" s="146">
        <v>1</v>
      </c>
      <c r="D25" s="146"/>
      <c r="E25" s="146"/>
      <c r="F25" s="146"/>
      <c r="G25" s="146"/>
      <c r="H25" s="159"/>
      <c r="I25" s="159"/>
      <c r="J25" s="159"/>
    </row>
    <row r="26" spans="1:10" x14ac:dyDescent="0.25">
      <c r="A26" s="9" t="s">
        <v>89</v>
      </c>
      <c r="B26" s="38"/>
      <c r="C26" s="38">
        <v>0.5</v>
      </c>
      <c r="D26" s="38"/>
      <c r="E26" s="38"/>
      <c r="F26" s="38"/>
      <c r="G26" s="38"/>
      <c r="H26" s="85">
        <v>0.01</v>
      </c>
      <c r="I26" s="85">
        <v>0.01</v>
      </c>
      <c r="J26" s="85"/>
    </row>
    <row r="27" spans="1:10" x14ac:dyDescent="0.25">
      <c r="A27" s="145" t="s">
        <v>91</v>
      </c>
      <c r="B27" s="146">
        <v>1</v>
      </c>
      <c r="C27" s="146">
        <v>0.5</v>
      </c>
      <c r="D27" s="146">
        <v>0.5</v>
      </c>
      <c r="E27" s="146">
        <v>0.5</v>
      </c>
      <c r="F27" s="146"/>
      <c r="G27" s="146"/>
      <c r="H27" s="159"/>
      <c r="I27" s="159"/>
      <c r="J27" s="159"/>
    </row>
    <row r="28" spans="1:10" x14ac:dyDescent="0.25">
      <c r="A28" s="9" t="s">
        <v>96</v>
      </c>
      <c r="B28" s="38"/>
      <c r="C28" s="38"/>
      <c r="D28" s="38">
        <v>0.5</v>
      </c>
      <c r="E28" s="38">
        <v>0.5</v>
      </c>
      <c r="F28" s="38"/>
      <c r="G28" s="38">
        <v>0.5</v>
      </c>
      <c r="H28" s="85">
        <v>0.5</v>
      </c>
      <c r="I28" s="85">
        <v>1</v>
      </c>
      <c r="J28" s="85"/>
    </row>
    <row r="29" spans="1:10" x14ac:dyDescent="0.25">
      <c r="A29" s="145" t="s">
        <v>97</v>
      </c>
      <c r="B29" s="146">
        <v>0.5</v>
      </c>
      <c r="C29" s="146">
        <v>0.5</v>
      </c>
      <c r="D29" s="146">
        <v>0.5</v>
      </c>
      <c r="E29" s="146">
        <v>0.5</v>
      </c>
      <c r="F29" s="146">
        <v>0.5</v>
      </c>
      <c r="G29" s="146">
        <v>0.5</v>
      </c>
      <c r="H29" s="159">
        <v>0.1</v>
      </c>
      <c r="I29" s="159"/>
      <c r="J29" s="159"/>
    </row>
    <row r="30" spans="1:10" x14ac:dyDescent="0.25">
      <c r="A30" s="9" t="s">
        <v>409</v>
      </c>
      <c r="B30" s="38">
        <v>1</v>
      </c>
      <c r="C30" s="38">
        <v>5</v>
      </c>
      <c r="D30" s="38">
        <v>4</v>
      </c>
      <c r="E30" s="38">
        <v>5</v>
      </c>
      <c r="F30" s="38"/>
      <c r="G30" s="38"/>
      <c r="H30" s="85"/>
      <c r="I30" s="85">
        <v>7</v>
      </c>
      <c r="J30" s="85"/>
    </row>
    <row r="31" spans="1:10" x14ac:dyDescent="0.25">
      <c r="A31" s="145" t="s">
        <v>99</v>
      </c>
      <c r="B31" s="146"/>
      <c r="C31" s="146">
        <v>0.5</v>
      </c>
      <c r="D31" s="146">
        <v>0.5</v>
      </c>
      <c r="E31" s="146"/>
      <c r="F31" s="146">
        <v>0.5</v>
      </c>
      <c r="G31" s="146">
        <v>0.5</v>
      </c>
      <c r="H31" s="159">
        <v>0.1</v>
      </c>
      <c r="I31" s="159">
        <v>0.01</v>
      </c>
      <c r="J31" s="159"/>
    </row>
    <row r="32" spans="1:10" x14ac:dyDescent="0.25">
      <c r="A32" s="9" t="s">
        <v>101</v>
      </c>
      <c r="B32" s="38">
        <v>0.5</v>
      </c>
      <c r="C32" s="38"/>
      <c r="D32" s="38">
        <v>0.5</v>
      </c>
      <c r="E32" s="38">
        <v>0.5</v>
      </c>
      <c r="F32" s="38">
        <v>1</v>
      </c>
      <c r="G32" s="38"/>
      <c r="H32" s="85">
        <v>0.5</v>
      </c>
      <c r="I32" s="85">
        <v>2</v>
      </c>
      <c r="J32" s="85"/>
    </row>
    <row r="33" spans="1:10" x14ac:dyDescent="0.25">
      <c r="A33" s="145" t="s">
        <v>109</v>
      </c>
      <c r="B33" s="146"/>
      <c r="C33" s="146">
        <v>0.5</v>
      </c>
      <c r="D33" s="146">
        <v>1</v>
      </c>
      <c r="E33" s="146"/>
      <c r="F33" s="146"/>
      <c r="G33" s="146"/>
      <c r="H33" s="159"/>
      <c r="I33" s="159">
        <v>1</v>
      </c>
      <c r="J33" s="159"/>
    </row>
    <row r="34" spans="1:10" x14ac:dyDescent="0.25">
      <c r="A34" s="9" t="s">
        <v>120</v>
      </c>
      <c r="B34" s="38">
        <v>1</v>
      </c>
      <c r="C34" s="38">
        <v>0.5</v>
      </c>
      <c r="D34" s="38">
        <v>0.5</v>
      </c>
      <c r="E34" s="38">
        <v>1</v>
      </c>
      <c r="F34" s="38">
        <v>0.5</v>
      </c>
      <c r="G34" s="38">
        <v>1</v>
      </c>
      <c r="H34" s="85">
        <v>0.5</v>
      </c>
      <c r="I34" s="85">
        <v>3</v>
      </c>
      <c r="J34" s="85"/>
    </row>
    <row r="35" spans="1:10" x14ac:dyDescent="0.25">
      <c r="A35" s="145" t="s">
        <v>123</v>
      </c>
      <c r="B35" s="146">
        <v>0.5</v>
      </c>
      <c r="C35" s="146">
        <v>0.5</v>
      </c>
      <c r="D35" s="146">
        <v>1</v>
      </c>
      <c r="E35" s="146">
        <v>0.5</v>
      </c>
      <c r="F35" s="146"/>
      <c r="G35" s="146"/>
      <c r="H35" s="159">
        <v>0.5</v>
      </c>
      <c r="I35" s="159">
        <v>0.5</v>
      </c>
      <c r="J35" s="159"/>
    </row>
    <row r="36" spans="1:10" x14ac:dyDescent="0.25">
      <c r="A36" s="9" t="s">
        <v>131</v>
      </c>
      <c r="B36" s="38">
        <v>2</v>
      </c>
      <c r="C36" s="38">
        <v>6</v>
      </c>
      <c r="D36" s="38">
        <v>5</v>
      </c>
      <c r="E36" s="38">
        <v>4</v>
      </c>
      <c r="F36" s="38">
        <v>2</v>
      </c>
      <c r="G36" s="38">
        <v>4</v>
      </c>
      <c r="H36" s="85">
        <v>5</v>
      </c>
      <c r="I36" s="85">
        <v>2</v>
      </c>
      <c r="J36" s="85"/>
    </row>
    <row r="37" spans="1:10" x14ac:dyDescent="0.25">
      <c r="A37" s="145" t="s">
        <v>137</v>
      </c>
      <c r="B37" s="146">
        <v>0.5</v>
      </c>
      <c r="C37" s="146"/>
      <c r="D37" s="146"/>
      <c r="E37" s="146"/>
      <c r="F37" s="146"/>
      <c r="G37" s="146"/>
      <c r="H37" s="159">
        <v>0.1</v>
      </c>
      <c r="I37" s="159"/>
      <c r="J37" s="159"/>
    </row>
    <row r="38" spans="1:10" x14ac:dyDescent="0.25">
      <c r="A38" s="9" t="s">
        <v>139</v>
      </c>
      <c r="B38" s="38">
        <v>0.5</v>
      </c>
      <c r="C38" s="38">
        <v>1</v>
      </c>
      <c r="D38" s="38">
        <v>1</v>
      </c>
      <c r="E38" s="38">
        <v>0.5</v>
      </c>
      <c r="F38" s="38">
        <v>0.5</v>
      </c>
      <c r="G38" s="38">
        <v>0.5</v>
      </c>
      <c r="H38" s="85"/>
      <c r="I38" s="85"/>
      <c r="J38" s="85"/>
    </row>
    <row r="39" spans="1:10" x14ac:dyDescent="0.25">
      <c r="A39" s="151" t="s">
        <v>197</v>
      </c>
      <c r="B39" s="152">
        <v>1</v>
      </c>
      <c r="C39" s="152">
        <v>1</v>
      </c>
      <c r="D39" s="152">
        <v>1</v>
      </c>
      <c r="E39" s="152">
        <v>16</v>
      </c>
      <c r="F39" s="152">
        <v>20</v>
      </c>
      <c r="G39" s="152">
        <v>15</v>
      </c>
      <c r="H39" s="160">
        <v>10</v>
      </c>
      <c r="I39" s="160">
        <v>7</v>
      </c>
      <c r="J39" s="160"/>
    </row>
    <row r="40" spans="1:10" x14ac:dyDescent="0.25">
      <c r="A40" s="154" t="s">
        <v>198</v>
      </c>
      <c r="B40" s="155"/>
      <c r="C40" s="155"/>
      <c r="D40" s="155"/>
      <c r="E40" s="155">
        <v>3</v>
      </c>
      <c r="F40" s="155">
        <v>5</v>
      </c>
      <c r="G40" s="155">
        <v>6</v>
      </c>
      <c r="H40" s="169">
        <v>2</v>
      </c>
      <c r="I40" s="169">
        <v>4</v>
      </c>
      <c r="J40" s="169"/>
    </row>
    <row r="41" spans="1:10" x14ac:dyDescent="0.25">
      <c r="A41" s="9"/>
      <c r="B41" s="38"/>
      <c r="C41" s="38"/>
      <c r="D41" s="38"/>
      <c r="E41" s="38"/>
      <c r="F41" s="38"/>
      <c r="G41" s="38"/>
      <c r="H41" s="85"/>
      <c r="I41" s="85"/>
      <c r="J41" s="85"/>
    </row>
    <row r="42" spans="1:10" x14ac:dyDescent="0.25">
      <c r="A42" s="26" t="s">
        <v>5</v>
      </c>
      <c r="B42" s="74">
        <f t="shared" ref="B42:J42" si="6">B22+B18+B10+B5</f>
        <v>54</v>
      </c>
      <c r="C42" s="74">
        <f t="shared" si="6"/>
        <v>55</v>
      </c>
      <c r="D42" s="74">
        <f t="shared" si="6"/>
        <v>54.5</v>
      </c>
      <c r="E42" s="74">
        <f t="shared" si="6"/>
        <v>68.5</v>
      </c>
      <c r="F42" s="74">
        <f t="shared" si="6"/>
        <v>59</v>
      </c>
      <c r="G42" s="74">
        <f t="shared" ref="G42" si="7">G22+G18+G10+G5</f>
        <v>66.5</v>
      </c>
      <c r="H42" s="74">
        <f t="shared" si="6"/>
        <v>63.81</v>
      </c>
      <c r="I42" s="74">
        <f t="shared" si="6"/>
        <v>75.02</v>
      </c>
      <c r="J42" s="74">
        <f t="shared" si="6"/>
        <v>0</v>
      </c>
    </row>
    <row r="43" spans="1:10" x14ac:dyDescent="0.25">
      <c r="A43" s="26" t="s">
        <v>6</v>
      </c>
      <c r="B43" s="42">
        <f t="shared" ref="B43:J43" si="8">COUNT(B6:B8)+COUNT(B11:B16)+COUNT(B19:B20)+COUNT(B23:B38)</f>
        <v>16</v>
      </c>
      <c r="C43" s="42">
        <f t="shared" si="8"/>
        <v>17</v>
      </c>
      <c r="D43" s="42">
        <f t="shared" si="8"/>
        <v>21</v>
      </c>
      <c r="E43" s="42">
        <f t="shared" si="8"/>
        <v>16</v>
      </c>
      <c r="F43" s="42">
        <f t="shared" si="8"/>
        <v>16</v>
      </c>
      <c r="G43" s="42">
        <f t="shared" ref="G43" si="9">COUNT(G6:G8)+COUNT(G11:G16)+COUNT(G19:G20)+COUNT(G23:G38)</f>
        <v>15</v>
      </c>
      <c r="H43" s="42">
        <f t="shared" si="8"/>
        <v>17</v>
      </c>
      <c r="I43" s="42">
        <f t="shared" si="8"/>
        <v>19</v>
      </c>
      <c r="J43" s="42">
        <f t="shared" si="8"/>
        <v>0</v>
      </c>
    </row>
    <row r="44" spans="1:10" x14ac:dyDescent="0.25">
      <c r="A44" s="26" t="s">
        <v>410</v>
      </c>
      <c r="B44" s="42"/>
      <c r="C44" s="42"/>
      <c r="D44" s="42"/>
      <c r="E44" s="88"/>
      <c r="F44" s="88"/>
      <c r="G44" s="88"/>
      <c r="H44" s="88"/>
      <c r="I44" s="88">
        <v>8006</v>
      </c>
      <c r="J44" s="88"/>
    </row>
    <row r="45" spans="1:10" x14ac:dyDescent="0.25">
      <c r="B45" s="83"/>
      <c r="C45" s="83"/>
      <c r="D45" s="83"/>
      <c r="E45" s="83"/>
      <c r="F45" s="83"/>
      <c r="G45" s="83"/>
      <c r="H45" s="83"/>
      <c r="I45" s="83"/>
      <c r="J45" s="83"/>
    </row>
    <row r="46" spans="1:10" x14ac:dyDescent="0.25">
      <c r="B46" s="83"/>
      <c r="C46" s="83"/>
      <c r="D46" s="83"/>
      <c r="E46" s="83"/>
      <c r="F46" s="83"/>
      <c r="G46" s="83"/>
      <c r="H46" s="83"/>
      <c r="I46" s="83"/>
      <c r="J46" s="83"/>
    </row>
    <row r="47" spans="1:10" x14ac:dyDescent="0.25">
      <c r="B47" s="83"/>
      <c r="C47" s="83"/>
      <c r="D47" s="83"/>
      <c r="E47" s="83"/>
      <c r="F47" s="83"/>
      <c r="G47" s="83"/>
      <c r="H47" s="83"/>
      <c r="I47" s="83"/>
      <c r="J47" s="83"/>
    </row>
  </sheetData>
  <sortState xmlns:xlrd2="http://schemas.microsoft.com/office/spreadsheetml/2017/richdata2" ref="A23:I38">
    <sortCondition ref="A22:A38"/>
  </sortState>
  <phoneticPr fontId="4" type="noConversion"/>
  <printOptions gridLines="1"/>
  <pageMargins left="0.74803149606299213" right="0.74803149606299213" top="0.98425196850393704" bottom="0.98425196850393704" header="0.51181102362204722" footer="0.51181102362204722"/>
  <pageSetup paperSize="9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>
    <pageSetUpPr fitToPage="1"/>
  </sheetPr>
  <dimension ref="A1:I38"/>
  <sheetViews>
    <sheetView zoomScaleNormal="100" workbookViewId="0">
      <selection activeCell="J34" sqref="J34"/>
    </sheetView>
  </sheetViews>
  <sheetFormatPr defaultColWidth="8.85546875" defaultRowHeight="15.75" x14ac:dyDescent="0.25"/>
  <cols>
    <col min="1" max="1" width="30.85546875" style="2" customWidth="1"/>
    <col min="2" max="7" width="9.5703125" style="2" customWidth="1"/>
    <col min="8" max="16384" width="8.85546875" style="2"/>
  </cols>
  <sheetData>
    <row r="1" spans="1:9" ht="16.5" thickBot="1" x14ac:dyDescent="0.3">
      <c r="A1" s="26"/>
      <c r="B1" s="22">
        <v>1976</v>
      </c>
      <c r="C1" s="22">
        <v>1997</v>
      </c>
      <c r="D1" s="22">
        <v>2006</v>
      </c>
      <c r="E1" s="22">
        <v>2011</v>
      </c>
      <c r="F1" s="22">
        <v>2014</v>
      </c>
      <c r="G1" s="22">
        <v>2017</v>
      </c>
      <c r="H1" s="22">
        <v>2020</v>
      </c>
    </row>
    <row r="2" spans="1:9" x14ac:dyDescent="0.25">
      <c r="A2" s="29" t="s">
        <v>188</v>
      </c>
      <c r="B2" s="16" t="s">
        <v>189</v>
      </c>
      <c r="C2" s="16" t="s">
        <v>189</v>
      </c>
      <c r="D2" s="16" t="s">
        <v>189</v>
      </c>
      <c r="E2" s="16" t="s">
        <v>189</v>
      </c>
      <c r="F2" s="16" t="s">
        <v>191</v>
      </c>
      <c r="G2" s="16" t="s">
        <v>191</v>
      </c>
      <c r="H2" s="45"/>
    </row>
    <row r="3" spans="1:9" x14ac:dyDescent="0.25">
      <c r="A3" s="10" t="s">
        <v>190</v>
      </c>
      <c r="B3" s="38"/>
      <c r="C3" s="38"/>
      <c r="D3" s="38"/>
      <c r="E3" s="77"/>
      <c r="F3" s="77"/>
      <c r="G3" s="77"/>
      <c r="H3" s="77"/>
      <c r="I3" s="75"/>
    </row>
    <row r="4" spans="1:9" ht="16.5" thickBot="1" x14ac:dyDescent="0.3">
      <c r="A4" s="21" t="s">
        <v>212</v>
      </c>
      <c r="B4" s="71"/>
      <c r="C4" s="71"/>
      <c r="D4" s="71"/>
      <c r="E4" s="79"/>
      <c r="F4" s="79"/>
      <c r="G4" s="79"/>
      <c r="H4" s="79"/>
      <c r="I4" s="75"/>
    </row>
    <row r="5" spans="1:9" ht="16.5" thickBot="1" x14ac:dyDescent="0.3">
      <c r="A5" s="26" t="s">
        <v>1</v>
      </c>
      <c r="B5" s="74">
        <f>SUM(B6:B17)</f>
        <v>12</v>
      </c>
      <c r="C5" s="74">
        <f t="shared" ref="C5:H5" si="0">SUM(C6:C17)</f>
        <v>3</v>
      </c>
      <c r="D5" s="74">
        <f t="shared" si="0"/>
        <v>10</v>
      </c>
      <c r="E5" s="74">
        <f t="shared" si="0"/>
        <v>15</v>
      </c>
      <c r="F5" s="74">
        <f t="shared" si="0"/>
        <v>0</v>
      </c>
      <c r="G5" s="74">
        <f t="shared" si="0"/>
        <v>0</v>
      </c>
      <c r="H5" s="74">
        <f t="shared" si="0"/>
        <v>0</v>
      </c>
      <c r="I5" s="75"/>
    </row>
    <row r="6" spans="1:9" x14ac:dyDescent="0.25">
      <c r="A6" s="15" t="s">
        <v>144</v>
      </c>
      <c r="B6" s="41">
        <v>1</v>
      </c>
      <c r="C6" s="41">
        <v>1</v>
      </c>
      <c r="D6" s="41">
        <v>2</v>
      </c>
      <c r="E6" s="41">
        <v>5</v>
      </c>
      <c r="F6" s="80"/>
      <c r="G6" s="80"/>
      <c r="H6" s="80"/>
      <c r="I6" s="75"/>
    </row>
    <row r="7" spans="1:9" x14ac:dyDescent="0.25">
      <c r="A7" s="9" t="s">
        <v>148</v>
      </c>
      <c r="B7" s="38">
        <v>1</v>
      </c>
      <c r="C7" s="38"/>
      <c r="D7" s="38"/>
      <c r="E7" s="38"/>
      <c r="F7" s="77"/>
      <c r="G7" s="77"/>
      <c r="H7" s="77"/>
      <c r="I7" s="75"/>
    </row>
    <row r="8" spans="1:9" x14ac:dyDescent="0.25">
      <c r="A8" s="9" t="s">
        <v>161</v>
      </c>
      <c r="B8" s="38">
        <v>8</v>
      </c>
      <c r="C8" s="38">
        <v>0.5</v>
      </c>
      <c r="D8" s="38"/>
      <c r="E8" s="38"/>
      <c r="F8" s="77"/>
      <c r="G8" s="77"/>
      <c r="H8" s="77"/>
      <c r="I8" s="75"/>
    </row>
    <row r="9" spans="1:9" x14ac:dyDescent="0.25">
      <c r="A9" s="9" t="s">
        <v>162</v>
      </c>
      <c r="B9" s="38"/>
      <c r="C9" s="38">
        <v>0.5</v>
      </c>
      <c r="D9" s="38"/>
      <c r="E9" s="38">
        <v>0.5</v>
      </c>
      <c r="F9" s="77"/>
      <c r="G9" s="77"/>
      <c r="H9" s="77"/>
      <c r="I9" s="75"/>
    </row>
    <row r="10" spans="1:9" x14ac:dyDescent="0.25">
      <c r="A10" s="9" t="s">
        <v>171</v>
      </c>
      <c r="B10" s="38">
        <v>0.5</v>
      </c>
      <c r="C10" s="38"/>
      <c r="D10" s="38"/>
      <c r="E10" s="38"/>
      <c r="F10" s="77"/>
      <c r="G10" s="77"/>
      <c r="H10" s="77"/>
      <c r="I10" s="75"/>
    </row>
    <row r="11" spans="1:9" x14ac:dyDescent="0.25">
      <c r="A11" s="9" t="s">
        <v>172</v>
      </c>
      <c r="B11" s="38"/>
      <c r="C11" s="38"/>
      <c r="D11" s="38">
        <v>1</v>
      </c>
      <c r="E11" s="38">
        <v>2</v>
      </c>
      <c r="F11" s="77"/>
      <c r="G11" s="77"/>
      <c r="H11" s="77"/>
      <c r="I11" s="75"/>
    </row>
    <row r="12" spans="1:9" x14ac:dyDescent="0.25">
      <c r="A12" s="9" t="s">
        <v>174</v>
      </c>
      <c r="B12" s="38"/>
      <c r="C12" s="38">
        <v>0.5</v>
      </c>
      <c r="D12" s="38">
        <v>3</v>
      </c>
      <c r="E12" s="38">
        <v>5</v>
      </c>
      <c r="F12" s="77"/>
      <c r="G12" s="77"/>
      <c r="H12" s="77"/>
      <c r="I12" s="75"/>
    </row>
    <row r="13" spans="1:9" x14ac:dyDescent="0.25">
      <c r="A13" s="9" t="s">
        <v>179</v>
      </c>
      <c r="B13" s="38">
        <v>1.5</v>
      </c>
      <c r="C13" s="38">
        <v>0.5</v>
      </c>
      <c r="D13" s="38"/>
      <c r="E13" s="38"/>
      <c r="F13" s="77"/>
      <c r="G13" s="77"/>
      <c r="H13" s="77"/>
      <c r="I13" s="75"/>
    </row>
    <row r="14" spans="1:9" x14ac:dyDescent="0.25">
      <c r="A14" s="9" t="s">
        <v>182</v>
      </c>
      <c r="B14" s="38"/>
      <c r="C14" s="38"/>
      <c r="D14" s="38">
        <v>1</v>
      </c>
      <c r="E14" s="38"/>
      <c r="F14" s="77"/>
      <c r="G14" s="77"/>
      <c r="H14" s="77"/>
      <c r="I14" s="75"/>
    </row>
    <row r="15" spans="1:9" x14ac:dyDescent="0.25">
      <c r="A15" s="9" t="s">
        <v>184</v>
      </c>
      <c r="B15" s="38"/>
      <c r="C15" s="38"/>
      <c r="D15" s="38">
        <v>3</v>
      </c>
      <c r="E15" s="38"/>
      <c r="F15" s="77"/>
      <c r="G15" s="77"/>
      <c r="H15" s="77"/>
      <c r="I15" s="75"/>
    </row>
    <row r="16" spans="1:9" x14ac:dyDescent="0.25">
      <c r="A16" s="11" t="s">
        <v>213</v>
      </c>
      <c r="B16" s="38"/>
      <c r="C16" s="38"/>
      <c r="D16" s="38"/>
      <c r="E16" s="38">
        <v>2</v>
      </c>
      <c r="F16" s="77"/>
      <c r="G16" s="77"/>
      <c r="H16" s="77"/>
      <c r="I16" s="75"/>
    </row>
    <row r="17" spans="1:9" x14ac:dyDescent="0.25">
      <c r="A17" s="11" t="s">
        <v>214</v>
      </c>
      <c r="B17" s="38"/>
      <c r="C17" s="38"/>
      <c r="D17" s="38"/>
      <c r="E17" s="38">
        <v>0.5</v>
      </c>
      <c r="F17" s="77"/>
      <c r="G17" s="77"/>
      <c r="H17" s="77"/>
      <c r="I17" s="75"/>
    </row>
    <row r="18" spans="1:9" ht="16.5" thickBot="1" x14ac:dyDescent="0.3">
      <c r="A18" s="14"/>
      <c r="B18" s="71"/>
      <c r="C18" s="71"/>
      <c r="D18" s="71"/>
      <c r="E18" s="79"/>
      <c r="F18" s="79"/>
      <c r="G18" s="79"/>
      <c r="H18" s="79"/>
      <c r="I18" s="75"/>
    </row>
    <row r="19" spans="1:9" ht="16.5" thickBot="1" x14ac:dyDescent="0.3">
      <c r="A19" s="26" t="s">
        <v>2</v>
      </c>
      <c r="B19" s="74">
        <f>SUM(B20:B22)</f>
        <v>0</v>
      </c>
      <c r="C19" s="74">
        <f t="shared" ref="C19:H19" si="1">SUM(C20:C22)</f>
        <v>1</v>
      </c>
      <c r="D19" s="74">
        <f t="shared" si="1"/>
        <v>3</v>
      </c>
      <c r="E19" s="74">
        <f t="shared" si="1"/>
        <v>4</v>
      </c>
      <c r="F19" s="74">
        <f t="shared" si="1"/>
        <v>0</v>
      </c>
      <c r="G19" s="74">
        <f t="shared" si="1"/>
        <v>0</v>
      </c>
      <c r="H19" s="74">
        <f t="shared" si="1"/>
        <v>0</v>
      </c>
      <c r="I19" s="75"/>
    </row>
    <row r="20" spans="1:9" x14ac:dyDescent="0.25">
      <c r="A20" s="15" t="s">
        <v>19</v>
      </c>
      <c r="B20" s="41"/>
      <c r="C20" s="41">
        <v>0.5</v>
      </c>
      <c r="D20" s="41">
        <v>0.5</v>
      </c>
      <c r="E20" s="41">
        <v>0.5</v>
      </c>
      <c r="F20" s="80"/>
      <c r="G20" s="80"/>
      <c r="H20" s="80"/>
      <c r="I20" s="75"/>
    </row>
    <row r="21" spans="1:9" x14ac:dyDescent="0.25">
      <c r="A21" s="9" t="s">
        <v>29</v>
      </c>
      <c r="B21" s="38"/>
      <c r="C21" s="38">
        <v>0.5</v>
      </c>
      <c r="D21" s="38">
        <v>2</v>
      </c>
      <c r="E21" s="38">
        <v>3</v>
      </c>
      <c r="F21" s="77"/>
      <c r="G21" s="77"/>
      <c r="H21" s="77"/>
      <c r="I21" s="75"/>
    </row>
    <row r="22" spans="1:9" x14ac:dyDescent="0.25">
      <c r="A22" s="9" t="s">
        <v>42</v>
      </c>
      <c r="B22" s="38"/>
      <c r="C22" s="38"/>
      <c r="D22" s="38">
        <v>0.5</v>
      </c>
      <c r="E22" s="38">
        <v>0.5</v>
      </c>
      <c r="F22" s="77"/>
      <c r="G22" s="77"/>
      <c r="H22" s="77"/>
      <c r="I22" s="75"/>
    </row>
    <row r="23" spans="1:9" ht="16.5" thickBot="1" x14ac:dyDescent="0.3">
      <c r="A23" s="14"/>
      <c r="B23" s="71"/>
      <c r="C23" s="71"/>
      <c r="D23" s="71"/>
      <c r="E23" s="79"/>
      <c r="F23" s="79"/>
      <c r="G23" s="79"/>
      <c r="H23" s="79"/>
      <c r="I23" s="75"/>
    </row>
    <row r="24" spans="1:9" ht="16.5" thickBot="1" x14ac:dyDescent="0.3">
      <c r="A24" s="26" t="s">
        <v>4</v>
      </c>
      <c r="B24" s="74">
        <f>SUM(B25:B34)</f>
        <v>62.5</v>
      </c>
      <c r="C24" s="74">
        <f t="shared" ref="C24:H24" si="2">SUM(C25:C34)</f>
        <v>59.5</v>
      </c>
      <c r="D24" s="74">
        <f t="shared" si="2"/>
        <v>54</v>
      </c>
      <c r="E24" s="74">
        <f t="shared" si="2"/>
        <v>48.5</v>
      </c>
      <c r="F24" s="74">
        <f t="shared" si="2"/>
        <v>0</v>
      </c>
      <c r="G24" s="74">
        <f t="shared" si="2"/>
        <v>0</v>
      </c>
      <c r="H24" s="74">
        <f t="shared" si="2"/>
        <v>0</v>
      </c>
      <c r="I24" s="75"/>
    </row>
    <row r="25" spans="1:9" x14ac:dyDescent="0.25">
      <c r="A25" s="15" t="s">
        <v>215</v>
      </c>
      <c r="B25" s="41">
        <v>36</v>
      </c>
      <c r="C25" s="41">
        <v>28</v>
      </c>
      <c r="D25" s="41">
        <v>25</v>
      </c>
      <c r="E25" s="41">
        <v>25</v>
      </c>
      <c r="F25" s="41"/>
      <c r="G25" s="80"/>
      <c r="H25" s="80"/>
      <c r="I25" s="75"/>
    </row>
    <row r="26" spans="1:9" x14ac:dyDescent="0.25">
      <c r="A26" s="9" t="s">
        <v>79</v>
      </c>
      <c r="B26" s="38"/>
      <c r="C26" s="38"/>
      <c r="D26" s="38">
        <v>0.5</v>
      </c>
      <c r="E26" s="38"/>
      <c r="F26" s="38"/>
      <c r="G26" s="77"/>
      <c r="H26" s="77"/>
      <c r="I26" s="75"/>
    </row>
    <row r="27" spans="1:9" x14ac:dyDescent="0.25">
      <c r="A27" s="9" t="s">
        <v>89</v>
      </c>
      <c r="B27" s="38">
        <v>0.5</v>
      </c>
      <c r="C27" s="38">
        <v>0.5</v>
      </c>
      <c r="D27" s="38">
        <v>0.5</v>
      </c>
      <c r="E27" s="38">
        <v>0.5</v>
      </c>
      <c r="F27" s="38"/>
      <c r="G27" s="77"/>
      <c r="H27" s="77"/>
      <c r="I27" s="75"/>
    </row>
    <row r="28" spans="1:9" x14ac:dyDescent="0.25">
      <c r="A28" s="9" t="s">
        <v>99</v>
      </c>
      <c r="B28" s="38">
        <v>0.5</v>
      </c>
      <c r="C28" s="38"/>
      <c r="D28" s="38">
        <v>0.5</v>
      </c>
      <c r="E28" s="38">
        <v>0.5</v>
      </c>
      <c r="F28" s="38"/>
      <c r="G28" s="77"/>
      <c r="H28" s="77"/>
      <c r="I28" s="75"/>
    </row>
    <row r="29" spans="1:9" x14ac:dyDescent="0.25">
      <c r="A29" s="9" t="s">
        <v>111</v>
      </c>
      <c r="B29" s="38"/>
      <c r="C29" s="38"/>
      <c r="D29" s="38">
        <v>0.5</v>
      </c>
      <c r="E29" s="38">
        <v>1</v>
      </c>
      <c r="F29" s="38"/>
      <c r="G29" s="77"/>
      <c r="H29" s="77"/>
      <c r="I29" s="75"/>
    </row>
    <row r="30" spans="1:9" x14ac:dyDescent="0.25">
      <c r="A30" s="9" t="s">
        <v>118</v>
      </c>
      <c r="B30" s="38"/>
      <c r="C30" s="38"/>
      <c r="D30" s="38">
        <v>1</v>
      </c>
      <c r="E30" s="38">
        <v>2</v>
      </c>
      <c r="F30" s="38"/>
      <c r="G30" s="77"/>
      <c r="H30" s="77"/>
      <c r="I30" s="75"/>
    </row>
    <row r="31" spans="1:9" x14ac:dyDescent="0.25">
      <c r="A31" s="9" t="s">
        <v>120</v>
      </c>
      <c r="B31" s="38">
        <v>0.5</v>
      </c>
      <c r="C31" s="38">
        <v>0.5</v>
      </c>
      <c r="D31" s="38">
        <v>0.5</v>
      </c>
      <c r="E31" s="38">
        <v>0.5</v>
      </c>
      <c r="F31" s="38"/>
      <c r="G31" s="77"/>
      <c r="H31" s="77"/>
      <c r="I31" s="75"/>
    </row>
    <row r="32" spans="1:9" x14ac:dyDescent="0.25">
      <c r="A32" s="9" t="s">
        <v>137</v>
      </c>
      <c r="B32" s="38"/>
      <c r="C32" s="38">
        <v>0.5</v>
      </c>
      <c r="D32" s="38">
        <v>0.5</v>
      </c>
      <c r="E32" s="38">
        <v>1</v>
      </c>
      <c r="F32" s="38"/>
      <c r="G32" s="77"/>
      <c r="H32" s="77"/>
      <c r="I32" s="75"/>
    </row>
    <row r="33" spans="1:9" x14ac:dyDescent="0.25">
      <c r="A33" s="9" t="s">
        <v>140</v>
      </c>
      <c r="B33" s="38">
        <v>25</v>
      </c>
      <c r="C33" s="38">
        <v>30</v>
      </c>
      <c r="D33" s="38">
        <v>25</v>
      </c>
      <c r="E33" s="38">
        <v>15</v>
      </c>
      <c r="F33" s="38"/>
      <c r="G33" s="77"/>
      <c r="H33" s="77"/>
      <c r="I33" s="75"/>
    </row>
    <row r="34" spans="1:9" x14ac:dyDescent="0.25">
      <c r="A34" s="11" t="s">
        <v>197</v>
      </c>
      <c r="B34" s="38"/>
      <c r="C34" s="38"/>
      <c r="D34" s="38"/>
      <c r="E34" s="38">
        <v>3</v>
      </c>
      <c r="F34" s="38"/>
      <c r="G34" s="77"/>
      <c r="H34" s="77"/>
      <c r="I34" s="75"/>
    </row>
    <row r="35" spans="1:9" ht="16.5" thickBot="1" x14ac:dyDescent="0.3">
      <c r="A35" s="27" t="s">
        <v>198</v>
      </c>
      <c r="B35" s="79"/>
      <c r="C35" s="79"/>
      <c r="D35" s="79"/>
      <c r="E35" s="71">
        <v>9</v>
      </c>
      <c r="F35" s="71"/>
      <c r="G35" s="79"/>
      <c r="H35" s="79"/>
      <c r="I35" s="75"/>
    </row>
    <row r="36" spans="1:9" ht="16.5" thickBot="1" x14ac:dyDescent="0.3">
      <c r="A36" s="26" t="s">
        <v>5</v>
      </c>
      <c r="B36" s="74">
        <f>B24+B19+B5</f>
        <v>74.5</v>
      </c>
      <c r="C36" s="74">
        <f t="shared" ref="C36:H36" si="3">C24+C19+C5</f>
        <v>63.5</v>
      </c>
      <c r="D36" s="74">
        <f t="shared" si="3"/>
        <v>67</v>
      </c>
      <c r="E36" s="74">
        <f t="shared" si="3"/>
        <v>67.5</v>
      </c>
      <c r="F36" s="74">
        <f t="shared" si="3"/>
        <v>0</v>
      </c>
      <c r="G36" s="74">
        <f t="shared" si="3"/>
        <v>0</v>
      </c>
      <c r="H36" s="74">
        <f t="shared" si="3"/>
        <v>0</v>
      </c>
      <c r="I36" s="75"/>
    </row>
    <row r="37" spans="1:9" ht="16.5" thickBot="1" x14ac:dyDescent="0.3">
      <c r="A37" s="30" t="s">
        <v>6</v>
      </c>
      <c r="B37" s="88">
        <f>COUNT(B6:B17)+COUNT(B20:B22)+COUNT(B25:B33)</f>
        <v>10</v>
      </c>
      <c r="C37" s="88">
        <f t="shared" ref="C37:H37" si="4">COUNT(C6:C17)+COUNT(C20:C22)+COUNT(C25:C33)</f>
        <v>12</v>
      </c>
      <c r="D37" s="88">
        <f t="shared" si="4"/>
        <v>17</v>
      </c>
      <c r="E37" s="88">
        <f>COUNT(E6:E17)+COUNT(E20:E22)+COUNT(E25:E33)</f>
        <v>17</v>
      </c>
      <c r="F37" s="88">
        <f t="shared" si="4"/>
        <v>0</v>
      </c>
      <c r="G37" s="88">
        <f t="shared" si="4"/>
        <v>0</v>
      </c>
      <c r="H37" s="88">
        <f t="shared" si="4"/>
        <v>0</v>
      </c>
      <c r="I37" s="75"/>
    </row>
    <row r="38" spans="1:9" x14ac:dyDescent="0.25">
      <c r="B38" s="75"/>
      <c r="C38" s="75"/>
      <c r="D38" s="75"/>
      <c r="E38" s="75"/>
      <c r="F38" s="75"/>
      <c r="G38" s="75"/>
      <c r="H38" s="75"/>
      <c r="I38" s="75"/>
    </row>
  </sheetData>
  <sortState xmlns:xlrd2="http://schemas.microsoft.com/office/spreadsheetml/2017/richdata2" ref="A25:F33">
    <sortCondition ref="A24:A33"/>
  </sortState>
  <phoneticPr fontId="4" type="noConversion"/>
  <printOptions gridLines="1"/>
  <pageMargins left="0.74803149606299213" right="0.74803149606299213" top="0.98425196850393704" bottom="0.98425196850393704" header="0.51181102362204722" footer="0.51181102362204722"/>
  <pageSetup paperSize="9" scale="90" fitToHeight="0"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51">
    <pageSetUpPr fitToPage="1"/>
  </sheetPr>
  <dimension ref="A1:J44"/>
  <sheetViews>
    <sheetView topLeftCell="A12" zoomScale="115" zoomScaleNormal="115" workbookViewId="0">
      <selection activeCell="G41" sqref="G41"/>
    </sheetView>
  </sheetViews>
  <sheetFormatPr defaultColWidth="8.85546875" defaultRowHeight="15.75" customHeight="1" x14ac:dyDescent="0.25"/>
  <cols>
    <col min="1" max="1" width="33.42578125" style="2" customWidth="1"/>
    <col min="2" max="7" width="9.5703125" style="2" customWidth="1"/>
    <col min="8" max="10" width="10.140625" style="2" customWidth="1"/>
    <col min="11" max="16384" width="8.85546875" style="2"/>
  </cols>
  <sheetData>
    <row r="1" spans="1:10" x14ac:dyDescent="0.25">
      <c r="A1" s="26"/>
      <c r="B1" s="22">
        <v>1976</v>
      </c>
      <c r="C1" s="22">
        <v>1997</v>
      </c>
      <c r="D1" s="22">
        <v>2006</v>
      </c>
      <c r="E1" s="22">
        <v>2011</v>
      </c>
      <c r="F1" s="22">
        <v>2014</v>
      </c>
      <c r="G1" s="22">
        <v>2017</v>
      </c>
      <c r="H1" s="22">
        <v>2020</v>
      </c>
      <c r="I1" s="22">
        <v>2023</v>
      </c>
      <c r="J1" s="22"/>
    </row>
    <row r="2" spans="1:10" ht="15.75" customHeight="1" x14ac:dyDescent="0.25">
      <c r="A2" s="29" t="s">
        <v>402</v>
      </c>
      <c r="B2" s="16" t="s">
        <v>189</v>
      </c>
      <c r="C2" s="16" t="s">
        <v>189</v>
      </c>
      <c r="D2" s="16" t="s">
        <v>189</v>
      </c>
      <c r="E2" s="16" t="s">
        <v>189</v>
      </c>
      <c r="F2" s="16" t="s">
        <v>189</v>
      </c>
      <c r="G2" s="16" t="s">
        <v>189</v>
      </c>
      <c r="H2" s="16" t="s">
        <v>189</v>
      </c>
      <c r="I2" s="16" t="s">
        <v>189</v>
      </c>
      <c r="J2" s="16" t="s">
        <v>189</v>
      </c>
    </row>
    <row r="3" spans="1:10" x14ac:dyDescent="0.25">
      <c r="A3" s="10" t="s">
        <v>403</v>
      </c>
      <c r="B3" s="6"/>
      <c r="C3" s="6"/>
      <c r="D3" s="6"/>
      <c r="E3" s="12"/>
      <c r="F3" s="12"/>
      <c r="G3" s="12" t="s">
        <v>204</v>
      </c>
      <c r="H3" s="12"/>
      <c r="I3" s="12" t="s">
        <v>260</v>
      </c>
      <c r="J3" s="12"/>
    </row>
    <row r="4" spans="1:10" x14ac:dyDescent="0.25">
      <c r="A4" s="21" t="s">
        <v>411</v>
      </c>
      <c r="B4" s="8"/>
      <c r="C4" s="8"/>
      <c r="D4" s="8"/>
      <c r="E4" s="56"/>
      <c r="F4" s="56"/>
      <c r="G4" s="56"/>
      <c r="H4" s="56"/>
      <c r="I4" s="56"/>
      <c r="J4" s="56"/>
    </row>
    <row r="5" spans="1:10" x14ac:dyDescent="0.25">
      <c r="A5" s="26" t="s">
        <v>1</v>
      </c>
      <c r="B5" s="74">
        <f>SUM(B6:B13)</f>
        <v>39.5</v>
      </c>
      <c r="C5" s="74">
        <f t="shared" ref="C5:H5" si="0">SUM(C6:C13)</f>
        <v>28</v>
      </c>
      <c r="D5" s="74">
        <f t="shared" si="0"/>
        <v>44.5</v>
      </c>
      <c r="E5" s="74">
        <f t="shared" si="0"/>
        <v>40.5</v>
      </c>
      <c r="F5" s="74">
        <f t="shared" si="0"/>
        <v>33</v>
      </c>
      <c r="G5" s="74">
        <f t="shared" si="0"/>
        <v>37.5</v>
      </c>
      <c r="H5" s="74">
        <f t="shared" si="0"/>
        <v>35.65</v>
      </c>
      <c r="I5" s="74">
        <f>SUM(I6:I13)</f>
        <v>52</v>
      </c>
      <c r="J5" s="74">
        <f>SUM(J6:J13)</f>
        <v>0</v>
      </c>
    </row>
    <row r="6" spans="1:10" x14ac:dyDescent="0.25">
      <c r="A6" s="142" t="s">
        <v>144</v>
      </c>
      <c r="B6" s="143">
        <v>7</v>
      </c>
      <c r="C6" s="143">
        <v>5</v>
      </c>
      <c r="D6" s="143">
        <v>9</v>
      </c>
      <c r="E6" s="143">
        <v>7</v>
      </c>
      <c r="F6" s="143">
        <v>2</v>
      </c>
      <c r="G6" s="143">
        <v>4</v>
      </c>
      <c r="H6" s="158">
        <v>3</v>
      </c>
      <c r="I6" s="158">
        <v>4</v>
      </c>
      <c r="J6" s="158"/>
    </row>
    <row r="7" spans="1:10" x14ac:dyDescent="0.25">
      <c r="A7" s="9" t="s">
        <v>157</v>
      </c>
      <c r="B7" s="38">
        <v>0.5</v>
      </c>
      <c r="C7" s="38">
        <v>3</v>
      </c>
      <c r="D7" s="38">
        <v>0.5</v>
      </c>
      <c r="E7" s="38"/>
      <c r="F7" s="38"/>
      <c r="G7" s="38"/>
      <c r="H7" s="85">
        <v>0.5</v>
      </c>
      <c r="I7" s="85"/>
      <c r="J7" s="85"/>
    </row>
    <row r="8" spans="1:10" x14ac:dyDescent="0.25">
      <c r="A8" s="145" t="s">
        <v>158</v>
      </c>
      <c r="B8" s="146"/>
      <c r="C8" s="146"/>
      <c r="D8" s="146">
        <v>10</v>
      </c>
      <c r="E8" s="146"/>
      <c r="F8" s="146"/>
      <c r="G8" s="146"/>
      <c r="H8" s="159"/>
      <c r="I8" s="159"/>
      <c r="J8" s="159"/>
    </row>
    <row r="9" spans="1:10" x14ac:dyDescent="0.25">
      <c r="A9" s="9" t="s">
        <v>174</v>
      </c>
      <c r="B9" s="38"/>
      <c r="C9" s="38"/>
      <c r="D9" s="38"/>
      <c r="E9" s="38">
        <v>12</v>
      </c>
      <c r="F9" s="38">
        <v>8</v>
      </c>
      <c r="G9" s="38">
        <v>10</v>
      </c>
      <c r="H9" s="85">
        <v>10</v>
      </c>
      <c r="I9" s="85">
        <v>17</v>
      </c>
      <c r="J9" s="85"/>
    </row>
    <row r="10" spans="1:10" x14ac:dyDescent="0.25">
      <c r="A10" s="145" t="s">
        <v>175</v>
      </c>
      <c r="B10" s="146">
        <v>25</v>
      </c>
      <c r="C10" s="146">
        <v>20</v>
      </c>
      <c r="D10" s="146">
        <v>25</v>
      </c>
      <c r="E10" s="146">
        <v>20</v>
      </c>
      <c r="F10" s="146">
        <v>22</v>
      </c>
      <c r="G10" s="146">
        <v>22</v>
      </c>
      <c r="H10" s="159">
        <v>21</v>
      </c>
      <c r="I10" s="159">
        <v>30</v>
      </c>
      <c r="J10" s="159"/>
    </row>
    <row r="11" spans="1:10" x14ac:dyDescent="0.25">
      <c r="A11" s="9" t="s">
        <v>208</v>
      </c>
      <c r="B11" s="38"/>
      <c r="C11" s="38"/>
      <c r="D11" s="38"/>
      <c r="E11" s="38"/>
      <c r="F11" s="38"/>
      <c r="G11" s="38">
        <v>1</v>
      </c>
      <c r="H11" s="85">
        <v>1</v>
      </c>
      <c r="I11" s="85">
        <v>1</v>
      </c>
      <c r="J11" s="85"/>
    </row>
    <row r="12" spans="1:10" x14ac:dyDescent="0.25">
      <c r="A12" s="145" t="s">
        <v>177</v>
      </c>
      <c r="B12" s="146">
        <v>7</v>
      </c>
      <c r="C12" s="146"/>
      <c r="D12" s="146"/>
      <c r="E12" s="146">
        <v>0.5</v>
      </c>
      <c r="F12" s="146"/>
      <c r="G12" s="146"/>
      <c r="H12" s="159"/>
      <c r="I12" s="159"/>
      <c r="J12" s="159"/>
    </row>
    <row r="13" spans="1:10" x14ac:dyDescent="0.25">
      <c r="A13" s="11" t="s">
        <v>263</v>
      </c>
      <c r="B13" s="38"/>
      <c r="C13" s="38"/>
      <c r="D13" s="38"/>
      <c r="E13" s="38">
        <v>1</v>
      </c>
      <c r="F13" s="38">
        <v>1</v>
      </c>
      <c r="G13" s="38">
        <v>0.5</v>
      </c>
      <c r="H13" s="85">
        <v>0.15</v>
      </c>
      <c r="I13" s="85"/>
      <c r="J13" s="85"/>
    </row>
    <row r="14" spans="1:10" x14ac:dyDescent="0.25">
      <c r="A14" s="14"/>
      <c r="B14" s="71"/>
      <c r="C14" s="71"/>
      <c r="D14" s="71"/>
      <c r="E14" s="87"/>
      <c r="F14" s="87"/>
      <c r="G14" s="87"/>
      <c r="H14" s="87"/>
      <c r="I14" s="87"/>
      <c r="J14" s="87"/>
    </row>
    <row r="15" spans="1:10" x14ac:dyDescent="0.25">
      <c r="A15" s="26" t="s">
        <v>2</v>
      </c>
      <c r="B15" s="74">
        <f>SUM(B16:B20)</f>
        <v>9</v>
      </c>
      <c r="C15" s="74">
        <f t="shared" ref="C15:I15" si="1">SUM(C16:C20)</f>
        <v>13</v>
      </c>
      <c r="D15" s="74">
        <f t="shared" si="1"/>
        <v>9</v>
      </c>
      <c r="E15" s="74">
        <f t="shared" si="1"/>
        <v>10.5</v>
      </c>
      <c r="F15" s="74">
        <f t="shared" si="1"/>
        <v>6.5</v>
      </c>
      <c r="G15" s="74">
        <f t="shared" si="1"/>
        <v>8.5</v>
      </c>
      <c r="H15" s="74">
        <f t="shared" si="1"/>
        <v>6.6</v>
      </c>
      <c r="I15" s="74">
        <f t="shared" si="1"/>
        <v>7</v>
      </c>
      <c r="J15" s="74">
        <f t="shared" ref="J15" si="2">SUM(J16:J20)</f>
        <v>0</v>
      </c>
    </row>
    <row r="16" spans="1:10" x14ac:dyDescent="0.25">
      <c r="A16" s="142" t="s">
        <v>36</v>
      </c>
      <c r="B16" s="143">
        <v>0.5</v>
      </c>
      <c r="C16" s="143"/>
      <c r="D16" s="143"/>
      <c r="E16" s="143"/>
      <c r="F16" s="143"/>
      <c r="G16" s="143"/>
      <c r="H16" s="158"/>
      <c r="I16" s="158"/>
      <c r="J16" s="158"/>
    </row>
    <row r="17" spans="1:10" x14ac:dyDescent="0.25">
      <c r="A17" s="9" t="s">
        <v>39</v>
      </c>
      <c r="B17" s="38">
        <v>0.5</v>
      </c>
      <c r="C17" s="38"/>
      <c r="D17" s="38"/>
      <c r="E17" s="38"/>
      <c r="F17" s="38"/>
      <c r="G17" s="38"/>
      <c r="H17" s="85"/>
      <c r="I17" s="85"/>
      <c r="J17" s="85"/>
    </row>
    <row r="18" spans="1:10" x14ac:dyDescent="0.25">
      <c r="A18" s="145" t="s">
        <v>42</v>
      </c>
      <c r="B18" s="146"/>
      <c r="C18" s="146">
        <v>0.5</v>
      </c>
      <c r="D18" s="146">
        <v>0.5</v>
      </c>
      <c r="E18" s="146">
        <v>0.5</v>
      </c>
      <c r="F18" s="146">
        <v>0.5</v>
      </c>
      <c r="G18" s="146">
        <v>0.5</v>
      </c>
      <c r="H18" s="159">
        <v>0.5</v>
      </c>
      <c r="I18" s="159">
        <v>1</v>
      </c>
      <c r="J18" s="159"/>
    </row>
    <row r="19" spans="1:10" x14ac:dyDescent="0.25">
      <c r="A19" s="9" t="s">
        <v>45</v>
      </c>
      <c r="B19" s="38"/>
      <c r="C19" s="38">
        <v>0.5</v>
      </c>
      <c r="D19" s="38">
        <v>0.5</v>
      </c>
      <c r="E19" s="38">
        <v>1</v>
      </c>
      <c r="F19" s="38">
        <v>2</v>
      </c>
      <c r="G19" s="38"/>
      <c r="H19" s="85">
        <v>0.1</v>
      </c>
      <c r="I19" s="85"/>
      <c r="J19" s="85"/>
    </row>
    <row r="20" spans="1:10" x14ac:dyDescent="0.25">
      <c r="A20" s="145" t="s">
        <v>46</v>
      </c>
      <c r="B20" s="146">
        <v>8</v>
      </c>
      <c r="C20" s="146">
        <v>12</v>
      </c>
      <c r="D20" s="146">
        <v>8</v>
      </c>
      <c r="E20" s="146">
        <v>9</v>
      </c>
      <c r="F20" s="146">
        <v>4</v>
      </c>
      <c r="G20" s="146">
        <v>8</v>
      </c>
      <c r="H20" s="159">
        <v>6</v>
      </c>
      <c r="I20" s="159">
        <v>6</v>
      </c>
      <c r="J20" s="159"/>
    </row>
    <row r="21" spans="1:10" x14ac:dyDescent="0.25">
      <c r="A21" s="14"/>
      <c r="B21" s="71"/>
      <c r="C21" s="71"/>
      <c r="D21" s="71"/>
      <c r="E21" s="87"/>
      <c r="F21" s="87"/>
      <c r="G21" s="87"/>
      <c r="H21" s="87"/>
      <c r="I21" s="87"/>
      <c r="J21" s="87"/>
    </row>
    <row r="22" spans="1:10" x14ac:dyDescent="0.25">
      <c r="A22" s="26" t="s">
        <v>4</v>
      </c>
      <c r="B22" s="74">
        <f>SUM(B23:B38)</f>
        <v>25.5</v>
      </c>
      <c r="C22" s="74">
        <f t="shared" ref="C22:I22" si="3">SUM(C23:C38)</f>
        <v>26.5</v>
      </c>
      <c r="D22" s="74">
        <f t="shared" si="3"/>
        <v>19.5</v>
      </c>
      <c r="E22" s="74">
        <f t="shared" si="3"/>
        <v>21</v>
      </c>
      <c r="F22" s="74">
        <f t="shared" si="3"/>
        <v>37.5</v>
      </c>
      <c r="G22" s="74">
        <f t="shared" si="3"/>
        <v>27.5</v>
      </c>
      <c r="H22" s="74">
        <f t="shared" si="3"/>
        <v>17.11</v>
      </c>
      <c r="I22" s="74">
        <f t="shared" si="3"/>
        <v>16.509999999999998</v>
      </c>
      <c r="J22" s="74">
        <f t="shared" ref="J22" si="4">SUM(J23:J38)</f>
        <v>0</v>
      </c>
    </row>
    <row r="23" spans="1:10" x14ac:dyDescent="0.25">
      <c r="A23" s="142" t="s">
        <v>215</v>
      </c>
      <c r="B23" s="143">
        <v>10</v>
      </c>
      <c r="C23" s="143">
        <v>12</v>
      </c>
      <c r="D23" s="143">
        <v>7</v>
      </c>
      <c r="E23" s="143">
        <v>2</v>
      </c>
      <c r="F23" s="143">
        <v>1</v>
      </c>
      <c r="G23" s="143">
        <v>0.5</v>
      </c>
      <c r="H23" s="158">
        <v>1</v>
      </c>
      <c r="I23" s="158">
        <v>1</v>
      </c>
      <c r="J23" s="158"/>
    </row>
    <row r="24" spans="1:10" x14ac:dyDescent="0.25">
      <c r="A24" s="9" t="s">
        <v>86</v>
      </c>
      <c r="B24" s="38"/>
      <c r="C24" s="38">
        <v>1</v>
      </c>
      <c r="D24" s="38"/>
      <c r="E24" s="38"/>
      <c r="F24" s="38"/>
      <c r="G24" s="38">
        <v>0.5</v>
      </c>
      <c r="H24" s="85">
        <v>0.5</v>
      </c>
      <c r="I24" s="85">
        <v>1</v>
      </c>
      <c r="J24" s="85"/>
    </row>
    <row r="25" spans="1:10" x14ac:dyDescent="0.25">
      <c r="A25" s="145" t="s">
        <v>89</v>
      </c>
      <c r="B25" s="146"/>
      <c r="C25" s="146">
        <v>0.5</v>
      </c>
      <c r="D25" s="146"/>
      <c r="E25" s="146">
        <v>0.5</v>
      </c>
      <c r="F25" s="146">
        <v>0.5</v>
      </c>
      <c r="G25" s="146">
        <v>0.5</v>
      </c>
      <c r="H25" s="159">
        <v>0.01</v>
      </c>
      <c r="I25" s="159">
        <v>0.01</v>
      </c>
      <c r="J25" s="159"/>
    </row>
    <row r="26" spans="1:10" x14ac:dyDescent="0.25">
      <c r="A26" s="9" t="s">
        <v>96</v>
      </c>
      <c r="B26" s="38">
        <v>0.5</v>
      </c>
      <c r="C26" s="38">
        <v>0.5</v>
      </c>
      <c r="D26" s="38">
        <v>2</v>
      </c>
      <c r="E26" s="38"/>
      <c r="F26" s="38">
        <v>2</v>
      </c>
      <c r="G26" s="38">
        <v>1</v>
      </c>
      <c r="H26" s="85"/>
      <c r="I26" s="85">
        <v>0.5</v>
      </c>
      <c r="J26" s="85"/>
    </row>
    <row r="27" spans="1:10" x14ac:dyDescent="0.25">
      <c r="A27" s="145" t="s">
        <v>97</v>
      </c>
      <c r="B27" s="146"/>
      <c r="C27" s="146"/>
      <c r="D27" s="146">
        <v>1</v>
      </c>
      <c r="E27" s="146">
        <v>3</v>
      </c>
      <c r="F27" s="146">
        <v>3</v>
      </c>
      <c r="G27" s="146">
        <v>3</v>
      </c>
      <c r="H27" s="159">
        <v>0.5</v>
      </c>
      <c r="I27" s="159">
        <v>2</v>
      </c>
      <c r="J27" s="159"/>
    </row>
    <row r="28" spans="1:10" x14ac:dyDescent="0.25">
      <c r="A28" s="9" t="s">
        <v>98</v>
      </c>
      <c r="B28" s="38">
        <v>0.5</v>
      </c>
      <c r="C28" s="38">
        <v>0.5</v>
      </c>
      <c r="D28" s="38">
        <v>1</v>
      </c>
      <c r="E28" s="38"/>
      <c r="F28" s="38"/>
      <c r="G28" s="38"/>
      <c r="H28" s="85"/>
      <c r="I28" s="85"/>
      <c r="J28" s="85"/>
    </row>
    <row r="29" spans="1:10" x14ac:dyDescent="0.25">
      <c r="A29" s="145" t="s">
        <v>99</v>
      </c>
      <c r="B29" s="146">
        <v>0.5</v>
      </c>
      <c r="C29" s="146">
        <v>2</v>
      </c>
      <c r="D29" s="146">
        <v>1</v>
      </c>
      <c r="E29" s="146">
        <v>0.5</v>
      </c>
      <c r="F29" s="146">
        <v>2</v>
      </c>
      <c r="G29" s="146">
        <v>0.5</v>
      </c>
      <c r="H29" s="159">
        <v>1</v>
      </c>
      <c r="I29" s="159">
        <v>0.5</v>
      </c>
      <c r="J29" s="159"/>
    </row>
    <row r="30" spans="1:10" x14ac:dyDescent="0.25">
      <c r="A30" s="9" t="s">
        <v>103</v>
      </c>
      <c r="B30" s="38">
        <v>0.5</v>
      </c>
      <c r="C30" s="38">
        <v>0.5</v>
      </c>
      <c r="D30" s="38"/>
      <c r="E30" s="38">
        <v>0.5</v>
      </c>
      <c r="F30" s="38"/>
      <c r="G30" s="38"/>
      <c r="H30" s="85">
        <v>0.5</v>
      </c>
      <c r="I30" s="85">
        <v>0.5</v>
      </c>
      <c r="J30" s="85"/>
    </row>
    <row r="31" spans="1:10" x14ac:dyDescent="0.25">
      <c r="A31" s="145" t="s">
        <v>249</v>
      </c>
      <c r="B31" s="146"/>
      <c r="C31" s="146"/>
      <c r="D31" s="146"/>
      <c r="E31" s="146">
        <v>1</v>
      </c>
      <c r="F31" s="146"/>
      <c r="G31" s="146"/>
      <c r="H31" s="159"/>
      <c r="I31" s="159"/>
      <c r="J31" s="159"/>
    </row>
    <row r="32" spans="1:10" x14ac:dyDescent="0.25">
      <c r="A32" s="9" t="s">
        <v>118</v>
      </c>
      <c r="B32" s="38">
        <v>2</v>
      </c>
      <c r="C32" s="38"/>
      <c r="D32" s="38">
        <v>5</v>
      </c>
      <c r="E32" s="38">
        <v>4</v>
      </c>
      <c r="F32" s="38">
        <v>1</v>
      </c>
      <c r="G32" s="38"/>
      <c r="H32" s="85">
        <v>2</v>
      </c>
      <c r="I32" s="85">
        <v>2</v>
      </c>
      <c r="J32" s="85"/>
    </row>
    <row r="33" spans="1:10" x14ac:dyDescent="0.25">
      <c r="A33" s="145" t="s">
        <v>123</v>
      </c>
      <c r="B33" s="146">
        <v>0.5</v>
      </c>
      <c r="C33" s="146">
        <v>0.5</v>
      </c>
      <c r="D33" s="146"/>
      <c r="E33" s="146"/>
      <c r="F33" s="146"/>
      <c r="G33" s="146"/>
      <c r="H33" s="159"/>
      <c r="I33" s="159"/>
      <c r="J33" s="159"/>
    </row>
    <row r="34" spans="1:10" x14ac:dyDescent="0.25">
      <c r="A34" s="9" t="s">
        <v>126</v>
      </c>
      <c r="B34" s="38">
        <v>0.5</v>
      </c>
      <c r="C34" s="38">
        <v>0.5</v>
      </c>
      <c r="D34" s="38"/>
      <c r="E34" s="38"/>
      <c r="F34" s="38"/>
      <c r="G34" s="38"/>
      <c r="H34" s="85">
        <v>0.1</v>
      </c>
      <c r="I34" s="85">
        <v>2</v>
      </c>
      <c r="J34" s="85"/>
    </row>
    <row r="35" spans="1:10" x14ac:dyDescent="0.25">
      <c r="A35" s="145" t="s">
        <v>131</v>
      </c>
      <c r="B35" s="146">
        <v>1</v>
      </c>
      <c r="C35" s="146">
        <v>1</v>
      </c>
      <c r="D35" s="146">
        <v>1</v>
      </c>
      <c r="E35" s="146">
        <v>1</v>
      </c>
      <c r="F35" s="146">
        <v>2</v>
      </c>
      <c r="G35" s="146">
        <v>1</v>
      </c>
      <c r="H35" s="159">
        <v>1</v>
      </c>
      <c r="I35" s="159">
        <v>1</v>
      </c>
      <c r="J35" s="159"/>
    </row>
    <row r="36" spans="1:10" x14ac:dyDescent="0.25">
      <c r="A36" s="9" t="s">
        <v>137</v>
      </c>
      <c r="B36" s="38">
        <v>5</v>
      </c>
      <c r="C36" s="38">
        <v>2</v>
      </c>
      <c r="D36" s="38">
        <v>1</v>
      </c>
      <c r="E36" s="38">
        <v>1</v>
      </c>
      <c r="F36" s="38">
        <v>0.5</v>
      </c>
      <c r="G36" s="38">
        <v>0.5</v>
      </c>
      <c r="H36" s="85">
        <v>0.5</v>
      </c>
      <c r="I36" s="85">
        <v>1</v>
      </c>
      <c r="J36" s="85"/>
    </row>
    <row r="37" spans="1:10" x14ac:dyDescent="0.25">
      <c r="A37" s="145" t="s">
        <v>139</v>
      </c>
      <c r="B37" s="146">
        <v>0.5</v>
      </c>
      <c r="C37" s="146">
        <v>0.5</v>
      </c>
      <c r="D37" s="146">
        <v>0.5</v>
      </c>
      <c r="E37" s="146">
        <v>0.5</v>
      </c>
      <c r="F37" s="146">
        <v>0.5</v>
      </c>
      <c r="G37" s="146"/>
      <c r="H37" s="159"/>
      <c r="I37" s="159"/>
      <c r="J37" s="159"/>
    </row>
    <row r="38" spans="1:10" x14ac:dyDescent="0.25">
      <c r="A38" s="151" t="s">
        <v>197</v>
      </c>
      <c r="B38" s="152">
        <v>4</v>
      </c>
      <c r="C38" s="152">
        <v>5</v>
      </c>
      <c r="D38" s="152"/>
      <c r="E38" s="152">
        <v>7</v>
      </c>
      <c r="F38" s="152">
        <v>25</v>
      </c>
      <c r="G38" s="152">
        <v>20</v>
      </c>
      <c r="H38" s="160">
        <v>10</v>
      </c>
      <c r="I38" s="160">
        <v>5</v>
      </c>
      <c r="J38" s="160"/>
    </row>
    <row r="39" spans="1:10" x14ac:dyDescent="0.25">
      <c r="A39" s="154" t="s">
        <v>198</v>
      </c>
      <c r="B39" s="155"/>
      <c r="C39" s="155"/>
      <c r="D39" s="155"/>
      <c r="E39" s="155">
        <v>5</v>
      </c>
      <c r="F39" s="155">
        <v>3</v>
      </c>
      <c r="G39" s="155">
        <v>3</v>
      </c>
      <c r="H39" s="169">
        <v>8</v>
      </c>
      <c r="I39" s="169">
        <v>7</v>
      </c>
      <c r="J39" s="169"/>
    </row>
    <row r="40" spans="1:10" x14ac:dyDescent="0.25">
      <c r="A40" s="9"/>
      <c r="B40" s="38"/>
      <c r="C40" s="38"/>
      <c r="D40" s="38"/>
      <c r="E40" s="38"/>
      <c r="F40" s="38"/>
      <c r="G40" s="38"/>
      <c r="H40" s="85"/>
      <c r="I40" s="85"/>
      <c r="J40" s="85"/>
    </row>
    <row r="41" spans="1:10" x14ac:dyDescent="0.25">
      <c r="A41" s="26" t="s">
        <v>5</v>
      </c>
      <c r="B41" s="74">
        <f t="shared" ref="B41:I41" si="5">B22+B15+B5</f>
        <v>74</v>
      </c>
      <c r="C41" s="74">
        <f t="shared" si="5"/>
        <v>67.5</v>
      </c>
      <c r="D41" s="74">
        <f t="shared" si="5"/>
        <v>73</v>
      </c>
      <c r="E41" s="74">
        <f t="shared" si="5"/>
        <v>72</v>
      </c>
      <c r="F41" s="74">
        <f t="shared" si="5"/>
        <v>77</v>
      </c>
      <c r="G41" s="74">
        <f t="shared" ref="G41" si="6">G22+G15+G5</f>
        <v>73.5</v>
      </c>
      <c r="H41" s="74">
        <f t="shared" si="5"/>
        <v>59.36</v>
      </c>
      <c r="I41" s="74">
        <f t="shared" si="5"/>
        <v>75.509999999999991</v>
      </c>
      <c r="J41" s="74">
        <f t="shared" ref="J41" si="7">J22+J15+J5</f>
        <v>0</v>
      </c>
    </row>
    <row r="42" spans="1:10" x14ac:dyDescent="0.25">
      <c r="A42" s="26" t="s">
        <v>6</v>
      </c>
      <c r="B42" s="42">
        <f>COUNT(B6:B13)+COUNT(B16:B20)+COUNT(B23:B37)</f>
        <v>18</v>
      </c>
      <c r="C42" s="42">
        <f t="shared" ref="C42:I42" si="8">COUNT(C6:C13)+COUNT(C16:C20)+COUNT(C23:C37)</f>
        <v>18</v>
      </c>
      <c r="D42" s="42">
        <f t="shared" si="8"/>
        <v>16</v>
      </c>
      <c r="E42" s="42">
        <f t="shared" si="8"/>
        <v>18</v>
      </c>
      <c r="F42" s="42">
        <f t="shared" si="8"/>
        <v>16</v>
      </c>
      <c r="G42" s="42">
        <f t="shared" ref="G42" si="9">COUNT(G6:G13)+COUNT(G16:G20)+COUNT(G23:G37)</f>
        <v>15</v>
      </c>
      <c r="H42" s="42">
        <f t="shared" si="8"/>
        <v>19</v>
      </c>
      <c r="I42" s="42">
        <f t="shared" si="8"/>
        <v>17</v>
      </c>
      <c r="J42" s="42">
        <f t="shared" ref="J42" si="10">COUNT(J6:J13)+COUNT(J16:J20)+COUNT(J23:J37)</f>
        <v>0</v>
      </c>
    </row>
    <row r="43" spans="1:10" x14ac:dyDescent="0.25">
      <c r="A43" s="26" t="s">
        <v>412</v>
      </c>
      <c r="B43" s="42"/>
      <c r="C43" s="42"/>
      <c r="D43" s="42"/>
      <c r="E43" s="88"/>
      <c r="F43" s="88"/>
      <c r="G43" s="88"/>
      <c r="H43" s="88"/>
      <c r="I43" s="88">
        <v>8008</v>
      </c>
      <c r="J43" s="88"/>
    </row>
    <row r="44" spans="1:10" x14ac:dyDescent="0.25">
      <c r="B44" s="83"/>
      <c r="C44" s="83"/>
      <c r="D44" s="83"/>
      <c r="E44" s="83"/>
      <c r="F44" s="83"/>
      <c r="G44" s="83"/>
      <c r="H44" s="83"/>
      <c r="I44" s="83"/>
      <c r="J44" s="83"/>
    </row>
  </sheetData>
  <sortState xmlns:xlrd2="http://schemas.microsoft.com/office/spreadsheetml/2017/richdata2" ref="A23:I37">
    <sortCondition ref="A22:A37"/>
  </sortState>
  <phoneticPr fontId="4" type="noConversion"/>
  <printOptions gridLines="1"/>
  <pageMargins left="0.74803149606299213" right="0.74803149606299213" top="0.98425196850393704" bottom="0.98425196850393704" header="0.51181102362204722" footer="0.51181102362204722"/>
  <pageSetup paperSize="9" scale="99"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52">
    <pageSetUpPr fitToPage="1"/>
  </sheetPr>
  <dimension ref="A1:J42"/>
  <sheetViews>
    <sheetView topLeftCell="A7" zoomScale="115" zoomScaleNormal="115" workbookViewId="0">
      <selection activeCell="M31" sqref="M31"/>
    </sheetView>
  </sheetViews>
  <sheetFormatPr defaultColWidth="8.85546875" defaultRowHeight="15.75" customHeight="1" x14ac:dyDescent="0.25"/>
  <cols>
    <col min="1" max="1" width="33.28515625" style="2" customWidth="1"/>
    <col min="2" max="7" width="9.5703125" style="2" customWidth="1"/>
    <col min="8" max="10" width="10.28515625" style="2" customWidth="1"/>
    <col min="11" max="16384" width="8.85546875" style="2"/>
  </cols>
  <sheetData>
    <row r="1" spans="1:10" x14ac:dyDescent="0.25">
      <c r="A1" s="26"/>
      <c r="B1" s="22">
        <v>1976</v>
      </c>
      <c r="C1" s="22">
        <v>1997</v>
      </c>
      <c r="D1" s="22">
        <v>2006</v>
      </c>
      <c r="E1" s="22">
        <v>2011</v>
      </c>
      <c r="F1" s="22">
        <v>2014</v>
      </c>
      <c r="G1" s="22">
        <v>2017</v>
      </c>
      <c r="H1" s="22">
        <v>2020</v>
      </c>
      <c r="I1" s="22">
        <v>2023</v>
      </c>
      <c r="J1" s="22"/>
    </row>
    <row r="2" spans="1:10" ht="19.5" customHeight="1" x14ac:dyDescent="0.25">
      <c r="A2" s="29" t="s">
        <v>413</v>
      </c>
      <c r="B2" s="16" t="s">
        <v>189</v>
      </c>
      <c r="C2" s="16" t="s">
        <v>189</v>
      </c>
      <c r="D2" s="16" t="s">
        <v>189</v>
      </c>
      <c r="E2" s="16" t="s">
        <v>189</v>
      </c>
      <c r="F2" s="16" t="s">
        <v>189</v>
      </c>
      <c r="G2" s="16" t="s">
        <v>189</v>
      </c>
      <c r="H2" s="16" t="s">
        <v>189</v>
      </c>
      <c r="I2" s="16" t="s">
        <v>189</v>
      </c>
      <c r="J2" s="16" t="s">
        <v>189</v>
      </c>
    </row>
    <row r="3" spans="1:10" x14ac:dyDescent="0.25">
      <c r="A3" s="10" t="s">
        <v>414</v>
      </c>
      <c r="B3" s="6"/>
      <c r="C3" s="6"/>
      <c r="D3" s="6"/>
      <c r="E3" s="12"/>
      <c r="F3" s="12"/>
      <c r="G3" s="12" t="s">
        <v>204</v>
      </c>
      <c r="H3" s="12"/>
      <c r="I3" s="12" t="s">
        <v>243</v>
      </c>
      <c r="J3" s="12"/>
    </row>
    <row r="4" spans="1:10" x14ac:dyDescent="0.25">
      <c r="A4" s="21" t="s">
        <v>415</v>
      </c>
      <c r="B4" s="8"/>
      <c r="C4" s="8"/>
      <c r="D4" s="8"/>
      <c r="E4" s="56"/>
      <c r="F4" s="56"/>
      <c r="G4" s="56"/>
      <c r="H4" s="56"/>
      <c r="I4" s="56"/>
      <c r="J4" s="56"/>
    </row>
    <row r="5" spans="1:10" x14ac:dyDescent="0.25">
      <c r="A5" s="26" t="s">
        <v>1</v>
      </c>
      <c r="B5" s="74">
        <f t="shared" ref="B5" si="0">SUM(B6:B7)</f>
        <v>8</v>
      </c>
      <c r="C5" s="74">
        <f t="shared" ref="C5" si="1">SUM(C6:C7)</f>
        <v>3</v>
      </c>
      <c r="D5" s="74">
        <f t="shared" ref="D5" si="2">SUM(D6:D7)</f>
        <v>8</v>
      </c>
      <c r="E5" s="74">
        <f t="shared" ref="E5" si="3">SUM(E6:E7)</f>
        <v>9</v>
      </c>
      <c r="F5" s="74">
        <f t="shared" ref="F5:G5" si="4">SUM(F6:F7)</f>
        <v>10</v>
      </c>
      <c r="G5" s="74">
        <f t="shared" si="4"/>
        <v>14</v>
      </c>
      <c r="H5" s="74">
        <f t="shared" ref="H5" si="5">SUM(H6:H7)</f>
        <v>13</v>
      </c>
      <c r="I5" s="74">
        <f t="shared" ref="I5:J5" si="6">SUM(I6:I7)</f>
        <v>14</v>
      </c>
      <c r="J5" s="74">
        <f t="shared" si="6"/>
        <v>0</v>
      </c>
    </row>
    <row r="6" spans="1:10" x14ac:dyDescent="0.25">
      <c r="A6" s="142" t="s">
        <v>144</v>
      </c>
      <c r="B6" s="143">
        <v>1</v>
      </c>
      <c r="C6" s="143"/>
      <c r="D6" s="143">
        <v>2</v>
      </c>
      <c r="E6" s="143">
        <v>3</v>
      </c>
      <c r="F6" s="143">
        <v>3</v>
      </c>
      <c r="G6" s="143">
        <v>4</v>
      </c>
      <c r="H6" s="158">
        <v>5</v>
      </c>
      <c r="I6" s="158">
        <v>4</v>
      </c>
      <c r="J6" s="158"/>
    </row>
    <row r="7" spans="1:10" x14ac:dyDescent="0.25">
      <c r="A7" s="9" t="s">
        <v>157</v>
      </c>
      <c r="B7" s="38">
        <v>7</v>
      </c>
      <c r="C7" s="38">
        <v>3</v>
      </c>
      <c r="D7" s="38">
        <v>6</v>
      </c>
      <c r="E7" s="38">
        <v>6</v>
      </c>
      <c r="F7" s="38">
        <v>7</v>
      </c>
      <c r="G7" s="38">
        <v>10</v>
      </c>
      <c r="H7" s="85">
        <v>8</v>
      </c>
      <c r="I7" s="85">
        <v>10</v>
      </c>
      <c r="J7" s="85"/>
    </row>
    <row r="8" spans="1:10" x14ac:dyDescent="0.25">
      <c r="A8" s="21"/>
      <c r="B8" s="71"/>
      <c r="C8" s="71"/>
      <c r="D8" s="71"/>
      <c r="E8" s="87"/>
      <c r="F8" s="87"/>
      <c r="G8" s="87"/>
      <c r="H8" s="87"/>
      <c r="I8" s="87"/>
      <c r="J8" s="87"/>
    </row>
    <row r="9" spans="1:10" x14ac:dyDescent="0.25">
      <c r="A9" s="26" t="s">
        <v>2</v>
      </c>
      <c r="B9" s="74">
        <f>SUM(B10:B14)</f>
        <v>23.5</v>
      </c>
      <c r="C9" s="74">
        <f t="shared" ref="C9:J9" si="7">SUM(C10:C14)</f>
        <v>34.5</v>
      </c>
      <c r="D9" s="74">
        <f t="shared" si="7"/>
        <v>53</v>
      </c>
      <c r="E9" s="74">
        <f t="shared" si="7"/>
        <v>38.5</v>
      </c>
      <c r="F9" s="74">
        <f t="shared" si="7"/>
        <v>47</v>
      </c>
      <c r="G9" s="74">
        <f t="shared" si="7"/>
        <v>56</v>
      </c>
      <c r="H9" s="74">
        <f t="shared" si="7"/>
        <v>66.5</v>
      </c>
      <c r="I9" s="74">
        <f t="shared" si="7"/>
        <v>53.2</v>
      </c>
      <c r="J9" s="74">
        <f t="shared" si="7"/>
        <v>0</v>
      </c>
    </row>
    <row r="10" spans="1:10" x14ac:dyDescent="0.25">
      <c r="A10" s="142" t="s">
        <v>29</v>
      </c>
      <c r="B10" s="143">
        <v>1</v>
      </c>
      <c r="C10" s="143">
        <v>1</v>
      </c>
      <c r="D10" s="143">
        <v>1</v>
      </c>
      <c r="E10" s="143">
        <v>0.5</v>
      </c>
      <c r="F10" s="143">
        <v>1</v>
      </c>
      <c r="G10" s="143">
        <v>0.5</v>
      </c>
      <c r="H10" s="158">
        <v>0.5</v>
      </c>
      <c r="I10" s="158">
        <v>1</v>
      </c>
      <c r="J10" s="158"/>
    </row>
    <row r="11" spans="1:10" x14ac:dyDescent="0.25">
      <c r="A11" s="9" t="s">
        <v>43</v>
      </c>
      <c r="B11" s="38">
        <v>20</v>
      </c>
      <c r="C11" s="38">
        <v>30</v>
      </c>
      <c r="D11" s="38">
        <v>50</v>
      </c>
      <c r="E11" s="38">
        <v>37</v>
      </c>
      <c r="F11" s="38">
        <v>45</v>
      </c>
      <c r="G11" s="38">
        <v>55</v>
      </c>
      <c r="H11" s="85">
        <v>65</v>
      </c>
      <c r="I11" s="85">
        <v>52</v>
      </c>
      <c r="J11" s="85"/>
    </row>
    <row r="12" spans="1:10" x14ac:dyDescent="0.25">
      <c r="A12" s="145" t="s">
        <v>44</v>
      </c>
      <c r="B12" s="146">
        <v>0.5</v>
      </c>
      <c r="C12" s="146">
        <v>3</v>
      </c>
      <c r="D12" s="146">
        <v>1</v>
      </c>
      <c r="E12" s="146">
        <v>0.5</v>
      </c>
      <c r="F12" s="146">
        <v>0.5</v>
      </c>
      <c r="G12" s="146">
        <v>0.5</v>
      </c>
      <c r="H12" s="159">
        <v>0.5</v>
      </c>
      <c r="I12" s="159">
        <v>0.1</v>
      </c>
      <c r="J12" s="159"/>
    </row>
    <row r="13" spans="1:10" x14ac:dyDescent="0.25">
      <c r="A13" s="9" t="s">
        <v>45</v>
      </c>
      <c r="B13" s="38"/>
      <c r="C13" s="38"/>
      <c r="D13" s="38"/>
      <c r="E13" s="38"/>
      <c r="F13" s="38"/>
      <c r="G13" s="38"/>
      <c r="H13" s="85"/>
      <c r="I13" s="85">
        <v>0.1</v>
      </c>
      <c r="J13" s="85"/>
    </row>
    <row r="14" spans="1:10" x14ac:dyDescent="0.25">
      <c r="A14" s="145" t="s">
        <v>46</v>
      </c>
      <c r="B14" s="146">
        <v>2</v>
      </c>
      <c r="C14" s="146">
        <v>0.5</v>
      </c>
      <c r="D14" s="146">
        <v>1</v>
      </c>
      <c r="E14" s="146">
        <v>0.5</v>
      </c>
      <c r="F14" s="146">
        <v>0.5</v>
      </c>
      <c r="G14" s="146"/>
      <c r="H14" s="159">
        <v>0.5</v>
      </c>
      <c r="I14" s="159"/>
      <c r="J14" s="159"/>
    </row>
    <row r="15" spans="1:10" x14ac:dyDescent="0.25">
      <c r="A15" s="21"/>
      <c r="B15" s="71"/>
      <c r="C15" s="71"/>
      <c r="D15" s="71"/>
      <c r="E15" s="87"/>
      <c r="F15" s="87"/>
      <c r="G15" s="87"/>
      <c r="H15" s="87"/>
      <c r="I15" s="87"/>
      <c r="J15" s="87"/>
    </row>
    <row r="16" spans="1:10" x14ac:dyDescent="0.25">
      <c r="A16" s="26" t="s">
        <v>4</v>
      </c>
      <c r="B16" s="74">
        <f>SUM(B17:B33)</f>
        <v>25.5</v>
      </c>
      <c r="C16" s="74">
        <f t="shared" ref="C16:J16" si="8">SUM(C17:C33)</f>
        <v>20</v>
      </c>
      <c r="D16" s="74">
        <f t="shared" si="8"/>
        <v>21.5</v>
      </c>
      <c r="E16" s="74">
        <f t="shared" si="8"/>
        <v>25.5</v>
      </c>
      <c r="F16" s="74">
        <f t="shared" si="8"/>
        <v>26</v>
      </c>
      <c r="G16" s="74">
        <f t="shared" si="8"/>
        <v>33</v>
      </c>
      <c r="H16" s="74">
        <f t="shared" si="8"/>
        <v>21.119999999999997</v>
      </c>
      <c r="I16" s="74">
        <f t="shared" si="8"/>
        <v>24.799999999999997</v>
      </c>
      <c r="J16" s="74">
        <f t="shared" si="8"/>
        <v>0</v>
      </c>
    </row>
    <row r="17" spans="1:10" x14ac:dyDescent="0.25">
      <c r="A17" s="142" t="s">
        <v>72</v>
      </c>
      <c r="B17" s="143"/>
      <c r="C17" s="143">
        <v>0.5</v>
      </c>
      <c r="D17" s="143"/>
      <c r="E17" s="143"/>
      <c r="F17" s="143"/>
      <c r="G17" s="143"/>
      <c r="H17" s="158"/>
      <c r="I17" s="158"/>
      <c r="J17" s="158"/>
    </row>
    <row r="18" spans="1:10" x14ac:dyDescent="0.25">
      <c r="A18" s="9" t="s">
        <v>215</v>
      </c>
      <c r="B18" s="38">
        <v>2</v>
      </c>
      <c r="C18" s="38">
        <v>3</v>
      </c>
      <c r="D18" s="38">
        <v>4</v>
      </c>
      <c r="E18" s="38">
        <v>2</v>
      </c>
      <c r="F18" s="38">
        <v>0.5</v>
      </c>
      <c r="G18" s="38"/>
      <c r="H18" s="85">
        <v>1</v>
      </c>
      <c r="I18" s="85">
        <v>0.5</v>
      </c>
      <c r="J18" s="85"/>
    </row>
    <row r="19" spans="1:10" x14ac:dyDescent="0.25">
      <c r="A19" s="145" t="s">
        <v>86</v>
      </c>
      <c r="B19" s="146"/>
      <c r="C19" s="146">
        <v>0.5</v>
      </c>
      <c r="D19" s="146">
        <v>0.5</v>
      </c>
      <c r="E19" s="146">
        <v>1</v>
      </c>
      <c r="F19" s="146">
        <v>0.5</v>
      </c>
      <c r="G19" s="146">
        <v>0.5</v>
      </c>
      <c r="H19" s="159">
        <v>0.5</v>
      </c>
      <c r="I19" s="159">
        <v>1</v>
      </c>
      <c r="J19" s="159"/>
    </row>
    <row r="20" spans="1:10" x14ac:dyDescent="0.25">
      <c r="A20" s="9" t="s">
        <v>89</v>
      </c>
      <c r="B20" s="38">
        <v>1</v>
      </c>
      <c r="C20" s="38">
        <v>0.5</v>
      </c>
      <c r="D20" s="38">
        <v>0.5</v>
      </c>
      <c r="E20" s="38">
        <v>0.5</v>
      </c>
      <c r="F20" s="38">
        <v>0.5</v>
      </c>
      <c r="G20" s="38">
        <v>0.5</v>
      </c>
      <c r="H20" s="85">
        <v>0.01</v>
      </c>
      <c r="I20" s="85">
        <v>0.1</v>
      </c>
      <c r="J20" s="85"/>
    </row>
    <row r="21" spans="1:10" x14ac:dyDescent="0.25">
      <c r="A21" s="145" t="s">
        <v>96</v>
      </c>
      <c r="B21" s="146"/>
      <c r="C21" s="146"/>
      <c r="D21" s="146"/>
      <c r="E21" s="146">
        <v>2</v>
      </c>
      <c r="F21" s="146">
        <v>1</v>
      </c>
      <c r="G21" s="146">
        <v>0.5</v>
      </c>
      <c r="H21" s="159">
        <v>0.5</v>
      </c>
      <c r="I21" s="159"/>
      <c r="J21" s="159"/>
    </row>
    <row r="22" spans="1:10" x14ac:dyDescent="0.25">
      <c r="A22" s="9" t="s">
        <v>97</v>
      </c>
      <c r="B22" s="38">
        <v>0.5</v>
      </c>
      <c r="C22" s="38">
        <v>0.5</v>
      </c>
      <c r="D22" s="38">
        <v>0.5</v>
      </c>
      <c r="E22" s="38"/>
      <c r="F22" s="38"/>
      <c r="G22" s="38"/>
      <c r="H22" s="85">
        <v>0.01</v>
      </c>
      <c r="I22" s="85">
        <v>0.1</v>
      </c>
      <c r="J22" s="85"/>
    </row>
    <row r="23" spans="1:10" x14ac:dyDescent="0.25">
      <c r="A23" s="145" t="s">
        <v>99</v>
      </c>
      <c r="B23" s="146">
        <v>2</v>
      </c>
      <c r="C23" s="146">
        <v>2</v>
      </c>
      <c r="D23" s="146">
        <v>2</v>
      </c>
      <c r="E23" s="146">
        <v>1</v>
      </c>
      <c r="F23" s="146">
        <v>1</v>
      </c>
      <c r="G23" s="146">
        <v>2</v>
      </c>
      <c r="H23" s="159">
        <v>1</v>
      </c>
      <c r="I23" s="159">
        <v>1</v>
      </c>
      <c r="J23" s="159"/>
    </row>
    <row r="24" spans="1:10" x14ac:dyDescent="0.25">
      <c r="A24" s="9" t="s">
        <v>101</v>
      </c>
      <c r="B24" s="38">
        <v>1</v>
      </c>
      <c r="C24" s="38">
        <v>1</v>
      </c>
      <c r="D24" s="38">
        <v>1</v>
      </c>
      <c r="E24" s="38">
        <v>4</v>
      </c>
      <c r="F24" s="38">
        <v>2</v>
      </c>
      <c r="G24" s="38">
        <v>1</v>
      </c>
      <c r="H24" s="85">
        <v>1</v>
      </c>
      <c r="I24" s="85">
        <v>3</v>
      </c>
      <c r="J24" s="85"/>
    </row>
    <row r="25" spans="1:10" x14ac:dyDescent="0.25">
      <c r="A25" s="191" t="s">
        <v>103</v>
      </c>
      <c r="B25" s="159">
        <v>12.5</v>
      </c>
      <c r="C25" s="159">
        <v>5.5</v>
      </c>
      <c r="D25" s="159">
        <v>4</v>
      </c>
      <c r="E25" s="159">
        <v>0</v>
      </c>
      <c r="F25" s="159">
        <v>3</v>
      </c>
      <c r="G25" s="159">
        <v>3</v>
      </c>
      <c r="H25" s="159">
        <v>1</v>
      </c>
      <c r="I25" s="159"/>
      <c r="J25" s="159"/>
    </row>
    <row r="26" spans="1:10" x14ac:dyDescent="0.25">
      <c r="A26" s="114" t="s">
        <v>416</v>
      </c>
      <c r="B26" s="38">
        <v>1</v>
      </c>
      <c r="C26" s="38">
        <v>0.5</v>
      </c>
      <c r="D26" s="38">
        <v>2</v>
      </c>
      <c r="E26" s="38"/>
      <c r="F26" s="38">
        <v>1</v>
      </c>
      <c r="G26" s="38"/>
      <c r="H26" s="85"/>
      <c r="I26" s="85"/>
      <c r="J26" s="85"/>
    </row>
    <row r="27" spans="1:10" x14ac:dyDescent="0.25">
      <c r="A27" s="164" t="s">
        <v>123</v>
      </c>
      <c r="B27" s="146"/>
      <c r="C27" s="146"/>
      <c r="D27" s="146"/>
      <c r="E27" s="146"/>
      <c r="F27" s="146"/>
      <c r="G27" s="146"/>
      <c r="H27" s="159"/>
      <c r="I27" s="159">
        <v>0.5</v>
      </c>
      <c r="J27" s="159"/>
    </row>
    <row r="28" spans="1:10" x14ac:dyDescent="0.25">
      <c r="A28" s="9" t="s">
        <v>126</v>
      </c>
      <c r="B28" s="38">
        <v>0.5</v>
      </c>
      <c r="C28" s="38"/>
      <c r="D28" s="38">
        <v>0.5</v>
      </c>
      <c r="E28" s="38"/>
      <c r="F28" s="38">
        <v>0.5</v>
      </c>
      <c r="G28" s="38">
        <v>0.5</v>
      </c>
      <c r="H28" s="85">
        <v>0.5</v>
      </c>
      <c r="I28" s="85">
        <v>0.5</v>
      </c>
      <c r="J28" s="85"/>
    </row>
    <row r="29" spans="1:10" x14ac:dyDescent="0.25">
      <c r="A29" s="145" t="s">
        <v>128</v>
      </c>
      <c r="B29" s="146"/>
      <c r="C29" s="146">
        <v>0.5</v>
      </c>
      <c r="D29" s="146"/>
      <c r="E29" s="146"/>
      <c r="F29" s="146"/>
      <c r="G29" s="146"/>
      <c r="H29" s="159"/>
      <c r="I29" s="159"/>
      <c r="J29" s="159"/>
    </row>
    <row r="30" spans="1:10" x14ac:dyDescent="0.25">
      <c r="A30" s="9" t="s">
        <v>131</v>
      </c>
      <c r="B30" s="38">
        <v>3</v>
      </c>
      <c r="C30" s="38">
        <v>5</v>
      </c>
      <c r="D30" s="38">
        <v>5</v>
      </c>
      <c r="E30" s="38">
        <v>6</v>
      </c>
      <c r="F30" s="38">
        <v>8</v>
      </c>
      <c r="G30" s="38">
        <v>9</v>
      </c>
      <c r="H30" s="85">
        <v>7</v>
      </c>
      <c r="I30" s="85">
        <v>8</v>
      </c>
      <c r="J30" s="85"/>
    </row>
    <row r="31" spans="1:10" x14ac:dyDescent="0.25">
      <c r="A31" s="145" t="s">
        <v>137</v>
      </c>
      <c r="B31" s="146">
        <v>0.5</v>
      </c>
      <c r="C31" s="146">
        <v>0.5</v>
      </c>
      <c r="D31" s="146">
        <v>1</v>
      </c>
      <c r="E31" s="146">
        <v>0.5</v>
      </c>
      <c r="F31" s="146">
        <v>0.5</v>
      </c>
      <c r="G31" s="146">
        <v>0.5</v>
      </c>
      <c r="H31" s="159">
        <v>0.5</v>
      </c>
      <c r="I31" s="159">
        <v>0.1</v>
      </c>
      <c r="J31" s="159"/>
    </row>
    <row r="32" spans="1:10" x14ac:dyDescent="0.25">
      <c r="A32" s="9" t="s">
        <v>139</v>
      </c>
      <c r="B32" s="38">
        <v>0.5</v>
      </c>
      <c r="C32" s="38"/>
      <c r="D32" s="38">
        <v>0.5</v>
      </c>
      <c r="E32" s="38">
        <v>0.5</v>
      </c>
      <c r="F32" s="38">
        <v>0.5</v>
      </c>
      <c r="G32" s="38">
        <v>0.5</v>
      </c>
      <c r="H32" s="85">
        <v>0.1</v>
      </c>
      <c r="I32" s="85"/>
      <c r="J32" s="85"/>
    </row>
    <row r="33" spans="1:10" x14ac:dyDescent="0.25">
      <c r="A33" s="151" t="s">
        <v>197</v>
      </c>
      <c r="B33" s="152">
        <v>1</v>
      </c>
      <c r="C33" s="152"/>
      <c r="D33" s="152"/>
      <c r="E33" s="152">
        <v>8</v>
      </c>
      <c r="F33" s="152">
        <v>7</v>
      </c>
      <c r="G33" s="152">
        <v>15</v>
      </c>
      <c r="H33" s="160">
        <v>8</v>
      </c>
      <c r="I33" s="160">
        <v>10</v>
      </c>
      <c r="J33" s="160"/>
    </row>
    <row r="34" spans="1:10" x14ac:dyDescent="0.25">
      <c r="A34" s="154" t="s">
        <v>198</v>
      </c>
      <c r="B34" s="155"/>
      <c r="C34" s="155"/>
      <c r="D34" s="155"/>
      <c r="E34" s="155"/>
      <c r="F34" s="155"/>
      <c r="G34" s="155"/>
      <c r="H34" s="169"/>
      <c r="I34" s="169"/>
      <c r="J34" s="169"/>
    </row>
    <row r="35" spans="1:10" x14ac:dyDescent="0.25">
      <c r="A35" s="27"/>
      <c r="B35" s="71"/>
      <c r="C35" s="71"/>
      <c r="D35" s="71"/>
      <c r="E35" s="71"/>
      <c r="F35" s="71"/>
      <c r="G35" s="71"/>
      <c r="H35" s="87"/>
      <c r="I35" s="87"/>
      <c r="J35" s="87"/>
    </row>
    <row r="36" spans="1:10" x14ac:dyDescent="0.25">
      <c r="A36" s="26" t="s">
        <v>5</v>
      </c>
      <c r="B36" s="74">
        <f t="shared" ref="B36:J36" si="9">B16+B9+B5</f>
        <v>57</v>
      </c>
      <c r="C36" s="74">
        <f t="shared" si="9"/>
        <v>57.5</v>
      </c>
      <c r="D36" s="74">
        <f t="shared" si="9"/>
        <v>82.5</v>
      </c>
      <c r="E36" s="74">
        <f t="shared" si="9"/>
        <v>73</v>
      </c>
      <c r="F36" s="74">
        <f t="shared" si="9"/>
        <v>83</v>
      </c>
      <c r="G36" s="74">
        <f t="shared" ref="G36" si="10">G16+G9+G5</f>
        <v>103</v>
      </c>
      <c r="H36" s="74">
        <f t="shared" si="9"/>
        <v>100.62</v>
      </c>
      <c r="I36" s="74">
        <f t="shared" si="9"/>
        <v>92</v>
      </c>
      <c r="J36" s="74">
        <f t="shared" si="9"/>
        <v>0</v>
      </c>
    </row>
    <row r="37" spans="1:10" x14ac:dyDescent="0.25">
      <c r="A37" s="26" t="s">
        <v>6</v>
      </c>
      <c r="B37" s="42">
        <f>COUNT(B6:B7)+COUNT(B10:B14)+COUNT(B17:B32)</f>
        <v>17</v>
      </c>
      <c r="C37" s="42">
        <f t="shared" ref="C37:J37" si="11">COUNT(C6:C7)+COUNT(C10:C14)+COUNT(C17:C32)</f>
        <v>17</v>
      </c>
      <c r="D37" s="42">
        <f t="shared" si="11"/>
        <v>18</v>
      </c>
      <c r="E37" s="42">
        <f t="shared" si="11"/>
        <v>16</v>
      </c>
      <c r="F37" s="42">
        <f t="shared" si="11"/>
        <v>18</v>
      </c>
      <c r="G37" s="42">
        <f t="shared" ref="G37" si="12">COUNT(G6:G7)+COUNT(G10:G14)+COUNT(G17:G32)</f>
        <v>15</v>
      </c>
      <c r="H37" s="42">
        <f t="shared" si="11"/>
        <v>18</v>
      </c>
      <c r="I37" s="42">
        <f t="shared" si="11"/>
        <v>16</v>
      </c>
      <c r="J37" s="42">
        <f t="shared" si="11"/>
        <v>0</v>
      </c>
    </row>
    <row r="38" spans="1:10" x14ac:dyDescent="0.25">
      <c r="A38" s="26" t="s">
        <v>417</v>
      </c>
      <c r="B38" s="42"/>
      <c r="C38" s="42"/>
      <c r="D38" s="42"/>
      <c r="E38" s="88"/>
      <c r="F38" s="88"/>
      <c r="G38" s="88"/>
      <c r="H38" s="88"/>
      <c r="I38" s="88">
        <v>8179</v>
      </c>
      <c r="J38" s="88"/>
    </row>
    <row r="39" spans="1:10" x14ac:dyDescent="0.25">
      <c r="A39" s="26" t="s">
        <v>418</v>
      </c>
      <c r="B39" s="42"/>
      <c r="C39" s="42"/>
      <c r="D39" s="42"/>
      <c r="E39" s="88"/>
      <c r="F39" s="88"/>
      <c r="G39" s="88"/>
      <c r="H39" s="88"/>
    </row>
    <row r="40" spans="1:10" x14ac:dyDescent="0.25">
      <c r="B40" s="83"/>
      <c r="C40" s="83"/>
      <c r="D40" s="83"/>
      <c r="E40" s="83"/>
      <c r="F40" s="83"/>
      <c r="G40" s="83"/>
      <c r="H40" s="83"/>
      <c r="I40" s="83"/>
      <c r="J40" s="83"/>
    </row>
    <row r="41" spans="1:10" x14ac:dyDescent="0.25">
      <c r="A41" s="10" t="s">
        <v>419</v>
      </c>
      <c r="B41" s="85">
        <v>1</v>
      </c>
      <c r="C41" s="85">
        <v>5</v>
      </c>
      <c r="D41" s="85">
        <v>2</v>
      </c>
      <c r="E41" s="85">
        <v>2</v>
      </c>
      <c r="F41" s="85"/>
      <c r="G41" s="85"/>
      <c r="H41" s="85"/>
      <c r="I41" s="85"/>
      <c r="J41" s="85"/>
    </row>
    <row r="42" spans="1:10" x14ac:dyDescent="0.25">
      <c r="B42" s="83"/>
      <c r="C42" s="83"/>
      <c r="D42" s="83"/>
      <c r="E42" s="83"/>
      <c r="F42" s="83"/>
      <c r="G42" s="83"/>
      <c r="H42" s="83"/>
      <c r="I42" s="83"/>
      <c r="J42" s="83"/>
    </row>
  </sheetData>
  <sortState xmlns:xlrd2="http://schemas.microsoft.com/office/spreadsheetml/2017/richdata2" ref="A17:I32">
    <sortCondition ref="A16:A32"/>
  </sortState>
  <phoneticPr fontId="4" type="noConversion"/>
  <printOptions gridLines="1"/>
  <pageMargins left="0.74803149606299213" right="0.74803149606299213" top="0.98425196850393704" bottom="0.98425196850393704" header="0.51181102362204722" footer="0.51181102362204722"/>
  <pageSetup paperSize="9" fitToHeight="0"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3">
    <pageSetUpPr fitToPage="1"/>
  </sheetPr>
  <dimension ref="A1:J37"/>
  <sheetViews>
    <sheetView zoomScaleNormal="100" workbookViewId="0">
      <selection activeCell="F30" sqref="F30:G31"/>
    </sheetView>
  </sheetViews>
  <sheetFormatPr defaultColWidth="8.85546875" defaultRowHeight="15.75" customHeight="1" x14ac:dyDescent="0.25"/>
  <cols>
    <col min="1" max="1" width="35.42578125" style="2" customWidth="1"/>
    <col min="2" max="7" width="9.5703125" style="2" customWidth="1"/>
    <col min="8" max="10" width="9.7109375" style="2" customWidth="1"/>
    <col min="11" max="16384" width="8.85546875" style="2"/>
  </cols>
  <sheetData>
    <row r="1" spans="1:10" x14ac:dyDescent="0.25">
      <c r="A1" s="26"/>
      <c r="B1" s="22">
        <v>1976</v>
      </c>
      <c r="C1" s="22">
        <v>1997</v>
      </c>
      <c r="D1" s="22">
        <v>2006</v>
      </c>
      <c r="E1" s="22">
        <v>2011</v>
      </c>
      <c r="F1" s="22">
        <v>2014</v>
      </c>
      <c r="G1" s="22">
        <v>2017</v>
      </c>
      <c r="H1" s="22">
        <v>2020</v>
      </c>
      <c r="I1" s="22">
        <v>2023</v>
      </c>
      <c r="J1" s="22"/>
    </row>
    <row r="2" spans="1:10" ht="16.5" customHeight="1" x14ac:dyDescent="0.25">
      <c r="A2" s="29" t="s">
        <v>413</v>
      </c>
      <c r="B2" s="16" t="s">
        <v>189</v>
      </c>
      <c r="C2" s="16" t="s">
        <v>189</v>
      </c>
      <c r="D2" s="16" t="s">
        <v>189</v>
      </c>
      <c r="E2" s="16" t="s">
        <v>189</v>
      </c>
      <c r="F2" s="16" t="s">
        <v>189</v>
      </c>
      <c r="G2" s="16" t="s">
        <v>189</v>
      </c>
      <c r="H2" s="16" t="s">
        <v>189</v>
      </c>
      <c r="I2" s="16" t="s">
        <v>189</v>
      </c>
      <c r="J2" s="16" t="s">
        <v>189</v>
      </c>
    </row>
    <row r="3" spans="1:10" ht="17.25" customHeight="1" x14ac:dyDescent="0.25">
      <c r="A3" s="10" t="s">
        <v>414</v>
      </c>
      <c r="B3" s="6"/>
      <c r="C3" s="6"/>
      <c r="D3" s="6"/>
      <c r="E3" s="12"/>
      <c r="F3" s="12"/>
      <c r="G3" s="12" t="s">
        <v>204</v>
      </c>
      <c r="H3" s="12"/>
      <c r="I3" s="12" t="s">
        <v>243</v>
      </c>
      <c r="J3" s="12"/>
    </row>
    <row r="4" spans="1:10" x14ac:dyDescent="0.25">
      <c r="A4" s="21" t="s">
        <v>420</v>
      </c>
      <c r="B4" s="8"/>
      <c r="C4" s="8"/>
      <c r="D4" s="8"/>
      <c r="E4" s="56"/>
      <c r="F4" s="56"/>
      <c r="G4" s="56"/>
      <c r="H4" s="56"/>
      <c r="I4" s="56"/>
      <c r="J4" s="56"/>
    </row>
    <row r="5" spans="1:10" x14ac:dyDescent="0.25">
      <c r="A5" s="26" t="s">
        <v>1</v>
      </c>
      <c r="B5" s="74">
        <f t="shared" ref="B5:I5" si="0">SUM(B6:B7)</f>
        <v>17.5</v>
      </c>
      <c r="C5" s="74">
        <f t="shared" si="0"/>
        <v>13</v>
      </c>
      <c r="D5" s="74">
        <f t="shared" si="0"/>
        <v>10</v>
      </c>
      <c r="E5" s="74">
        <f t="shared" si="0"/>
        <v>10</v>
      </c>
      <c r="F5" s="74">
        <f t="shared" si="0"/>
        <v>15</v>
      </c>
      <c r="G5" s="74">
        <f t="shared" si="0"/>
        <v>14</v>
      </c>
      <c r="H5" s="74">
        <f t="shared" si="0"/>
        <v>12</v>
      </c>
      <c r="I5" s="74">
        <f t="shared" si="0"/>
        <v>22</v>
      </c>
      <c r="J5" s="74">
        <f t="shared" ref="J5" si="1">SUM(J6:J7)</f>
        <v>0</v>
      </c>
    </row>
    <row r="6" spans="1:10" x14ac:dyDescent="0.25">
      <c r="A6" s="142" t="s">
        <v>144</v>
      </c>
      <c r="B6" s="143">
        <v>17</v>
      </c>
      <c r="C6" s="143">
        <v>12</v>
      </c>
      <c r="D6" s="143">
        <v>10</v>
      </c>
      <c r="E6" s="143">
        <v>10</v>
      </c>
      <c r="F6" s="143">
        <v>15</v>
      </c>
      <c r="G6" s="143">
        <v>14</v>
      </c>
      <c r="H6" s="158">
        <v>12</v>
      </c>
      <c r="I6" s="158">
        <v>22</v>
      </c>
      <c r="J6" s="158"/>
    </row>
    <row r="7" spans="1:10" x14ac:dyDescent="0.25">
      <c r="A7" s="9" t="s">
        <v>208</v>
      </c>
      <c r="B7" s="38">
        <v>0.5</v>
      </c>
      <c r="C7" s="38">
        <v>1</v>
      </c>
      <c r="D7" s="38"/>
      <c r="E7" s="38"/>
      <c r="F7" s="38"/>
      <c r="G7" s="38"/>
      <c r="H7" s="85"/>
      <c r="I7" s="85"/>
      <c r="J7" s="85"/>
    </row>
    <row r="8" spans="1:10" x14ac:dyDescent="0.25">
      <c r="A8" s="14"/>
      <c r="B8" s="71"/>
      <c r="C8" s="71"/>
      <c r="D8" s="71"/>
      <c r="E8" s="87"/>
      <c r="F8" s="87"/>
      <c r="G8" s="87"/>
      <c r="H8" s="87"/>
      <c r="I8" s="87"/>
      <c r="J8" s="87"/>
    </row>
    <row r="9" spans="1:10" x14ac:dyDescent="0.25">
      <c r="A9" s="26" t="s">
        <v>2</v>
      </c>
      <c r="B9" s="74">
        <f t="shared" ref="B9:J9" si="2">SUM(B10)</f>
        <v>6</v>
      </c>
      <c r="C9" s="74">
        <f t="shared" si="2"/>
        <v>6</v>
      </c>
      <c r="D9" s="74">
        <f t="shared" si="2"/>
        <v>6</v>
      </c>
      <c r="E9" s="74">
        <f t="shared" si="2"/>
        <v>6</v>
      </c>
      <c r="F9" s="74">
        <f t="shared" si="2"/>
        <v>6</v>
      </c>
      <c r="G9" s="74">
        <f t="shared" si="2"/>
        <v>9</v>
      </c>
      <c r="H9" s="74">
        <f t="shared" si="2"/>
        <v>4</v>
      </c>
      <c r="I9" s="74">
        <f t="shared" si="2"/>
        <v>4</v>
      </c>
      <c r="J9" s="74">
        <f t="shared" si="2"/>
        <v>0</v>
      </c>
    </row>
    <row r="10" spans="1:10" x14ac:dyDescent="0.25">
      <c r="A10" s="142" t="s">
        <v>42</v>
      </c>
      <c r="B10" s="143">
        <v>6</v>
      </c>
      <c r="C10" s="143">
        <v>6</v>
      </c>
      <c r="D10" s="143">
        <v>6</v>
      </c>
      <c r="E10" s="143">
        <v>6</v>
      </c>
      <c r="F10" s="143">
        <v>6</v>
      </c>
      <c r="G10" s="143">
        <v>9</v>
      </c>
      <c r="H10" s="158">
        <v>4</v>
      </c>
      <c r="I10" s="158">
        <v>4</v>
      </c>
      <c r="J10" s="158"/>
    </row>
    <row r="11" spans="1:10" x14ac:dyDescent="0.25">
      <c r="A11" s="21"/>
      <c r="B11" s="71"/>
      <c r="C11" s="71"/>
      <c r="D11" s="71"/>
      <c r="E11" s="87"/>
      <c r="F11" s="87"/>
      <c r="G11" s="87"/>
      <c r="H11" s="87"/>
      <c r="I11" s="87"/>
      <c r="J11" s="87"/>
    </row>
    <row r="12" spans="1:10" x14ac:dyDescent="0.25">
      <c r="A12" s="26" t="s">
        <v>4</v>
      </c>
      <c r="B12" s="74">
        <f>SUM(B13:B27)</f>
        <v>27</v>
      </c>
      <c r="C12" s="74">
        <f t="shared" ref="C12:I12" si="3">SUM(C13:C27)</f>
        <v>25.5</v>
      </c>
      <c r="D12" s="74">
        <f t="shared" si="3"/>
        <v>31.5</v>
      </c>
      <c r="E12" s="74">
        <f t="shared" si="3"/>
        <v>42.5</v>
      </c>
      <c r="F12" s="74">
        <f t="shared" si="3"/>
        <v>61</v>
      </c>
      <c r="G12" s="74">
        <f t="shared" si="3"/>
        <v>41.5</v>
      </c>
      <c r="H12" s="74">
        <f t="shared" si="3"/>
        <v>55.71</v>
      </c>
      <c r="I12" s="74">
        <f t="shared" si="3"/>
        <v>40.1</v>
      </c>
      <c r="J12" s="74">
        <f t="shared" ref="J12" si="4">SUM(J13:J27)</f>
        <v>0</v>
      </c>
    </row>
    <row r="13" spans="1:10" x14ac:dyDescent="0.25">
      <c r="A13" s="142" t="s">
        <v>396</v>
      </c>
      <c r="B13" s="143">
        <v>9</v>
      </c>
      <c r="C13" s="143">
        <v>10</v>
      </c>
      <c r="D13" s="143">
        <v>15</v>
      </c>
      <c r="E13" s="143">
        <v>10</v>
      </c>
      <c r="F13" s="143">
        <v>6</v>
      </c>
      <c r="G13" s="143">
        <v>1</v>
      </c>
      <c r="H13" s="158">
        <v>2</v>
      </c>
      <c r="I13" s="158"/>
      <c r="J13" s="158"/>
    </row>
    <row r="14" spans="1:10" x14ac:dyDescent="0.25">
      <c r="A14" s="13" t="s">
        <v>86</v>
      </c>
      <c r="B14" s="85"/>
      <c r="C14" s="85"/>
      <c r="D14" s="85"/>
      <c r="E14" s="38"/>
      <c r="F14" s="38">
        <v>0.5</v>
      </c>
      <c r="G14" s="38">
        <v>0.5</v>
      </c>
      <c r="H14" s="85">
        <v>1</v>
      </c>
      <c r="I14" s="85"/>
      <c r="J14" s="85"/>
    </row>
    <row r="15" spans="1:10" x14ac:dyDescent="0.25">
      <c r="A15" s="145" t="s">
        <v>91</v>
      </c>
      <c r="B15" s="146">
        <v>2</v>
      </c>
      <c r="C15" s="146">
        <v>3</v>
      </c>
      <c r="D15" s="146">
        <v>2</v>
      </c>
      <c r="E15" s="146">
        <v>1</v>
      </c>
      <c r="F15" s="146">
        <v>1</v>
      </c>
      <c r="G15" s="146">
        <v>0.5</v>
      </c>
      <c r="H15" s="159">
        <v>4</v>
      </c>
      <c r="I15" s="159">
        <v>1</v>
      </c>
      <c r="J15" s="159"/>
    </row>
    <row r="16" spans="1:10" x14ac:dyDescent="0.25">
      <c r="A16" s="9" t="s">
        <v>97</v>
      </c>
      <c r="B16" s="38">
        <v>0.5</v>
      </c>
      <c r="C16" s="38">
        <v>0.5</v>
      </c>
      <c r="D16" s="38"/>
      <c r="E16" s="38"/>
      <c r="F16" s="38"/>
      <c r="G16" s="38"/>
      <c r="H16" s="85"/>
      <c r="I16" s="85"/>
      <c r="J16" s="85"/>
    </row>
    <row r="17" spans="1:10" x14ac:dyDescent="0.25">
      <c r="A17" s="145" t="s">
        <v>98</v>
      </c>
      <c r="B17" s="146">
        <v>1</v>
      </c>
      <c r="C17" s="146">
        <v>1</v>
      </c>
      <c r="D17" s="146"/>
      <c r="E17" s="146"/>
      <c r="F17" s="146"/>
      <c r="G17" s="146"/>
      <c r="H17" s="159"/>
      <c r="I17" s="159"/>
      <c r="J17" s="159"/>
    </row>
    <row r="18" spans="1:10" x14ac:dyDescent="0.25">
      <c r="A18" s="9" t="s">
        <v>99</v>
      </c>
      <c r="B18" s="38"/>
      <c r="C18" s="38">
        <v>0.5</v>
      </c>
      <c r="D18" s="38">
        <v>0.5</v>
      </c>
      <c r="E18" s="38">
        <v>0.5</v>
      </c>
      <c r="F18" s="38"/>
      <c r="G18" s="38"/>
      <c r="H18" s="85"/>
      <c r="I18" s="85"/>
      <c r="J18" s="85"/>
    </row>
    <row r="19" spans="1:10" x14ac:dyDescent="0.25">
      <c r="A19" s="163" t="s">
        <v>104</v>
      </c>
      <c r="B19" s="146"/>
      <c r="C19" s="146"/>
      <c r="D19" s="146"/>
      <c r="E19" s="146"/>
      <c r="F19" s="146">
        <v>0.5</v>
      </c>
      <c r="G19" s="146">
        <v>0.5</v>
      </c>
      <c r="H19" s="159">
        <v>0.5</v>
      </c>
      <c r="I19" s="159">
        <v>0.5</v>
      </c>
      <c r="J19" s="159"/>
    </row>
    <row r="20" spans="1:10" x14ac:dyDescent="0.25">
      <c r="A20" s="9" t="s">
        <v>120</v>
      </c>
      <c r="B20" s="38"/>
      <c r="C20" s="38">
        <v>1</v>
      </c>
      <c r="D20" s="38">
        <v>1</v>
      </c>
      <c r="E20" s="38">
        <v>3</v>
      </c>
      <c r="F20" s="38">
        <v>2</v>
      </c>
      <c r="G20" s="38">
        <v>1</v>
      </c>
      <c r="H20" s="85">
        <v>0.1</v>
      </c>
      <c r="I20" s="85">
        <v>0.5</v>
      </c>
      <c r="J20" s="85"/>
    </row>
    <row r="21" spans="1:10" x14ac:dyDescent="0.25">
      <c r="A21" s="145" t="s">
        <v>123</v>
      </c>
      <c r="B21" s="146">
        <v>3</v>
      </c>
      <c r="C21" s="146">
        <v>4</v>
      </c>
      <c r="D21" s="146">
        <v>3</v>
      </c>
      <c r="E21" s="146">
        <v>3</v>
      </c>
      <c r="F21" s="146">
        <v>2</v>
      </c>
      <c r="G21" s="146">
        <v>2</v>
      </c>
      <c r="H21" s="159">
        <v>1</v>
      </c>
      <c r="I21" s="159">
        <v>1</v>
      </c>
      <c r="J21" s="159"/>
    </row>
    <row r="22" spans="1:10" x14ac:dyDescent="0.25">
      <c r="A22" s="9" t="s">
        <v>125</v>
      </c>
      <c r="B22" s="38"/>
      <c r="C22" s="38">
        <v>2</v>
      </c>
      <c r="D22" s="38">
        <v>3</v>
      </c>
      <c r="E22" s="38"/>
      <c r="F22" s="38"/>
      <c r="G22" s="38"/>
      <c r="H22" s="85"/>
      <c r="I22" s="85"/>
      <c r="J22" s="85"/>
    </row>
    <row r="23" spans="1:10" x14ac:dyDescent="0.25">
      <c r="A23" s="145" t="s">
        <v>131</v>
      </c>
      <c r="B23" s="146">
        <v>0.5</v>
      </c>
      <c r="C23" s="146">
        <v>0.5</v>
      </c>
      <c r="D23" s="146">
        <v>0.5</v>
      </c>
      <c r="E23" s="146">
        <v>0.5</v>
      </c>
      <c r="F23" s="146">
        <v>0.5</v>
      </c>
      <c r="G23" s="146">
        <v>0.5</v>
      </c>
      <c r="H23" s="159">
        <v>0.01</v>
      </c>
      <c r="I23" s="159">
        <v>0.1</v>
      </c>
      <c r="J23" s="159"/>
    </row>
    <row r="24" spans="1:10" x14ac:dyDescent="0.25">
      <c r="A24" s="9" t="s">
        <v>139</v>
      </c>
      <c r="B24" s="38">
        <v>0.5</v>
      </c>
      <c r="C24" s="38">
        <v>0.5</v>
      </c>
      <c r="D24" s="38">
        <v>0.5</v>
      </c>
      <c r="E24" s="38">
        <v>0.5</v>
      </c>
      <c r="F24" s="38">
        <v>0.5</v>
      </c>
      <c r="G24" s="38">
        <v>0.5</v>
      </c>
      <c r="H24" s="85">
        <v>0.1</v>
      </c>
      <c r="I24" s="85"/>
      <c r="J24" s="85"/>
    </row>
    <row r="25" spans="1:10" x14ac:dyDescent="0.25">
      <c r="A25" s="150" t="s">
        <v>421</v>
      </c>
      <c r="B25" s="146"/>
      <c r="C25" s="146"/>
      <c r="D25" s="146">
        <v>1</v>
      </c>
      <c r="E25" s="146">
        <v>2</v>
      </c>
      <c r="F25" s="146"/>
      <c r="G25" s="146"/>
      <c r="H25" s="159"/>
      <c r="I25" s="159"/>
      <c r="J25" s="159"/>
    </row>
    <row r="26" spans="1:10" x14ac:dyDescent="0.25">
      <c r="A26" s="11" t="s">
        <v>422</v>
      </c>
      <c r="B26" s="38"/>
      <c r="C26" s="38"/>
      <c r="D26" s="38">
        <v>4</v>
      </c>
      <c r="E26" s="38">
        <v>16</v>
      </c>
      <c r="F26" s="38">
        <v>40</v>
      </c>
      <c r="G26" s="38">
        <v>20</v>
      </c>
      <c r="H26" s="85">
        <v>22</v>
      </c>
      <c r="I26" s="85">
        <v>15</v>
      </c>
      <c r="J26" s="85"/>
    </row>
    <row r="27" spans="1:10" x14ac:dyDescent="0.25">
      <c r="A27" s="151" t="s">
        <v>197</v>
      </c>
      <c r="B27" s="152">
        <v>10.5</v>
      </c>
      <c r="C27" s="152">
        <v>2.5</v>
      </c>
      <c r="D27" s="152">
        <v>1</v>
      </c>
      <c r="E27" s="152">
        <v>6</v>
      </c>
      <c r="F27" s="152">
        <v>8</v>
      </c>
      <c r="G27" s="152">
        <v>15</v>
      </c>
      <c r="H27" s="160">
        <v>25</v>
      </c>
      <c r="I27" s="160">
        <v>22</v>
      </c>
      <c r="J27" s="160"/>
    </row>
    <row r="28" spans="1:10" x14ac:dyDescent="0.25">
      <c r="A28" s="154" t="s">
        <v>198</v>
      </c>
      <c r="B28" s="155"/>
      <c r="C28" s="155"/>
      <c r="D28" s="155"/>
      <c r="E28" s="155">
        <v>2</v>
      </c>
      <c r="F28" s="155"/>
      <c r="G28" s="155">
        <v>3</v>
      </c>
      <c r="H28" s="169">
        <v>2</v>
      </c>
      <c r="I28" s="169">
        <v>3</v>
      </c>
      <c r="J28" s="169"/>
    </row>
    <row r="29" spans="1:10" x14ac:dyDescent="0.25">
      <c r="A29" s="27"/>
      <c r="B29" s="71"/>
      <c r="C29" s="71"/>
      <c r="D29" s="71"/>
      <c r="E29" s="71"/>
      <c r="F29" s="71"/>
      <c r="G29" s="71"/>
      <c r="H29" s="87"/>
      <c r="I29" s="87"/>
      <c r="J29" s="87"/>
    </row>
    <row r="30" spans="1:10" x14ac:dyDescent="0.25">
      <c r="A30" s="26" t="s">
        <v>5</v>
      </c>
      <c r="B30" s="74">
        <f t="shared" ref="B30:I30" si="5">B12+B9+B5</f>
        <v>50.5</v>
      </c>
      <c r="C30" s="74">
        <f t="shared" si="5"/>
        <v>44.5</v>
      </c>
      <c r="D30" s="74">
        <f t="shared" si="5"/>
        <v>47.5</v>
      </c>
      <c r="E30" s="74">
        <f t="shared" si="5"/>
        <v>58.5</v>
      </c>
      <c r="F30" s="74">
        <f t="shared" si="5"/>
        <v>82</v>
      </c>
      <c r="G30" s="74">
        <f t="shared" ref="G30" si="6">G12+G9+G5</f>
        <v>64.5</v>
      </c>
      <c r="H30" s="74">
        <f t="shared" si="5"/>
        <v>71.710000000000008</v>
      </c>
      <c r="I30" s="74">
        <f t="shared" si="5"/>
        <v>66.099999999999994</v>
      </c>
      <c r="J30" s="74">
        <f t="shared" ref="J30" si="7">J12+J9+J5</f>
        <v>0</v>
      </c>
    </row>
    <row r="31" spans="1:10" x14ac:dyDescent="0.25">
      <c r="A31" s="26" t="s">
        <v>6</v>
      </c>
      <c r="B31" s="42">
        <f>COUNT(B6:B7)+COUNT(B10)+COUNT(B13:B26)</f>
        <v>10</v>
      </c>
      <c r="C31" s="42">
        <f t="shared" ref="C31:I31" si="8">COUNT(C6:C7)+COUNT(C10)+COUNT(C13:C26)</f>
        <v>13</v>
      </c>
      <c r="D31" s="42">
        <f t="shared" si="8"/>
        <v>12</v>
      </c>
      <c r="E31" s="42">
        <f t="shared" si="8"/>
        <v>11</v>
      </c>
      <c r="F31" s="42">
        <f t="shared" si="8"/>
        <v>11</v>
      </c>
      <c r="G31" s="42">
        <f t="shared" ref="G31" si="9">COUNT(G6:G7)+COUNT(G10)+COUNT(G13:G26)</f>
        <v>11</v>
      </c>
      <c r="H31" s="42">
        <f t="shared" si="8"/>
        <v>11</v>
      </c>
      <c r="I31" s="42">
        <f t="shared" si="8"/>
        <v>8</v>
      </c>
      <c r="J31" s="42">
        <f t="shared" ref="J31" si="10">COUNT(J6:J7)+COUNT(J10)+COUNT(J13:J26)</f>
        <v>0</v>
      </c>
    </row>
    <row r="32" spans="1:10" x14ac:dyDescent="0.25">
      <c r="A32" s="26" t="s">
        <v>423</v>
      </c>
      <c r="B32" s="42"/>
      <c r="C32" s="42"/>
      <c r="D32" s="42"/>
      <c r="E32" s="88"/>
      <c r="F32" s="88"/>
      <c r="G32" s="88"/>
      <c r="H32" s="88"/>
      <c r="I32" s="88">
        <v>8181</v>
      </c>
      <c r="J32" s="88"/>
    </row>
    <row r="33" spans="6:10" x14ac:dyDescent="0.25">
      <c r="F33" s="83"/>
      <c r="G33" s="83"/>
      <c r="H33" s="83"/>
      <c r="I33" s="83"/>
      <c r="J33" s="83"/>
    </row>
    <row r="34" spans="6:10" x14ac:dyDescent="0.25">
      <c r="F34" s="83"/>
      <c r="G34" s="83"/>
      <c r="H34" s="83"/>
      <c r="I34" s="83"/>
      <c r="J34" s="83"/>
    </row>
    <row r="35" spans="6:10" x14ac:dyDescent="0.25">
      <c r="F35" s="83"/>
      <c r="G35" s="83"/>
      <c r="H35" s="83"/>
      <c r="I35" s="83"/>
      <c r="J35" s="83"/>
    </row>
    <row r="36" spans="6:10" x14ac:dyDescent="0.25">
      <c r="F36" s="83"/>
      <c r="G36" s="83"/>
      <c r="H36" s="83"/>
      <c r="I36" s="83"/>
      <c r="J36" s="83"/>
    </row>
    <row r="37" spans="6:10" x14ac:dyDescent="0.25">
      <c r="F37" s="83"/>
      <c r="G37" s="83"/>
      <c r="H37" s="83"/>
      <c r="I37" s="83"/>
      <c r="J37" s="83"/>
    </row>
  </sheetData>
  <sortState xmlns:xlrd2="http://schemas.microsoft.com/office/spreadsheetml/2017/richdata2" ref="A13:I24">
    <sortCondition ref="A12:A24"/>
  </sortState>
  <phoneticPr fontId="4" type="noConversion"/>
  <printOptions gridLines="1"/>
  <pageMargins left="0.74803149606299213" right="0.74803149606299213" top="0.98425196850393704" bottom="0.98425196850393704" header="0.51181102362204722" footer="0.51181102362204722"/>
  <pageSetup paperSize="9" scale="95"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54">
    <pageSetUpPr fitToPage="1"/>
  </sheetPr>
  <dimension ref="A1:J48"/>
  <sheetViews>
    <sheetView topLeftCell="A17" zoomScale="85" zoomScaleNormal="85" workbookViewId="0">
      <selection activeCell="F46" sqref="F46:G47"/>
    </sheetView>
  </sheetViews>
  <sheetFormatPr defaultColWidth="8.85546875" defaultRowHeight="15.75" customHeight="1" x14ac:dyDescent="0.25"/>
  <cols>
    <col min="1" max="1" width="33.7109375" style="2" customWidth="1"/>
    <col min="2" max="7" width="9.5703125" style="2" customWidth="1"/>
    <col min="8" max="10" width="10.7109375" style="2" customWidth="1"/>
    <col min="11" max="16384" width="8.85546875" style="2"/>
  </cols>
  <sheetData>
    <row r="1" spans="1:10" x14ac:dyDescent="0.25">
      <c r="A1" s="26"/>
      <c r="B1" s="22">
        <v>1976</v>
      </c>
      <c r="C1" s="22">
        <v>1997</v>
      </c>
      <c r="D1" s="22">
        <v>2006</v>
      </c>
      <c r="E1" s="22">
        <v>2011</v>
      </c>
      <c r="F1" s="22">
        <v>2014</v>
      </c>
      <c r="G1" s="22">
        <v>2017</v>
      </c>
      <c r="H1" s="22">
        <v>2020</v>
      </c>
      <c r="I1" s="22">
        <v>2023</v>
      </c>
      <c r="J1" s="22"/>
    </row>
    <row r="2" spans="1:10" ht="18.75" customHeight="1" x14ac:dyDescent="0.25">
      <c r="A2" s="29" t="s">
        <v>413</v>
      </c>
      <c r="B2" s="16" t="s">
        <v>189</v>
      </c>
      <c r="C2" s="16" t="s">
        <v>189</v>
      </c>
      <c r="D2" s="16" t="s">
        <v>189</v>
      </c>
      <c r="E2" s="16" t="s">
        <v>189</v>
      </c>
      <c r="F2" s="16" t="s">
        <v>189</v>
      </c>
      <c r="G2" s="16" t="s">
        <v>189</v>
      </c>
      <c r="H2" s="16" t="s">
        <v>189</v>
      </c>
      <c r="I2" s="16" t="s">
        <v>189</v>
      </c>
      <c r="J2" s="16" t="s">
        <v>189</v>
      </c>
    </row>
    <row r="3" spans="1:10" x14ac:dyDescent="0.25">
      <c r="A3" s="10" t="s">
        <v>414</v>
      </c>
      <c r="B3" s="6"/>
      <c r="C3" s="6"/>
      <c r="D3" s="6"/>
      <c r="E3" s="12"/>
      <c r="F3" s="12"/>
      <c r="G3" s="12" t="s">
        <v>204</v>
      </c>
      <c r="H3" s="12"/>
      <c r="I3" s="12" t="s">
        <v>243</v>
      </c>
      <c r="J3" s="12"/>
    </row>
    <row r="4" spans="1:10" x14ac:dyDescent="0.25">
      <c r="A4" s="21" t="s">
        <v>424</v>
      </c>
      <c r="B4" s="8"/>
      <c r="C4" s="8"/>
      <c r="D4" s="8"/>
      <c r="E4" s="56"/>
      <c r="F4" s="56"/>
      <c r="G4" s="56"/>
      <c r="H4" s="56"/>
      <c r="I4" s="56"/>
      <c r="J4" s="56"/>
    </row>
    <row r="5" spans="1:10" x14ac:dyDescent="0.25">
      <c r="A5" s="26" t="s">
        <v>3</v>
      </c>
      <c r="B5" s="74">
        <f>SUM(B6)</f>
        <v>0</v>
      </c>
      <c r="C5" s="74">
        <f t="shared" ref="C5:J5" si="0">SUM(C6)</f>
        <v>3</v>
      </c>
      <c r="D5" s="74">
        <f t="shared" si="0"/>
        <v>3</v>
      </c>
      <c r="E5" s="74">
        <f t="shared" si="0"/>
        <v>3</v>
      </c>
      <c r="F5" s="74">
        <f t="shared" si="0"/>
        <v>5</v>
      </c>
      <c r="G5" s="74">
        <f t="shared" si="0"/>
        <v>4</v>
      </c>
      <c r="H5" s="74">
        <f t="shared" si="0"/>
        <v>2</v>
      </c>
      <c r="I5" s="74">
        <f t="shared" si="0"/>
        <v>0.5</v>
      </c>
      <c r="J5" s="74">
        <f t="shared" si="0"/>
        <v>0</v>
      </c>
    </row>
    <row r="6" spans="1:10" x14ac:dyDescent="0.25">
      <c r="A6" s="142" t="s">
        <v>58</v>
      </c>
      <c r="B6" s="143"/>
      <c r="C6" s="143">
        <v>3</v>
      </c>
      <c r="D6" s="143">
        <v>3</v>
      </c>
      <c r="E6" s="143">
        <v>3</v>
      </c>
      <c r="F6" s="143">
        <v>5</v>
      </c>
      <c r="G6" s="143">
        <v>4</v>
      </c>
      <c r="H6" s="158">
        <v>2</v>
      </c>
      <c r="I6" s="158">
        <v>0.5</v>
      </c>
      <c r="J6" s="158"/>
    </row>
    <row r="7" spans="1:10" x14ac:dyDescent="0.25">
      <c r="A7" s="21"/>
      <c r="B7" s="71"/>
      <c r="C7" s="71"/>
      <c r="D7" s="71"/>
      <c r="E7" s="87"/>
      <c r="F7" s="87"/>
      <c r="G7" s="87"/>
      <c r="H7" s="87"/>
      <c r="I7" s="87"/>
      <c r="J7" s="87"/>
    </row>
    <row r="8" spans="1:10" x14ac:dyDescent="0.25">
      <c r="A8" s="26" t="s">
        <v>1</v>
      </c>
      <c r="B8" s="74">
        <f>SUM(B9:B13)</f>
        <v>6.5</v>
      </c>
      <c r="C8" s="74">
        <f t="shared" ref="C8:I8" si="1">SUM(C9:C13)</f>
        <v>6</v>
      </c>
      <c r="D8" s="74">
        <f t="shared" si="1"/>
        <v>6</v>
      </c>
      <c r="E8" s="74">
        <f t="shared" si="1"/>
        <v>7.5</v>
      </c>
      <c r="F8" s="74">
        <f t="shared" si="1"/>
        <v>9</v>
      </c>
      <c r="G8" s="74">
        <f t="shared" si="1"/>
        <v>16</v>
      </c>
      <c r="H8" s="74">
        <f t="shared" si="1"/>
        <v>9.5</v>
      </c>
      <c r="I8" s="74">
        <f t="shared" si="1"/>
        <v>13.5</v>
      </c>
      <c r="J8" s="74">
        <f t="shared" ref="J8" si="2">SUM(J9:J13)</f>
        <v>0</v>
      </c>
    </row>
    <row r="9" spans="1:10" x14ac:dyDescent="0.25">
      <c r="A9" s="142" t="s">
        <v>144</v>
      </c>
      <c r="B9" s="143">
        <v>5</v>
      </c>
      <c r="C9" s="143">
        <v>5</v>
      </c>
      <c r="D9" s="143">
        <v>3</v>
      </c>
      <c r="E9" s="143">
        <v>6</v>
      </c>
      <c r="F9" s="143">
        <v>6</v>
      </c>
      <c r="G9" s="143">
        <v>13</v>
      </c>
      <c r="H9" s="158">
        <v>6</v>
      </c>
      <c r="I9" s="158">
        <v>10</v>
      </c>
      <c r="J9" s="158"/>
    </row>
    <row r="10" spans="1:10" x14ac:dyDescent="0.25">
      <c r="A10" s="9" t="s">
        <v>146</v>
      </c>
      <c r="B10" s="38">
        <v>0.5</v>
      </c>
      <c r="C10" s="38">
        <v>0.5</v>
      </c>
      <c r="D10" s="38">
        <v>0.5</v>
      </c>
      <c r="E10" s="38"/>
      <c r="F10" s="38"/>
      <c r="G10" s="38"/>
      <c r="H10" s="85"/>
      <c r="I10" s="85"/>
      <c r="J10" s="85"/>
    </row>
    <row r="11" spans="1:10" x14ac:dyDescent="0.25">
      <c r="A11" s="145" t="s">
        <v>157</v>
      </c>
      <c r="B11" s="146">
        <v>1</v>
      </c>
      <c r="C11" s="146">
        <v>0.5</v>
      </c>
      <c r="D11" s="146">
        <v>2</v>
      </c>
      <c r="E11" s="146">
        <v>0.5</v>
      </c>
      <c r="F11" s="146">
        <v>2</v>
      </c>
      <c r="G11" s="146">
        <v>2</v>
      </c>
      <c r="H11" s="159">
        <v>3</v>
      </c>
      <c r="I11" s="159">
        <v>3</v>
      </c>
      <c r="J11" s="159"/>
    </row>
    <row r="12" spans="1:10" x14ac:dyDescent="0.25">
      <c r="A12" s="9" t="s">
        <v>179</v>
      </c>
      <c r="B12" s="38"/>
      <c r="C12" s="38"/>
      <c r="D12" s="38">
        <v>0.5</v>
      </c>
      <c r="E12" s="38"/>
      <c r="F12" s="38">
        <v>0.5</v>
      </c>
      <c r="G12" s="38">
        <v>1</v>
      </c>
      <c r="H12" s="85"/>
      <c r="I12" s="85"/>
      <c r="J12" s="85"/>
    </row>
    <row r="13" spans="1:10" x14ac:dyDescent="0.25">
      <c r="A13" s="150" t="s">
        <v>213</v>
      </c>
      <c r="B13" s="146"/>
      <c r="C13" s="146"/>
      <c r="D13" s="146"/>
      <c r="E13" s="146">
        <v>1</v>
      </c>
      <c r="F13" s="146">
        <v>0.5</v>
      </c>
      <c r="G13" s="146"/>
      <c r="H13" s="159">
        <v>0.5</v>
      </c>
      <c r="I13" s="159">
        <v>0.5</v>
      </c>
      <c r="J13" s="159"/>
    </row>
    <row r="14" spans="1:10" x14ac:dyDescent="0.25">
      <c r="A14" s="14"/>
      <c r="B14" s="71"/>
      <c r="C14" s="71"/>
      <c r="D14" s="71"/>
      <c r="E14" s="87"/>
      <c r="F14" s="87"/>
      <c r="G14" s="87"/>
      <c r="H14" s="87"/>
      <c r="I14" s="87"/>
      <c r="J14" s="87"/>
    </row>
    <row r="15" spans="1:10" x14ac:dyDescent="0.25">
      <c r="A15" s="26" t="s">
        <v>2</v>
      </c>
      <c r="B15" s="74">
        <f>SUM(B16:B23)</f>
        <v>30.5</v>
      </c>
      <c r="C15" s="74">
        <f t="shared" ref="C15:I15" si="3">SUM(C16:C23)</f>
        <v>24</v>
      </c>
      <c r="D15" s="74">
        <f t="shared" si="3"/>
        <v>27</v>
      </c>
      <c r="E15" s="74">
        <f t="shared" si="3"/>
        <v>17</v>
      </c>
      <c r="F15" s="74">
        <f t="shared" si="3"/>
        <v>25.5</v>
      </c>
      <c r="G15" s="74">
        <f t="shared" si="3"/>
        <v>31</v>
      </c>
      <c r="H15" s="74">
        <f t="shared" si="3"/>
        <v>21.1</v>
      </c>
      <c r="I15" s="74">
        <f t="shared" si="3"/>
        <v>26</v>
      </c>
      <c r="J15" s="74">
        <f t="shared" ref="J15" si="4">SUM(J16:J23)</f>
        <v>0</v>
      </c>
    </row>
    <row r="16" spans="1:10" x14ac:dyDescent="0.25">
      <c r="A16" s="142" t="s">
        <v>29</v>
      </c>
      <c r="B16" s="143">
        <v>20</v>
      </c>
      <c r="C16" s="143">
        <v>10</v>
      </c>
      <c r="D16" s="143">
        <v>10</v>
      </c>
      <c r="E16" s="143">
        <v>6</v>
      </c>
      <c r="F16" s="143">
        <v>4</v>
      </c>
      <c r="G16" s="143">
        <v>6</v>
      </c>
      <c r="H16" s="158">
        <v>2</v>
      </c>
      <c r="I16" s="158">
        <v>5</v>
      </c>
      <c r="J16" s="158"/>
    </row>
    <row r="17" spans="1:10" ht="16.5" customHeight="1" x14ac:dyDescent="0.25">
      <c r="A17" s="9" t="s">
        <v>36</v>
      </c>
      <c r="B17" s="38"/>
      <c r="C17" s="38">
        <v>0.5</v>
      </c>
      <c r="D17" s="38">
        <v>0.5</v>
      </c>
      <c r="E17" s="38"/>
      <c r="F17" s="38"/>
      <c r="G17" s="38"/>
      <c r="H17" s="85"/>
      <c r="I17" s="85"/>
      <c r="J17" s="85"/>
    </row>
    <row r="18" spans="1:10" ht="16.5" customHeight="1" x14ac:dyDescent="0.25">
      <c r="A18" s="145" t="s">
        <v>41</v>
      </c>
      <c r="B18" s="146">
        <v>3</v>
      </c>
      <c r="C18" s="146">
        <v>3</v>
      </c>
      <c r="D18" s="146">
        <v>3</v>
      </c>
      <c r="E18" s="146">
        <v>2</v>
      </c>
      <c r="F18" s="146">
        <v>3</v>
      </c>
      <c r="G18" s="146">
        <v>3</v>
      </c>
      <c r="H18" s="159">
        <v>2</v>
      </c>
      <c r="I18" s="159">
        <v>2</v>
      </c>
      <c r="J18" s="159"/>
    </row>
    <row r="19" spans="1:10" ht="16.5" customHeight="1" x14ac:dyDescent="0.25">
      <c r="A19" s="9" t="s">
        <v>42</v>
      </c>
      <c r="B19" s="38">
        <v>0.5</v>
      </c>
      <c r="C19" s="38">
        <v>1</v>
      </c>
      <c r="D19" s="38">
        <v>1</v>
      </c>
      <c r="E19" s="38">
        <v>0.5</v>
      </c>
      <c r="F19" s="38">
        <v>0.5</v>
      </c>
      <c r="G19" s="38">
        <v>0.5</v>
      </c>
      <c r="H19" s="85">
        <v>0.5</v>
      </c>
      <c r="I19" s="85">
        <v>0.5</v>
      </c>
      <c r="J19" s="85"/>
    </row>
    <row r="20" spans="1:10" ht="16.5" customHeight="1" x14ac:dyDescent="0.25">
      <c r="A20" s="145" t="s">
        <v>43</v>
      </c>
      <c r="B20" s="146">
        <v>6</v>
      </c>
      <c r="C20" s="146">
        <v>7</v>
      </c>
      <c r="D20" s="146">
        <v>10</v>
      </c>
      <c r="E20" s="146">
        <v>7</v>
      </c>
      <c r="F20" s="146">
        <v>13</v>
      </c>
      <c r="G20" s="146">
        <v>20</v>
      </c>
      <c r="H20" s="159">
        <v>15</v>
      </c>
      <c r="I20" s="159">
        <v>17</v>
      </c>
      <c r="J20" s="159"/>
    </row>
    <row r="21" spans="1:10" ht="16.5" customHeight="1" x14ac:dyDescent="0.25">
      <c r="A21" s="9" t="s">
        <v>44</v>
      </c>
      <c r="B21" s="38"/>
      <c r="C21" s="38"/>
      <c r="D21" s="38">
        <v>0.5</v>
      </c>
      <c r="E21" s="38"/>
      <c r="F21" s="38">
        <v>0.5</v>
      </c>
      <c r="G21" s="38"/>
      <c r="H21" s="85">
        <v>0.1</v>
      </c>
      <c r="I21" s="85"/>
      <c r="J21" s="85"/>
    </row>
    <row r="22" spans="1:10" ht="16.5" customHeight="1" x14ac:dyDescent="0.25">
      <c r="A22" s="145" t="s">
        <v>45</v>
      </c>
      <c r="B22" s="146"/>
      <c r="C22" s="146">
        <v>0.5</v>
      </c>
      <c r="D22" s="146">
        <v>1</v>
      </c>
      <c r="E22" s="146">
        <v>1</v>
      </c>
      <c r="F22" s="146">
        <v>4</v>
      </c>
      <c r="G22" s="146">
        <v>0.5</v>
      </c>
      <c r="H22" s="159">
        <v>1</v>
      </c>
      <c r="I22" s="159">
        <v>1</v>
      </c>
      <c r="J22" s="159"/>
    </row>
    <row r="23" spans="1:10" ht="16.5" customHeight="1" x14ac:dyDescent="0.25">
      <c r="A23" s="9" t="s">
        <v>46</v>
      </c>
      <c r="B23" s="38">
        <v>1</v>
      </c>
      <c r="C23" s="38">
        <v>2</v>
      </c>
      <c r="D23" s="38">
        <v>1</v>
      </c>
      <c r="E23" s="38">
        <v>0.5</v>
      </c>
      <c r="F23" s="38">
        <v>0.5</v>
      </c>
      <c r="G23" s="38">
        <v>1</v>
      </c>
      <c r="H23" s="85">
        <v>0.5</v>
      </c>
      <c r="I23" s="85">
        <v>0.5</v>
      </c>
      <c r="J23" s="85"/>
    </row>
    <row r="24" spans="1:10" x14ac:dyDescent="0.25">
      <c r="A24" s="21"/>
      <c r="B24" s="71"/>
      <c r="C24" s="71"/>
      <c r="D24" s="71"/>
      <c r="E24" s="71"/>
      <c r="F24" s="71"/>
      <c r="G24" s="71"/>
      <c r="H24" s="87"/>
      <c r="I24" s="87"/>
      <c r="J24" s="87"/>
    </row>
    <row r="25" spans="1:10" x14ac:dyDescent="0.25">
      <c r="A25" s="26" t="s">
        <v>4</v>
      </c>
      <c r="B25" s="74">
        <f>SUM(B26:B43)</f>
        <v>30</v>
      </c>
      <c r="C25" s="74">
        <f t="shared" ref="C25:I25" si="5">SUM(C26:C43)</f>
        <v>24</v>
      </c>
      <c r="D25" s="74">
        <f t="shared" si="5"/>
        <v>30</v>
      </c>
      <c r="E25" s="74">
        <f t="shared" si="5"/>
        <v>25</v>
      </c>
      <c r="F25" s="74">
        <f t="shared" si="5"/>
        <v>29</v>
      </c>
      <c r="G25" s="74">
        <f t="shared" si="5"/>
        <v>31.5</v>
      </c>
      <c r="H25" s="74">
        <f t="shared" si="5"/>
        <v>24.71</v>
      </c>
      <c r="I25" s="74">
        <f t="shared" si="5"/>
        <v>28.6</v>
      </c>
      <c r="J25" s="74">
        <f t="shared" ref="J25" si="6">SUM(J26:J43)</f>
        <v>0</v>
      </c>
    </row>
    <row r="26" spans="1:10" ht="16.5" customHeight="1" x14ac:dyDescent="0.25">
      <c r="A26" s="142" t="s">
        <v>396</v>
      </c>
      <c r="B26" s="143">
        <v>16</v>
      </c>
      <c r="C26" s="143">
        <v>12</v>
      </c>
      <c r="D26" s="143">
        <v>15</v>
      </c>
      <c r="E26" s="143">
        <v>3</v>
      </c>
      <c r="F26" s="143">
        <v>2</v>
      </c>
      <c r="G26" s="143">
        <v>2</v>
      </c>
      <c r="H26" s="158">
        <v>1</v>
      </c>
      <c r="I26" s="158">
        <v>1</v>
      </c>
      <c r="J26" s="158"/>
    </row>
    <row r="27" spans="1:10" x14ac:dyDescent="0.25">
      <c r="A27" s="9" t="s">
        <v>86</v>
      </c>
      <c r="B27" s="38">
        <v>2</v>
      </c>
      <c r="C27" s="38">
        <v>2</v>
      </c>
      <c r="D27" s="38">
        <v>3</v>
      </c>
      <c r="E27" s="38">
        <v>1</v>
      </c>
      <c r="F27" s="38">
        <v>2</v>
      </c>
      <c r="G27" s="38">
        <v>2</v>
      </c>
      <c r="H27" s="85">
        <v>2</v>
      </c>
      <c r="I27" s="85">
        <v>2</v>
      </c>
      <c r="J27" s="85"/>
    </row>
    <row r="28" spans="1:10" x14ac:dyDescent="0.25">
      <c r="A28" s="163" t="s">
        <v>87</v>
      </c>
      <c r="B28" s="146"/>
      <c r="C28" s="146"/>
      <c r="D28" s="146"/>
      <c r="E28" s="146"/>
      <c r="F28" s="146">
        <v>0.5</v>
      </c>
      <c r="G28" s="146"/>
      <c r="H28" s="159">
        <v>0.1</v>
      </c>
      <c r="I28" s="159"/>
      <c r="J28" s="159"/>
    </row>
    <row r="29" spans="1:10" x14ac:dyDescent="0.25">
      <c r="A29" s="9" t="s">
        <v>89</v>
      </c>
      <c r="B29" s="38">
        <v>0.5</v>
      </c>
      <c r="C29" s="38">
        <v>0.5</v>
      </c>
      <c r="D29" s="38">
        <v>0.5</v>
      </c>
      <c r="E29" s="38"/>
      <c r="F29" s="38">
        <v>0.5</v>
      </c>
      <c r="G29" s="38"/>
      <c r="H29" s="85"/>
      <c r="I29" s="85"/>
      <c r="J29" s="85"/>
    </row>
    <row r="30" spans="1:10" x14ac:dyDescent="0.25">
      <c r="A30" s="145" t="s">
        <v>91</v>
      </c>
      <c r="B30" s="146"/>
      <c r="C30" s="146">
        <v>0.5</v>
      </c>
      <c r="D30" s="146">
        <v>0.5</v>
      </c>
      <c r="E30" s="146"/>
      <c r="F30" s="146"/>
      <c r="G30" s="146"/>
      <c r="H30" s="159"/>
      <c r="I30" s="159"/>
      <c r="J30" s="159"/>
    </row>
    <row r="31" spans="1:10" x14ac:dyDescent="0.25">
      <c r="A31" s="9" t="s">
        <v>93</v>
      </c>
      <c r="B31" s="38"/>
      <c r="C31" s="38">
        <v>0.5</v>
      </c>
      <c r="D31" s="38"/>
      <c r="E31" s="38"/>
      <c r="F31" s="38"/>
      <c r="G31" s="38"/>
      <c r="H31" s="85"/>
      <c r="I31" s="85"/>
      <c r="J31" s="85"/>
    </row>
    <row r="32" spans="1:10" x14ac:dyDescent="0.25">
      <c r="A32" s="145" t="s">
        <v>96</v>
      </c>
      <c r="B32" s="146"/>
      <c r="C32" s="146">
        <v>1</v>
      </c>
      <c r="D32" s="146">
        <v>1</v>
      </c>
      <c r="E32" s="146">
        <v>2</v>
      </c>
      <c r="F32" s="146">
        <v>3</v>
      </c>
      <c r="G32" s="146">
        <v>0.5</v>
      </c>
      <c r="H32" s="159">
        <v>0.1</v>
      </c>
      <c r="I32" s="159">
        <v>0.5</v>
      </c>
      <c r="J32" s="159"/>
    </row>
    <row r="33" spans="1:10" x14ac:dyDescent="0.25">
      <c r="A33" s="9" t="s">
        <v>97</v>
      </c>
      <c r="B33" s="38"/>
      <c r="C33" s="38"/>
      <c r="D33" s="38">
        <v>0.5</v>
      </c>
      <c r="E33" s="38">
        <v>0.5</v>
      </c>
      <c r="F33" s="38">
        <v>0.5</v>
      </c>
      <c r="G33" s="38">
        <v>0.5</v>
      </c>
      <c r="H33" s="85">
        <v>1</v>
      </c>
      <c r="I33" s="85">
        <v>1</v>
      </c>
      <c r="J33" s="85"/>
    </row>
    <row r="34" spans="1:10" x14ac:dyDescent="0.25">
      <c r="A34" s="145" t="s">
        <v>98</v>
      </c>
      <c r="B34" s="146">
        <v>0.5</v>
      </c>
      <c r="C34" s="146">
        <v>0.5</v>
      </c>
      <c r="D34" s="146">
        <v>2</v>
      </c>
      <c r="E34" s="146"/>
      <c r="F34" s="146"/>
      <c r="G34" s="146"/>
      <c r="H34" s="159"/>
      <c r="I34" s="159"/>
      <c r="J34" s="159"/>
    </row>
    <row r="35" spans="1:10" x14ac:dyDescent="0.25">
      <c r="A35" s="9" t="s">
        <v>99</v>
      </c>
      <c r="B35" s="38">
        <v>0.5</v>
      </c>
      <c r="C35" s="38">
        <v>0.5</v>
      </c>
      <c r="D35" s="38">
        <v>0.5</v>
      </c>
      <c r="E35" s="38">
        <v>0.5</v>
      </c>
      <c r="F35" s="38">
        <v>0.5</v>
      </c>
      <c r="G35" s="38">
        <v>0.5</v>
      </c>
      <c r="H35" s="85"/>
      <c r="I35" s="85"/>
      <c r="J35" s="85"/>
    </row>
    <row r="36" spans="1:10" x14ac:dyDescent="0.25">
      <c r="A36" s="145" t="s">
        <v>101</v>
      </c>
      <c r="B36" s="146"/>
      <c r="C36" s="146">
        <v>1</v>
      </c>
      <c r="D36" s="146">
        <v>0.5</v>
      </c>
      <c r="E36" s="146">
        <v>1</v>
      </c>
      <c r="F36" s="146">
        <v>0.5</v>
      </c>
      <c r="G36" s="146">
        <v>0.5</v>
      </c>
      <c r="H36" s="159">
        <v>2</v>
      </c>
      <c r="I36" s="159">
        <v>1</v>
      </c>
      <c r="J36" s="159"/>
    </row>
    <row r="37" spans="1:10" x14ac:dyDescent="0.25">
      <c r="A37" s="114" t="s">
        <v>103</v>
      </c>
      <c r="B37" s="38">
        <v>5</v>
      </c>
      <c r="C37" s="38">
        <v>2</v>
      </c>
      <c r="D37" s="38"/>
      <c r="E37" s="38"/>
      <c r="F37" s="38"/>
      <c r="G37" s="38"/>
      <c r="H37" s="85"/>
      <c r="I37" s="85"/>
      <c r="J37" s="85"/>
    </row>
    <row r="38" spans="1:10" ht="16.5" customHeight="1" x14ac:dyDescent="0.25">
      <c r="A38" s="145" t="s">
        <v>266</v>
      </c>
      <c r="B38" s="146"/>
      <c r="C38" s="146"/>
      <c r="D38" s="146">
        <v>0.5</v>
      </c>
      <c r="E38" s="146">
        <v>0.5</v>
      </c>
      <c r="F38" s="146"/>
      <c r="G38" s="146"/>
      <c r="H38" s="159"/>
      <c r="I38" s="159"/>
      <c r="J38" s="159"/>
    </row>
    <row r="39" spans="1:10" x14ac:dyDescent="0.25">
      <c r="A39" s="9" t="s">
        <v>123</v>
      </c>
      <c r="B39" s="38">
        <v>1</v>
      </c>
      <c r="C39" s="38">
        <v>1</v>
      </c>
      <c r="D39" s="38">
        <v>0.5</v>
      </c>
      <c r="E39" s="38"/>
      <c r="F39" s="38"/>
      <c r="G39" s="38"/>
      <c r="H39" s="85"/>
      <c r="I39" s="85"/>
      <c r="J39" s="85"/>
    </row>
    <row r="40" spans="1:10" x14ac:dyDescent="0.25">
      <c r="A40" s="145" t="s">
        <v>131</v>
      </c>
      <c r="B40" s="146">
        <v>1</v>
      </c>
      <c r="C40" s="146">
        <v>2</v>
      </c>
      <c r="D40" s="146">
        <v>2</v>
      </c>
      <c r="E40" s="146">
        <v>1</v>
      </c>
      <c r="F40" s="146">
        <v>2</v>
      </c>
      <c r="G40" s="146">
        <v>5</v>
      </c>
      <c r="H40" s="159">
        <v>3</v>
      </c>
      <c r="I40" s="159">
        <v>2</v>
      </c>
      <c r="J40" s="159"/>
    </row>
    <row r="41" spans="1:10" x14ac:dyDescent="0.25">
      <c r="A41" s="13" t="s">
        <v>137</v>
      </c>
      <c r="B41" s="38"/>
      <c r="C41" s="38"/>
      <c r="D41" s="38"/>
      <c r="E41" s="38"/>
      <c r="F41" s="38"/>
      <c r="G41" s="38">
        <v>0.5</v>
      </c>
      <c r="H41" s="85">
        <v>0.5</v>
      </c>
      <c r="I41" s="85">
        <v>1</v>
      </c>
      <c r="J41" s="85"/>
    </row>
    <row r="42" spans="1:10" x14ac:dyDescent="0.25">
      <c r="A42" s="145" t="s">
        <v>139</v>
      </c>
      <c r="B42" s="146">
        <v>0.5</v>
      </c>
      <c r="C42" s="146"/>
      <c r="D42" s="146">
        <v>0.5</v>
      </c>
      <c r="E42" s="146">
        <v>0.5</v>
      </c>
      <c r="F42" s="146">
        <v>0.5</v>
      </c>
      <c r="G42" s="146"/>
      <c r="H42" s="159">
        <v>0.01</v>
      </c>
      <c r="I42" s="159">
        <v>0.1</v>
      </c>
      <c r="J42" s="159"/>
    </row>
    <row r="43" spans="1:10" x14ac:dyDescent="0.25">
      <c r="A43" s="151" t="s">
        <v>197</v>
      </c>
      <c r="B43" s="152">
        <v>3</v>
      </c>
      <c r="C43" s="152">
        <v>0.5</v>
      </c>
      <c r="D43" s="152">
        <v>3</v>
      </c>
      <c r="E43" s="152">
        <v>15</v>
      </c>
      <c r="F43" s="152">
        <v>17</v>
      </c>
      <c r="G43" s="152">
        <v>20</v>
      </c>
      <c r="H43" s="160">
        <v>15</v>
      </c>
      <c r="I43" s="160">
        <v>20</v>
      </c>
      <c r="J43" s="160"/>
    </row>
    <row r="44" spans="1:10" x14ac:dyDescent="0.25">
      <c r="A44" s="154" t="s">
        <v>198</v>
      </c>
      <c r="B44" s="155"/>
      <c r="C44" s="155"/>
      <c r="D44" s="155"/>
      <c r="E44" s="155">
        <v>5</v>
      </c>
      <c r="F44" s="155">
        <v>5</v>
      </c>
      <c r="G44" s="155">
        <v>4</v>
      </c>
      <c r="H44" s="169">
        <v>2</v>
      </c>
      <c r="I44" s="169">
        <v>4</v>
      </c>
      <c r="J44" s="169"/>
    </row>
    <row r="45" spans="1:10" x14ac:dyDescent="0.25">
      <c r="A45" s="13"/>
      <c r="B45" s="38"/>
      <c r="C45" s="38"/>
      <c r="D45" s="38"/>
      <c r="E45" s="38"/>
      <c r="F45" s="38"/>
      <c r="G45" s="38"/>
      <c r="H45" s="85"/>
      <c r="I45" s="85"/>
      <c r="J45" s="85"/>
    </row>
    <row r="46" spans="1:10" x14ac:dyDescent="0.25">
      <c r="A46" s="26" t="s">
        <v>5</v>
      </c>
      <c r="B46" s="74">
        <f t="shared" ref="B46:I46" si="7">B25+B15+B8+B5</f>
        <v>67</v>
      </c>
      <c r="C46" s="74">
        <f t="shared" si="7"/>
        <v>57</v>
      </c>
      <c r="D46" s="74">
        <f t="shared" si="7"/>
        <v>66</v>
      </c>
      <c r="E46" s="74">
        <f t="shared" si="7"/>
        <v>52.5</v>
      </c>
      <c r="F46" s="74">
        <f t="shared" si="7"/>
        <v>68.5</v>
      </c>
      <c r="G46" s="74">
        <f t="shared" ref="G46" si="8">G25+G15+G8+G5</f>
        <v>82.5</v>
      </c>
      <c r="H46" s="74">
        <f t="shared" si="7"/>
        <v>57.31</v>
      </c>
      <c r="I46" s="74">
        <f t="shared" si="7"/>
        <v>68.599999999999994</v>
      </c>
      <c r="J46" s="74">
        <f t="shared" ref="J46" si="9">J25+J15+J8+J5</f>
        <v>0</v>
      </c>
    </row>
    <row r="47" spans="1:10" x14ac:dyDescent="0.25">
      <c r="A47" s="26" t="s">
        <v>6</v>
      </c>
      <c r="B47" s="42">
        <f>COUNT(B6)+COUNT(B9:B13)+COUNT(B16:B23)+COUNT(B26:B42)</f>
        <v>17</v>
      </c>
      <c r="C47" s="42">
        <f t="shared" ref="C47:I47" si="10">COUNT(C6)+COUNT(C9:C13)+COUNT(C16:C23)+COUNT(C26:C42)</f>
        <v>23</v>
      </c>
      <c r="D47" s="42">
        <f t="shared" si="10"/>
        <v>26</v>
      </c>
      <c r="E47" s="42">
        <f t="shared" si="10"/>
        <v>19</v>
      </c>
      <c r="F47" s="42">
        <f t="shared" si="10"/>
        <v>22</v>
      </c>
      <c r="G47" s="42">
        <f t="shared" ref="G47" si="11">COUNT(G6)+COUNT(G9:G13)+COUNT(G16:G23)+COUNT(G26:G42)</f>
        <v>18</v>
      </c>
      <c r="H47" s="42">
        <f t="shared" si="10"/>
        <v>20</v>
      </c>
      <c r="I47" s="42">
        <f t="shared" si="10"/>
        <v>18</v>
      </c>
      <c r="J47" s="42">
        <f t="shared" ref="J47" si="12">COUNT(J6)+COUNT(J9:J13)+COUNT(J16:J23)+COUNT(J26:J42)</f>
        <v>0</v>
      </c>
    </row>
    <row r="48" spans="1:10" x14ac:dyDescent="0.25">
      <c r="A48" s="26" t="s">
        <v>425</v>
      </c>
      <c r="B48" s="42"/>
      <c r="C48" s="42"/>
      <c r="D48" s="42"/>
      <c r="E48" s="88"/>
      <c r="F48" s="88"/>
      <c r="G48" s="88"/>
      <c r="H48" s="88"/>
      <c r="I48" s="88">
        <v>8183</v>
      </c>
      <c r="J48" s="88"/>
    </row>
  </sheetData>
  <sortState xmlns:xlrd2="http://schemas.microsoft.com/office/spreadsheetml/2017/richdata2" ref="A26:I42">
    <sortCondition ref="A25:A42"/>
  </sortState>
  <phoneticPr fontId="4" type="noConversion"/>
  <printOptions gridLines="1"/>
  <pageMargins left="0.74803149606299213" right="0.74803149606299213" top="0.98425196850393704" bottom="0.98425196850393704" header="0.51181102362204722" footer="0.51181102362204722"/>
  <pageSetup paperSize="9" scale="94" orientation="portrait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Sheet55">
    <pageSetUpPr fitToPage="1"/>
  </sheetPr>
  <dimension ref="A1:J24"/>
  <sheetViews>
    <sheetView zoomScale="115" zoomScaleNormal="115" workbookViewId="0">
      <selection activeCell="A8" sqref="A8"/>
    </sheetView>
  </sheetViews>
  <sheetFormatPr defaultColWidth="8.85546875" defaultRowHeight="15.75" customHeight="1" x14ac:dyDescent="0.25"/>
  <cols>
    <col min="1" max="1" width="31.85546875" style="2" customWidth="1"/>
    <col min="2" max="7" width="9.5703125" style="2" customWidth="1"/>
    <col min="8" max="10" width="9.7109375" style="2" customWidth="1"/>
    <col min="11" max="16384" width="8.85546875" style="2"/>
  </cols>
  <sheetData>
    <row r="1" spans="1:10" x14ac:dyDescent="0.25">
      <c r="A1" s="26"/>
      <c r="B1" s="74">
        <v>1976</v>
      </c>
      <c r="C1" s="74">
        <v>1997</v>
      </c>
      <c r="D1" s="74">
        <v>2006</v>
      </c>
      <c r="E1" s="74">
        <v>2011</v>
      </c>
      <c r="F1" s="74">
        <v>2014</v>
      </c>
      <c r="G1" s="74">
        <v>2017</v>
      </c>
      <c r="H1" s="74">
        <v>2020</v>
      </c>
      <c r="I1" s="74">
        <v>2023</v>
      </c>
      <c r="J1" s="74"/>
    </row>
    <row r="2" spans="1:10" x14ac:dyDescent="0.25">
      <c r="A2" s="193" t="s">
        <v>426</v>
      </c>
      <c r="B2" s="41" t="s">
        <v>189</v>
      </c>
      <c r="C2" s="41" t="s">
        <v>189</v>
      </c>
      <c r="D2" s="41" t="s">
        <v>189</v>
      </c>
      <c r="E2" s="41" t="s">
        <v>189</v>
      </c>
      <c r="F2" s="41" t="s">
        <v>189</v>
      </c>
      <c r="G2" s="41" t="s">
        <v>189</v>
      </c>
      <c r="H2" s="41" t="s">
        <v>189</v>
      </c>
      <c r="I2" s="41" t="s">
        <v>189</v>
      </c>
      <c r="J2" s="41" t="s">
        <v>189</v>
      </c>
    </row>
    <row r="3" spans="1:10" x14ac:dyDescent="0.25">
      <c r="A3" s="10" t="s">
        <v>8</v>
      </c>
      <c r="B3" s="38"/>
      <c r="C3" s="38"/>
      <c r="D3" s="38"/>
      <c r="E3" s="85"/>
      <c r="F3" s="85"/>
      <c r="G3" s="85" t="s">
        <v>291</v>
      </c>
      <c r="H3" s="85"/>
      <c r="I3" s="85" t="s">
        <v>260</v>
      </c>
      <c r="J3" s="85"/>
    </row>
    <row r="4" spans="1:10" x14ac:dyDescent="0.25">
      <c r="A4" s="21" t="s">
        <v>427</v>
      </c>
      <c r="B4" s="71"/>
      <c r="C4" s="71"/>
      <c r="D4" s="71"/>
      <c r="E4" s="87"/>
      <c r="F4" s="87"/>
      <c r="G4" s="87"/>
      <c r="H4" s="87"/>
      <c r="I4" s="87"/>
      <c r="J4" s="87"/>
    </row>
    <row r="5" spans="1:10" x14ac:dyDescent="0.25">
      <c r="A5" s="26" t="s">
        <v>2</v>
      </c>
      <c r="B5" s="97">
        <f t="shared" ref="B5:G5" si="0">B6</f>
        <v>0</v>
      </c>
      <c r="C5" s="97">
        <f t="shared" si="0"/>
        <v>0</v>
      </c>
      <c r="D5" s="97">
        <f t="shared" si="0"/>
        <v>0</v>
      </c>
      <c r="E5" s="97">
        <f t="shared" si="0"/>
        <v>0</v>
      </c>
      <c r="F5" s="97">
        <f t="shared" si="0"/>
        <v>0</v>
      </c>
      <c r="G5" s="97">
        <f t="shared" si="0"/>
        <v>0.5</v>
      </c>
      <c r="H5" s="97">
        <f>H6</f>
        <v>0.5</v>
      </c>
      <c r="I5" s="97">
        <f>I6</f>
        <v>1</v>
      </c>
      <c r="J5" s="97">
        <f>J6</f>
        <v>0</v>
      </c>
    </row>
    <row r="6" spans="1:10" x14ac:dyDescent="0.25">
      <c r="A6" s="142" t="s">
        <v>29</v>
      </c>
      <c r="B6" s="143"/>
      <c r="C6" s="143"/>
      <c r="D6" s="143"/>
      <c r="E6" s="158"/>
      <c r="F6" s="158"/>
      <c r="G6" s="158">
        <v>0.5</v>
      </c>
      <c r="H6" s="158">
        <v>0.5</v>
      </c>
      <c r="I6" s="158">
        <v>1</v>
      </c>
      <c r="J6" s="158"/>
    </row>
    <row r="7" spans="1:10" x14ac:dyDescent="0.25">
      <c r="A7" s="21"/>
      <c r="B7" s="71"/>
      <c r="C7" s="71"/>
      <c r="D7" s="71"/>
      <c r="E7" s="87"/>
      <c r="F7" s="87"/>
      <c r="G7" s="87"/>
      <c r="H7" s="87"/>
      <c r="I7" s="87"/>
      <c r="J7" s="87"/>
    </row>
    <row r="8" spans="1:10" x14ac:dyDescent="0.25">
      <c r="A8" s="26" t="s">
        <v>4</v>
      </c>
      <c r="B8" s="74">
        <f>SUM(B9:B16)</f>
        <v>70</v>
      </c>
      <c r="C8" s="74">
        <f t="shared" ref="C8:I8" si="1">SUM(C9:C16)</f>
        <v>69</v>
      </c>
      <c r="D8" s="74">
        <f t="shared" si="1"/>
        <v>68</v>
      </c>
      <c r="E8" s="74">
        <f t="shared" si="1"/>
        <v>62.5</v>
      </c>
      <c r="F8" s="74">
        <f t="shared" si="1"/>
        <v>70.5</v>
      </c>
      <c r="G8" s="74">
        <f t="shared" si="1"/>
        <v>70</v>
      </c>
      <c r="H8" s="74">
        <f t="shared" si="1"/>
        <v>73.009999999999991</v>
      </c>
      <c r="I8" s="74">
        <f t="shared" si="1"/>
        <v>85</v>
      </c>
      <c r="J8" s="74">
        <f t="shared" ref="J8" si="2">SUM(J9:J16)</f>
        <v>0</v>
      </c>
    </row>
    <row r="9" spans="1:10" x14ac:dyDescent="0.25">
      <c r="A9" s="142" t="s">
        <v>72</v>
      </c>
      <c r="B9" s="143"/>
      <c r="C9" s="143">
        <v>0.5</v>
      </c>
      <c r="D9" s="143"/>
      <c r="E9" s="143">
        <v>0.5</v>
      </c>
      <c r="F9" s="143">
        <v>0.5</v>
      </c>
      <c r="G9" s="143"/>
      <c r="H9" s="158"/>
      <c r="I9" s="158"/>
      <c r="J9" s="158"/>
    </row>
    <row r="10" spans="1:10" x14ac:dyDescent="0.25">
      <c r="A10" s="9" t="s">
        <v>209</v>
      </c>
      <c r="B10" s="38">
        <v>6</v>
      </c>
      <c r="C10" s="38">
        <v>7</v>
      </c>
      <c r="D10" s="38">
        <v>3</v>
      </c>
      <c r="E10" s="38">
        <v>2</v>
      </c>
      <c r="F10" s="38">
        <v>2</v>
      </c>
      <c r="G10" s="38">
        <v>3</v>
      </c>
      <c r="H10" s="85">
        <v>3</v>
      </c>
      <c r="I10" s="85">
        <v>3</v>
      </c>
      <c r="J10" s="85"/>
    </row>
    <row r="11" spans="1:10" x14ac:dyDescent="0.25">
      <c r="A11" s="145" t="s">
        <v>89</v>
      </c>
      <c r="B11" s="146">
        <v>0.5</v>
      </c>
      <c r="C11" s="146"/>
      <c r="D11" s="146">
        <v>0.5</v>
      </c>
      <c r="E11" s="146">
        <v>0.5</v>
      </c>
      <c r="F11" s="146">
        <v>0.5</v>
      </c>
      <c r="G11" s="146">
        <v>0.5</v>
      </c>
      <c r="H11" s="159">
        <v>0.01</v>
      </c>
      <c r="I11" s="159"/>
      <c r="J11" s="159"/>
    </row>
    <row r="12" spans="1:10" x14ac:dyDescent="0.25">
      <c r="A12" s="114" t="s">
        <v>103</v>
      </c>
      <c r="B12" s="38"/>
      <c r="C12" s="38"/>
      <c r="D12" s="38">
        <v>1</v>
      </c>
      <c r="E12" s="38">
        <v>1</v>
      </c>
      <c r="F12" s="38"/>
      <c r="G12" s="38">
        <v>0.5</v>
      </c>
      <c r="H12" s="85">
        <v>0.5</v>
      </c>
      <c r="I12" s="85">
        <v>1</v>
      </c>
      <c r="J12" s="85"/>
    </row>
    <row r="13" spans="1:10" x14ac:dyDescent="0.25">
      <c r="A13" s="145" t="s">
        <v>108</v>
      </c>
      <c r="B13" s="146"/>
      <c r="C13" s="146"/>
      <c r="D13" s="146">
        <v>38</v>
      </c>
      <c r="E13" s="146">
        <v>36</v>
      </c>
      <c r="F13" s="146">
        <v>42</v>
      </c>
      <c r="G13" s="146">
        <v>30</v>
      </c>
      <c r="H13" s="159">
        <v>40</v>
      </c>
      <c r="I13" s="159">
        <v>51</v>
      </c>
      <c r="J13" s="159"/>
    </row>
    <row r="14" spans="1:10" x14ac:dyDescent="0.25">
      <c r="A14" s="9" t="s">
        <v>139</v>
      </c>
      <c r="B14" s="38">
        <v>0.5</v>
      </c>
      <c r="C14" s="38">
        <v>0.5</v>
      </c>
      <c r="D14" s="38">
        <v>0.5</v>
      </c>
      <c r="E14" s="38">
        <v>0.5</v>
      </c>
      <c r="F14" s="38">
        <v>0.5</v>
      </c>
      <c r="G14" s="38"/>
      <c r="H14" s="85">
        <v>0.5</v>
      </c>
      <c r="I14" s="85"/>
      <c r="J14" s="85"/>
    </row>
    <row r="15" spans="1:10" x14ac:dyDescent="0.25">
      <c r="A15" s="145" t="s">
        <v>140</v>
      </c>
      <c r="B15" s="146">
        <v>18</v>
      </c>
      <c r="C15" s="146">
        <v>18</v>
      </c>
      <c r="D15" s="146">
        <v>25</v>
      </c>
      <c r="E15" s="146">
        <v>22</v>
      </c>
      <c r="F15" s="146">
        <v>23</v>
      </c>
      <c r="G15" s="146">
        <v>30</v>
      </c>
      <c r="H15" s="159">
        <v>22</v>
      </c>
      <c r="I15" s="159">
        <v>27</v>
      </c>
      <c r="J15" s="159"/>
    </row>
    <row r="16" spans="1:10" x14ac:dyDescent="0.25">
      <c r="A16" s="151" t="s">
        <v>197</v>
      </c>
      <c r="B16" s="152">
        <v>45</v>
      </c>
      <c r="C16" s="152">
        <v>43</v>
      </c>
      <c r="D16" s="152"/>
      <c r="E16" s="152"/>
      <c r="F16" s="152">
        <v>2</v>
      </c>
      <c r="G16" s="152">
        <v>6</v>
      </c>
      <c r="H16" s="160">
        <v>7</v>
      </c>
      <c r="I16" s="160">
        <v>3</v>
      </c>
      <c r="J16" s="160"/>
    </row>
    <row r="17" spans="1:10" x14ac:dyDescent="0.25">
      <c r="A17" s="154" t="s">
        <v>198</v>
      </c>
      <c r="B17" s="155"/>
      <c r="C17" s="155"/>
      <c r="D17" s="155"/>
      <c r="E17" s="155">
        <v>3</v>
      </c>
      <c r="F17" s="155">
        <v>2</v>
      </c>
      <c r="G17" s="155">
        <v>2</v>
      </c>
      <c r="H17" s="169">
        <v>3</v>
      </c>
      <c r="I17" s="169">
        <v>2</v>
      </c>
      <c r="J17" s="169"/>
    </row>
    <row r="18" spans="1:10" x14ac:dyDescent="0.25">
      <c r="A18" s="9"/>
      <c r="B18" s="38"/>
      <c r="C18" s="38"/>
      <c r="D18" s="38"/>
      <c r="E18" s="38"/>
      <c r="F18" s="38"/>
      <c r="G18" s="38"/>
      <c r="H18" s="85"/>
      <c r="I18" s="85"/>
      <c r="J18" s="85"/>
    </row>
    <row r="19" spans="1:10" x14ac:dyDescent="0.25">
      <c r="A19" s="26" t="s">
        <v>5</v>
      </c>
      <c r="B19" s="74">
        <f t="shared" ref="B19:E19" si="3">B8+B5</f>
        <v>70</v>
      </c>
      <c r="C19" s="74">
        <f t="shared" si="3"/>
        <v>69</v>
      </c>
      <c r="D19" s="74">
        <f t="shared" si="3"/>
        <v>68</v>
      </c>
      <c r="E19" s="74">
        <f t="shared" si="3"/>
        <v>62.5</v>
      </c>
      <c r="F19" s="74">
        <f>F8+F5</f>
        <v>70.5</v>
      </c>
      <c r="G19" s="74">
        <f>G8+G5</f>
        <v>70.5</v>
      </c>
      <c r="H19" s="74">
        <f>H8+H5</f>
        <v>73.509999999999991</v>
      </c>
      <c r="I19" s="74">
        <f>I8+I5</f>
        <v>86</v>
      </c>
      <c r="J19" s="74">
        <f>J8+J5</f>
        <v>0</v>
      </c>
    </row>
    <row r="20" spans="1:10" x14ac:dyDescent="0.25">
      <c r="A20" s="26" t="s">
        <v>6</v>
      </c>
      <c r="B20" s="42">
        <f>COUNT(B6)+COUNT(B9:B15)</f>
        <v>4</v>
      </c>
      <c r="C20" s="42">
        <f t="shared" ref="C20:I20" si="4">COUNT(C6)+COUNT(C9:C15)</f>
        <v>4</v>
      </c>
      <c r="D20" s="42">
        <f t="shared" si="4"/>
        <v>6</v>
      </c>
      <c r="E20" s="42">
        <f t="shared" si="4"/>
        <v>7</v>
      </c>
      <c r="F20" s="42">
        <f t="shared" si="4"/>
        <v>6</v>
      </c>
      <c r="G20" s="42">
        <f t="shared" ref="G20" si="5">COUNT(G6)+COUNT(G9:G15)</f>
        <v>6</v>
      </c>
      <c r="H20" s="42">
        <f t="shared" si="4"/>
        <v>7</v>
      </c>
      <c r="I20" s="42">
        <f t="shared" si="4"/>
        <v>5</v>
      </c>
      <c r="J20" s="42">
        <f t="shared" ref="J20" si="6">COUNT(J6)+COUNT(J9:J15)</f>
        <v>0</v>
      </c>
    </row>
    <row r="21" spans="1:10" x14ac:dyDescent="0.25">
      <c r="A21" s="26" t="s">
        <v>428</v>
      </c>
      <c r="B21" s="42"/>
      <c r="C21" s="42"/>
      <c r="D21" s="42"/>
      <c r="E21" s="88"/>
      <c r="F21" s="88"/>
      <c r="G21" s="88"/>
      <c r="H21" s="88"/>
      <c r="I21" s="88"/>
      <c r="J21" s="88"/>
    </row>
    <row r="22" spans="1:10" x14ac:dyDescent="0.25">
      <c r="B22" s="83"/>
      <c r="C22" s="83"/>
      <c r="D22" s="83"/>
      <c r="E22" s="83"/>
      <c r="F22" s="83"/>
      <c r="G22" s="83"/>
      <c r="H22" s="83"/>
      <c r="I22" s="83"/>
      <c r="J22" s="83"/>
    </row>
    <row r="23" spans="1:10" x14ac:dyDescent="0.25">
      <c r="B23" s="83"/>
      <c r="C23" s="83"/>
      <c r="D23" s="83"/>
      <c r="E23" s="83"/>
      <c r="F23" s="83"/>
      <c r="G23" s="83"/>
      <c r="H23" s="83"/>
      <c r="I23" s="83"/>
      <c r="J23" s="83"/>
    </row>
    <row r="24" spans="1:10" x14ac:dyDescent="0.25">
      <c r="B24" s="83"/>
      <c r="C24" s="83"/>
      <c r="D24" s="83"/>
      <c r="E24" s="83"/>
      <c r="F24" s="83"/>
      <c r="G24" s="83"/>
      <c r="H24" s="83"/>
      <c r="I24" s="83"/>
      <c r="J24" s="83"/>
    </row>
  </sheetData>
  <sortState xmlns:xlrd2="http://schemas.microsoft.com/office/spreadsheetml/2017/richdata2" ref="A9:I15">
    <sortCondition ref="A8:A15"/>
  </sortState>
  <phoneticPr fontId="4" type="noConversion"/>
  <printOptions gridLines="1"/>
  <pageMargins left="0.74803149606299213" right="0.74803149606299213" top="0.98425196850393704" bottom="0.98425196850393704" header="0.51181102362204722" footer="0.51181102362204722"/>
  <pageSetup paperSize="9" fitToHeight="0" orientation="portrait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56">
    <pageSetUpPr fitToPage="1"/>
  </sheetPr>
  <dimension ref="A1:J39"/>
  <sheetViews>
    <sheetView topLeftCell="A5" zoomScaleNormal="100" workbookViewId="0">
      <selection activeCell="F29" sqref="F29:G30"/>
    </sheetView>
  </sheetViews>
  <sheetFormatPr defaultColWidth="8.85546875" defaultRowHeight="15.75" customHeight="1" x14ac:dyDescent="0.25"/>
  <cols>
    <col min="1" max="1" width="32.85546875" style="2" customWidth="1"/>
    <col min="2" max="7" width="9.5703125" style="2" customWidth="1"/>
    <col min="8" max="10" width="10.85546875" style="2" customWidth="1"/>
    <col min="11" max="16384" width="8.85546875" style="2"/>
  </cols>
  <sheetData>
    <row r="1" spans="1:10" x14ac:dyDescent="0.25">
      <c r="A1" s="26"/>
      <c r="B1" s="22">
        <v>1976</v>
      </c>
      <c r="C1" s="22">
        <v>1997</v>
      </c>
      <c r="D1" s="22">
        <v>2006</v>
      </c>
      <c r="E1" s="22">
        <v>2011</v>
      </c>
      <c r="F1" s="22">
        <v>2014</v>
      </c>
      <c r="G1" s="22">
        <v>2017</v>
      </c>
      <c r="H1" s="22">
        <v>2020</v>
      </c>
      <c r="I1" s="22">
        <v>2023</v>
      </c>
      <c r="J1" s="22"/>
    </row>
    <row r="2" spans="1:10" ht="14.25" customHeight="1" x14ac:dyDescent="0.25">
      <c r="A2" s="29" t="s">
        <v>426</v>
      </c>
      <c r="B2" s="16" t="s">
        <v>189</v>
      </c>
      <c r="C2" s="16" t="s">
        <v>189</v>
      </c>
      <c r="D2" s="16" t="s">
        <v>189</v>
      </c>
      <c r="E2" s="16" t="s">
        <v>189</v>
      </c>
      <c r="F2" s="16" t="s">
        <v>189</v>
      </c>
      <c r="G2" s="16" t="s">
        <v>189</v>
      </c>
      <c r="H2" s="16" t="s">
        <v>189</v>
      </c>
      <c r="I2" s="16" t="s">
        <v>189</v>
      </c>
      <c r="J2" s="16" t="s">
        <v>189</v>
      </c>
    </row>
    <row r="3" spans="1:10" ht="18" customHeight="1" x14ac:dyDescent="0.25">
      <c r="A3" s="10" t="s">
        <v>8</v>
      </c>
      <c r="B3" s="6"/>
      <c r="C3" s="6"/>
      <c r="D3" s="6"/>
      <c r="E3" s="12"/>
      <c r="F3" s="12"/>
      <c r="G3" s="12" t="s">
        <v>318</v>
      </c>
      <c r="H3" s="12"/>
      <c r="I3" s="12" t="s">
        <v>260</v>
      </c>
      <c r="J3" s="12"/>
    </row>
    <row r="4" spans="1:10" x14ac:dyDescent="0.25">
      <c r="A4" s="21" t="s">
        <v>429</v>
      </c>
      <c r="B4" s="8"/>
      <c r="C4" s="8"/>
      <c r="D4" s="8"/>
      <c r="E4" s="56"/>
      <c r="F4" s="56"/>
      <c r="G4" s="56"/>
      <c r="H4" s="56"/>
      <c r="I4" s="56"/>
      <c r="J4" s="56"/>
    </row>
    <row r="5" spans="1:10" x14ac:dyDescent="0.25">
      <c r="A5" s="26" t="s">
        <v>1</v>
      </c>
      <c r="B5" s="74">
        <f>SUM(B6:B9)</f>
        <v>0.5</v>
      </c>
      <c r="C5" s="74">
        <f t="shared" ref="C5:I5" si="0">SUM(C6:C9)</f>
        <v>2</v>
      </c>
      <c r="D5" s="74">
        <f t="shared" si="0"/>
        <v>1.5</v>
      </c>
      <c r="E5" s="74">
        <f t="shared" si="0"/>
        <v>1</v>
      </c>
      <c r="F5" s="74">
        <f t="shared" si="0"/>
        <v>1</v>
      </c>
      <c r="G5" s="74">
        <f t="shared" si="0"/>
        <v>2</v>
      </c>
      <c r="H5" s="74">
        <f t="shared" si="0"/>
        <v>2</v>
      </c>
      <c r="I5" s="74">
        <f t="shared" si="0"/>
        <v>4</v>
      </c>
      <c r="J5" s="74">
        <f t="shared" ref="J5" si="1">SUM(J6:J9)</f>
        <v>0</v>
      </c>
    </row>
    <row r="6" spans="1:10" x14ac:dyDescent="0.25">
      <c r="A6" s="142" t="s">
        <v>144</v>
      </c>
      <c r="B6" s="143">
        <v>0.5</v>
      </c>
      <c r="C6" s="143">
        <v>1</v>
      </c>
      <c r="D6" s="143">
        <v>1</v>
      </c>
      <c r="E6" s="143">
        <v>1</v>
      </c>
      <c r="F6" s="143">
        <v>1</v>
      </c>
      <c r="G6" s="143">
        <v>2</v>
      </c>
      <c r="H6" s="158">
        <v>2</v>
      </c>
      <c r="I6" s="158">
        <v>4</v>
      </c>
      <c r="J6" s="158"/>
    </row>
    <row r="7" spans="1:10" x14ac:dyDescent="0.25">
      <c r="A7" s="9" t="s">
        <v>167</v>
      </c>
      <c r="B7" s="38"/>
      <c r="C7" s="38">
        <v>0.5</v>
      </c>
      <c r="D7" s="38"/>
      <c r="E7" s="38"/>
      <c r="F7" s="38"/>
      <c r="G7" s="38"/>
      <c r="H7" s="85"/>
      <c r="I7" s="85"/>
      <c r="J7" s="85"/>
    </row>
    <row r="8" spans="1:10" x14ac:dyDescent="0.25">
      <c r="A8" s="145" t="s">
        <v>208</v>
      </c>
      <c r="B8" s="146"/>
      <c r="C8" s="146">
        <v>0.5</v>
      </c>
      <c r="D8" s="146"/>
      <c r="E8" s="146"/>
      <c r="F8" s="146"/>
      <c r="G8" s="146"/>
      <c r="H8" s="159"/>
      <c r="I8" s="159"/>
      <c r="J8" s="159"/>
    </row>
    <row r="9" spans="1:10" x14ac:dyDescent="0.25">
      <c r="A9" s="11" t="s">
        <v>430</v>
      </c>
      <c r="B9" s="38"/>
      <c r="C9" s="38"/>
      <c r="D9" s="38">
        <v>0.5</v>
      </c>
      <c r="E9" s="38"/>
      <c r="F9" s="38"/>
      <c r="G9" s="38"/>
      <c r="H9" s="85"/>
      <c r="I9" s="85"/>
      <c r="J9" s="85"/>
    </row>
    <row r="10" spans="1:10" x14ac:dyDescent="0.25">
      <c r="A10" s="14"/>
      <c r="B10" s="71"/>
      <c r="C10" s="71"/>
      <c r="D10" s="71"/>
      <c r="E10" s="87"/>
      <c r="F10" s="87"/>
      <c r="G10" s="87"/>
      <c r="H10" s="87"/>
      <c r="I10" s="87"/>
      <c r="J10" s="87"/>
    </row>
    <row r="11" spans="1:10" x14ac:dyDescent="0.25">
      <c r="A11" s="26" t="s">
        <v>2</v>
      </c>
      <c r="B11" s="74">
        <f t="shared" ref="B11:I11" si="2">SUM(B12:B13)</f>
        <v>16</v>
      </c>
      <c r="C11" s="74">
        <f t="shared" si="2"/>
        <v>21</v>
      </c>
      <c r="D11" s="74">
        <f t="shared" si="2"/>
        <v>17</v>
      </c>
      <c r="E11" s="74">
        <f t="shared" si="2"/>
        <v>16</v>
      </c>
      <c r="F11" s="74">
        <f t="shared" si="2"/>
        <v>19</v>
      </c>
      <c r="G11" s="74">
        <f t="shared" si="2"/>
        <v>28</v>
      </c>
      <c r="H11" s="74">
        <f t="shared" si="2"/>
        <v>17</v>
      </c>
      <c r="I11" s="74">
        <f t="shared" si="2"/>
        <v>23</v>
      </c>
      <c r="J11" s="74">
        <f t="shared" ref="J11" si="3">SUM(J12:J13)</f>
        <v>0</v>
      </c>
    </row>
    <row r="12" spans="1:10" x14ac:dyDescent="0.25">
      <c r="A12" s="142" t="s">
        <v>42</v>
      </c>
      <c r="B12" s="143">
        <v>12</v>
      </c>
      <c r="C12" s="143">
        <v>15</v>
      </c>
      <c r="D12" s="143">
        <v>10</v>
      </c>
      <c r="E12" s="143">
        <v>9</v>
      </c>
      <c r="F12" s="143">
        <v>7</v>
      </c>
      <c r="G12" s="143">
        <v>13</v>
      </c>
      <c r="H12" s="158">
        <v>7</v>
      </c>
      <c r="I12" s="158">
        <v>9</v>
      </c>
      <c r="J12" s="158"/>
    </row>
    <row r="13" spans="1:10" x14ac:dyDescent="0.25">
      <c r="A13" s="9" t="s">
        <v>46</v>
      </c>
      <c r="B13" s="38">
        <v>4</v>
      </c>
      <c r="C13" s="38">
        <v>6</v>
      </c>
      <c r="D13" s="38">
        <v>7</v>
      </c>
      <c r="E13" s="38">
        <v>7</v>
      </c>
      <c r="F13" s="38">
        <v>12</v>
      </c>
      <c r="G13" s="38">
        <v>15</v>
      </c>
      <c r="H13" s="85">
        <v>10</v>
      </c>
      <c r="I13" s="85">
        <v>14</v>
      </c>
      <c r="J13" s="85"/>
    </row>
    <row r="14" spans="1:10" x14ac:dyDescent="0.25">
      <c r="A14" s="14"/>
      <c r="B14" s="71"/>
      <c r="C14" s="71"/>
      <c r="D14" s="71"/>
      <c r="E14" s="87"/>
      <c r="F14" s="87"/>
      <c r="G14" s="87"/>
      <c r="H14" s="87"/>
      <c r="I14" s="87"/>
      <c r="J14" s="87"/>
    </row>
    <row r="15" spans="1:10" x14ac:dyDescent="0.25">
      <c r="A15" s="26" t="s">
        <v>4</v>
      </c>
      <c r="B15" s="74">
        <f>SUM(B16:B26)</f>
        <v>36.5</v>
      </c>
      <c r="C15" s="74">
        <f t="shared" ref="C15:I15" si="4">SUM(C16:C26)</f>
        <v>45.5</v>
      </c>
      <c r="D15" s="74">
        <f t="shared" si="4"/>
        <v>27.5</v>
      </c>
      <c r="E15" s="74">
        <f t="shared" si="4"/>
        <v>23.5</v>
      </c>
      <c r="F15" s="74">
        <f t="shared" si="4"/>
        <v>42</v>
      </c>
      <c r="G15" s="74">
        <f t="shared" si="4"/>
        <v>42.5</v>
      </c>
      <c r="H15" s="74">
        <f t="shared" si="4"/>
        <v>40.1</v>
      </c>
      <c r="I15" s="74">
        <f t="shared" si="4"/>
        <v>40.1</v>
      </c>
      <c r="J15" s="74">
        <f t="shared" ref="J15" si="5">SUM(J16:J26)</f>
        <v>0</v>
      </c>
    </row>
    <row r="16" spans="1:10" x14ac:dyDescent="0.25">
      <c r="A16" s="142" t="s">
        <v>209</v>
      </c>
      <c r="B16" s="143">
        <v>10</v>
      </c>
      <c r="C16" s="143">
        <v>11</v>
      </c>
      <c r="D16" s="143">
        <v>8</v>
      </c>
      <c r="E16" s="143">
        <v>3</v>
      </c>
      <c r="F16" s="143">
        <v>9</v>
      </c>
      <c r="G16" s="143">
        <v>3</v>
      </c>
      <c r="H16" s="158">
        <v>3</v>
      </c>
      <c r="I16" s="158">
        <v>3</v>
      </c>
      <c r="J16" s="158"/>
    </row>
    <row r="17" spans="1:10" x14ac:dyDescent="0.25">
      <c r="A17" s="9" t="s">
        <v>89</v>
      </c>
      <c r="B17" s="38">
        <v>0.5</v>
      </c>
      <c r="C17" s="38"/>
      <c r="D17" s="38">
        <v>0.5</v>
      </c>
      <c r="E17" s="38">
        <v>0.5</v>
      </c>
      <c r="F17" s="38">
        <v>0.5</v>
      </c>
      <c r="G17" s="38">
        <v>0.5</v>
      </c>
      <c r="H17" s="85">
        <v>0.1</v>
      </c>
      <c r="I17" s="85">
        <v>0.1</v>
      </c>
      <c r="J17" s="85"/>
    </row>
    <row r="18" spans="1:10" x14ac:dyDescent="0.25">
      <c r="A18" s="145" t="s">
        <v>96</v>
      </c>
      <c r="B18" s="146"/>
      <c r="C18" s="146">
        <v>0.5</v>
      </c>
      <c r="D18" s="146">
        <v>1</v>
      </c>
      <c r="E18" s="146">
        <v>2</v>
      </c>
      <c r="F18" s="146">
        <v>2</v>
      </c>
      <c r="G18" s="146">
        <v>2</v>
      </c>
      <c r="H18" s="159">
        <v>1</v>
      </c>
      <c r="I18" s="159">
        <v>5</v>
      </c>
      <c r="J18" s="159"/>
    </row>
    <row r="19" spans="1:10" x14ac:dyDescent="0.25">
      <c r="A19" s="9" t="s">
        <v>97</v>
      </c>
      <c r="B19" s="38">
        <v>0.5</v>
      </c>
      <c r="C19" s="38">
        <v>0.5</v>
      </c>
      <c r="D19" s="38">
        <v>1</v>
      </c>
      <c r="E19" s="38">
        <v>0.5</v>
      </c>
      <c r="F19" s="38">
        <v>0.5</v>
      </c>
      <c r="G19" s="38">
        <v>0.5</v>
      </c>
      <c r="H19" s="85">
        <v>0.5</v>
      </c>
      <c r="I19" s="85"/>
      <c r="J19" s="85"/>
    </row>
    <row r="20" spans="1:10" x14ac:dyDescent="0.25">
      <c r="A20" s="145" t="s">
        <v>99</v>
      </c>
      <c r="B20" s="146">
        <v>0.5</v>
      </c>
      <c r="C20" s="146">
        <v>0.5</v>
      </c>
      <c r="D20" s="146">
        <v>0.5</v>
      </c>
      <c r="E20" s="146">
        <v>0.5</v>
      </c>
      <c r="F20" s="146">
        <v>0.5</v>
      </c>
      <c r="G20" s="146">
        <v>0.5</v>
      </c>
      <c r="H20" s="159">
        <v>0.5</v>
      </c>
      <c r="I20" s="159"/>
      <c r="J20" s="159"/>
    </row>
    <row r="21" spans="1:10" x14ac:dyDescent="0.25">
      <c r="A21" s="9" t="s">
        <v>103</v>
      </c>
      <c r="B21" s="38">
        <v>0.5</v>
      </c>
      <c r="C21" s="38">
        <v>0.5</v>
      </c>
      <c r="D21" s="38">
        <v>1</v>
      </c>
      <c r="E21" s="38">
        <v>0.5</v>
      </c>
      <c r="F21" s="38">
        <v>1</v>
      </c>
      <c r="G21" s="38">
        <v>1</v>
      </c>
      <c r="H21" s="85"/>
      <c r="I21" s="85">
        <v>1</v>
      </c>
      <c r="J21" s="85"/>
    </row>
    <row r="22" spans="1:10" x14ac:dyDescent="0.25">
      <c r="A22" s="145" t="s">
        <v>104</v>
      </c>
      <c r="B22" s="146"/>
      <c r="C22" s="146"/>
      <c r="D22" s="146">
        <v>3</v>
      </c>
      <c r="E22" s="146">
        <v>0.5</v>
      </c>
      <c r="F22" s="146"/>
      <c r="G22" s="146"/>
      <c r="H22" s="159"/>
      <c r="I22" s="159"/>
      <c r="J22" s="159"/>
    </row>
    <row r="23" spans="1:10" x14ac:dyDescent="0.25">
      <c r="A23" s="9" t="s">
        <v>120</v>
      </c>
      <c r="B23" s="38"/>
      <c r="C23" s="38"/>
      <c r="D23" s="38"/>
      <c r="E23" s="38">
        <v>0.5</v>
      </c>
      <c r="F23" s="38"/>
      <c r="G23" s="38"/>
      <c r="H23" s="85"/>
      <c r="I23" s="85">
        <v>0.5</v>
      </c>
      <c r="J23" s="85"/>
    </row>
    <row r="24" spans="1:10" ht="16.5" customHeight="1" x14ac:dyDescent="0.25">
      <c r="A24" s="145" t="s">
        <v>131</v>
      </c>
      <c r="B24" s="146">
        <v>3</v>
      </c>
      <c r="C24" s="146">
        <v>4</v>
      </c>
      <c r="D24" s="146">
        <v>12</v>
      </c>
      <c r="E24" s="146">
        <v>4</v>
      </c>
      <c r="F24" s="146">
        <v>7</v>
      </c>
      <c r="G24" s="146">
        <v>10</v>
      </c>
      <c r="H24" s="159">
        <v>10</v>
      </c>
      <c r="I24" s="159">
        <v>10</v>
      </c>
      <c r="J24" s="159"/>
    </row>
    <row r="25" spans="1:10" x14ac:dyDescent="0.25">
      <c r="A25" s="9" t="s">
        <v>139</v>
      </c>
      <c r="B25" s="38">
        <v>0.5</v>
      </c>
      <c r="C25" s="38">
        <v>0.5</v>
      </c>
      <c r="D25" s="38">
        <v>0.5</v>
      </c>
      <c r="E25" s="38">
        <v>0.5</v>
      </c>
      <c r="F25" s="38">
        <v>0.5</v>
      </c>
      <c r="G25" s="38"/>
      <c r="H25" s="85"/>
      <c r="I25" s="85">
        <v>0.5</v>
      </c>
      <c r="J25" s="85"/>
    </row>
    <row r="26" spans="1:10" x14ac:dyDescent="0.25">
      <c r="A26" s="151" t="s">
        <v>197</v>
      </c>
      <c r="B26" s="152">
        <v>21</v>
      </c>
      <c r="C26" s="152">
        <v>28</v>
      </c>
      <c r="D26" s="152"/>
      <c r="E26" s="152">
        <v>11</v>
      </c>
      <c r="F26" s="152">
        <v>21</v>
      </c>
      <c r="G26" s="152">
        <v>25</v>
      </c>
      <c r="H26" s="160">
        <v>25</v>
      </c>
      <c r="I26" s="160">
        <v>20</v>
      </c>
      <c r="J26" s="160"/>
    </row>
    <row r="27" spans="1:10" x14ac:dyDescent="0.25">
      <c r="A27" s="154" t="s">
        <v>198</v>
      </c>
      <c r="B27" s="155"/>
      <c r="C27" s="155"/>
      <c r="D27" s="155"/>
      <c r="E27" s="155">
        <v>4</v>
      </c>
      <c r="F27" s="155">
        <v>4</v>
      </c>
      <c r="G27" s="155"/>
      <c r="H27" s="169">
        <v>4</v>
      </c>
      <c r="I27" s="169">
        <v>4</v>
      </c>
      <c r="J27" s="169"/>
    </row>
    <row r="28" spans="1:10" x14ac:dyDescent="0.25">
      <c r="A28" s="27"/>
      <c r="B28" s="71"/>
      <c r="C28" s="71"/>
      <c r="D28" s="71"/>
      <c r="E28" s="71"/>
      <c r="F28" s="71"/>
      <c r="G28" s="71"/>
      <c r="H28" s="87"/>
      <c r="I28" s="87"/>
      <c r="J28" s="87"/>
    </row>
    <row r="29" spans="1:10" x14ac:dyDescent="0.25">
      <c r="A29" s="26" t="s">
        <v>5</v>
      </c>
      <c r="B29" s="74">
        <f t="shared" ref="B29:I29" si="6">B15+B11+B5</f>
        <v>53</v>
      </c>
      <c r="C29" s="74">
        <f t="shared" si="6"/>
        <v>68.5</v>
      </c>
      <c r="D29" s="74">
        <f t="shared" si="6"/>
        <v>46</v>
      </c>
      <c r="E29" s="74">
        <f t="shared" si="6"/>
        <v>40.5</v>
      </c>
      <c r="F29" s="74">
        <f t="shared" si="6"/>
        <v>62</v>
      </c>
      <c r="G29" s="74">
        <f t="shared" ref="G29" si="7">G15+G11+G5</f>
        <v>72.5</v>
      </c>
      <c r="H29" s="74">
        <f t="shared" si="6"/>
        <v>59.1</v>
      </c>
      <c r="I29" s="74">
        <f t="shared" si="6"/>
        <v>67.099999999999994</v>
      </c>
      <c r="J29" s="74">
        <f t="shared" ref="J29" si="8">J15+J11+J5</f>
        <v>0</v>
      </c>
    </row>
    <row r="30" spans="1:10" x14ac:dyDescent="0.25">
      <c r="A30" s="26" t="s">
        <v>6</v>
      </c>
      <c r="B30" s="42">
        <f>COUNT(B6:B9)+COUNT(B12:B13)+COUNT(B16:B25)</f>
        <v>10</v>
      </c>
      <c r="C30" s="42">
        <f t="shared" ref="C30:I30" si="9">COUNT(C6:C9)+COUNT(C12:C13)+COUNT(C16:C25)</f>
        <v>12</v>
      </c>
      <c r="D30" s="42">
        <f t="shared" si="9"/>
        <v>13</v>
      </c>
      <c r="E30" s="42">
        <f t="shared" si="9"/>
        <v>13</v>
      </c>
      <c r="F30" s="42">
        <f t="shared" si="9"/>
        <v>11</v>
      </c>
      <c r="G30" s="42">
        <f t="shared" ref="G30" si="10">COUNT(G6:G9)+COUNT(G12:G13)+COUNT(G16:G25)</f>
        <v>10</v>
      </c>
      <c r="H30" s="42">
        <f t="shared" si="9"/>
        <v>9</v>
      </c>
      <c r="I30" s="42">
        <f t="shared" si="9"/>
        <v>10</v>
      </c>
      <c r="J30" s="42">
        <f t="shared" ref="J30" si="11">COUNT(J6:J9)+COUNT(J12:J13)+COUNT(J16:J25)</f>
        <v>0</v>
      </c>
    </row>
    <row r="31" spans="1:10" x14ac:dyDescent="0.25">
      <c r="A31" s="26" t="s">
        <v>431</v>
      </c>
      <c r="B31" s="42"/>
      <c r="C31" s="42"/>
      <c r="D31" s="42"/>
      <c r="E31" s="88"/>
      <c r="F31" s="88"/>
      <c r="G31" s="88"/>
      <c r="H31" s="88"/>
      <c r="I31" s="88">
        <v>8028</v>
      </c>
      <c r="J31" s="88"/>
    </row>
    <row r="32" spans="1:10" x14ac:dyDescent="0.25">
      <c r="B32" s="83"/>
      <c r="C32" s="83"/>
      <c r="D32" s="83"/>
      <c r="E32" s="83"/>
      <c r="F32" s="83"/>
      <c r="G32" s="83"/>
      <c r="H32" s="83"/>
      <c r="I32" s="83"/>
      <c r="J32" s="83"/>
    </row>
    <row r="33" spans="2:10" x14ac:dyDescent="0.25">
      <c r="B33" s="83"/>
      <c r="C33" s="83"/>
      <c r="D33" s="83"/>
      <c r="E33" s="83"/>
      <c r="F33" s="83"/>
      <c r="G33" s="83"/>
      <c r="H33" s="83"/>
      <c r="I33" s="83"/>
      <c r="J33" s="83"/>
    </row>
    <row r="34" spans="2:10" x14ac:dyDescent="0.25">
      <c r="B34" s="83"/>
      <c r="C34" s="83"/>
      <c r="D34" s="83"/>
      <c r="E34" s="83"/>
      <c r="F34" s="83"/>
      <c r="G34" s="83"/>
      <c r="H34" s="83"/>
      <c r="I34" s="83"/>
      <c r="J34" s="83"/>
    </row>
    <row r="35" spans="2:10" x14ac:dyDescent="0.25">
      <c r="B35" s="83"/>
      <c r="C35" s="83"/>
      <c r="D35" s="83"/>
      <c r="E35" s="83"/>
      <c r="F35" s="83"/>
      <c r="G35" s="83"/>
      <c r="H35" s="83"/>
      <c r="I35" s="83"/>
      <c r="J35" s="83"/>
    </row>
    <row r="36" spans="2:10" x14ac:dyDescent="0.25">
      <c r="B36" s="83"/>
      <c r="C36" s="83"/>
      <c r="D36" s="83"/>
      <c r="E36" s="83"/>
      <c r="F36" s="83"/>
      <c r="G36" s="83"/>
      <c r="H36" s="83"/>
      <c r="I36" s="83"/>
      <c r="J36" s="83"/>
    </row>
    <row r="37" spans="2:10" x14ac:dyDescent="0.25">
      <c r="B37" s="83"/>
      <c r="C37" s="83"/>
      <c r="D37" s="83"/>
      <c r="E37" s="83"/>
      <c r="F37" s="83"/>
      <c r="G37" s="83"/>
      <c r="H37" s="83"/>
      <c r="I37" s="83"/>
      <c r="J37" s="83"/>
    </row>
    <row r="38" spans="2:10" x14ac:dyDescent="0.25">
      <c r="B38" s="83"/>
      <c r="C38" s="83"/>
      <c r="D38" s="83"/>
      <c r="E38" s="83"/>
      <c r="F38" s="83"/>
      <c r="G38" s="83"/>
      <c r="H38" s="83"/>
      <c r="I38" s="83"/>
      <c r="J38" s="83"/>
    </row>
    <row r="39" spans="2:10" x14ac:dyDescent="0.25">
      <c r="B39" s="83"/>
      <c r="C39" s="83"/>
      <c r="D39" s="83"/>
      <c r="E39" s="83"/>
      <c r="F39" s="83"/>
      <c r="G39" s="83"/>
      <c r="H39" s="83"/>
      <c r="I39" s="83"/>
      <c r="J39" s="83"/>
    </row>
  </sheetData>
  <sortState xmlns:xlrd2="http://schemas.microsoft.com/office/spreadsheetml/2017/richdata2" ref="A16:I25">
    <sortCondition ref="A15:A25"/>
  </sortState>
  <phoneticPr fontId="4" type="noConversion"/>
  <printOptions gridLines="1"/>
  <pageMargins left="0.74803149606299213" right="0.74803149606299213" top="0.98425196850393704" bottom="0.98425196850393704" header="0.51181102362204722" footer="0.51181102362204722"/>
  <pageSetup paperSize="9" fitToHeight="0" orientation="portrait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Sheet57">
    <pageSetUpPr fitToPage="1"/>
  </sheetPr>
  <dimension ref="A1:J46"/>
  <sheetViews>
    <sheetView topLeftCell="A8" zoomScaleNormal="100" workbookViewId="0">
      <selection activeCell="G37" sqref="G37"/>
    </sheetView>
  </sheetViews>
  <sheetFormatPr defaultColWidth="8.85546875" defaultRowHeight="15.75" customHeight="1" x14ac:dyDescent="0.25"/>
  <cols>
    <col min="1" max="1" width="27.42578125" style="2" customWidth="1"/>
    <col min="2" max="7" width="9.5703125" style="2" customWidth="1"/>
    <col min="8" max="8" width="10.5703125" style="2" customWidth="1"/>
    <col min="9" max="10" width="11.5703125" style="2" customWidth="1"/>
    <col min="11" max="16384" width="8.85546875" style="2"/>
  </cols>
  <sheetData>
    <row r="1" spans="1:10" x14ac:dyDescent="0.25">
      <c r="A1" s="26"/>
      <c r="B1" s="22">
        <v>1976</v>
      </c>
      <c r="C1" s="22">
        <v>1997</v>
      </c>
      <c r="D1" s="22">
        <v>2006</v>
      </c>
      <c r="E1" s="22">
        <v>2011</v>
      </c>
      <c r="F1" s="22">
        <v>2014</v>
      </c>
      <c r="G1" s="22">
        <v>2017</v>
      </c>
      <c r="H1" s="22">
        <v>2020</v>
      </c>
      <c r="I1" s="22">
        <v>2023</v>
      </c>
      <c r="J1" s="22"/>
    </row>
    <row r="2" spans="1:10" x14ac:dyDescent="0.25">
      <c r="A2" s="29" t="s">
        <v>426</v>
      </c>
      <c r="B2" s="16" t="s">
        <v>189</v>
      </c>
      <c r="C2" s="16" t="s">
        <v>189</v>
      </c>
      <c r="D2" s="16" t="s">
        <v>189</v>
      </c>
      <c r="E2" s="16" t="s">
        <v>189</v>
      </c>
      <c r="F2" s="16" t="s">
        <v>189</v>
      </c>
      <c r="G2" s="16" t="s">
        <v>189</v>
      </c>
      <c r="H2" s="16" t="s">
        <v>189</v>
      </c>
      <c r="I2" s="16" t="s">
        <v>189</v>
      </c>
      <c r="J2" s="16" t="s">
        <v>189</v>
      </c>
    </row>
    <row r="3" spans="1:10" x14ac:dyDescent="0.25">
      <c r="A3" s="10" t="s">
        <v>8</v>
      </c>
      <c r="B3" s="6"/>
      <c r="C3" s="6"/>
      <c r="D3" s="6"/>
      <c r="E3" s="12"/>
      <c r="F3" s="12"/>
      <c r="G3" s="12"/>
      <c r="H3" s="12"/>
      <c r="I3" s="12" t="s">
        <v>260</v>
      </c>
      <c r="J3" s="12"/>
    </row>
    <row r="4" spans="1:10" x14ac:dyDescent="0.25">
      <c r="A4" s="21" t="s">
        <v>432</v>
      </c>
      <c r="B4" s="8"/>
      <c r="C4" s="8"/>
      <c r="D4" s="8"/>
      <c r="E4" s="56"/>
      <c r="F4" s="56"/>
      <c r="G4" s="56"/>
      <c r="H4" s="56"/>
      <c r="I4" s="56"/>
      <c r="J4" s="56"/>
    </row>
    <row r="5" spans="1:10" x14ac:dyDescent="0.25">
      <c r="A5" s="26" t="s">
        <v>3</v>
      </c>
      <c r="B5" s="74">
        <f>SUM(B6)</f>
        <v>0</v>
      </c>
      <c r="C5" s="74">
        <f t="shared" ref="C5:J5" si="0">SUM(C6)</f>
        <v>0</v>
      </c>
      <c r="D5" s="74">
        <f t="shared" si="0"/>
        <v>0</v>
      </c>
      <c r="E5" s="74">
        <f t="shared" si="0"/>
        <v>0</v>
      </c>
      <c r="F5" s="74">
        <f t="shared" si="0"/>
        <v>0</v>
      </c>
      <c r="G5" s="74">
        <f t="shared" si="0"/>
        <v>0</v>
      </c>
      <c r="H5" s="74">
        <f t="shared" si="0"/>
        <v>0</v>
      </c>
      <c r="I5" s="74">
        <f t="shared" si="0"/>
        <v>0.5</v>
      </c>
      <c r="J5" s="74">
        <f t="shared" si="0"/>
        <v>0</v>
      </c>
    </row>
    <row r="6" spans="1:10" x14ac:dyDescent="0.25">
      <c r="A6" s="142" t="s">
        <v>65</v>
      </c>
      <c r="B6" s="143"/>
      <c r="C6" s="143"/>
      <c r="D6" s="143"/>
      <c r="E6" s="143"/>
      <c r="F6" s="143"/>
      <c r="G6" s="143"/>
      <c r="H6" s="158"/>
      <c r="I6" s="158">
        <v>0.5</v>
      </c>
      <c r="J6" s="158"/>
    </row>
    <row r="7" spans="1:10" x14ac:dyDescent="0.25">
      <c r="A7" s="15"/>
      <c r="B7" s="41"/>
      <c r="C7" s="41"/>
      <c r="D7" s="41"/>
      <c r="E7" s="41"/>
      <c r="F7" s="41"/>
      <c r="G7" s="41"/>
      <c r="H7" s="89"/>
      <c r="I7" s="89"/>
      <c r="J7" s="89"/>
    </row>
    <row r="8" spans="1:10" x14ac:dyDescent="0.25">
      <c r="A8" s="26" t="s">
        <v>1</v>
      </c>
      <c r="B8" s="74">
        <f t="shared" ref="B8" si="1">SUM(B9:B12)</f>
        <v>1.5</v>
      </c>
      <c r="C8" s="74">
        <f t="shared" ref="C8" si="2">SUM(C9:C12)</f>
        <v>2</v>
      </c>
      <c r="D8" s="74">
        <f t="shared" ref="D8" si="3">SUM(D9:D12)</f>
        <v>2</v>
      </c>
      <c r="E8" s="74">
        <f t="shared" ref="E8" si="4">SUM(E9:E12)</f>
        <v>1.5</v>
      </c>
      <c r="F8" s="74">
        <f t="shared" ref="F8:G8" si="5">SUM(F9:F12)</f>
        <v>1</v>
      </c>
      <c r="G8" s="74">
        <f t="shared" si="5"/>
        <v>2.5</v>
      </c>
      <c r="H8" s="74">
        <f t="shared" ref="H8" si="6">SUM(H9:H12)</f>
        <v>3</v>
      </c>
      <c r="I8" s="74">
        <f t="shared" ref="I8:J8" si="7">SUM(I9:I12)</f>
        <v>4</v>
      </c>
      <c r="J8" s="74">
        <f t="shared" si="7"/>
        <v>0</v>
      </c>
    </row>
    <row r="9" spans="1:10" x14ac:dyDescent="0.25">
      <c r="A9" s="142" t="s">
        <v>144</v>
      </c>
      <c r="B9" s="143">
        <v>0.5</v>
      </c>
      <c r="C9" s="143">
        <v>1</v>
      </c>
      <c r="D9" s="143">
        <v>1</v>
      </c>
      <c r="E9" s="143">
        <v>1</v>
      </c>
      <c r="F9" s="143">
        <v>0.5</v>
      </c>
      <c r="G9" s="143">
        <v>2</v>
      </c>
      <c r="H9" s="158">
        <v>2</v>
      </c>
      <c r="I9" s="158">
        <v>2</v>
      </c>
      <c r="J9" s="158"/>
    </row>
    <row r="10" spans="1:10" x14ac:dyDescent="0.25">
      <c r="A10" s="9" t="s">
        <v>433</v>
      </c>
      <c r="B10" s="38"/>
      <c r="C10" s="38"/>
      <c r="D10" s="38"/>
      <c r="E10" s="38"/>
      <c r="F10" s="38"/>
      <c r="G10" s="38"/>
      <c r="H10" s="85">
        <v>0.5</v>
      </c>
      <c r="I10" s="85">
        <v>1</v>
      </c>
      <c r="J10" s="85"/>
    </row>
    <row r="11" spans="1:10" x14ac:dyDescent="0.25">
      <c r="A11" s="145" t="s">
        <v>167</v>
      </c>
      <c r="B11" s="146">
        <v>0.5</v>
      </c>
      <c r="C11" s="146">
        <v>0.5</v>
      </c>
      <c r="D11" s="146">
        <v>0.5</v>
      </c>
      <c r="E11" s="146"/>
      <c r="F11" s="146"/>
      <c r="G11" s="146"/>
      <c r="H11" s="159"/>
      <c r="I11" s="159"/>
      <c r="J11" s="159"/>
    </row>
    <row r="12" spans="1:10" x14ac:dyDescent="0.25">
      <c r="A12" s="9" t="s">
        <v>174</v>
      </c>
      <c r="B12" s="38">
        <v>0.5</v>
      </c>
      <c r="C12" s="38">
        <v>0.5</v>
      </c>
      <c r="D12" s="38">
        <v>0.5</v>
      </c>
      <c r="E12" s="38">
        <v>0.5</v>
      </c>
      <c r="F12" s="38">
        <v>0.5</v>
      </c>
      <c r="G12" s="38">
        <v>0.5</v>
      </c>
      <c r="H12" s="85">
        <v>0.5</v>
      </c>
      <c r="I12" s="85">
        <v>1</v>
      </c>
      <c r="J12" s="85"/>
    </row>
    <row r="13" spans="1:10" x14ac:dyDescent="0.25">
      <c r="A13" s="14"/>
      <c r="B13" s="71"/>
      <c r="C13" s="71"/>
      <c r="D13" s="71"/>
      <c r="E13" s="87"/>
      <c r="F13" s="87"/>
      <c r="G13" s="87"/>
      <c r="H13" s="87"/>
      <c r="I13" s="87"/>
      <c r="J13" s="87"/>
    </row>
    <row r="14" spans="1:10" x14ac:dyDescent="0.25">
      <c r="A14" s="26" t="s">
        <v>2</v>
      </c>
      <c r="B14" s="74">
        <f>SUM(B15:B18)</f>
        <v>17</v>
      </c>
      <c r="C14" s="74">
        <f t="shared" ref="C14:I14" si="8">SUM(C15:C18)</f>
        <v>14</v>
      </c>
      <c r="D14" s="74">
        <f t="shared" si="8"/>
        <v>18</v>
      </c>
      <c r="E14" s="74">
        <f t="shared" si="8"/>
        <v>16</v>
      </c>
      <c r="F14" s="74">
        <f t="shared" si="8"/>
        <v>18</v>
      </c>
      <c r="G14" s="74">
        <f t="shared" si="8"/>
        <v>27</v>
      </c>
      <c r="H14" s="74">
        <f t="shared" si="8"/>
        <v>20</v>
      </c>
      <c r="I14" s="74">
        <f t="shared" si="8"/>
        <v>29</v>
      </c>
      <c r="J14" s="74">
        <f t="shared" ref="J14" si="9">SUM(J15:J18)</f>
        <v>0</v>
      </c>
    </row>
    <row r="15" spans="1:10" x14ac:dyDescent="0.25">
      <c r="A15" s="142" t="s">
        <v>29</v>
      </c>
      <c r="B15" s="143">
        <v>1</v>
      </c>
      <c r="C15" s="143">
        <v>1</v>
      </c>
      <c r="D15" s="143">
        <v>5</v>
      </c>
      <c r="E15" s="143">
        <v>5</v>
      </c>
      <c r="F15" s="143">
        <v>5</v>
      </c>
      <c r="G15" s="143">
        <v>6</v>
      </c>
      <c r="H15" s="158">
        <v>5</v>
      </c>
      <c r="I15" s="158">
        <v>9</v>
      </c>
      <c r="J15" s="158"/>
    </row>
    <row r="16" spans="1:10" x14ac:dyDescent="0.25">
      <c r="A16" s="9" t="s">
        <v>42</v>
      </c>
      <c r="B16" s="38">
        <v>9</v>
      </c>
      <c r="C16" s="38">
        <v>7</v>
      </c>
      <c r="D16" s="38">
        <v>6</v>
      </c>
      <c r="E16" s="38">
        <v>7</v>
      </c>
      <c r="F16" s="38">
        <v>7</v>
      </c>
      <c r="G16" s="38">
        <v>12</v>
      </c>
      <c r="H16" s="85">
        <v>9</v>
      </c>
      <c r="I16" s="85">
        <v>9</v>
      </c>
      <c r="J16" s="85"/>
    </row>
    <row r="17" spans="1:10" x14ac:dyDescent="0.25">
      <c r="A17" s="145" t="s">
        <v>44</v>
      </c>
      <c r="B17" s="146">
        <v>5</v>
      </c>
      <c r="C17" s="146">
        <v>3</v>
      </c>
      <c r="D17" s="146">
        <v>6</v>
      </c>
      <c r="E17" s="146">
        <v>3</v>
      </c>
      <c r="F17" s="146">
        <v>5</v>
      </c>
      <c r="G17" s="146">
        <v>8</v>
      </c>
      <c r="H17" s="159">
        <v>4</v>
      </c>
      <c r="I17" s="159">
        <v>8</v>
      </c>
      <c r="J17" s="159"/>
    </row>
    <row r="18" spans="1:10" x14ac:dyDescent="0.25">
      <c r="A18" s="9" t="s">
        <v>46</v>
      </c>
      <c r="B18" s="38">
        <v>2</v>
      </c>
      <c r="C18" s="38">
        <v>3</v>
      </c>
      <c r="D18" s="38">
        <v>1</v>
      </c>
      <c r="E18" s="38">
        <v>1</v>
      </c>
      <c r="F18" s="38">
        <v>1</v>
      </c>
      <c r="G18" s="38">
        <v>1</v>
      </c>
      <c r="H18" s="85">
        <v>2</v>
      </c>
      <c r="I18" s="85">
        <v>3</v>
      </c>
      <c r="J18" s="85"/>
    </row>
    <row r="19" spans="1:10" x14ac:dyDescent="0.25">
      <c r="A19" s="14"/>
      <c r="B19" s="71"/>
      <c r="C19" s="71"/>
      <c r="D19" s="71"/>
      <c r="E19" s="87"/>
      <c r="F19" s="87"/>
      <c r="G19" s="87"/>
      <c r="H19" s="87"/>
      <c r="I19" s="87"/>
      <c r="J19" s="87"/>
    </row>
    <row r="20" spans="1:10" x14ac:dyDescent="0.25">
      <c r="A20" s="26" t="s">
        <v>4</v>
      </c>
      <c r="B20" s="74">
        <f>SUM(B21:B34)</f>
        <v>68.5</v>
      </c>
      <c r="C20" s="74">
        <f t="shared" ref="C20:I20" si="10">SUM(C21:C34)</f>
        <v>73</v>
      </c>
      <c r="D20" s="74">
        <f t="shared" si="10"/>
        <v>38.5</v>
      </c>
      <c r="E20" s="74">
        <f t="shared" si="10"/>
        <v>27.5</v>
      </c>
      <c r="F20" s="74">
        <f t="shared" si="10"/>
        <v>66</v>
      </c>
      <c r="G20" s="74">
        <f t="shared" si="10"/>
        <v>37</v>
      </c>
      <c r="H20" s="74">
        <f t="shared" si="10"/>
        <v>32.6</v>
      </c>
      <c r="I20" s="74">
        <f t="shared" si="10"/>
        <v>44.6</v>
      </c>
      <c r="J20" s="74">
        <f t="shared" ref="J20" si="11">SUM(J21:J34)</f>
        <v>0</v>
      </c>
    </row>
    <row r="21" spans="1:10" x14ac:dyDescent="0.25">
      <c r="A21" s="142" t="s">
        <v>209</v>
      </c>
      <c r="B21" s="143">
        <v>28</v>
      </c>
      <c r="C21" s="143">
        <v>26</v>
      </c>
      <c r="D21" s="143">
        <v>10</v>
      </c>
      <c r="E21" s="143">
        <v>5</v>
      </c>
      <c r="F21" s="143">
        <v>2</v>
      </c>
      <c r="G21" s="143"/>
      <c r="H21" s="158">
        <v>3</v>
      </c>
      <c r="I21" s="158">
        <v>4</v>
      </c>
      <c r="J21" s="158"/>
    </row>
    <row r="22" spans="1:10" x14ac:dyDescent="0.25">
      <c r="A22" s="9" t="s">
        <v>86</v>
      </c>
      <c r="B22" s="38">
        <v>3</v>
      </c>
      <c r="C22" s="38">
        <v>2</v>
      </c>
      <c r="D22" s="38">
        <v>4</v>
      </c>
      <c r="E22" s="38">
        <v>1</v>
      </c>
      <c r="F22" s="38">
        <v>1</v>
      </c>
      <c r="G22" s="38">
        <v>2</v>
      </c>
      <c r="H22" s="85">
        <v>3</v>
      </c>
      <c r="I22" s="85">
        <v>6</v>
      </c>
      <c r="J22" s="85"/>
    </row>
    <row r="23" spans="1:10" x14ac:dyDescent="0.25">
      <c r="A23" s="145" t="s">
        <v>89</v>
      </c>
      <c r="B23" s="146">
        <v>0.5</v>
      </c>
      <c r="C23" s="146">
        <v>0.5</v>
      </c>
      <c r="D23" s="146">
        <v>0.5</v>
      </c>
      <c r="E23" s="146">
        <v>0.5</v>
      </c>
      <c r="F23" s="146">
        <v>0.5</v>
      </c>
      <c r="G23" s="146">
        <v>0.5</v>
      </c>
      <c r="H23" s="159">
        <v>0.5</v>
      </c>
      <c r="I23" s="159">
        <v>0.1</v>
      </c>
      <c r="J23" s="159"/>
    </row>
    <row r="24" spans="1:10" x14ac:dyDescent="0.25">
      <c r="A24" s="9" t="s">
        <v>91</v>
      </c>
      <c r="B24" s="38"/>
      <c r="C24" s="38"/>
      <c r="D24" s="38">
        <v>0.5</v>
      </c>
      <c r="E24" s="38">
        <v>0.5</v>
      </c>
      <c r="F24" s="38"/>
      <c r="G24" s="38"/>
      <c r="H24" s="85"/>
      <c r="I24" s="85"/>
      <c r="J24" s="85"/>
    </row>
    <row r="25" spans="1:10" x14ac:dyDescent="0.25">
      <c r="A25" s="145" t="s">
        <v>97</v>
      </c>
      <c r="B25" s="146">
        <v>1</v>
      </c>
      <c r="C25" s="146">
        <v>1</v>
      </c>
      <c r="D25" s="146">
        <v>1</v>
      </c>
      <c r="E25" s="146">
        <v>1</v>
      </c>
      <c r="F25" s="146">
        <v>0.5</v>
      </c>
      <c r="G25" s="146">
        <v>1</v>
      </c>
      <c r="H25" s="159">
        <v>0.5</v>
      </c>
      <c r="I25" s="159">
        <v>1</v>
      </c>
      <c r="J25" s="159"/>
    </row>
    <row r="26" spans="1:10" x14ac:dyDescent="0.25">
      <c r="A26" s="9" t="s">
        <v>98</v>
      </c>
      <c r="B26" s="38">
        <v>0.5</v>
      </c>
      <c r="C26" s="38">
        <v>0.5</v>
      </c>
      <c r="D26" s="38">
        <v>0.5</v>
      </c>
      <c r="E26" s="38"/>
      <c r="F26" s="38"/>
      <c r="G26" s="38"/>
      <c r="H26" s="85">
        <v>3</v>
      </c>
      <c r="I26" s="85"/>
      <c r="J26" s="85"/>
    </row>
    <row r="27" spans="1:10" x14ac:dyDescent="0.25">
      <c r="A27" s="145" t="s">
        <v>99</v>
      </c>
      <c r="B27" s="146">
        <v>0.5</v>
      </c>
      <c r="C27" s="146">
        <v>0.5</v>
      </c>
      <c r="D27" s="146">
        <v>0.5</v>
      </c>
      <c r="E27" s="146"/>
      <c r="F27" s="146"/>
      <c r="G27" s="146"/>
      <c r="H27" s="159">
        <v>0.5</v>
      </c>
      <c r="I27" s="159"/>
      <c r="J27" s="159"/>
    </row>
    <row r="28" spans="1:10" x14ac:dyDescent="0.25">
      <c r="A28" s="9" t="s">
        <v>101</v>
      </c>
      <c r="B28" s="38"/>
      <c r="C28" s="38">
        <v>3</v>
      </c>
      <c r="D28" s="38">
        <v>1</v>
      </c>
      <c r="E28" s="38">
        <v>2</v>
      </c>
      <c r="F28" s="38"/>
      <c r="G28" s="38"/>
      <c r="H28" s="85">
        <v>0.5</v>
      </c>
      <c r="I28" s="85">
        <v>2</v>
      </c>
      <c r="J28" s="85"/>
    </row>
    <row r="29" spans="1:10" x14ac:dyDescent="0.25">
      <c r="A29" s="145" t="s">
        <v>104</v>
      </c>
      <c r="B29" s="146">
        <v>2</v>
      </c>
      <c r="C29" s="146"/>
      <c r="D29" s="146">
        <v>2</v>
      </c>
      <c r="E29" s="146">
        <v>1</v>
      </c>
      <c r="F29" s="146"/>
      <c r="G29" s="146">
        <v>0.5</v>
      </c>
      <c r="H29" s="159"/>
      <c r="I29" s="159">
        <v>2</v>
      </c>
      <c r="J29" s="159"/>
    </row>
    <row r="30" spans="1:10" x14ac:dyDescent="0.25">
      <c r="A30" s="9" t="s">
        <v>107</v>
      </c>
      <c r="B30" s="38"/>
      <c r="C30" s="38">
        <v>2</v>
      </c>
      <c r="D30" s="38">
        <v>2</v>
      </c>
      <c r="E30" s="38">
        <v>2</v>
      </c>
      <c r="F30" s="38">
        <v>3</v>
      </c>
      <c r="G30" s="38">
        <v>2</v>
      </c>
      <c r="H30" s="85">
        <v>2</v>
      </c>
      <c r="I30" s="85">
        <v>2</v>
      </c>
      <c r="J30" s="85"/>
    </row>
    <row r="31" spans="1:10" x14ac:dyDescent="0.25">
      <c r="A31" s="145" t="s">
        <v>131</v>
      </c>
      <c r="B31" s="146">
        <v>5</v>
      </c>
      <c r="C31" s="146">
        <v>7</v>
      </c>
      <c r="D31" s="146">
        <v>5</v>
      </c>
      <c r="E31" s="146">
        <v>3</v>
      </c>
      <c r="F31" s="146">
        <v>5</v>
      </c>
      <c r="G31" s="146">
        <v>5</v>
      </c>
      <c r="H31" s="159">
        <v>4</v>
      </c>
      <c r="I31" s="159">
        <v>6</v>
      </c>
      <c r="J31" s="159"/>
    </row>
    <row r="32" spans="1:10" x14ac:dyDescent="0.25">
      <c r="A32" s="9" t="s">
        <v>137</v>
      </c>
      <c r="B32" s="38">
        <v>0.5</v>
      </c>
      <c r="C32" s="38"/>
      <c r="D32" s="38">
        <v>1</v>
      </c>
      <c r="E32" s="38">
        <v>1</v>
      </c>
      <c r="F32" s="38">
        <v>0.5</v>
      </c>
      <c r="G32" s="38">
        <v>0.5</v>
      </c>
      <c r="H32" s="85">
        <v>0.5</v>
      </c>
      <c r="I32" s="85">
        <v>1</v>
      </c>
      <c r="J32" s="85"/>
    </row>
    <row r="33" spans="1:10" x14ac:dyDescent="0.25">
      <c r="A33" s="145" t="s">
        <v>139</v>
      </c>
      <c r="B33" s="146">
        <v>1</v>
      </c>
      <c r="C33" s="146"/>
      <c r="D33" s="146">
        <v>0.5</v>
      </c>
      <c r="E33" s="146">
        <v>0.5</v>
      </c>
      <c r="F33" s="146">
        <v>0.5</v>
      </c>
      <c r="G33" s="146">
        <v>0.5</v>
      </c>
      <c r="H33" s="159">
        <v>0.1</v>
      </c>
      <c r="I33" s="159">
        <v>0.5</v>
      </c>
      <c r="J33" s="159"/>
    </row>
    <row r="34" spans="1:10" x14ac:dyDescent="0.25">
      <c r="A34" s="151" t="s">
        <v>197</v>
      </c>
      <c r="B34" s="152">
        <v>26.5</v>
      </c>
      <c r="C34" s="152">
        <v>30.5</v>
      </c>
      <c r="D34" s="152">
        <v>10</v>
      </c>
      <c r="E34" s="152">
        <v>10</v>
      </c>
      <c r="F34" s="152">
        <v>53</v>
      </c>
      <c r="G34" s="152">
        <v>25</v>
      </c>
      <c r="H34" s="160">
        <v>15</v>
      </c>
      <c r="I34" s="160">
        <v>20</v>
      </c>
      <c r="J34" s="160"/>
    </row>
    <row r="35" spans="1:10" x14ac:dyDescent="0.25">
      <c r="A35" s="154" t="s">
        <v>198</v>
      </c>
      <c r="B35" s="155"/>
      <c r="C35" s="155"/>
      <c r="D35" s="155"/>
      <c r="E35" s="155">
        <v>4</v>
      </c>
      <c r="F35" s="155">
        <v>1</v>
      </c>
      <c r="G35" s="155">
        <v>1</v>
      </c>
      <c r="H35" s="169">
        <v>1</v>
      </c>
      <c r="I35" s="169">
        <v>3</v>
      </c>
      <c r="J35" s="169"/>
    </row>
    <row r="36" spans="1:10" x14ac:dyDescent="0.25">
      <c r="A36" s="27"/>
      <c r="B36" s="71"/>
      <c r="C36" s="71"/>
      <c r="D36" s="71"/>
      <c r="E36" s="71"/>
      <c r="F36" s="71"/>
      <c r="G36" s="71"/>
      <c r="H36" s="87"/>
      <c r="I36" s="87"/>
      <c r="J36" s="87"/>
    </row>
    <row r="37" spans="1:10" x14ac:dyDescent="0.25">
      <c r="A37" s="26" t="s">
        <v>5</v>
      </c>
      <c r="B37" s="74">
        <f>B20+B14+B8+B5</f>
        <v>87</v>
      </c>
      <c r="C37" s="74">
        <f t="shared" ref="C37:I37" si="12">C20+C14+C8+C5</f>
        <v>89</v>
      </c>
      <c r="D37" s="74">
        <f t="shared" si="12"/>
        <v>58.5</v>
      </c>
      <c r="E37" s="74">
        <f t="shared" si="12"/>
        <v>45</v>
      </c>
      <c r="F37" s="74">
        <f t="shared" si="12"/>
        <v>85</v>
      </c>
      <c r="G37" s="74">
        <f t="shared" ref="G37" si="13">G20+G14+G8+G5</f>
        <v>66.5</v>
      </c>
      <c r="H37" s="74">
        <f t="shared" si="12"/>
        <v>55.6</v>
      </c>
      <c r="I37" s="74">
        <f t="shared" si="12"/>
        <v>78.099999999999994</v>
      </c>
      <c r="J37" s="74">
        <f t="shared" ref="J37" si="14">J20+J14+J8+J5</f>
        <v>0</v>
      </c>
    </row>
    <row r="38" spans="1:10" x14ac:dyDescent="0.25">
      <c r="A38" s="26" t="s">
        <v>6</v>
      </c>
      <c r="B38" s="42">
        <f>COUNT(B6)+COUNT(B9:B12)+COUNT(B15:B18)+COUNT(B21:B33)</f>
        <v>17</v>
      </c>
      <c r="C38" s="42">
        <f t="shared" ref="C38:I38" si="15">COUNT(C6)+COUNT(C9:C12)+COUNT(C15:C18)+COUNT(C21:C33)</f>
        <v>16</v>
      </c>
      <c r="D38" s="42">
        <f t="shared" si="15"/>
        <v>20</v>
      </c>
      <c r="E38" s="42">
        <f t="shared" si="15"/>
        <v>17</v>
      </c>
      <c r="F38" s="42">
        <f t="shared" si="15"/>
        <v>14</v>
      </c>
      <c r="G38" s="42">
        <f t="shared" ref="G38" si="16">COUNT(G6)+COUNT(G9:G12)+COUNT(G15:G18)+COUNT(G21:G33)</f>
        <v>14</v>
      </c>
      <c r="H38" s="42">
        <f t="shared" si="15"/>
        <v>18</v>
      </c>
      <c r="I38" s="42">
        <f t="shared" si="15"/>
        <v>18</v>
      </c>
      <c r="J38" s="42">
        <f t="shared" ref="J38" si="17">COUNT(J6)+COUNT(J9:J12)+COUNT(J15:J18)+COUNT(J21:J33)</f>
        <v>0</v>
      </c>
    </row>
    <row r="39" spans="1:10" x14ac:dyDescent="0.25">
      <c r="A39" s="26" t="s">
        <v>434</v>
      </c>
      <c r="B39" s="42"/>
      <c r="C39" s="42"/>
      <c r="D39" s="42"/>
      <c r="E39" s="88"/>
      <c r="F39" s="88"/>
      <c r="G39" s="88"/>
      <c r="H39" s="88"/>
      <c r="I39" s="88">
        <v>8032</v>
      </c>
      <c r="J39" s="88"/>
    </row>
    <row r="40" spans="1:10" x14ac:dyDescent="0.25">
      <c r="B40" s="83"/>
      <c r="C40" s="83"/>
      <c r="D40" s="83"/>
      <c r="E40" s="83"/>
      <c r="F40" s="83"/>
      <c r="G40" s="83"/>
      <c r="H40" s="83"/>
      <c r="I40" s="83"/>
      <c r="J40" s="83"/>
    </row>
    <row r="41" spans="1:10" x14ac:dyDescent="0.25">
      <c r="B41" s="83"/>
      <c r="C41" s="83"/>
      <c r="D41" s="83"/>
      <c r="E41" s="83"/>
      <c r="F41" s="83"/>
      <c r="G41" s="83"/>
      <c r="H41" s="83"/>
      <c r="I41" s="83"/>
      <c r="J41" s="83"/>
    </row>
    <row r="42" spans="1:10" x14ac:dyDescent="0.25">
      <c r="B42" s="83"/>
      <c r="C42" s="83"/>
      <c r="D42" s="83"/>
      <c r="E42" s="83"/>
      <c r="F42" s="83"/>
      <c r="G42" s="83"/>
      <c r="H42" s="83"/>
      <c r="I42" s="83"/>
      <c r="J42" s="83"/>
    </row>
    <row r="43" spans="1:10" x14ac:dyDescent="0.25">
      <c r="B43" s="83"/>
      <c r="C43" s="83"/>
      <c r="D43" s="83"/>
      <c r="E43" s="83"/>
      <c r="F43" s="83"/>
      <c r="G43" s="83"/>
      <c r="H43" s="83"/>
      <c r="I43" s="83"/>
      <c r="J43" s="83"/>
    </row>
    <row r="44" spans="1:10" x14ac:dyDescent="0.25">
      <c r="B44" s="83"/>
      <c r="C44" s="83"/>
      <c r="D44" s="83"/>
      <c r="E44" s="83"/>
      <c r="F44" s="83"/>
      <c r="G44" s="83"/>
      <c r="H44" s="83"/>
      <c r="I44" s="83"/>
      <c r="J44" s="83"/>
    </row>
    <row r="45" spans="1:10" x14ac:dyDescent="0.25">
      <c r="B45" s="83"/>
      <c r="C45" s="83"/>
      <c r="D45" s="83"/>
      <c r="E45" s="83"/>
      <c r="F45" s="83"/>
      <c r="G45" s="83"/>
      <c r="H45" s="83"/>
      <c r="I45" s="83"/>
      <c r="J45" s="83"/>
    </row>
    <row r="46" spans="1:10" x14ac:dyDescent="0.25">
      <c r="B46" s="83"/>
      <c r="C46" s="83"/>
      <c r="D46" s="83"/>
      <c r="E46" s="83"/>
      <c r="F46" s="83"/>
      <c r="G46" s="83"/>
      <c r="H46" s="83"/>
      <c r="I46" s="83"/>
      <c r="J46" s="83"/>
    </row>
  </sheetData>
  <sortState xmlns:xlrd2="http://schemas.microsoft.com/office/spreadsheetml/2017/richdata2" ref="A21:I33">
    <sortCondition ref="A20:A33"/>
  </sortState>
  <phoneticPr fontId="4" type="noConversion"/>
  <printOptions gridLines="1"/>
  <pageMargins left="0.74803149606299213" right="0.74803149606299213" top="0.98425196850393704" bottom="0.98425196850393704" header="0.51181102362204722" footer="0.51181102362204722"/>
  <pageSetup paperSize="9" fitToHeight="0" orientation="portrait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58">
    <pageSetUpPr fitToPage="1"/>
  </sheetPr>
  <dimension ref="A1:J43"/>
  <sheetViews>
    <sheetView topLeftCell="A5" zoomScale="115" zoomScaleNormal="115" workbookViewId="0">
      <selection activeCell="F34" sqref="F34:G35"/>
    </sheetView>
  </sheetViews>
  <sheetFormatPr defaultColWidth="8.85546875" defaultRowHeight="15.75" customHeight="1" x14ac:dyDescent="0.25"/>
  <cols>
    <col min="1" max="1" width="27.85546875" style="2" customWidth="1"/>
    <col min="2" max="7" width="9.5703125" style="2" customWidth="1"/>
    <col min="8" max="10" width="10" style="2" customWidth="1"/>
    <col min="11" max="16384" width="8.85546875" style="2"/>
  </cols>
  <sheetData>
    <row r="1" spans="1:10" x14ac:dyDescent="0.25">
      <c r="A1" s="26"/>
      <c r="B1" s="22">
        <v>1976</v>
      </c>
      <c r="C1" s="22">
        <v>1997</v>
      </c>
      <c r="D1" s="22">
        <v>2006</v>
      </c>
      <c r="E1" s="22">
        <v>2011</v>
      </c>
      <c r="F1" s="22">
        <v>2014</v>
      </c>
      <c r="G1" s="22">
        <v>2017</v>
      </c>
      <c r="H1" s="22">
        <v>2020</v>
      </c>
      <c r="I1" s="22">
        <v>2023</v>
      </c>
      <c r="J1" s="22"/>
    </row>
    <row r="2" spans="1:10" x14ac:dyDescent="0.25">
      <c r="A2" s="76" t="s">
        <v>435</v>
      </c>
      <c r="B2" s="41" t="s">
        <v>189</v>
      </c>
      <c r="C2" s="41" t="s">
        <v>189</v>
      </c>
      <c r="D2" s="41" t="s">
        <v>189</v>
      </c>
      <c r="E2" s="41" t="s">
        <v>189</v>
      </c>
      <c r="F2" s="41" t="s">
        <v>189</v>
      </c>
      <c r="G2" s="41" t="s">
        <v>189</v>
      </c>
      <c r="H2" s="41" t="s">
        <v>189</v>
      </c>
      <c r="I2" s="41" t="s">
        <v>189</v>
      </c>
      <c r="J2" s="41" t="s">
        <v>189</v>
      </c>
    </row>
    <row r="3" spans="1:10" x14ac:dyDescent="0.25">
      <c r="A3" s="10" t="s">
        <v>436</v>
      </c>
      <c r="B3" s="6"/>
      <c r="C3" s="6"/>
      <c r="D3" s="6"/>
      <c r="E3" s="54"/>
      <c r="F3" s="54"/>
      <c r="G3" s="54" t="s">
        <v>277</v>
      </c>
      <c r="H3" s="54"/>
      <c r="I3" s="54" t="s">
        <v>260</v>
      </c>
      <c r="J3" s="54"/>
    </row>
    <row r="4" spans="1:10" x14ac:dyDescent="0.25">
      <c r="A4" s="21" t="s">
        <v>437</v>
      </c>
      <c r="B4" s="8"/>
      <c r="C4" s="8"/>
      <c r="D4" s="8"/>
      <c r="E4" s="58"/>
      <c r="F4" s="58"/>
      <c r="G4" s="58"/>
      <c r="H4" s="58"/>
      <c r="I4" s="58"/>
      <c r="J4" s="58"/>
    </row>
    <row r="5" spans="1:10" x14ac:dyDescent="0.25">
      <c r="A5" s="26" t="s">
        <v>1</v>
      </c>
      <c r="B5" s="74">
        <f t="shared" ref="B5" si="0">SUM(B6:B9)</f>
        <v>10.5</v>
      </c>
      <c r="C5" s="74">
        <f t="shared" ref="C5" si="1">SUM(C6:C9)</f>
        <v>9</v>
      </c>
      <c r="D5" s="74">
        <f t="shared" ref="D5" si="2">SUM(D6:D9)</f>
        <v>8</v>
      </c>
      <c r="E5" s="74">
        <f t="shared" ref="E5" si="3">SUM(E6:E9)</f>
        <v>12</v>
      </c>
      <c r="F5" s="74">
        <f t="shared" ref="F5:G5" si="4">SUM(F6:F9)</f>
        <v>12</v>
      </c>
      <c r="G5" s="74">
        <f t="shared" si="4"/>
        <v>17.5</v>
      </c>
      <c r="H5" s="74">
        <f t="shared" ref="H5" si="5">SUM(H6:H9)</f>
        <v>14.5</v>
      </c>
      <c r="I5" s="74">
        <f t="shared" ref="I5:J5" si="6">SUM(I6:I9)</f>
        <v>20</v>
      </c>
      <c r="J5" s="74">
        <f t="shared" si="6"/>
        <v>0</v>
      </c>
    </row>
    <row r="6" spans="1:10" x14ac:dyDescent="0.25">
      <c r="A6" s="142" t="s">
        <v>144</v>
      </c>
      <c r="B6" s="143">
        <v>0.5</v>
      </c>
      <c r="C6" s="143"/>
      <c r="D6" s="143"/>
      <c r="E6" s="158"/>
      <c r="F6" s="158"/>
      <c r="G6" s="158">
        <v>0.5</v>
      </c>
      <c r="H6" s="158">
        <v>0.5</v>
      </c>
      <c r="I6" s="195">
        <v>1</v>
      </c>
      <c r="J6" s="195"/>
    </row>
    <row r="7" spans="1:10" x14ac:dyDescent="0.25">
      <c r="A7" s="9" t="s">
        <v>162</v>
      </c>
      <c r="B7" s="38">
        <v>5</v>
      </c>
      <c r="C7" s="38">
        <v>2</v>
      </c>
      <c r="D7" s="38">
        <v>2</v>
      </c>
      <c r="E7" s="38">
        <v>1</v>
      </c>
      <c r="F7" s="38">
        <v>3</v>
      </c>
      <c r="G7" s="38">
        <v>3</v>
      </c>
      <c r="H7" s="85">
        <v>4</v>
      </c>
      <c r="I7" s="54">
        <v>6</v>
      </c>
      <c r="J7" s="54"/>
    </row>
    <row r="8" spans="1:10" x14ac:dyDescent="0.25">
      <c r="A8" s="145" t="s">
        <v>438</v>
      </c>
      <c r="B8" s="146">
        <v>3</v>
      </c>
      <c r="C8" s="146">
        <v>2</v>
      </c>
      <c r="D8" s="146">
        <v>1</v>
      </c>
      <c r="E8" s="146">
        <v>2</v>
      </c>
      <c r="F8" s="146">
        <v>1</v>
      </c>
      <c r="G8" s="146">
        <v>1</v>
      </c>
      <c r="H8" s="159">
        <v>1</v>
      </c>
      <c r="I8" s="196">
        <v>2</v>
      </c>
      <c r="J8" s="196"/>
    </row>
    <row r="9" spans="1:10" x14ac:dyDescent="0.25">
      <c r="A9" s="9" t="s">
        <v>187</v>
      </c>
      <c r="B9" s="38">
        <v>2</v>
      </c>
      <c r="C9" s="38">
        <v>5</v>
      </c>
      <c r="D9" s="38">
        <v>5</v>
      </c>
      <c r="E9" s="38">
        <v>9</v>
      </c>
      <c r="F9" s="38">
        <v>8</v>
      </c>
      <c r="G9" s="38">
        <v>13</v>
      </c>
      <c r="H9" s="85">
        <v>9</v>
      </c>
      <c r="I9" s="54">
        <v>11</v>
      </c>
      <c r="J9" s="54"/>
    </row>
    <row r="10" spans="1:10" x14ac:dyDescent="0.25">
      <c r="A10" s="21"/>
      <c r="B10" s="71"/>
      <c r="C10" s="71"/>
      <c r="D10" s="71"/>
      <c r="E10" s="87"/>
      <c r="F10" s="87"/>
      <c r="G10" s="87"/>
      <c r="H10" s="87"/>
      <c r="I10" s="58"/>
      <c r="J10" s="58"/>
    </row>
    <row r="11" spans="1:10" x14ac:dyDescent="0.25">
      <c r="A11" s="26" t="s">
        <v>2</v>
      </c>
      <c r="B11" s="74">
        <f t="shared" ref="B11" si="7">SUM(B12:B13)</f>
        <v>22.5</v>
      </c>
      <c r="C11" s="74">
        <f t="shared" ref="C11" si="8">SUM(C12:C13)</f>
        <v>28.5</v>
      </c>
      <c r="D11" s="74">
        <f t="shared" ref="D11" si="9">SUM(D12:D13)</f>
        <v>30.5</v>
      </c>
      <c r="E11" s="74">
        <f t="shared" ref="E11" si="10">SUM(E12:E13)</f>
        <v>27.5</v>
      </c>
      <c r="F11" s="74">
        <f t="shared" ref="F11:G11" si="11">SUM(F12:F13)</f>
        <v>30.5</v>
      </c>
      <c r="G11" s="74">
        <f t="shared" si="11"/>
        <v>42.5</v>
      </c>
      <c r="H11" s="74">
        <f t="shared" ref="H11" si="12">SUM(H12:H13)</f>
        <v>50.5</v>
      </c>
      <c r="I11" s="74">
        <f t="shared" ref="I11:J11" si="13">SUM(I12:I13)</f>
        <v>38</v>
      </c>
      <c r="J11" s="74">
        <f t="shared" si="13"/>
        <v>0</v>
      </c>
    </row>
    <row r="12" spans="1:10" x14ac:dyDescent="0.25">
      <c r="A12" s="142" t="s">
        <v>29</v>
      </c>
      <c r="B12" s="143">
        <v>22</v>
      </c>
      <c r="C12" s="143">
        <v>28</v>
      </c>
      <c r="D12" s="143">
        <v>30</v>
      </c>
      <c r="E12" s="143">
        <v>27</v>
      </c>
      <c r="F12" s="143">
        <v>30</v>
      </c>
      <c r="G12" s="143">
        <v>42</v>
      </c>
      <c r="H12" s="158">
        <v>50</v>
      </c>
      <c r="I12" s="195">
        <v>38</v>
      </c>
      <c r="J12" s="195"/>
    </row>
    <row r="13" spans="1:10" x14ac:dyDescent="0.25">
      <c r="A13" s="9" t="s">
        <v>34</v>
      </c>
      <c r="B13" s="38">
        <v>0.5</v>
      </c>
      <c r="C13" s="38">
        <v>0.5</v>
      </c>
      <c r="D13" s="38">
        <v>0.5</v>
      </c>
      <c r="E13" s="38">
        <v>0.5</v>
      </c>
      <c r="F13" s="38">
        <v>0.5</v>
      </c>
      <c r="G13" s="38">
        <v>0.5</v>
      </c>
      <c r="H13" s="85">
        <v>0.5</v>
      </c>
      <c r="I13" s="54"/>
      <c r="J13" s="54"/>
    </row>
    <row r="14" spans="1:10" x14ac:dyDescent="0.25">
      <c r="A14" s="21"/>
      <c r="B14" s="71"/>
      <c r="C14" s="71"/>
      <c r="D14" s="71"/>
      <c r="E14" s="87"/>
      <c r="F14" s="87"/>
      <c r="G14" s="87"/>
      <c r="H14" s="87"/>
      <c r="I14" s="58"/>
      <c r="J14" s="58"/>
    </row>
    <row r="15" spans="1:10" x14ac:dyDescent="0.25">
      <c r="A15" s="26" t="s">
        <v>4</v>
      </c>
      <c r="B15" s="74">
        <f>SUM(B16:B31)</f>
        <v>47</v>
      </c>
      <c r="C15" s="74">
        <f t="shared" ref="C15:I15" si="14">SUM(C16:C31)</f>
        <v>30.5</v>
      </c>
      <c r="D15" s="74">
        <f t="shared" si="14"/>
        <v>35</v>
      </c>
      <c r="E15" s="74">
        <f t="shared" si="14"/>
        <v>25</v>
      </c>
      <c r="F15" s="74">
        <f t="shared" si="14"/>
        <v>19.5</v>
      </c>
      <c r="G15" s="74">
        <f t="shared" si="14"/>
        <v>33</v>
      </c>
      <c r="H15" s="74">
        <f t="shared" si="14"/>
        <v>22.7</v>
      </c>
      <c r="I15" s="74">
        <f t="shared" si="14"/>
        <v>26.5</v>
      </c>
      <c r="J15" s="74">
        <f t="shared" ref="J15" si="15">SUM(J16:J31)</f>
        <v>0</v>
      </c>
    </row>
    <row r="16" spans="1:10" x14ac:dyDescent="0.25">
      <c r="A16" s="142" t="s">
        <v>72</v>
      </c>
      <c r="B16" s="143"/>
      <c r="C16" s="143">
        <v>0.5</v>
      </c>
      <c r="D16" s="143"/>
      <c r="E16" s="143">
        <v>0.5</v>
      </c>
      <c r="F16" s="143"/>
      <c r="G16" s="143"/>
      <c r="H16" s="158"/>
      <c r="I16" s="195"/>
      <c r="J16" s="195"/>
    </row>
    <row r="17" spans="1:10" x14ac:dyDescent="0.25">
      <c r="A17" s="9" t="s">
        <v>194</v>
      </c>
      <c r="B17" s="38">
        <v>2</v>
      </c>
      <c r="C17" s="38">
        <v>1</v>
      </c>
      <c r="D17" s="38">
        <v>2</v>
      </c>
      <c r="E17" s="38">
        <v>0.5</v>
      </c>
      <c r="F17" s="38"/>
      <c r="G17" s="38"/>
      <c r="H17" s="85">
        <v>0.5</v>
      </c>
      <c r="I17" s="54">
        <v>0.5</v>
      </c>
      <c r="J17" s="54"/>
    </row>
    <row r="18" spans="1:10" x14ac:dyDescent="0.25">
      <c r="A18" s="145" t="s">
        <v>78</v>
      </c>
      <c r="B18" s="146">
        <v>0.5</v>
      </c>
      <c r="C18" s="146">
        <v>0.5</v>
      </c>
      <c r="D18" s="146">
        <v>0.5</v>
      </c>
      <c r="E18" s="146">
        <v>0.5</v>
      </c>
      <c r="F18" s="146">
        <v>0.5</v>
      </c>
      <c r="G18" s="146"/>
      <c r="H18" s="159"/>
      <c r="I18" s="196"/>
      <c r="J18" s="196"/>
    </row>
    <row r="19" spans="1:10" x14ac:dyDescent="0.25">
      <c r="A19" s="9" t="s">
        <v>87</v>
      </c>
      <c r="B19" s="38">
        <v>1</v>
      </c>
      <c r="C19" s="38"/>
      <c r="D19" s="38"/>
      <c r="E19" s="38"/>
      <c r="F19" s="38"/>
      <c r="G19" s="38"/>
      <c r="H19" s="85"/>
      <c r="I19" s="54"/>
      <c r="J19" s="54"/>
    </row>
    <row r="20" spans="1:10" x14ac:dyDescent="0.25">
      <c r="A20" s="145" t="s">
        <v>89</v>
      </c>
      <c r="B20" s="146">
        <v>0.5</v>
      </c>
      <c r="C20" s="146">
        <v>0.5</v>
      </c>
      <c r="D20" s="146">
        <v>0.5</v>
      </c>
      <c r="E20" s="146">
        <v>0.5</v>
      </c>
      <c r="F20" s="146">
        <v>0.5</v>
      </c>
      <c r="G20" s="146">
        <v>0.5</v>
      </c>
      <c r="H20" s="159"/>
      <c r="I20" s="196"/>
      <c r="J20" s="196"/>
    </row>
    <row r="21" spans="1:10" x14ac:dyDescent="0.25">
      <c r="A21" s="9" t="s">
        <v>439</v>
      </c>
      <c r="B21" s="38"/>
      <c r="C21" s="38"/>
      <c r="D21" s="38"/>
      <c r="E21" s="38">
        <v>0.5</v>
      </c>
      <c r="F21" s="38">
        <v>0.5</v>
      </c>
      <c r="G21" s="38">
        <v>0.5</v>
      </c>
      <c r="H21" s="85"/>
      <c r="I21" s="54"/>
      <c r="J21" s="54"/>
    </row>
    <row r="22" spans="1:10" x14ac:dyDescent="0.25">
      <c r="A22" s="145" t="s">
        <v>101</v>
      </c>
      <c r="B22" s="146">
        <v>0.5</v>
      </c>
      <c r="C22" s="146">
        <v>0.5</v>
      </c>
      <c r="D22" s="146">
        <v>0.5</v>
      </c>
      <c r="E22" s="146">
        <v>0.5</v>
      </c>
      <c r="F22" s="146"/>
      <c r="G22" s="146"/>
      <c r="H22" s="159">
        <v>0.5</v>
      </c>
      <c r="I22" s="196">
        <v>0.5</v>
      </c>
      <c r="J22" s="196"/>
    </row>
    <row r="23" spans="1:10" x14ac:dyDescent="0.25">
      <c r="A23" s="9" t="s">
        <v>108</v>
      </c>
      <c r="B23" s="38"/>
      <c r="C23" s="38"/>
      <c r="D23" s="38">
        <v>20</v>
      </c>
      <c r="E23" s="38">
        <v>12</v>
      </c>
      <c r="F23" s="38">
        <v>8</v>
      </c>
      <c r="G23" s="38">
        <v>20</v>
      </c>
      <c r="H23" s="85">
        <v>11</v>
      </c>
      <c r="I23" s="54">
        <v>17</v>
      </c>
      <c r="J23" s="54"/>
    </row>
    <row r="24" spans="1:10" x14ac:dyDescent="0.25">
      <c r="A24" s="145" t="s">
        <v>109</v>
      </c>
      <c r="B24" s="146">
        <v>3</v>
      </c>
      <c r="C24" s="146">
        <v>2</v>
      </c>
      <c r="D24" s="146"/>
      <c r="E24" s="146"/>
      <c r="F24" s="146"/>
      <c r="G24" s="146"/>
      <c r="H24" s="159"/>
      <c r="I24" s="196"/>
      <c r="J24" s="196"/>
    </row>
    <row r="25" spans="1:10" x14ac:dyDescent="0.25">
      <c r="A25" s="9" t="s">
        <v>131</v>
      </c>
      <c r="B25" s="38">
        <v>2</v>
      </c>
      <c r="C25" s="38">
        <v>3</v>
      </c>
      <c r="D25" s="38">
        <v>3</v>
      </c>
      <c r="E25" s="38">
        <v>3</v>
      </c>
      <c r="F25" s="38">
        <v>3</v>
      </c>
      <c r="G25" s="38">
        <v>2</v>
      </c>
      <c r="H25" s="85">
        <v>2</v>
      </c>
      <c r="I25" s="54">
        <v>3</v>
      </c>
      <c r="J25" s="54"/>
    </row>
    <row r="26" spans="1:10" x14ac:dyDescent="0.25">
      <c r="A26" s="145" t="s">
        <v>11</v>
      </c>
      <c r="B26" s="146"/>
      <c r="C26" s="146">
        <v>1</v>
      </c>
      <c r="D26" s="146">
        <v>5</v>
      </c>
      <c r="E26" s="146">
        <v>0.5</v>
      </c>
      <c r="F26" s="146"/>
      <c r="G26" s="146"/>
      <c r="H26" s="159"/>
      <c r="I26" s="196"/>
      <c r="J26" s="196"/>
    </row>
    <row r="27" spans="1:10" x14ac:dyDescent="0.25">
      <c r="A27" s="9" t="s">
        <v>137</v>
      </c>
      <c r="B27" s="38">
        <v>0.5</v>
      </c>
      <c r="C27" s="38">
        <v>0.5</v>
      </c>
      <c r="D27" s="38">
        <v>0.5</v>
      </c>
      <c r="E27" s="38">
        <v>0.5</v>
      </c>
      <c r="F27" s="38">
        <v>0.5</v>
      </c>
      <c r="G27" s="38">
        <v>0.5</v>
      </c>
      <c r="H27" s="85">
        <v>0.1</v>
      </c>
      <c r="I27" s="54"/>
      <c r="J27" s="54"/>
    </row>
    <row r="28" spans="1:10" x14ac:dyDescent="0.25">
      <c r="A28" s="145" t="s">
        <v>139</v>
      </c>
      <c r="B28" s="146">
        <v>1</v>
      </c>
      <c r="C28" s="146">
        <v>0.5</v>
      </c>
      <c r="D28" s="146">
        <v>0.5</v>
      </c>
      <c r="E28" s="146">
        <v>0.5</v>
      </c>
      <c r="F28" s="146">
        <v>0.5</v>
      </c>
      <c r="G28" s="146">
        <v>0.5</v>
      </c>
      <c r="H28" s="159">
        <v>0.5</v>
      </c>
      <c r="I28" s="196">
        <v>1</v>
      </c>
      <c r="J28" s="196"/>
    </row>
    <row r="29" spans="1:10" x14ac:dyDescent="0.25">
      <c r="A29" s="9" t="s">
        <v>140</v>
      </c>
      <c r="B29" s="38"/>
      <c r="C29" s="38">
        <v>0.5</v>
      </c>
      <c r="D29" s="38">
        <v>0.5</v>
      </c>
      <c r="E29" s="38">
        <v>0.5</v>
      </c>
      <c r="F29" s="38"/>
      <c r="G29" s="38"/>
      <c r="H29" s="85"/>
      <c r="I29" s="54"/>
      <c r="J29" s="54"/>
    </row>
    <row r="30" spans="1:10" x14ac:dyDescent="0.25">
      <c r="A30" s="145" t="s">
        <v>141</v>
      </c>
      <c r="B30" s="146"/>
      <c r="C30" s="146"/>
      <c r="D30" s="146">
        <v>2</v>
      </c>
      <c r="E30" s="146">
        <v>2</v>
      </c>
      <c r="F30" s="146"/>
      <c r="G30" s="146">
        <v>1</v>
      </c>
      <c r="H30" s="159">
        <v>0.1</v>
      </c>
      <c r="I30" s="196">
        <v>0.5</v>
      </c>
      <c r="J30" s="196"/>
    </row>
    <row r="31" spans="1:10" x14ac:dyDescent="0.25">
      <c r="A31" s="151" t="s">
        <v>197</v>
      </c>
      <c r="B31" s="152">
        <v>36</v>
      </c>
      <c r="C31" s="152">
        <v>20</v>
      </c>
      <c r="D31" s="152"/>
      <c r="E31" s="152">
        <v>3</v>
      </c>
      <c r="F31" s="152">
        <v>6</v>
      </c>
      <c r="G31" s="152">
        <v>8</v>
      </c>
      <c r="H31" s="160">
        <v>8</v>
      </c>
      <c r="I31" s="197">
        <v>4</v>
      </c>
      <c r="J31" s="197"/>
    </row>
    <row r="32" spans="1:10" x14ac:dyDescent="0.25">
      <c r="A32" s="154" t="s">
        <v>198</v>
      </c>
      <c r="B32" s="155"/>
      <c r="C32" s="155"/>
      <c r="D32" s="155"/>
      <c r="E32" s="155">
        <v>8</v>
      </c>
      <c r="F32" s="155">
        <v>8</v>
      </c>
      <c r="G32" s="155">
        <v>4</v>
      </c>
      <c r="H32" s="169">
        <v>7</v>
      </c>
      <c r="I32" s="198">
        <v>16</v>
      </c>
      <c r="J32" s="198"/>
    </row>
    <row r="33" spans="1:10" x14ac:dyDescent="0.25">
      <c r="A33" s="27"/>
      <c r="B33" s="71"/>
      <c r="C33" s="71"/>
      <c r="D33" s="71"/>
      <c r="E33" s="71"/>
      <c r="F33" s="71"/>
      <c r="G33" s="71"/>
      <c r="H33" s="87"/>
      <c r="I33" s="58"/>
      <c r="J33" s="58"/>
    </row>
    <row r="34" spans="1:10" x14ac:dyDescent="0.25">
      <c r="A34" s="26" t="s">
        <v>5</v>
      </c>
      <c r="B34" s="74">
        <f t="shared" ref="B34:I34" si="16">B15+B11+B5</f>
        <v>80</v>
      </c>
      <c r="C34" s="74">
        <f t="shared" si="16"/>
        <v>68</v>
      </c>
      <c r="D34" s="74">
        <f t="shared" si="16"/>
        <v>73.5</v>
      </c>
      <c r="E34" s="74">
        <f t="shared" si="16"/>
        <v>64.5</v>
      </c>
      <c r="F34" s="74">
        <f t="shared" si="16"/>
        <v>62</v>
      </c>
      <c r="G34" s="74">
        <f t="shared" ref="G34" si="17">G15+G11+G5</f>
        <v>93</v>
      </c>
      <c r="H34" s="74">
        <f t="shared" si="16"/>
        <v>87.7</v>
      </c>
      <c r="I34" s="74">
        <f t="shared" si="16"/>
        <v>84.5</v>
      </c>
      <c r="J34" s="74">
        <f t="shared" ref="J34" si="18">J15+J11+J5</f>
        <v>0</v>
      </c>
    </row>
    <row r="35" spans="1:10" x14ac:dyDescent="0.25">
      <c r="A35" s="26" t="s">
        <v>6</v>
      </c>
      <c r="B35" s="42">
        <f>COUNT(B6:B9)+COUNT(B12:B13)+COUNT(B16:B30)</f>
        <v>15</v>
      </c>
      <c r="C35" s="42">
        <f t="shared" ref="C35:I35" si="19">COUNT(C6:C9)+COUNT(C12:C13)+COUNT(C16:C30)</f>
        <v>16</v>
      </c>
      <c r="D35" s="42">
        <f t="shared" si="19"/>
        <v>16</v>
      </c>
      <c r="E35" s="42">
        <f t="shared" si="19"/>
        <v>18</v>
      </c>
      <c r="F35" s="42">
        <f t="shared" si="19"/>
        <v>12</v>
      </c>
      <c r="G35" s="42">
        <f t="shared" ref="G35" si="20">COUNT(G6:G9)+COUNT(G12:G13)+COUNT(G16:G30)</f>
        <v>13</v>
      </c>
      <c r="H35" s="42">
        <f t="shared" si="19"/>
        <v>13</v>
      </c>
      <c r="I35" s="42">
        <f t="shared" si="19"/>
        <v>11</v>
      </c>
      <c r="J35" s="42">
        <f t="shared" ref="J35" si="21">COUNT(J6:J9)+COUNT(J12:J13)+COUNT(J16:J30)</f>
        <v>0</v>
      </c>
    </row>
    <row r="36" spans="1:10" x14ac:dyDescent="0.25">
      <c r="A36" s="26" t="s">
        <v>440</v>
      </c>
      <c r="B36" s="42"/>
      <c r="C36" s="42"/>
      <c r="D36" s="42"/>
      <c r="E36" s="88"/>
      <c r="F36" s="88"/>
      <c r="G36" s="88"/>
      <c r="H36" s="88"/>
      <c r="I36" s="43">
        <v>8049</v>
      </c>
      <c r="J36" s="43"/>
    </row>
    <row r="37" spans="1:10" x14ac:dyDescent="0.25">
      <c r="B37" s="83"/>
      <c r="C37" s="83"/>
      <c r="D37" s="83"/>
      <c r="E37" s="83"/>
      <c r="F37" s="83"/>
      <c r="G37" s="83"/>
      <c r="H37" s="83"/>
      <c r="I37" s="194"/>
      <c r="J37" s="194"/>
    </row>
    <row r="38" spans="1:10" x14ac:dyDescent="0.25">
      <c r="B38" s="83"/>
      <c r="C38" s="83"/>
      <c r="D38" s="83"/>
      <c r="E38" s="83"/>
      <c r="F38" s="83"/>
      <c r="G38" s="83"/>
      <c r="H38" s="83"/>
      <c r="I38" s="194"/>
      <c r="J38" s="194"/>
    </row>
    <row r="39" spans="1:10" x14ac:dyDescent="0.25">
      <c r="B39" s="83"/>
      <c r="C39" s="83"/>
      <c r="D39" s="83"/>
      <c r="E39" s="83"/>
      <c r="F39" s="83"/>
      <c r="G39" s="83"/>
      <c r="H39" s="83"/>
      <c r="I39" s="194"/>
      <c r="J39" s="194"/>
    </row>
    <row r="40" spans="1:10" x14ac:dyDescent="0.25">
      <c r="B40" s="83"/>
      <c r="C40" s="83"/>
      <c r="D40" s="83"/>
      <c r="E40" s="83"/>
      <c r="F40" s="83"/>
      <c r="G40" s="83"/>
      <c r="H40" s="83"/>
      <c r="I40" s="194"/>
      <c r="J40" s="194"/>
    </row>
    <row r="41" spans="1:10" x14ac:dyDescent="0.25">
      <c r="B41" s="83"/>
      <c r="C41" s="83"/>
      <c r="D41" s="83"/>
      <c r="E41" s="83"/>
      <c r="F41" s="83"/>
      <c r="G41" s="83"/>
      <c r="H41" s="83"/>
      <c r="I41" s="194"/>
      <c r="J41" s="194"/>
    </row>
    <row r="42" spans="1:10" x14ac:dyDescent="0.25">
      <c r="B42" s="83"/>
      <c r="C42" s="83"/>
      <c r="D42" s="83"/>
      <c r="E42" s="83"/>
      <c r="F42" s="83"/>
      <c r="G42" s="83"/>
      <c r="H42" s="83"/>
    </row>
    <row r="43" spans="1:10" x14ac:dyDescent="0.25">
      <c r="B43" s="83"/>
      <c r="C43" s="83"/>
      <c r="D43" s="83"/>
      <c r="E43" s="83"/>
      <c r="F43" s="83"/>
      <c r="G43" s="83"/>
      <c r="H43" s="83"/>
    </row>
  </sheetData>
  <sortState xmlns:xlrd2="http://schemas.microsoft.com/office/spreadsheetml/2017/richdata2" ref="A16:I30">
    <sortCondition ref="A15:A30"/>
  </sortState>
  <phoneticPr fontId="4" type="noConversion"/>
  <printOptions gridLines="1"/>
  <pageMargins left="0.74803149606299213" right="0.74803149606299213" top="0.98425196850393704" bottom="0.98425196850393704" header="0.51181102362204722" footer="0.51181102362204722"/>
  <pageSetup paperSize="9" fitToHeight="0" orientation="portrait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Sheet59">
    <pageSetUpPr fitToPage="1"/>
  </sheetPr>
  <dimension ref="A1:J56"/>
  <sheetViews>
    <sheetView topLeftCell="A25" zoomScale="85" zoomScaleNormal="85" workbookViewId="0">
      <selection activeCell="G54" sqref="G54"/>
    </sheetView>
  </sheetViews>
  <sheetFormatPr defaultColWidth="8.85546875" defaultRowHeight="15.75" customHeight="1" x14ac:dyDescent="0.25"/>
  <cols>
    <col min="1" max="1" width="28.85546875" style="2" customWidth="1"/>
    <col min="2" max="7" width="9.5703125" style="2" customWidth="1"/>
    <col min="8" max="10" width="9.7109375" style="2" customWidth="1"/>
    <col min="11" max="16384" width="8.85546875" style="2"/>
  </cols>
  <sheetData>
    <row r="1" spans="1:10" x14ac:dyDescent="0.25">
      <c r="A1" s="26"/>
      <c r="B1" s="22">
        <v>1976</v>
      </c>
      <c r="C1" s="22">
        <v>1997</v>
      </c>
      <c r="D1" s="22">
        <v>2006</v>
      </c>
      <c r="E1" s="22">
        <v>2011</v>
      </c>
      <c r="F1" s="22">
        <v>2014</v>
      </c>
      <c r="G1" s="22">
        <v>2017</v>
      </c>
      <c r="H1" s="22">
        <v>2020</v>
      </c>
      <c r="I1" s="22">
        <v>2023</v>
      </c>
      <c r="J1" s="22"/>
    </row>
    <row r="2" spans="1:10" x14ac:dyDescent="0.25">
      <c r="A2" s="76" t="s">
        <v>435</v>
      </c>
      <c r="B2" s="41" t="s">
        <v>189</v>
      </c>
      <c r="C2" s="41" t="s">
        <v>189</v>
      </c>
      <c r="D2" s="41" t="s">
        <v>189</v>
      </c>
      <c r="E2" s="41" t="s">
        <v>189</v>
      </c>
      <c r="F2" s="41" t="s">
        <v>189</v>
      </c>
      <c r="G2" s="41" t="s">
        <v>189</v>
      </c>
      <c r="H2" s="41" t="s">
        <v>189</v>
      </c>
      <c r="I2" s="41" t="s">
        <v>189</v>
      </c>
      <c r="J2" s="41" t="s">
        <v>189</v>
      </c>
    </row>
    <row r="3" spans="1:10" x14ac:dyDescent="0.25">
      <c r="A3" s="10" t="s">
        <v>436</v>
      </c>
      <c r="B3" s="6"/>
      <c r="C3" s="6"/>
      <c r="D3" s="6"/>
      <c r="E3" s="12"/>
      <c r="F3" s="12"/>
      <c r="G3" s="12" t="s">
        <v>277</v>
      </c>
      <c r="H3" s="12"/>
      <c r="I3" s="12" t="s">
        <v>260</v>
      </c>
      <c r="J3" s="12"/>
    </row>
    <row r="4" spans="1:10" x14ac:dyDescent="0.25">
      <c r="A4" s="21" t="s">
        <v>441</v>
      </c>
      <c r="B4" s="8"/>
      <c r="C4" s="8"/>
      <c r="D4" s="8"/>
      <c r="E4" s="56"/>
      <c r="F4" s="56"/>
      <c r="G4" s="56"/>
      <c r="H4" s="56"/>
      <c r="I4" s="56"/>
      <c r="J4" s="56"/>
    </row>
    <row r="5" spans="1:10" x14ac:dyDescent="0.25">
      <c r="A5" s="26" t="s">
        <v>3</v>
      </c>
      <c r="B5" s="74">
        <f>SUM(B6:B10)</f>
        <v>1.5</v>
      </c>
      <c r="C5" s="74">
        <f t="shared" ref="C5:I5" si="0">SUM(C6:C10)</f>
        <v>0.5</v>
      </c>
      <c r="D5" s="74">
        <f t="shared" si="0"/>
        <v>0.5</v>
      </c>
      <c r="E5" s="74">
        <f t="shared" si="0"/>
        <v>0.5</v>
      </c>
      <c r="F5" s="74">
        <f t="shared" si="0"/>
        <v>1.5</v>
      </c>
      <c r="G5" s="74">
        <f t="shared" si="0"/>
        <v>2</v>
      </c>
      <c r="H5" s="74">
        <f t="shared" si="0"/>
        <v>2</v>
      </c>
      <c r="I5" s="74">
        <f t="shared" si="0"/>
        <v>4</v>
      </c>
      <c r="J5" s="74">
        <f t="shared" ref="J5" si="1">SUM(J6:J10)</f>
        <v>0</v>
      </c>
    </row>
    <row r="6" spans="1:10" x14ac:dyDescent="0.25">
      <c r="A6" s="142" t="s">
        <v>55</v>
      </c>
      <c r="B6" s="143">
        <v>1</v>
      </c>
      <c r="C6" s="143"/>
      <c r="D6" s="143"/>
      <c r="E6" s="143"/>
      <c r="F6" s="143"/>
      <c r="G6" s="143"/>
      <c r="H6" s="158"/>
      <c r="I6" s="158"/>
      <c r="J6" s="158"/>
    </row>
    <row r="7" spans="1:10" x14ac:dyDescent="0.25">
      <c r="A7" s="9" t="s">
        <v>58</v>
      </c>
      <c r="B7" s="38"/>
      <c r="C7" s="38"/>
      <c r="D7" s="38"/>
      <c r="E7" s="38"/>
      <c r="F7" s="38">
        <v>0.5</v>
      </c>
      <c r="G7" s="38">
        <v>0.5</v>
      </c>
      <c r="H7" s="85"/>
      <c r="I7" s="85"/>
      <c r="J7" s="85"/>
    </row>
    <row r="8" spans="1:10" x14ac:dyDescent="0.25">
      <c r="A8" s="145" t="s">
        <v>61</v>
      </c>
      <c r="B8" s="146"/>
      <c r="C8" s="146">
        <v>0.5</v>
      </c>
      <c r="D8" s="146">
        <v>0.5</v>
      </c>
      <c r="E8" s="146">
        <v>0.5</v>
      </c>
      <c r="F8" s="146">
        <v>1</v>
      </c>
      <c r="G8" s="146">
        <v>0.5</v>
      </c>
      <c r="H8" s="159"/>
      <c r="I8" s="159"/>
      <c r="J8" s="159"/>
    </row>
    <row r="9" spans="1:10" x14ac:dyDescent="0.25">
      <c r="A9" s="9" t="s">
        <v>65</v>
      </c>
      <c r="B9" s="38">
        <v>0.5</v>
      </c>
      <c r="C9" s="38"/>
      <c r="D9" s="38"/>
      <c r="E9" s="38"/>
      <c r="F9" s="38"/>
      <c r="G9" s="38"/>
      <c r="H9" s="85"/>
      <c r="I9" s="85"/>
      <c r="J9" s="85"/>
    </row>
    <row r="10" spans="1:10" x14ac:dyDescent="0.25">
      <c r="A10" s="145" t="s">
        <v>66</v>
      </c>
      <c r="B10" s="146"/>
      <c r="C10" s="146"/>
      <c r="D10" s="146"/>
      <c r="E10" s="159"/>
      <c r="F10" s="159"/>
      <c r="G10" s="159">
        <v>1</v>
      </c>
      <c r="H10" s="159">
        <v>2</v>
      </c>
      <c r="I10" s="159">
        <v>4</v>
      </c>
      <c r="J10" s="159"/>
    </row>
    <row r="11" spans="1:10" x14ac:dyDescent="0.25">
      <c r="A11" s="27"/>
      <c r="B11" s="71"/>
      <c r="C11" s="71"/>
      <c r="D11" s="71"/>
      <c r="E11" s="87"/>
      <c r="F11" s="87"/>
      <c r="G11" s="87"/>
      <c r="H11" s="87"/>
      <c r="I11" s="87"/>
      <c r="J11" s="87"/>
    </row>
    <row r="12" spans="1:10" x14ac:dyDescent="0.25">
      <c r="A12" s="26" t="s">
        <v>1</v>
      </c>
      <c r="B12" s="74">
        <f>SUM(B13:B20)</f>
        <v>10</v>
      </c>
      <c r="C12" s="74">
        <f t="shared" ref="C12:I12" si="2">SUM(C13:C20)</f>
        <v>9.5</v>
      </c>
      <c r="D12" s="74">
        <f t="shared" si="2"/>
        <v>6.5</v>
      </c>
      <c r="E12" s="74">
        <f t="shared" si="2"/>
        <v>4.5</v>
      </c>
      <c r="F12" s="74">
        <f t="shared" si="2"/>
        <v>8.5</v>
      </c>
      <c r="G12" s="74">
        <f t="shared" si="2"/>
        <v>12</v>
      </c>
      <c r="H12" s="74">
        <f t="shared" si="2"/>
        <v>14</v>
      </c>
      <c r="I12" s="74">
        <f t="shared" si="2"/>
        <v>21</v>
      </c>
      <c r="J12" s="74">
        <f t="shared" ref="J12" si="3">SUM(J13:J20)</f>
        <v>0</v>
      </c>
    </row>
    <row r="13" spans="1:10" x14ac:dyDescent="0.25">
      <c r="A13" s="142" t="s">
        <v>144</v>
      </c>
      <c r="B13" s="143">
        <v>1</v>
      </c>
      <c r="C13" s="143">
        <v>1</v>
      </c>
      <c r="D13" s="143">
        <v>2</v>
      </c>
      <c r="E13" s="143">
        <v>0.5</v>
      </c>
      <c r="F13" s="143">
        <v>2</v>
      </c>
      <c r="G13" s="143">
        <v>2</v>
      </c>
      <c r="H13" s="158">
        <v>3</v>
      </c>
      <c r="I13" s="158">
        <v>4</v>
      </c>
      <c r="J13" s="158"/>
    </row>
    <row r="14" spans="1:10" x14ac:dyDescent="0.25">
      <c r="A14" s="9" t="s">
        <v>167</v>
      </c>
      <c r="B14" s="38">
        <v>0.5</v>
      </c>
      <c r="C14" s="38"/>
      <c r="D14" s="38">
        <v>0.5</v>
      </c>
      <c r="E14" s="38">
        <v>0.5</v>
      </c>
      <c r="F14" s="38">
        <v>0.5</v>
      </c>
      <c r="G14" s="38">
        <v>1</v>
      </c>
      <c r="H14" s="85">
        <v>0.5</v>
      </c>
      <c r="I14" s="85">
        <v>2</v>
      </c>
      <c r="J14" s="85"/>
    </row>
    <row r="15" spans="1:10" x14ac:dyDescent="0.25">
      <c r="A15" s="145" t="s">
        <v>170</v>
      </c>
      <c r="B15" s="146">
        <v>1</v>
      </c>
      <c r="C15" s="146">
        <v>2</v>
      </c>
      <c r="D15" s="146">
        <v>1</v>
      </c>
      <c r="E15" s="146">
        <v>0.5</v>
      </c>
      <c r="F15" s="146"/>
      <c r="G15" s="146"/>
      <c r="H15" s="159"/>
      <c r="I15" s="159"/>
      <c r="J15" s="159"/>
    </row>
    <row r="16" spans="1:10" x14ac:dyDescent="0.25">
      <c r="A16" s="9" t="s">
        <v>173</v>
      </c>
      <c r="B16" s="38">
        <v>0.5</v>
      </c>
      <c r="C16" s="38"/>
      <c r="D16" s="38"/>
      <c r="E16" s="38"/>
      <c r="F16" s="38"/>
      <c r="G16" s="38"/>
      <c r="H16" s="85"/>
      <c r="I16" s="85"/>
      <c r="J16" s="85"/>
    </row>
    <row r="17" spans="1:10" x14ac:dyDescent="0.25">
      <c r="A17" s="145" t="s">
        <v>174</v>
      </c>
      <c r="B17" s="146"/>
      <c r="C17" s="146">
        <v>1</v>
      </c>
      <c r="D17" s="146">
        <v>1</v>
      </c>
      <c r="E17" s="146">
        <v>0.5</v>
      </c>
      <c r="F17" s="146">
        <v>2</v>
      </c>
      <c r="G17" s="146">
        <v>2</v>
      </c>
      <c r="H17" s="159">
        <v>3</v>
      </c>
      <c r="I17" s="159">
        <v>3</v>
      </c>
      <c r="J17" s="159"/>
    </row>
    <row r="18" spans="1:10" x14ac:dyDescent="0.25">
      <c r="A18" s="9" t="s">
        <v>208</v>
      </c>
      <c r="B18" s="38">
        <v>7</v>
      </c>
      <c r="C18" s="38">
        <v>5</v>
      </c>
      <c r="D18" s="38">
        <v>2</v>
      </c>
      <c r="E18" s="38">
        <v>2</v>
      </c>
      <c r="F18" s="38">
        <v>4</v>
      </c>
      <c r="G18" s="38">
        <v>7</v>
      </c>
      <c r="H18" s="85">
        <v>7</v>
      </c>
      <c r="I18" s="85">
        <v>10</v>
      </c>
      <c r="J18" s="85"/>
    </row>
    <row r="19" spans="1:10" x14ac:dyDescent="0.25">
      <c r="A19" s="145" t="s">
        <v>179</v>
      </c>
      <c r="B19" s="146"/>
      <c r="C19" s="146">
        <v>0.5</v>
      </c>
      <c r="D19" s="146"/>
      <c r="E19" s="146"/>
      <c r="F19" s="146"/>
      <c r="G19" s="146"/>
      <c r="H19" s="159">
        <v>0.5</v>
      </c>
      <c r="I19" s="159">
        <v>2</v>
      </c>
      <c r="J19" s="159"/>
    </row>
    <row r="20" spans="1:10" x14ac:dyDescent="0.25">
      <c r="A20" s="11" t="s">
        <v>442</v>
      </c>
      <c r="B20" s="38"/>
      <c r="C20" s="38"/>
      <c r="D20" s="38"/>
      <c r="E20" s="38">
        <v>0.5</v>
      </c>
      <c r="F20" s="38"/>
      <c r="G20" s="38"/>
      <c r="H20" s="85"/>
      <c r="I20" s="85"/>
      <c r="J20" s="85"/>
    </row>
    <row r="21" spans="1:10" x14ac:dyDescent="0.25">
      <c r="A21" s="14"/>
      <c r="B21" s="71"/>
      <c r="C21" s="71"/>
      <c r="D21" s="71"/>
      <c r="E21" s="87"/>
      <c r="F21" s="87"/>
      <c r="G21" s="87"/>
      <c r="H21" s="87"/>
      <c r="I21" s="87"/>
      <c r="J21" s="87"/>
    </row>
    <row r="22" spans="1:10" x14ac:dyDescent="0.25">
      <c r="A22" s="26" t="s">
        <v>2</v>
      </c>
      <c r="B22" s="74">
        <f>SUM(B23:B32)</f>
        <v>31</v>
      </c>
      <c r="C22" s="74">
        <f t="shared" ref="C22:I22" si="4">SUM(C23:C32)</f>
        <v>30.5</v>
      </c>
      <c r="D22" s="74">
        <f t="shared" si="4"/>
        <v>39</v>
      </c>
      <c r="E22" s="74">
        <f t="shared" si="4"/>
        <v>34.5</v>
      </c>
      <c r="F22" s="74">
        <f t="shared" si="4"/>
        <v>47</v>
      </c>
      <c r="G22" s="74">
        <f t="shared" si="4"/>
        <v>58</v>
      </c>
      <c r="H22" s="74">
        <f t="shared" si="4"/>
        <v>38.6</v>
      </c>
      <c r="I22" s="74">
        <f t="shared" si="4"/>
        <v>43</v>
      </c>
      <c r="J22" s="74">
        <f t="shared" ref="J22" si="5">SUM(J23:J32)</f>
        <v>0</v>
      </c>
    </row>
    <row r="23" spans="1:10" x14ac:dyDescent="0.25">
      <c r="A23" s="142" t="s">
        <v>13</v>
      </c>
      <c r="B23" s="143">
        <v>1</v>
      </c>
      <c r="C23" s="143">
        <v>0.5</v>
      </c>
      <c r="D23" s="143"/>
      <c r="E23" s="143">
        <v>0.5</v>
      </c>
      <c r="F23" s="143">
        <v>0.5</v>
      </c>
      <c r="G23" s="143"/>
      <c r="H23" s="158"/>
      <c r="I23" s="158"/>
      <c r="J23" s="158"/>
    </row>
    <row r="24" spans="1:10" x14ac:dyDescent="0.25">
      <c r="A24" s="15" t="s">
        <v>14</v>
      </c>
      <c r="B24" s="41"/>
      <c r="C24" s="41"/>
      <c r="D24" s="41"/>
      <c r="E24" s="41"/>
      <c r="F24" s="41"/>
      <c r="G24" s="41"/>
      <c r="H24" s="89"/>
      <c r="I24" s="89">
        <v>0.5</v>
      </c>
      <c r="J24" s="89"/>
    </row>
    <row r="25" spans="1:10" x14ac:dyDescent="0.25">
      <c r="A25" s="145" t="s">
        <v>15</v>
      </c>
      <c r="B25" s="146"/>
      <c r="C25" s="146">
        <v>0.5</v>
      </c>
      <c r="D25" s="146">
        <v>1</v>
      </c>
      <c r="E25" s="146">
        <v>1</v>
      </c>
      <c r="F25" s="146">
        <v>0.5</v>
      </c>
      <c r="G25" s="146">
        <v>0.5</v>
      </c>
      <c r="H25" s="159">
        <v>0.5</v>
      </c>
      <c r="I25" s="159">
        <v>0.5</v>
      </c>
      <c r="J25" s="159"/>
    </row>
    <row r="26" spans="1:10" x14ac:dyDescent="0.25">
      <c r="A26" s="9" t="s">
        <v>16</v>
      </c>
      <c r="B26" s="38"/>
      <c r="C26" s="38">
        <v>0.5</v>
      </c>
      <c r="D26" s="38">
        <v>0.5</v>
      </c>
      <c r="E26" s="38">
        <v>0.5</v>
      </c>
      <c r="F26" s="38">
        <v>0.5</v>
      </c>
      <c r="G26" s="38"/>
      <c r="H26" s="85">
        <v>0.5</v>
      </c>
      <c r="I26" s="85">
        <v>1</v>
      </c>
      <c r="J26" s="85"/>
    </row>
    <row r="27" spans="1:10" x14ac:dyDescent="0.25">
      <c r="A27" s="145" t="s">
        <v>21</v>
      </c>
      <c r="B27" s="146">
        <v>1</v>
      </c>
      <c r="C27" s="146">
        <v>0.5</v>
      </c>
      <c r="D27" s="146">
        <v>2</v>
      </c>
      <c r="E27" s="146">
        <v>2</v>
      </c>
      <c r="F27" s="146">
        <v>2</v>
      </c>
      <c r="G27" s="146">
        <v>2</v>
      </c>
      <c r="H27" s="159">
        <v>0.5</v>
      </c>
      <c r="I27" s="159">
        <v>1</v>
      </c>
      <c r="J27" s="159"/>
    </row>
    <row r="28" spans="1:10" x14ac:dyDescent="0.25">
      <c r="A28" s="9" t="s">
        <v>22</v>
      </c>
      <c r="B28" s="38"/>
      <c r="C28" s="38"/>
      <c r="D28" s="38"/>
      <c r="E28" s="38"/>
      <c r="F28" s="38"/>
      <c r="G28" s="38"/>
      <c r="H28" s="85">
        <v>0.1</v>
      </c>
      <c r="I28" s="85">
        <v>0.5</v>
      </c>
      <c r="J28" s="85"/>
    </row>
    <row r="29" spans="1:10" x14ac:dyDescent="0.25">
      <c r="A29" s="145" t="s">
        <v>29</v>
      </c>
      <c r="B29" s="146"/>
      <c r="C29" s="146"/>
      <c r="D29" s="146"/>
      <c r="E29" s="146"/>
      <c r="F29" s="146"/>
      <c r="G29" s="146"/>
      <c r="H29" s="159"/>
      <c r="I29" s="159">
        <v>1</v>
      </c>
      <c r="J29" s="159"/>
    </row>
    <row r="30" spans="1:10" x14ac:dyDescent="0.25">
      <c r="A30" s="9" t="s">
        <v>36</v>
      </c>
      <c r="B30" s="38">
        <v>0.5</v>
      </c>
      <c r="C30" s="38">
        <v>0.5</v>
      </c>
      <c r="D30" s="38"/>
      <c r="E30" s="38">
        <v>0.5</v>
      </c>
      <c r="F30" s="38"/>
      <c r="G30" s="38"/>
      <c r="H30" s="85"/>
      <c r="I30" s="85"/>
      <c r="J30" s="85"/>
    </row>
    <row r="31" spans="1:10" x14ac:dyDescent="0.25">
      <c r="A31" s="145" t="s">
        <v>42</v>
      </c>
      <c r="B31" s="146">
        <v>28</v>
      </c>
      <c r="C31" s="146">
        <v>28</v>
      </c>
      <c r="D31" s="146">
        <v>35</v>
      </c>
      <c r="E31" s="146">
        <v>30</v>
      </c>
      <c r="F31" s="146">
        <v>43</v>
      </c>
      <c r="G31" s="146">
        <v>55</v>
      </c>
      <c r="H31" s="159">
        <v>37</v>
      </c>
      <c r="I31" s="159">
        <v>38</v>
      </c>
      <c r="J31" s="159"/>
    </row>
    <row r="32" spans="1:10" x14ac:dyDescent="0.25">
      <c r="A32" s="9" t="s">
        <v>46</v>
      </c>
      <c r="B32" s="38">
        <v>0.5</v>
      </c>
      <c r="C32" s="38"/>
      <c r="D32" s="38">
        <v>0.5</v>
      </c>
      <c r="E32" s="38"/>
      <c r="F32" s="38">
        <v>0.5</v>
      </c>
      <c r="G32" s="38">
        <v>0.5</v>
      </c>
      <c r="H32" s="85"/>
      <c r="I32" s="85">
        <v>0.5</v>
      </c>
      <c r="J32" s="85"/>
    </row>
    <row r="33" spans="1:10" x14ac:dyDescent="0.25">
      <c r="A33" s="14"/>
      <c r="B33" s="71"/>
      <c r="C33" s="71"/>
      <c r="D33" s="71"/>
      <c r="E33" s="87"/>
      <c r="F33" s="87"/>
      <c r="G33" s="87"/>
      <c r="H33" s="87"/>
      <c r="I33" s="87"/>
      <c r="J33" s="87"/>
    </row>
    <row r="34" spans="1:10" x14ac:dyDescent="0.25">
      <c r="A34" s="26" t="s">
        <v>4</v>
      </c>
      <c r="B34" s="74">
        <f>SUM(B35:B51)</f>
        <v>22</v>
      </c>
      <c r="C34" s="74">
        <f t="shared" ref="C34:I34" si="6">SUM(C35:C51)</f>
        <v>29.5</v>
      </c>
      <c r="D34" s="74">
        <f t="shared" si="6"/>
        <v>25</v>
      </c>
      <c r="E34" s="74">
        <f t="shared" si="6"/>
        <v>17</v>
      </c>
      <c r="F34" s="74">
        <f t="shared" si="6"/>
        <v>17</v>
      </c>
      <c r="G34" s="74">
        <f t="shared" si="6"/>
        <v>12.5</v>
      </c>
      <c r="H34" s="74">
        <f t="shared" si="6"/>
        <v>15.2</v>
      </c>
      <c r="I34" s="74">
        <f t="shared" si="6"/>
        <v>17.100000000000001</v>
      </c>
      <c r="J34" s="74">
        <f t="shared" ref="J34" si="7">SUM(J35:J51)</f>
        <v>0</v>
      </c>
    </row>
    <row r="35" spans="1:10" x14ac:dyDescent="0.25">
      <c r="A35" s="142" t="s">
        <v>215</v>
      </c>
      <c r="B35" s="143">
        <v>8</v>
      </c>
      <c r="C35" s="143">
        <v>13</v>
      </c>
      <c r="D35" s="143">
        <v>4</v>
      </c>
      <c r="E35" s="143">
        <v>3</v>
      </c>
      <c r="F35" s="143">
        <v>0.5</v>
      </c>
      <c r="G35" s="143">
        <v>0.5</v>
      </c>
      <c r="H35" s="158">
        <v>1</v>
      </c>
      <c r="I35" s="158">
        <v>1</v>
      </c>
      <c r="J35" s="158"/>
    </row>
    <row r="36" spans="1:10" x14ac:dyDescent="0.25">
      <c r="A36" s="9" t="s">
        <v>91</v>
      </c>
      <c r="B36" s="38">
        <v>0.5</v>
      </c>
      <c r="C36" s="38"/>
      <c r="D36" s="38">
        <v>0.5</v>
      </c>
      <c r="E36" s="38">
        <v>0.5</v>
      </c>
      <c r="F36" s="38">
        <v>0.5</v>
      </c>
      <c r="G36" s="38">
        <v>0.5</v>
      </c>
      <c r="H36" s="85">
        <v>0.5</v>
      </c>
      <c r="I36" s="85"/>
      <c r="J36" s="85"/>
    </row>
    <row r="37" spans="1:10" x14ac:dyDescent="0.25">
      <c r="A37" s="145" t="s">
        <v>96</v>
      </c>
      <c r="B37" s="146"/>
      <c r="C37" s="146">
        <v>0.5</v>
      </c>
      <c r="D37" s="146">
        <v>0.5</v>
      </c>
      <c r="E37" s="146">
        <v>0.5</v>
      </c>
      <c r="F37" s="146">
        <v>0.5</v>
      </c>
      <c r="G37" s="146">
        <v>1</v>
      </c>
      <c r="H37" s="159">
        <v>0.5</v>
      </c>
      <c r="I37" s="159">
        <v>1</v>
      </c>
      <c r="J37" s="159"/>
    </row>
    <row r="38" spans="1:10" x14ac:dyDescent="0.25">
      <c r="A38" s="9" t="s">
        <v>97</v>
      </c>
      <c r="B38" s="38">
        <v>0.5</v>
      </c>
      <c r="C38" s="38"/>
      <c r="D38" s="38">
        <v>0.5</v>
      </c>
      <c r="E38" s="38">
        <v>0.5</v>
      </c>
      <c r="F38" s="38">
        <v>0.5</v>
      </c>
      <c r="G38" s="38">
        <v>0.5</v>
      </c>
      <c r="H38" s="85">
        <v>0.5</v>
      </c>
      <c r="I38" s="85">
        <v>0.1</v>
      </c>
      <c r="J38" s="85"/>
    </row>
    <row r="39" spans="1:10" x14ac:dyDescent="0.25">
      <c r="A39" s="145" t="s">
        <v>99</v>
      </c>
      <c r="B39" s="146">
        <v>1</v>
      </c>
      <c r="C39" s="146">
        <v>1</v>
      </c>
      <c r="D39" s="146">
        <v>1</v>
      </c>
      <c r="E39" s="146">
        <v>0.5</v>
      </c>
      <c r="F39" s="146">
        <v>0.5</v>
      </c>
      <c r="G39" s="146">
        <v>0.5</v>
      </c>
      <c r="H39" s="159">
        <v>0.5</v>
      </c>
      <c r="I39" s="159">
        <v>1</v>
      </c>
      <c r="J39" s="159"/>
    </row>
    <row r="40" spans="1:10" x14ac:dyDescent="0.25">
      <c r="A40" s="9" t="s">
        <v>101</v>
      </c>
      <c r="B40" s="38">
        <v>0.5</v>
      </c>
      <c r="C40" s="38">
        <v>1</v>
      </c>
      <c r="D40" s="38">
        <v>10</v>
      </c>
      <c r="E40" s="38">
        <v>2</v>
      </c>
      <c r="F40" s="38"/>
      <c r="G40" s="38">
        <v>0.5</v>
      </c>
      <c r="H40" s="85">
        <v>1</v>
      </c>
      <c r="I40" s="85">
        <v>1</v>
      </c>
      <c r="J40" s="85"/>
    </row>
    <row r="41" spans="1:10" x14ac:dyDescent="0.25">
      <c r="A41" s="145" t="s">
        <v>114</v>
      </c>
      <c r="B41" s="146"/>
      <c r="C41" s="146"/>
      <c r="D41" s="146"/>
      <c r="E41" s="146"/>
      <c r="F41" s="146"/>
      <c r="G41" s="146"/>
      <c r="H41" s="159"/>
      <c r="I41" s="159">
        <v>0.5</v>
      </c>
      <c r="J41" s="159"/>
    </row>
    <row r="42" spans="1:10" x14ac:dyDescent="0.25">
      <c r="A42" s="9" t="s">
        <v>118</v>
      </c>
      <c r="B42" s="38"/>
      <c r="C42" s="38">
        <v>1</v>
      </c>
      <c r="D42" s="38">
        <v>1</v>
      </c>
      <c r="E42" s="38"/>
      <c r="F42" s="38"/>
      <c r="G42" s="38"/>
      <c r="H42" s="85">
        <v>2</v>
      </c>
      <c r="I42" s="85">
        <v>2</v>
      </c>
      <c r="J42" s="85"/>
    </row>
    <row r="43" spans="1:10" x14ac:dyDescent="0.25">
      <c r="A43" s="145" t="s">
        <v>120</v>
      </c>
      <c r="B43" s="146"/>
      <c r="C43" s="146"/>
      <c r="D43" s="146"/>
      <c r="E43" s="146">
        <v>0.5</v>
      </c>
      <c r="F43" s="146">
        <v>0.5</v>
      </c>
      <c r="G43" s="146">
        <v>0.5</v>
      </c>
      <c r="H43" s="159">
        <v>0.5</v>
      </c>
      <c r="I43" s="159"/>
      <c r="J43" s="159"/>
    </row>
    <row r="44" spans="1:10" x14ac:dyDescent="0.25">
      <c r="A44" s="9" t="s">
        <v>122</v>
      </c>
      <c r="B44" s="38"/>
      <c r="C44" s="38"/>
      <c r="D44" s="38"/>
      <c r="E44" s="38">
        <v>0.5</v>
      </c>
      <c r="F44" s="38"/>
      <c r="G44" s="38"/>
      <c r="H44" s="85">
        <v>0.5</v>
      </c>
      <c r="I44" s="85">
        <v>1</v>
      </c>
      <c r="J44" s="85"/>
    </row>
    <row r="45" spans="1:10" x14ac:dyDescent="0.25">
      <c r="A45" s="145" t="s">
        <v>123</v>
      </c>
      <c r="B45" s="146">
        <v>3</v>
      </c>
      <c r="C45" s="146">
        <v>5</v>
      </c>
      <c r="D45" s="146">
        <v>3</v>
      </c>
      <c r="E45" s="146">
        <v>0.5</v>
      </c>
      <c r="F45" s="146">
        <v>2</v>
      </c>
      <c r="G45" s="146">
        <v>1</v>
      </c>
      <c r="H45" s="159">
        <v>0.5</v>
      </c>
      <c r="I45" s="159">
        <v>1</v>
      </c>
      <c r="J45" s="159"/>
    </row>
    <row r="46" spans="1:10" x14ac:dyDescent="0.25">
      <c r="A46" s="9" t="s">
        <v>130</v>
      </c>
      <c r="B46" s="38"/>
      <c r="C46" s="38">
        <v>0.5</v>
      </c>
      <c r="D46" s="38"/>
      <c r="E46" s="38">
        <v>0.5</v>
      </c>
      <c r="F46" s="38"/>
      <c r="G46" s="38"/>
      <c r="H46" s="85"/>
      <c r="I46" s="85"/>
      <c r="J46" s="85"/>
    </row>
    <row r="47" spans="1:10" x14ac:dyDescent="0.25">
      <c r="A47" s="145" t="s">
        <v>131</v>
      </c>
      <c r="B47" s="146">
        <v>0.5</v>
      </c>
      <c r="C47" s="146">
        <v>1</v>
      </c>
      <c r="D47" s="146">
        <v>0.5</v>
      </c>
      <c r="E47" s="146">
        <v>0.5</v>
      </c>
      <c r="F47" s="146">
        <v>1</v>
      </c>
      <c r="G47" s="146">
        <v>0.5</v>
      </c>
      <c r="H47" s="159">
        <v>0.5</v>
      </c>
      <c r="I47" s="159">
        <v>3</v>
      </c>
      <c r="J47" s="159"/>
    </row>
    <row r="48" spans="1:10" ht="16.5" customHeight="1" x14ac:dyDescent="0.25">
      <c r="A48" s="9" t="s">
        <v>137</v>
      </c>
      <c r="B48" s="38"/>
      <c r="C48" s="38">
        <v>0.5</v>
      </c>
      <c r="D48" s="38">
        <v>0.5</v>
      </c>
      <c r="E48" s="38"/>
      <c r="F48" s="38">
        <v>0.5</v>
      </c>
      <c r="G48" s="38">
        <v>0.5</v>
      </c>
      <c r="H48" s="85">
        <v>0.1</v>
      </c>
      <c r="I48" s="85">
        <v>1</v>
      </c>
      <c r="J48" s="85"/>
    </row>
    <row r="49" spans="1:10" x14ac:dyDescent="0.25">
      <c r="A49" s="145" t="s">
        <v>139</v>
      </c>
      <c r="B49" s="146">
        <v>0.5</v>
      </c>
      <c r="C49" s="146">
        <v>1</v>
      </c>
      <c r="D49" s="146">
        <v>0.5</v>
      </c>
      <c r="E49" s="146">
        <v>0.5</v>
      </c>
      <c r="F49" s="146">
        <v>0.5</v>
      </c>
      <c r="G49" s="146">
        <v>0.5</v>
      </c>
      <c r="H49" s="159">
        <v>0.1</v>
      </c>
      <c r="I49" s="159">
        <v>0.5</v>
      </c>
      <c r="J49" s="159"/>
    </row>
    <row r="50" spans="1:10" x14ac:dyDescent="0.25">
      <c r="A50" s="9" t="s">
        <v>140</v>
      </c>
      <c r="B50" s="38">
        <v>3</v>
      </c>
      <c r="C50" s="38">
        <v>4</v>
      </c>
      <c r="D50" s="38">
        <v>3</v>
      </c>
      <c r="E50" s="38">
        <v>3</v>
      </c>
      <c r="F50" s="38">
        <v>3</v>
      </c>
      <c r="G50" s="38">
        <v>3</v>
      </c>
      <c r="H50" s="85">
        <v>2</v>
      </c>
      <c r="I50" s="85"/>
      <c r="J50" s="85"/>
    </row>
    <row r="51" spans="1:10" x14ac:dyDescent="0.25">
      <c r="A51" s="151" t="s">
        <v>197</v>
      </c>
      <c r="B51" s="152">
        <v>4.5</v>
      </c>
      <c r="C51" s="152">
        <v>1</v>
      </c>
      <c r="D51" s="152"/>
      <c r="E51" s="152">
        <v>4</v>
      </c>
      <c r="F51" s="152">
        <v>7</v>
      </c>
      <c r="G51" s="152">
        <v>3</v>
      </c>
      <c r="H51" s="160">
        <v>5</v>
      </c>
      <c r="I51" s="160">
        <v>4</v>
      </c>
      <c r="J51" s="160"/>
    </row>
    <row r="52" spans="1:10" x14ac:dyDescent="0.25">
      <c r="A52" s="154" t="s">
        <v>198</v>
      </c>
      <c r="B52" s="155"/>
      <c r="C52" s="155"/>
      <c r="D52" s="155"/>
      <c r="E52" s="155">
        <v>2</v>
      </c>
      <c r="F52" s="155">
        <v>1</v>
      </c>
      <c r="G52" s="155"/>
      <c r="H52" s="169">
        <v>2</v>
      </c>
      <c r="I52" s="169">
        <v>1</v>
      </c>
      <c r="J52" s="169"/>
    </row>
    <row r="53" spans="1:10" x14ac:dyDescent="0.25">
      <c r="A53" s="27"/>
      <c r="B53" s="71"/>
      <c r="C53" s="71"/>
      <c r="D53" s="71"/>
      <c r="E53" s="71"/>
      <c r="F53" s="71"/>
      <c r="G53" s="71"/>
      <c r="H53" s="87"/>
      <c r="I53" s="87"/>
      <c r="J53" s="87"/>
    </row>
    <row r="54" spans="1:10" x14ac:dyDescent="0.25">
      <c r="A54" s="26" t="s">
        <v>5</v>
      </c>
      <c r="B54" s="74">
        <f t="shared" ref="B54:I54" si="8">B34+B22+B12+B5</f>
        <v>64.5</v>
      </c>
      <c r="C54" s="74">
        <f t="shared" si="8"/>
        <v>70</v>
      </c>
      <c r="D54" s="74">
        <f t="shared" si="8"/>
        <v>71</v>
      </c>
      <c r="E54" s="74">
        <f t="shared" si="8"/>
        <v>56.5</v>
      </c>
      <c r="F54" s="74">
        <f t="shared" si="8"/>
        <v>74</v>
      </c>
      <c r="G54" s="74">
        <f t="shared" ref="G54" si="9">G34+G22+G12+G5</f>
        <v>84.5</v>
      </c>
      <c r="H54" s="74">
        <f t="shared" si="8"/>
        <v>69.8</v>
      </c>
      <c r="I54" s="74">
        <f t="shared" si="8"/>
        <v>85.1</v>
      </c>
      <c r="J54" s="74">
        <f t="shared" ref="J54" si="10">J34+J22+J12+J5</f>
        <v>0</v>
      </c>
    </row>
    <row r="55" spans="1:10" x14ac:dyDescent="0.25">
      <c r="A55" s="26" t="s">
        <v>6</v>
      </c>
      <c r="B55" s="42">
        <f>COUNT(B6:B10)+COUNT(B13:B20)+COUNT(B23:B32)+COUNT(B35:B50)</f>
        <v>21</v>
      </c>
      <c r="C55" s="42">
        <f t="shared" ref="C55:I55" si="11">COUNT(C6:C10)+COUNT(C13:C20)+COUNT(C23:C32)+COUNT(C35:C50)</f>
        <v>23</v>
      </c>
      <c r="D55" s="42">
        <f t="shared" si="11"/>
        <v>23</v>
      </c>
      <c r="E55" s="42">
        <f t="shared" si="11"/>
        <v>26</v>
      </c>
      <c r="F55" s="42">
        <f t="shared" si="11"/>
        <v>23</v>
      </c>
      <c r="G55" s="42">
        <f t="shared" ref="G55" si="12">COUNT(G6:G10)+COUNT(G13:G20)+COUNT(G23:G32)+COUNT(G35:G50)</f>
        <v>23</v>
      </c>
      <c r="H55" s="42">
        <f t="shared" si="11"/>
        <v>25</v>
      </c>
      <c r="I55" s="42">
        <f t="shared" si="11"/>
        <v>26</v>
      </c>
      <c r="J55" s="42">
        <f t="shared" ref="J55" si="13">COUNT(J6:J10)+COUNT(J13:J20)+COUNT(J23:J32)+COUNT(J35:J50)</f>
        <v>0</v>
      </c>
    </row>
    <row r="56" spans="1:10" x14ac:dyDescent="0.25">
      <c r="A56" s="26" t="s">
        <v>443</v>
      </c>
      <c r="B56" s="42"/>
      <c r="C56" s="42"/>
      <c r="D56" s="42"/>
      <c r="E56" s="88"/>
      <c r="F56" s="88"/>
      <c r="G56" s="88"/>
      <c r="H56" s="88"/>
      <c r="I56" s="88">
        <v>8052</v>
      </c>
      <c r="J56" s="88"/>
    </row>
  </sheetData>
  <sortState xmlns:xlrd2="http://schemas.microsoft.com/office/spreadsheetml/2017/richdata2" ref="A35:I50">
    <sortCondition ref="A34:A50"/>
  </sortState>
  <phoneticPr fontId="4" type="noConversion"/>
  <printOptions gridLines="1"/>
  <pageMargins left="0.74803149606299213" right="0.74803149606299213" top="0.98425196850393704" bottom="0.98425196850393704" header="0.51181102362204722" footer="0.51181102362204722"/>
  <pageSetup paperSize="9" scale="90" orientation="portrait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Sheet60">
    <pageSetUpPr fitToPage="1"/>
  </sheetPr>
  <dimension ref="A1:J26"/>
  <sheetViews>
    <sheetView zoomScale="115" zoomScaleNormal="115" workbookViewId="0">
      <selection activeCell="F23" sqref="F23:G24"/>
    </sheetView>
  </sheetViews>
  <sheetFormatPr defaultColWidth="8.85546875" defaultRowHeight="15.75" customHeight="1" x14ac:dyDescent="0.25"/>
  <cols>
    <col min="1" max="1" width="33" style="2" customWidth="1"/>
    <col min="2" max="10" width="9.5703125" style="2" customWidth="1"/>
    <col min="11" max="16384" width="8.85546875" style="2"/>
  </cols>
  <sheetData>
    <row r="1" spans="1:10" x14ac:dyDescent="0.25">
      <c r="A1" s="26"/>
      <c r="B1" s="22">
        <v>1976</v>
      </c>
      <c r="C1" s="22">
        <v>1997</v>
      </c>
      <c r="D1" s="22">
        <v>2006</v>
      </c>
      <c r="E1" s="22">
        <v>2011</v>
      </c>
      <c r="F1" s="22">
        <v>2014</v>
      </c>
      <c r="G1" s="22">
        <v>2017</v>
      </c>
      <c r="H1" s="22">
        <v>2020</v>
      </c>
      <c r="I1" s="22">
        <v>2023</v>
      </c>
      <c r="J1" s="22"/>
    </row>
    <row r="2" spans="1:10" x14ac:dyDescent="0.25">
      <c r="A2" s="76" t="s">
        <v>435</v>
      </c>
      <c r="B2" s="41" t="s">
        <v>189</v>
      </c>
      <c r="C2" s="41" t="s">
        <v>189</v>
      </c>
      <c r="D2" s="41" t="s">
        <v>189</v>
      </c>
      <c r="E2" s="41" t="s">
        <v>189</v>
      </c>
      <c r="F2" s="41" t="s">
        <v>189</v>
      </c>
      <c r="G2" s="41" t="s">
        <v>189</v>
      </c>
      <c r="H2" s="41" t="s">
        <v>189</v>
      </c>
      <c r="I2" s="41" t="s">
        <v>189</v>
      </c>
      <c r="J2" s="41" t="s">
        <v>189</v>
      </c>
    </row>
    <row r="3" spans="1:10" x14ac:dyDescent="0.25">
      <c r="A3" s="10" t="s">
        <v>436</v>
      </c>
      <c r="B3" s="6"/>
      <c r="C3" s="6"/>
      <c r="D3" s="6"/>
      <c r="E3" s="12"/>
      <c r="F3" s="12"/>
      <c r="G3" s="12" t="s">
        <v>277</v>
      </c>
      <c r="H3" s="12"/>
      <c r="I3" s="12" t="s">
        <v>260</v>
      </c>
      <c r="J3" s="12"/>
    </row>
    <row r="4" spans="1:10" x14ac:dyDescent="0.25">
      <c r="A4" s="21" t="s">
        <v>444</v>
      </c>
      <c r="B4" s="8"/>
      <c r="C4" s="8"/>
      <c r="D4" s="8"/>
      <c r="E4" s="56"/>
      <c r="F4" s="56"/>
      <c r="G4" s="56"/>
      <c r="H4" s="56"/>
      <c r="I4" s="56"/>
      <c r="J4" s="56"/>
    </row>
    <row r="5" spans="1:10" x14ac:dyDescent="0.25">
      <c r="A5" s="26" t="s">
        <v>1</v>
      </c>
      <c r="B5" s="74">
        <f t="shared" ref="B5" si="0">SUM(B6:B7)</f>
        <v>0.5</v>
      </c>
      <c r="C5" s="74">
        <f t="shared" ref="C5" si="1">SUM(C6:C7)</f>
        <v>1</v>
      </c>
      <c r="D5" s="74">
        <f t="shared" ref="D5" si="2">SUM(D6:D7)</f>
        <v>1</v>
      </c>
      <c r="E5" s="74">
        <f t="shared" ref="E5" si="3">SUM(E6:E7)</f>
        <v>1</v>
      </c>
      <c r="F5" s="74">
        <f t="shared" ref="F5:G5" si="4">SUM(F6:F7)</f>
        <v>1</v>
      </c>
      <c r="G5" s="74">
        <f t="shared" si="4"/>
        <v>1</v>
      </c>
      <c r="H5" s="74">
        <f t="shared" ref="H5" si="5">SUM(H6:H7)</f>
        <v>1</v>
      </c>
      <c r="I5" s="74">
        <f t="shared" ref="I5:J5" si="6">SUM(I6:I7)</f>
        <v>1</v>
      </c>
      <c r="J5" s="74">
        <f t="shared" si="6"/>
        <v>0</v>
      </c>
    </row>
    <row r="6" spans="1:10" x14ac:dyDescent="0.25">
      <c r="A6" s="142" t="s">
        <v>181</v>
      </c>
      <c r="B6" s="143"/>
      <c r="C6" s="143">
        <v>0.5</v>
      </c>
      <c r="D6" s="143">
        <v>0.5</v>
      </c>
      <c r="E6" s="143">
        <v>0.5</v>
      </c>
      <c r="F6" s="143">
        <v>0.5</v>
      </c>
      <c r="G6" s="143">
        <v>0.5</v>
      </c>
      <c r="H6" s="158">
        <v>0.5</v>
      </c>
      <c r="I6" s="158">
        <v>0.5</v>
      </c>
      <c r="J6" s="158"/>
    </row>
    <row r="7" spans="1:10" x14ac:dyDescent="0.25">
      <c r="A7" s="9" t="s">
        <v>187</v>
      </c>
      <c r="B7" s="38">
        <v>0.5</v>
      </c>
      <c r="C7" s="38">
        <v>0.5</v>
      </c>
      <c r="D7" s="38">
        <v>0.5</v>
      </c>
      <c r="E7" s="38">
        <v>0.5</v>
      </c>
      <c r="F7" s="38">
        <v>0.5</v>
      </c>
      <c r="G7" s="38">
        <v>0.5</v>
      </c>
      <c r="H7" s="85">
        <v>0.5</v>
      </c>
      <c r="I7" s="85">
        <v>0.5</v>
      </c>
      <c r="J7" s="85"/>
    </row>
    <row r="8" spans="1:10" x14ac:dyDescent="0.25">
      <c r="A8" s="14"/>
      <c r="B8" s="71"/>
      <c r="C8" s="71"/>
      <c r="D8" s="71"/>
      <c r="E8" s="87"/>
      <c r="F8" s="87"/>
      <c r="G8" s="87"/>
      <c r="H8" s="87"/>
      <c r="I8" s="87"/>
      <c r="J8" s="87"/>
    </row>
    <row r="9" spans="1:10" x14ac:dyDescent="0.25">
      <c r="A9" s="26" t="s">
        <v>2</v>
      </c>
      <c r="B9" s="74">
        <f t="shared" ref="B9" si="7">SUM(B10:B11)</f>
        <v>5.5</v>
      </c>
      <c r="C9" s="74">
        <f t="shared" ref="C9" si="8">SUM(C10:C11)</f>
        <v>5</v>
      </c>
      <c r="D9" s="74">
        <f t="shared" ref="D9" si="9">SUM(D10:D11)</f>
        <v>5</v>
      </c>
      <c r="E9" s="74">
        <f t="shared" ref="E9" si="10">SUM(E10:E11)</f>
        <v>6</v>
      </c>
      <c r="F9" s="74">
        <f t="shared" ref="F9:G9" si="11">SUM(F10:F11)</f>
        <v>5</v>
      </c>
      <c r="G9" s="74">
        <f t="shared" si="11"/>
        <v>5</v>
      </c>
      <c r="H9" s="74">
        <f t="shared" ref="H9" si="12">SUM(H10:H11)</f>
        <v>7</v>
      </c>
      <c r="I9" s="74">
        <f t="shared" ref="I9:J9" si="13">SUM(I10:I11)</f>
        <v>9</v>
      </c>
      <c r="J9" s="74">
        <f t="shared" si="13"/>
        <v>0</v>
      </c>
    </row>
    <row r="10" spans="1:10" x14ac:dyDescent="0.25">
      <c r="A10" s="142" t="s">
        <v>31</v>
      </c>
      <c r="B10" s="143">
        <v>5</v>
      </c>
      <c r="C10" s="143">
        <v>3</v>
      </c>
      <c r="D10" s="143">
        <v>3</v>
      </c>
      <c r="E10" s="143">
        <v>4</v>
      </c>
      <c r="F10" s="143">
        <v>1</v>
      </c>
      <c r="G10" s="143">
        <v>2</v>
      </c>
      <c r="H10" s="158">
        <v>3</v>
      </c>
      <c r="I10" s="158">
        <v>4</v>
      </c>
      <c r="J10" s="158"/>
    </row>
    <row r="11" spans="1:10" x14ac:dyDescent="0.25">
      <c r="A11" s="9" t="s">
        <v>34</v>
      </c>
      <c r="B11" s="38">
        <v>0.5</v>
      </c>
      <c r="C11" s="38">
        <v>2</v>
      </c>
      <c r="D11" s="38">
        <v>2</v>
      </c>
      <c r="E11" s="38">
        <v>2</v>
      </c>
      <c r="F11" s="38">
        <v>4</v>
      </c>
      <c r="G11" s="38">
        <v>3</v>
      </c>
      <c r="H11" s="85">
        <v>4</v>
      </c>
      <c r="I11" s="85">
        <v>5</v>
      </c>
      <c r="J11" s="85"/>
    </row>
    <row r="12" spans="1:10" x14ac:dyDescent="0.25">
      <c r="A12" s="14"/>
      <c r="B12" s="71"/>
      <c r="C12" s="71"/>
      <c r="D12" s="71"/>
      <c r="E12" s="87"/>
      <c r="F12" s="87"/>
      <c r="G12" s="87"/>
      <c r="H12" s="87"/>
      <c r="I12" s="87"/>
      <c r="J12" s="87"/>
    </row>
    <row r="13" spans="1:10" x14ac:dyDescent="0.25">
      <c r="A13" s="26" t="s">
        <v>4</v>
      </c>
      <c r="B13" s="74">
        <f>SUM(B14:B20)</f>
        <v>23</v>
      </c>
      <c r="C13" s="74">
        <f t="shared" ref="C13:I13" si="14">SUM(C14:C20)</f>
        <v>48.5</v>
      </c>
      <c r="D13" s="74">
        <f t="shared" si="14"/>
        <v>31.5</v>
      </c>
      <c r="E13" s="74">
        <f t="shared" si="14"/>
        <v>24.5</v>
      </c>
      <c r="F13" s="74">
        <f t="shared" si="14"/>
        <v>24</v>
      </c>
      <c r="G13" s="74">
        <f t="shared" si="14"/>
        <v>31.5</v>
      </c>
      <c r="H13" s="74">
        <f t="shared" si="14"/>
        <v>38.51</v>
      </c>
      <c r="I13" s="74">
        <f t="shared" si="14"/>
        <v>38.1</v>
      </c>
      <c r="J13" s="74">
        <f t="shared" ref="J13" si="15">SUM(J14:J20)</f>
        <v>0</v>
      </c>
    </row>
    <row r="14" spans="1:10" x14ac:dyDescent="0.25">
      <c r="A14" s="142" t="s">
        <v>78</v>
      </c>
      <c r="B14" s="143">
        <v>1</v>
      </c>
      <c r="C14" s="143">
        <v>3</v>
      </c>
      <c r="D14" s="143">
        <v>2</v>
      </c>
      <c r="E14" s="143">
        <v>1</v>
      </c>
      <c r="F14" s="143">
        <v>0.5</v>
      </c>
      <c r="G14" s="143">
        <v>0.5</v>
      </c>
      <c r="H14" s="158">
        <v>0.01</v>
      </c>
      <c r="I14" s="158">
        <v>0.1</v>
      </c>
      <c r="J14" s="158"/>
    </row>
    <row r="15" spans="1:10" x14ac:dyDescent="0.25">
      <c r="A15" s="9" t="s">
        <v>89</v>
      </c>
      <c r="B15" s="38">
        <v>1</v>
      </c>
      <c r="C15" s="38">
        <v>0.5</v>
      </c>
      <c r="D15" s="38">
        <v>0.5</v>
      </c>
      <c r="E15" s="38">
        <v>0.5</v>
      </c>
      <c r="F15" s="38">
        <v>0.5</v>
      </c>
      <c r="G15" s="38">
        <v>1</v>
      </c>
      <c r="H15" s="85">
        <v>0.5</v>
      </c>
      <c r="I15" s="85">
        <v>1</v>
      </c>
      <c r="J15" s="85"/>
    </row>
    <row r="16" spans="1:10" x14ac:dyDescent="0.25">
      <c r="A16" s="145" t="s">
        <v>108</v>
      </c>
      <c r="B16" s="146">
        <v>10</v>
      </c>
      <c r="C16" s="146">
        <v>13</v>
      </c>
      <c r="D16" s="146">
        <v>11</v>
      </c>
      <c r="E16" s="146">
        <v>8</v>
      </c>
      <c r="F16" s="146">
        <v>4</v>
      </c>
      <c r="G16" s="146">
        <v>6</v>
      </c>
      <c r="H16" s="159">
        <v>9</v>
      </c>
      <c r="I16" s="159">
        <v>9</v>
      </c>
      <c r="J16" s="159"/>
    </row>
    <row r="17" spans="1:10" x14ac:dyDescent="0.25">
      <c r="A17" s="9" t="s">
        <v>116</v>
      </c>
      <c r="B17" s="38">
        <v>6</v>
      </c>
      <c r="C17" s="38">
        <v>8</v>
      </c>
      <c r="D17" s="38">
        <v>7</v>
      </c>
      <c r="E17" s="38">
        <v>6</v>
      </c>
      <c r="F17" s="38">
        <v>7</v>
      </c>
      <c r="G17" s="38">
        <v>10</v>
      </c>
      <c r="H17" s="85">
        <v>7</v>
      </c>
      <c r="I17" s="85">
        <v>8</v>
      </c>
      <c r="J17" s="85"/>
    </row>
    <row r="18" spans="1:10" x14ac:dyDescent="0.25">
      <c r="A18" s="145" t="s">
        <v>137</v>
      </c>
      <c r="B18" s="146">
        <v>3</v>
      </c>
      <c r="C18" s="146">
        <v>15</v>
      </c>
      <c r="D18" s="146">
        <v>9</v>
      </c>
      <c r="E18" s="146">
        <v>5</v>
      </c>
      <c r="F18" s="146">
        <v>2</v>
      </c>
      <c r="G18" s="146">
        <v>4</v>
      </c>
      <c r="H18" s="159">
        <v>5</v>
      </c>
      <c r="I18" s="159">
        <v>9</v>
      </c>
      <c r="J18" s="159"/>
    </row>
    <row r="19" spans="1:10" x14ac:dyDescent="0.25">
      <c r="A19" s="11" t="s">
        <v>445</v>
      </c>
      <c r="B19" s="38"/>
      <c r="C19" s="38"/>
      <c r="D19" s="38">
        <v>2</v>
      </c>
      <c r="E19" s="38"/>
      <c r="F19" s="38"/>
      <c r="G19" s="38"/>
      <c r="H19" s="85">
        <v>2</v>
      </c>
      <c r="I19" s="85">
        <v>1</v>
      </c>
      <c r="J19" s="85"/>
    </row>
    <row r="20" spans="1:10" x14ac:dyDescent="0.25">
      <c r="A20" s="151" t="s">
        <v>197</v>
      </c>
      <c r="B20" s="152">
        <v>2</v>
      </c>
      <c r="C20" s="152">
        <v>9</v>
      </c>
      <c r="D20" s="152"/>
      <c r="E20" s="152">
        <v>4</v>
      </c>
      <c r="F20" s="152">
        <v>10</v>
      </c>
      <c r="G20" s="152">
        <v>10</v>
      </c>
      <c r="H20" s="160">
        <v>15</v>
      </c>
      <c r="I20" s="160">
        <v>10</v>
      </c>
      <c r="J20" s="160"/>
    </row>
    <row r="21" spans="1:10" x14ac:dyDescent="0.25">
      <c r="A21" s="154" t="s">
        <v>198</v>
      </c>
      <c r="B21" s="155"/>
      <c r="C21" s="155"/>
      <c r="D21" s="155"/>
      <c r="E21" s="155">
        <v>14</v>
      </c>
      <c r="F21" s="155">
        <v>4</v>
      </c>
      <c r="G21" s="155">
        <v>2</v>
      </c>
      <c r="H21" s="169">
        <v>1</v>
      </c>
      <c r="I21" s="169">
        <v>3</v>
      </c>
      <c r="J21" s="169"/>
    </row>
    <row r="22" spans="1:10" x14ac:dyDescent="0.25">
      <c r="A22" s="27"/>
      <c r="B22" s="71"/>
      <c r="C22" s="71"/>
      <c r="D22" s="71"/>
      <c r="E22" s="71"/>
      <c r="F22" s="71"/>
      <c r="G22" s="71"/>
      <c r="H22" s="87"/>
      <c r="I22" s="87"/>
      <c r="J22" s="87"/>
    </row>
    <row r="23" spans="1:10" x14ac:dyDescent="0.25">
      <c r="A23" s="26" t="s">
        <v>5</v>
      </c>
      <c r="B23" s="74">
        <f>B13+B9+B5</f>
        <v>29</v>
      </c>
      <c r="C23" s="74">
        <f t="shared" ref="C23:I23" si="16">C13+C9+C5</f>
        <v>54.5</v>
      </c>
      <c r="D23" s="74">
        <f t="shared" si="16"/>
        <v>37.5</v>
      </c>
      <c r="E23" s="74">
        <f t="shared" si="16"/>
        <v>31.5</v>
      </c>
      <c r="F23" s="74">
        <f t="shared" si="16"/>
        <v>30</v>
      </c>
      <c r="G23" s="74">
        <f t="shared" ref="G23" si="17">G13+G9+G5</f>
        <v>37.5</v>
      </c>
      <c r="H23" s="74">
        <f t="shared" si="16"/>
        <v>46.51</v>
      </c>
      <c r="I23" s="74">
        <f t="shared" si="16"/>
        <v>48.1</v>
      </c>
      <c r="J23" s="74">
        <f t="shared" ref="J23" si="18">J13+J9+J5</f>
        <v>0</v>
      </c>
    </row>
    <row r="24" spans="1:10" x14ac:dyDescent="0.25">
      <c r="A24" s="26" t="s">
        <v>6</v>
      </c>
      <c r="B24" s="42">
        <f>COUNT(B6:B7)+COUNT(B10:B11)+COUNT(B14:B19)</f>
        <v>8</v>
      </c>
      <c r="C24" s="42">
        <f t="shared" ref="C24:I24" si="19">COUNT(C6:C7)+COUNT(C10:C11)+COUNT(C14:C19)</f>
        <v>9</v>
      </c>
      <c r="D24" s="42">
        <f t="shared" si="19"/>
        <v>10</v>
      </c>
      <c r="E24" s="42">
        <f t="shared" si="19"/>
        <v>9</v>
      </c>
      <c r="F24" s="42">
        <f t="shared" si="19"/>
        <v>9</v>
      </c>
      <c r="G24" s="42">
        <f t="shared" ref="G24" si="20">COUNT(G6:G7)+COUNT(G10:G11)+COUNT(G14:G19)</f>
        <v>9</v>
      </c>
      <c r="H24" s="42">
        <f t="shared" si="19"/>
        <v>10</v>
      </c>
      <c r="I24" s="42">
        <f t="shared" si="19"/>
        <v>10</v>
      </c>
      <c r="J24" s="42">
        <f t="shared" ref="J24" si="21">COUNT(J6:J7)+COUNT(J10:J11)+COUNT(J14:J19)</f>
        <v>0</v>
      </c>
    </row>
    <row r="25" spans="1:10" x14ac:dyDescent="0.25">
      <c r="A25" s="26" t="s">
        <v>446</v>
      </c>
      <c r="B25" s="42"/>
      <c r="C25" s="42"/>
      <c r="D25" s="42"/>
      <c r="E25" s="88"/>
      <c r="F25" s="88"/>
      <c r="G25" s="88"/>
      <c r="H25" s="88"/>
      <c r="I25" s="88">
        <v>8045</v>
      </c>
      <c r="J25" s="88"/>
    </row>
    <row r="26" spans="1:10" x14ac:dyDescent="0.25">
      <c r="B26" s="83"/>
      <c r="C26" s="83"/>
      <c r="D26" s="83"/>
      <c r="E26" s="83"/>
      <c r="F26" s="83"/>
      <c r="G26" s="83"/>
      <c r="H26" s="83"/>
      <c r="I26" s="83"/>
      <c r="J26" s="83"/>
    </row>
  </sheetData>
  <sortState xmlns:xlrd2="http://schemas.microsoft.com/office/spreadsheetml/2017/richdata2" ref="A14:I18">
    <sortCondition ref="A13:A18"/>
  </sortState>
  <phoneticPr fontId="4" type="noConversion"/>
  <printOptions gridLines="1"/>
  <pageMargins left="0.74803149606299213" right="0.74803149606299213" top="0.98425196850393704" bottom="0.98425196850393704" header="0.51181102362204722" footer="0.51181102362204722"/>
  <pageSetup paperSize="9" fitToHeight="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6">
    <pageSetUpPr fitToPage="1"/>
  </sheetPr>
  <dimension ref="A1:I47"/>
  <sheetViews>
    <sheetView workbookViewId="0">
      <selection activeCell="L40" sqref="L40"/>
    </sheetView>
  </sheetViews>
  <sheetFormatPr defaultColWidth="8.85546875" defaultRowHeight="15.75" x14ac:dyDescent="0.25"/>
  <cols>
    <col min="1" max="1" width="30.28515625" style="2" customWidth="1"/>
    <col min="2" max="7" width="9.5703125" style="2" customWidth="1"/>
    <col min="8" max="16384" width="8.85546875" style="2"/>
  </cols>
  <sheetData>
    <row r="1" spans="1:9" ht="16.5" thickBot="1" x14ac:dyDescent="0.3">
      <c r="A1" s="26"/>
      <c r="B1" s="22">
        <v>1976</v>
      </c>
      <c r="C1" s="22">
        <v>1997</v>
      </c>
      <c r="D1" s="22">
        <v>2006</v>
      </c>
      <c r="E1" s="22">
        <v>2011</v>
      </c>
      <c r="F1" s="22">
        <v>2014</v>
      </c>
      <c r="G1" s="22">
        <v>2017</v>
      </c>
      <c r="H1" s="22">
        <v>2020</v>
      </c>
    </row>
    <row r="2" spans="1:9" x14ac:dyDescent="0.25">
      <c r="A2" s="29" t="s">
        <v>216</v>
      </c>
      <c r="B2" s="16" t="s">
        <v>189</v>
      </c>
      <c r="C2" s="16" t="s">
        <v>189</v>
      </c>
      <c r="D2" s="16" t="s">
        <v>189</v>
      </c>
      <c r="E2" s="16" t="s">
        <v>189</v>
      </c>
      <c r="F2" s="16" t="s">
        <v>189</v>
      </c>
      <c r="G2" s="16" t="s">
        <v>217</v>
      </c>
      <c r="H2" s="45"/>
    </row>
    <row r="3" spans="1:9" x14ac:dyDescent="0.25">
      <c r="A3" s="10" t="s">
        <v>218</v>
      </c>
      <c r="B3" s="38"/>
      <c r="C3" s="38"/>
      <c r="D3" s="38"/>
      <c r="E3" s="85"/>
      <c r="F3" s="38" t="s">
        <v>191</v>
      </c>
      <c r="G3" s="85"/>
      <c r="H3" s="85"/>
      <c r="I3" s="83"/>
    </row>
    <row r="4" spans="1:9" ht="16.5" thickBot="1" x14ac:dyDescent="0.3">
      <c r="A4" s="21" t="s">
        <v>219</v>
      </c>
      <c r="B4" s="71"/>
      <c r="C4" s="71"/>
      <c r="D4" s="71"/>
      <c r="E4" s="87"/>
      <c r="F4" s="87"/>
      <c r="G4" s="87"/>
      <c r="H4" s="87"/>
      <c r="I4" s="83"/>
    </row>
    <row r="5" spans="1:9" ht="16.5" thickBot="1" x14ac:dyDescent="0.3">
      <c r="A5" s="26" t="s">
        <v>1</v>
      </c>
      <c r="B5" s="74">
        <f>SUM(B6:B10)</f>
        <v>8.5</v>
      </c>
      <c r="C5" s="74">
        <f>SUM(C6:C10)</f>
        <v>45.5</v>
      </c>
      <c r="D5" s="74">
        <f>SUM(D6:D11)</f>
        <v>0</v>
      </c>
      <c r="E5" s="74">
        <f>SUM(E6:E10)</f>
        <v>1.5</v>
      </c>
      <c r="F5" s="74">
        <f t="shared" ref="F5:H5" si="0">SUM(F6:F10)</f>
        <v>0</v>
      </c>
      <c r="G5" s="74">
        <f t="shared" si="0"/>
        <v>0</v>
      </c>
      <c r="H5" s="74">
        <f t="shared" si="0"/>
        <v>0</v>
      </c>
      <c r="I5" s="83"/>
    </row>
    <row r="6" spans="1:9" x14ac:dyDescent="0.25">
      <c r="A6" s="15" t="s">
        <v>144</v>
      </c>
      <c r="B6" s="41">
        <v>3</v>
      </c>
      <c r="C6" s="41">
        <v>1</v>
      </c>
      <c r="D6" s="41"/>
      <c r="E6" s="41">
        <v>0.5</v>
      </c>
      <c r="F6" s="89"/>
      <c r="G6" s="89"/>
      <c r="H6" s="89"/>
      <c r="I6" s="83"/>
    </row>
    <row r="7" spans="1:9" x14ac:dyDescent="0.25">
      <c r="A7" s="9" t="s">
        <v>155</v>
      </c>
      <c r="B7" s="38">
        <v>0.5</v>
      </c>
      <c r="C7" s="38">
        <v>0.5</v>
      </c>
      <c r="D7" s="38"/>
      <c r="E7" s="38"/>
      <c r="F7" s="85"/>
      <c r="G7" s="85"/>
      <c r="H7" s="85"/>
      <c r="I7" s="83"/>
    </row>
    <row r="8" spans="1:9" x14ac:dyDescent="0.25">
      <c r="A8" s="9" t="s">
        <v>174</v>
      </c>
      <c r="B8" s="38">
        <v>1</v>
      </c>
      <c r="C8" s="38">
        <v>30</v>
      </c>
      <c r="D8" s="38"/>
      <c r="E8" s="85"/>
      <c r="F8" s="85"/>
      <c r="G8" s="85"/>
      <c r="H8" s="85"/>
      <c r="I8" s="83"/>
    </row>
    <row r="9" spans="1:9" x14ac:dyDescent="0.25">
      <c r="A9" s="9" t="s">
        <v>175</v>
      </c>
      <c r="B9" s="38">
        <v>2</v>
      </c>
      <c r="C9" s="38">
        <v>12</v>
      </c>
      <c r="D9" s="38"/>
      <c r="E9" s="38">
        <v>1</v>
      </c>
      <c r="F9" s="85"/>
      <c r="G9" s="85"/>
      <c r="H9" s="85"/>
      <c r="I9" s="83"/>
    </row>
    <row r="10" spans="1:9" x14ac:dyDescent="0.25">
      <c r="A10" s="9" t="s">
        <v>177</v>
      </c>
      <c r="B10" s="38">
        <v>2</v>
      </c>
      <c r="C10" s="38">
        <v>2</v>
      </c>
      <c r="D10" s="38"/>
      <c r="E10" s="85"/>
      <c r="F10" s="85"/>
      <c r="G10" s="85"/>
      <c r="H10" s="85"/>
      <c r="I10" s="83"/>
    </row>
    <row r="11" spans="1:9" x14ac:dyDescent="0.25">
      <c r="A11" s="11" t="s">
        <v>0</v>
      </c>
      <c r="B11" s="85"/>
      <c r="C11" s="85"/>
      <c r="D11" s="38"/>
      <c r="E11" s="38">
        <v>46</v>
      </c>
      <c r="F11" s="85"/>
      <c r="G11" s="85"/>
      <c r="H11" s="85"/>
      <c r="I11" s="83"/>
    </row>
    <row r="12" spans="1:9" ht="16.5" thickBot="1" x14ac:dyDescent="0.3">
      <c r="A12" s="14"/>
      <c r="B12" s="71"/>
      <c r="C12" s="71"/>
      <c r="D12" s="71"/>
      <c r="E12" s="87"/>
      <c r="F12" s="87"/>
      <c r="G12" s="87"/>
      <c r="H12" s="87"/>
      <c r="I12" s="83"/>
    </row>
    <row r="13" spans="1:9" ht="16.5" thickBot="1" x14ac:dyDescent="0.3">
      <c r="A13" s="26" t="s">
        <v>2</v>
      </c>
      <c r="B13" s="74">
        <f>SUM(B14:B16)</f>
        <v>0</v>
      </c>
      <c r="C13" s="74">
        <f>SUM(C14:C16)</f>
        <v>0.5</v>
      </c>
      <c r="D13" s="74">
        <f>SUM(D14:D16)</f>
        <v>0</v>
      </c>
      <c r="E13" s="74">
        <f>SUM(E14:E17)</f>
        <v>0.5</v>
      </c>
      <c r="F13" s="74">
        <f t="shared" ref="F13:H13" si="1">SUM(F14:F17)</f>
        <v>0</v>
      </c>
      <c r="G13" s="74">
        <f t="shared" si="1"/>
        <v>0</v>
      </c>
      <c r="H13" s="74">
        <f t="shared" si="1"/>
        <v>0</v>
      </c>
      <c r="I13" s="83"/>
    </row>
    <row r="14" spans="1:9" x14ac:dyDescent="0.25">
      <c r="A14" s="15" t="s">
        <v>19</v>
      </c>
      <c r="B14" s="41"/>
      <c r="C14" s="41"/>
      <c r="D14" s="41"/>
      <c r="E14" s="89"/>
      <c r="F14" s="89"/>
      <c r="G14" s="89"/>
      <c r="H14" s="89"/>
      <c r="I14" s="83"/>
    </row>
    <row r="15" spans="1:9" x14ac:dyDescent="0.25">
      <c r="A15" s="9" t="s">
        <v>29</v>
      </c>
      <c r="B15" s="38"/>
      <c r="C15" s="38"/>
      <c r="D15" s="38"/>
      <c r="E15" s="85"/>
      <c r="F15" s="85"/>
      <c r="G15" s="85"/>
      <c r="H15" s="85"/>
      <c r="I15" s="83"/>
    </row>
    <row r="16" spans="1:9" x14ac:dyDescent="0.25">
      <c r="A16" s="9" t="s">
        <v>42</v>
      </c>
      <c r="B16" s="38"/>
      <c r="C16" s="38">
        <v>0.5</v>
      </c>
      <c r="D16" s="38"/>
      <c r="E16" s="38">
        <v>0.5</v>
      </c>
      <c r="F16" s="85"/>
      <c r="G16" s="85"/>
      <c r="H16" s="85"/>
      <c r="I16" s="83"/>
    </row>
    <row r="17" spans="1:9" x14ac:dyDescent="0.25">
      <c r="A17" s="13" t="s">
        <v>46</v>
      </c>
      <c r="B17" s="38">
        <v>0.5</v>
      </c>
      <c r="C17" s="38">
        <v>0.5</v>
      </c>
      <c r="D17" s="38"/>
      <c r="E17" s="38"/>
      <c r="F17" s="85"/>
      <c r="G17" s="85"/>
      <c r="H17" s="85"/>
      <c r="I17" s="83"/>
    </row>
    <row r="18" spans="1:9" ht="16.5" thickBot="1" x14ac:dyDescent="0.3">
      <c r="A18" s="14"/>
      <c r="B18" s="71"/>
      <c r="C18" s="71"/>
      <c r="D18" s="71"/>
      <c r="E18" s="87"/>
      <c r="F18" s="87"/>
      <c r="G18" s="87"/>
      <c r="H18" s="87"/>
      <c r="I18" s="83"/>
    </row>
    <row r="19" spans="1:9" ht="16.5" thickBot="1" x14ac:dyDescent="0.3">
      <c r="A19" s="26" t="s">
        <v>4</v>
      </c>
      <c r="B19" s="74">
        <f>SUM(B20:B36)</f>
        <v>17.5</v>
      </c>
      <c r="C19" s="74">
        <f>SUM(C20:C36)</f>
        <v>20</v>
      </c>
      <c r="D19" s="74">
        <f>SUM(D20:D36)</f>
        <v>0</v>
      </c>
      <c r="E19" s="74">
        <f>SUM(E20:E38)</f>
        <v>9</v>
      </c>
      <c r="F19" s="74">
        <f t="shared" ref="F19:H19" si="2">SUM(F20:F38)</f>
        <v>0</v>
      </c>
      <c r="G19" s="74">
        <f t="shared" si="2"/>
        <v>0</v>
      </c>
      <c r="H19" s="74">
        <f t="shared" si="2"/>
        <v>0</v>
      </c>
      <c r="I19" s="83"/>
    </row>
    <row r="20" spans="1:9" x14ac:dyDescent="0.25">
      <c r="A20" s="15" t="s">
        <v>215</v>
      </c>
      <c r="B20" s="41">
        <v>5</v>
      </c>
      <c r="C20" s="41">
        <v>8</v>
      </c>
      <c r="D20" s="41"/>
      <c r="E20" s="41">
        <v>1</v>
      </c>
      <c r="F20" s="89"/>
      <c r="G20" s="89"/>
      <c r="H20" s="89"/>
      <c r="I20" s="83"/>
    </row>
    <row r="21" spans="1:9" x14ac:dyDescent="0.25">
      <c r="A21" s="9" t="s">
        <v>79</v>
      </c>
      <c r="B21" s="38"/>
      <c r="C21" s="38"/>
      <c r="D21" s="38"/>
      <c r="E21" s="85"/>
      <c r="F21" s="85"/>
      <c r="G21" s="85"/>
      <c r="H21" s="85"/>
      <c r="I21" s="83"/>
    </row>
    <row r="22" spans="1:9" x14ac:dyDescent="0.25">
      <c r="A22" s="9" t="s">
        <v>86</v>
      </c>
      <c r="B22" s="38">
        <v>1</v>
      </c>
      <c r="C22" s="38">
        <v>1</v>
      </c>
      <c r="D22" s="38"/>
      <c r="E22" s="38">
        <v>0.5</v>
      </c>
      <c r="F22" s="85"/>
      <c r="G22" s="85"/>
      <c r="H22" s="85"/>
      <c r="I22" s="83"/>
    </row>
    <row r="23" spans="1:9" x14ac:dyDescent="0.25">
      <c r="A23" s="9" t="s">
        <v>89</v>
      </c>
      <c r="B23" s="38">
        <v>1</v>
      </c>
      <c r="C23" s="38">
        <v>0.5</v>
      </c>
      <c r="D23" s="85"/>
      <c r="E23" s="38">
        <v>0.5</v>
      </c>
      <c r="F23" s="85"/>
      <c r="G23" s="85"/>
      <c r="H23" s="85"/>
      <c r="I23" s="83"/>
    </row>
    <row r="24" spans="1:9" x14ac:dyDescent="0.25">
      <c r="A24" s="13" t="s">
        <v>91</v>
      </c>
      <c r="B24" s="38"/>
      <c r="C24" s="38">
        <v>0.5</v>
      </c>
      <c r="D24" s="85"/>
      <c r="E24" s="38"/>
      <c r="F24" s="85"/>
      <c r="G24" s="85"/>
      <c r="H24" s="85"/>
      <c r="I24" s="83"/>
    </row>
    <row r="25" spans="1:9" x14ac:dyDescent="0.25">
      <c r="A25" s="9" t="s">
        <v>97</v>
      </c>
      <c r="B25" s="38">
        <v>1.5</v>
      </c>
      <c r="C25" s="38">
        <v>2</v>
      </c>
      <c r="D25" s="85"/>
      <c r="E25" s="38">
        <v>1</v>
      </c>
      <c r="F25" s="85"/>
      <c r="G25" s="85"/>
      <c r="H25" s="85"/>
      <c r="I25" s="83"/>
    </row>
    <row r="26" spans="1:9" x14ac:dyDescent="0.25">
      <c r="A26" s="9" t="s">
        <v>99</v>
      </c>
      <c r="B26" s="38">
        <v>1</v>
      </c>
      <c r="C26" s="38">
        <v>1</v>
      </c>
      <c r="D26" s="38"/>
      <c r="E26" s="85"/>
      <c r="F26" s="85"/>
      <c r="G26" s="85"/>
      <c r="H26" s="85"/>
      <c r="I26" s="83"/>
    </row>
    <row r="27" spans="1:9" x14ac:dyDescent="0.25">
      <c r="A27" s="13" t="s">
        <v>103</v>
      </c>
      <c r="B27" s="38">
        <v>0.5</v>
      </c>
      <c r="C27" s="38">
        <v>1</v>
      </c>
      <c r="D27" s="38"/>
      <c r="E27" s="38">
        <v>1</v>
      </c>
      <c r="F27" s="85"/>
      <c r="G27" s="85"/>
      <c r="H27" s="85"/>
      <c r="I27" s="83"/>
    </row>
    <row r="28" spans="1:9" x14ac:dyDescent="0.25">
      <c r="A28" s="9" t="s">
        <v>104</v>
      </c>
      <c r="B28" s="38">
        <v>0.5</v>
      </c>
      <c r="C28" s="38"/>
      <c r="D28" s="38"/>
      <c r="E28" s="38"/>
      <c r="F28" s="85"/>
      <c r="G28" s="85"/>
      <c r="H28" s="85"/>
      <c r="I28" s="83"/>
    </row>
    <row r="29" spans="1:9" x14ac:dyDescent="0.25">
      <c r="A29" s="9" t="s">
        <v>106</v>
      </c>
      <c r="B29" s="38">
        <v>2</v>
      </c>
      <c r="C29" s="38">
        <v>3</v>
      </c>
      <c r="D29" s="38"/>
      <c r="E29" s="38"/>
      <c r="F29" s="85"/>
      <c r="G29" s="85"/>
      <c r="H29" s="85"/>
      <c r="I29" s="83"/>
    </row>
    <row r="30" spans="1:9" x14ac:dyDescent="0.25">
      <c r="A30" s="9" t="s">
        <v>109</v>
      </c>
      <c r="B30" s="38"/>
      <c r="C30" s="38">
        <v>0.5</v>
      </c>
      <c r="D30" s="38"/>
      <c r="E30" s="38"/>
      <c r="F30" s="85"/>
      <c r="G30" s="85"/>
      <c r="H30" s="85"/>
      <c r="I30" s="83"/>
    </row>
    <row r="31" spans="1:9" x14ac:dyDescent="0.25">
      <c r="A31" s="13" t="s">
        <v>220</v>
      </c>
      <c r="B31" s="38"/>
      <c r="C31" s="38"/>
      <c r="D31" s="38"/>
      <c r="E31" s="38">
        <v>0.5</v>
      </c>
      <c r="F31" s="85"/>
      <c r="G31" s="85"/>
      <c r="H31" s="85"/>
      <c r="I31" s="83"/>
    </row>
    <row r="32" spans="1:9" x14ac:dyDescent="0.25">
      <c r="A32" s="9" t="s">
        <v>114</v>
      </c>
      <c r="B32" s="38"/>
      <c r="C32" s="38">
        <v>0.5</v>
      </c>
      <c r="D32" s="38"/>
      <c r="E32" s="38"/>
      <c r="F32" s="85"/>
      <c r="G32" s="85"/>
      <c r="H32" s="85"/>
      <c r="I32" s="83"/>
    </row>
    <row r="33" spans="1:9" x14ac:dyDescent="0.25">
      <c r="A33" s="9" t="s">
        <v>123</v>
      </c>
      <c r="B33" s="38">
        <v>1</v>
      </c>
      <c r="C33" s="38">
        <v>0.5</v>
      </c>
      <c r="D33" s="38"/>
      <c r="E33" s="38"/>
      <c r="F33" s="85"/>
      <c r="G33" s="85"/>
      <c r="H33" s="85"/>
      <c r="I33" s="83"/>
    </row>
    <row r="34" spans="1:9" x14ac:dyDescent="0.25">
      <c r="A34" s="9" t="s">
        <v>126</v>
      </c>
      <c r="B34" s="38">
        <v>2</v>
      </c>
      <c r="C34" s="38">
        <v>1</v>
      </c>
      <c r="D34" s="38"/>
      <c r="E34" s="38"/>
      <c r="F34" s="85"/>
      <c r="G34" s="85"/>
      <c r="H34" s="85"/>
      <c r="I34" s="83"/>
    </row>
    <row r="35" spans="1:9" x14ac:dyDescent="0.25">
      <c r="A35" s="13" t="s">
        <v>131</v>
      </c>
      <c r="B35" s="38">
        <v>1</v>
      </c>
      <c r="C35" s="38">
        <v>0.5</v>
      </c>
      <c r="D35" s="38"/>
      <c r="E35" s="38">
        <v>0.5</v>
      </c>
      <c r="F35" s="85"/>
      <c r="G35" s="85"/>
      <c r="H35" s="85"/>
      <c r="I35" s="83"/>
    </row>
    <row r="36" spans="1:9" x14ac:dyDescent="0.25">
      <c r="A36" s="9" t="s">
        <v>137</v>
      </c>
      <c r="B36" s="38">
        <v>1</v>
      </c>
      <c r="C36" s="38"/>
      <c r="D36" s="38"/>
      <c r="E36" s="38"/>
      <c r="F36" s="85"/>
      <c r="G36" s="85"/>
      <c r="H36" s="85"/>
      <c r="I36" s="83"/>
    </row>
    <row r="37" spans="1:9" x14ac:dyDescent="0.25">
      <c r="A37" s="9" t="s">
        <v>139</v>
      </c>
      <c r="B37" s="38">
        <v>0.5</v>
      </c>
      <c r="C37" s="38"/>
      <c r="D37" s="38"/>
      <c r="E37" s="38"/>
      <c r="F37" s="85"/>
      <c r="G37" s="85"/>
      <c r="H37" s="85"/>
      <c r="I37" s="83"/>
    </row>
    <row r="38" spans="1:9" x14ac:dyDescent="0.25">
      <c r="A38" s="11" t="s">
        <v>197</v>
      </c>
      <c r="B38" s="38">
        <v>3</v>
      </c>
      <c r="C38" s="38">
        <v>3</v>
      </c>
      <c r="D38" s="38"/>
      <c r="E38" s="38">
        <v>4</v>
      </c>
      <c r="F38" s="85"/>
      <c r="G38" s="85"/>
      <c r="H38" s="85"/>
      <c r="I38" s="83"/>
    </row>
    <row r="39" spans="1:9" ht="16.5" thickBot="1" x14ac:dyDescent="0.3">
      <c r="A39" s="27" t="s">
        <v>198</v>
      </c>
      <c r="B39" s="87"/>
      <c r="C39" s="87"/>
      <c r="D39" s="87"/>
      <c r="E39" s="71">
        <v>10</v>
      </c>
      <c r="F39" s="87"/>
      <c r="G39" s="87"/>
      <c r="H39" s="87"/>
      <c r="I39" s="83"/>
    </row>
    <row r="40" spans="1:9" ht="16.5" thickBot="1" x14ac:dyDescent="0.3">
      <c r="A40" s="26" t="s">
        <v>5</v>
      </c>
      <c r="B40" s="74">
        <f>B19+B13+B5</f>
        <v>26</v>
      </c>
      <c r="C40" s="74">
        <f>C19+C13+C5</f>
        <v>66</v>
      </c>
      <c r="D40" s="74">
        <f>D19+D13+D5</f>
        <v>0</v>
      </c>
      <c r="E40" s="74">
        <f>E19+E13+E5+E11</f>
        <v>57</v>
      </c>
      <c r="F40" s="74">
        <f t="shared" ref="F40:H40" si="3">F19+F13+F5+F11</f>
        <v>0</v>
      </c>
      <c r="G40" s="74">
        <f t="shared" si="3"/>
        <v>0</v>
      </c>
      <c r="H40" s="74">
        <f t="shared" si="3"/>
        <v>0</v>
      </c>
      <c r="I40" s="83"/>
    </row>
    <row r="41" spans="1:9" ht="16.5" thickBot="1" x14ac:dyDescent="0.3">
      <c r="A41" s="30" t="s">
        <v>6</v>
      </c>
      <c r="B41" s="88">
        <f>COUNT(B6:B10)+COUNT(B14:B17)+COUNT(B20:B37)</f>
        <v>19</v>
      </c>
      <c r="C41" s="88">
        <f t="shared" ref="C41:H41" si="4">COUNT(C6:C10)+COUNT(C14:C17)+COUNT(C20:C37)</f>
        <v>20</v>
      </c>
      <c r="D41" s="88">
        <f t="shared" si="4"/>
        <v>0</v>
      </c>
      <c r="E41" s="88">
        <f t="shared" si="4"/>
        <v>10</v>
      </c>
      <c r="F41" s="88">
        <f t="shared" si="4"/>
        <v>0</v>
      </c>
      <c r="G41" s="88">
        <f t="shared" si="4"/>
        <v>0</v>
      </c>
      <c r="H41" s="88">
        <f t="shared" si="4"/>
        <v>0</v>
      </c>
      <c r="I41" s="83"/>
    </row>
    <row r="42" spans="1:9" x14ac:dyDescent="0.25">
      <c r="B42" s="83"/>
      <c r="C42" s="83"/>
      <c r="D42" s="83"/>
      <c r="E42" s="83"/>
      <c r="F42" s="83"/>
      <c r="G42" s="83"/>
      <c r="H42" s="83"/>
      <c r="I42" s="83"/>
    </row>
    <row r="43" spans="1:9" x14ac:dyDescent="0.25">
      <c r="B43" s="83"/>
      <c r="C43" s="83"/>
      <c r="D43" s="83"/>
      <c r="E43" s="83"/>
      <c r="F43" s="83"/>
      <c r="G43" s="83"/>
      <c r="H43" s="83"/>
      <c r="I43" s="83"/>
    </row>
    <row r="44" spans="1:9" x14ac:dyDescent="0.25">
      <c r="B44" s="83"/>
      <c r="C44" s="83"/>
      <c r="D44" s="83"/>
      <c r="E44" s="83"/>
      <c r="F44" s="83"/>
      <c r="G44" s="83"/>
      <c r="H44" s="83"/>
      <c r="I44" s="83"/>
    </row>
    <row r="45" spans="1:9" x14ac:dyDescent="0.25">
      <c r="B45" s="83"/>
      <c r="C45" s="83"/>
      <c r="D45" s="83"/>
      <c r="E45" s="83"/>
      <c r="F45" s="83"/>
      <c r="G45" s="83"/>
      <c r="H45" s="83"/>
      <c r="I45" s="83"/>
    </row>
    <row r="46" spans="1:9" x14ac:dyDescent="0.25">
      <c r="B46" s="83"/>
      <c r="C46" s="83"/>
      <c r="D46" s="83"/>
      <c r="E46" s="83"/>
      <c r="F46" s="83"/>
      <c r="G46" s="83"/>
      <c r="H46" s="83"/>
      <c r="I46" s="83"/>
    </row>
    <row r="47" spans="1:9" x14ac:dyDescent="0.25">
      <c r="B47" s="83"/>
      <c r="C47" s="83"/>
      <c r="D47" s="83"/>
      <c r="E47" s="83"/>
      <c r="F47" s="83"/>
      <c r="G47" s="83"/>
      <c r="H47" s="83"/>
      <c r="I47" s="83"/>
    </row>
  </sheetData>
  <sortState xmlns:xlrd2="http://schemas.microsoft.com/office/spreadsheetml/2017/richdata2" ref="A20:F37">
    <sortCondition ref="A19:A37"/>
  </sortState>
  <phoneticPr fontId="4" type="noConversion"/>
  <printOptions gridLines="1"/>
  <pageMargins left="0.74803149606299213" right="0.74803149606299213" top="0.98425196850393704" bottom="0.98425196850393704" header="0.51181102362204722" footer="0.51181102362204722"/>
  <pageSetup paperSize="9" scale="91" fitToHeight="0"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Sheet61">
    <pageSetUpPr fitToPage="1"/>
  </sheetPr>
  <dimension ref="A1:J63"/>
  <sheetViews>
    <sheetView topLeftCell="A14" zoomScale="70" zoomScaleNormal="70" workbookViewId="0">
      <selection activeCell="G27" sqref="G27"/>
    </sheetView>
  </sheetViews>
  <sheetFormatPr defaultColWidth="8.85546875" defaultRowHeight="15.75" customHeight="1" x14ac:dyDescent="0.25"/>
  <cols>
    <col min="1" max="1" width="38.5703125" style="2" customWidth="1"/>
    <col min="2" max="7" width="9.5703125" style="2" customWidth="1"/>
    <col min="8" max="8" width="11.7109375" style="2" customWidth="1"/>
    <col min="9" max="9" width="8.7109375" style="2" customWidth="1"/>
    <col min="10" max="10" width="9.28515625" style="2" customWidth="1"/>
    <col min="11" max="16384" width="8.85546875" style="2"/>
  </cols>
  <sheetData>
    <row r="1" spans="1:10" x14ac:dyDescent="0.25">
      <c r="A1" s="26"/>
      <c r="B1" s="22">
        <v>1976</v>
      </c>
      <c r="C1" s="22">
        <v>1997</v>
      </c>
      <c r="D1" s="22">
        <v>2006</v>
      </c>
      <c r="E1" s="22">
        <v>2011</v>
      </c>
      <c r="F1" s="22">
        <v>2014</v>
      </c>
      <c r="G1" s="22">
        <v>2017</v>
      </c>
      <c r="H1" s="22">
        <v>2020</v>
      </c>
      <c r="I1" s="22">
        <v>2023</v>
      </c>
      <c r="J1" s="22"/>
    </row>
    <row r="2" spans="1:10" ht="18" customHeight="1" x14ac:dyDescent="0.25">
      <c r="A2" s="29" t="s">
        <v>282</v>
      </c>
      <c r="B2" s="16" t="s">
        <v>189</v>
      </c>
      <c r="C2" s="16" t="s">
        <v>189</v>
      </c>
      <c r="D2" s="16" t="s">
        <v>189</v>
      </c>
      <c r="E2" s="16" t="s">
        <v>189</v>
      </c>
      <c r="F2" s="16" t="s">
        <v>189</v>
      </c>
      <c r="G2" s="16" t="s">
        <v>189</v>
      </c>
      <c r="H2" s="16" t="s">
        <v>189</v>
      </c>
      <c r="I2" s="16" t="s">
        <v>191</v>
      </c>
      <c r="J2" s="16" t="s">
        <v>189</v>
      </c>
    </row>
    <row r="3" spans="1:10" x14ac:dyDescent="0.25">
      <c r="A3" s="10" t="s">
        <v>283</v>
      </c>
      <c r="B3" s="6"/>
      <c r="C3" s="6"/>
      <c r="D3" s="6"/>
      <c r="E3" s="12"/>
      <c r="F3" s="12"/>
      <c r="G3" s="12" t="s">
        <v>277</v>
      </c>
      <c r="H3" s="12"/>
      <c r="I3" s="12" t="s">
        <v>260</v>
      </c>
      <c r="J3" s="12"/>
    </row>
    <row r="4" spans="1:10" x14ac:dyDescent="0.25">
      <c r="A4" s="21" t="s">
        <v>447</v>
      </c>
      <c r="B4" s="8"/>
      <c r="C4" s="8"/>
      <c r="D4" s="8"/>
      <c r="E4" s="56"/>
      <c r="F4" s="56"/>
      <c r="G4" s="56"/>
      <c r="H4" s="56"/>
      <c r="I4" s="56"/>
      <c r="J4" s="56"/>
    </row>
    <row r="5" spans="1:10" x14ac:dyDescent="0.25">
      <c r="A5" s="26" t="s">
        <v>3</v>
      </c>
      <c r="B5" s="74">
        <f>SUM(B6:B10)</f>
        <v>1</v>
      </c>
      <c r="C5" s="74">
        <f t="shared" ref="C5:I5" si="0">SUM(C6:C10)</f>
        <v>10</v>
      </c>
      <c r="D5" s="74">
        <f t="shared" si="0"/>
        <v>5.5</v>
      </c>
      <c r="E5" s="74">
        <f t="shared" si="0"/>
        <v>4.5</v>
      </c>
      <c r="F5" s="74">
        <f t="shared" si="0"/>
        <v>3.5</v>
      </c>
      <c r="G5" s="74">
        <f t="shared" si="0"/>
        <v>13</v>
      </c>
      <c r="H5" s="74">
        <f t="shared" si="0"/>
        <v>14.5</v>
      </c>
      <c r="I5" s="74">
        <f t="shared" si="0"/>
        <v>0</v>
      </c>
      <c r="J5" s="74">
        <f t="shared" ref="J5" si="1">SUM(J6:J10)</f>
        <v>0</v>
      </c>
    </row>
    <row r="6" spans="1:10" x14ac:dyDescent="0.25">
      <c r="A6" s="142" t="s">
        <v>52</v>
      </c>
      <c r="B6" s="143"/>
      <c r="C6" s="143">
        <v>4</v>
      </c>
      <c r="D6" s="143">
        <v>3</v>
      </c>
      <c r="E6" s="143">
        <v>2</v>
      </c>
      <c r="F6" s="143">
        <v>2</v>
      </c>
      <c r="G6" s="143">
        <v>5</v>
      </c>
      <c r="H6" s="158">
        <v>9</v>
      </c>
      <c r="I6" s="158"/>
      <c r="J6" s="158"/>
    </row>
    <row r="7" spans="1:10" x14ac:dyDescent="0.25">
      <c r="A7" s="9" t="s">
        <v>58</v>
      </c>
      <c r="B7" s="38"/>
      <c r="C7" s="38"/>
      <c r="D7" s="38">
        <v>1</v>
      </c>
      <c r="E7" s="38">
        <v>2</v>
      </c>
      <c r="F7" s="38">
        <v>1</v>
      </c>
      <c r="G7" s="38">
        <v>5</v>
      </c>
      <c r="H7" s="85">
        <v>3</v>
      </c>
      <c r="I7" s="85"/>
      <c r="J7" s="85"/>
    </row>
    <row r="8" spans="1:10" x14ac:dyDescent="0.25">
      <c r="A8" s="145" t="s">
        <v>61</v>
      </c>
      <c r="B8" s="146">
        <v>1</v>
      </c>
      <c r="C8" s="146">
        <v>3</v>
      </c>
      <c r="D8" s="146">
        <v>1</v>
      </c>
      <c r="E8" s="146"/>
      <c r="F8" s="146"/>
      <c r="G8" s="146">
        <v>0.5</v>
      </c>
      <c r="H8" s="159">
        <v>2</v>
      </c>
      <c r="I8" s="159"/>
      <c r="J8" s="159"/>
    </row>
    <row r="9" spans="1:10" x14ac:dyDescent="0.25">
      <c r="A9" s="9" t="s">
        <v>65</v>
      </c>
      <c r="B9" s="38"/>
      <c r="C9" s="38">
        <v>2</v>
      </c>
      <c r="D9" s="38">
        <v>0.5</v>
      </c>
      <c r="E9" s="38">
        <v>0.5</v>
      </c>
      <c r="F9" s="38">
        <v>0.5</v>
      </c>
      <c r="G9" s="38">
        <v>0.5</v>
      </c>
      <c r="H9" s="85">
        <v>0.5</v>
      </c>
      <c r="I9" s="85"/>
      <c r="J9" s="85"/>
    </row>
    <row r="10" spans="1:10" x14ac:dyDescent="0.25">
      <c r="A10" s="145" t="s">
        <v>67</v>
      </c>
      <c r="B10" s="146"/>
      <c r="C10" s="146">
        <v>1</v>
      </c>
      <c r="D10" s="146"/>
      <c r="E10" s="146"/>
      <c r="F10" s="146"/>
      <c r="G10" s="146">
        <v>2</v>
      </c>
      <c r="H10" s="159"/>
      <c r="I10" s="159"/>
      <c r="J10" s="159"/>
    </row>
    <row r="11" spans="1:10" x14ac:dyDescent="0.25">
      <c r="A11" s="182" t="s">
        <v>69</v>
      </c>
      <c r="B11" s="148"/>
      <c r="C11" s="148"/>
      <c r="D11" s="148"/>
      <c r="E11" s="148"/>
      <c r="F11" s="148"/>
      <c r="G11" s="148">
        <v>0.5</v>
      </c>
      <c r="H11" s="183"/>
      <c r="I11" s="183"/>
      <c r="J11" s="183"/>
    </row>
    <row r="12" spans="1:10" x14ac:dyDescent="0.25">
      <c r="A12" s="14"/>
      <c r="B12" s="71"/>
      <c r="C12" s="71"/>
      <c r="D12" s="71"/>
      <c r="E12" s="87"/>
      <c r="F12" s="87"/>
      <c r="G12" s="87"/>
      <c r="H12" s="87"/>
      <c r="I12" s="87"/>
      <c r="J12" s="87"/>
    </row>
    <row r="13" spans="1:10" x14ac:dyDescent="0.25">
      <c r="A13" s="26" t="s">
        <v>1</v>
      </c>
      <c r="B13" s="74">
        <f>SUM(B14:B24)</f>
        <v>32.5</v>
      </c>
      <c r="C13" s="74">
        <f t="shared" ref="C13:I13" si="2">SUM(C14:C24)</f>
        <v>49.5</v>
      </c>
      <c r="D13" s="74">
        <f t="shared" si="2"/>
        <v>50</v>
      </c>
      <c r="E13" s="74">
        <f t="shared" si="2"/>
        <v>51</v>
      </c>
      <c r="F13" s="74">
        <f t="shared" si="2"/>
        <v>44.5</v>
      </c>
      <c r="G13" s="74">
        <f t="shared" si="2"/>
        <v>41.5</v>
      </c>
      <c r="H13" s="74">
        <f t="shared" si="2"/>
        <v>40</v>
      </c>
      <c r="I13" s="74">
        <f t="shared" si="2"/>
        <v>0</v>
      </c>
      <c r="J13" s="74">
        <f t="shared" ref="J13" si="3">SUM(J14:J24)</f>
        <v>0</v>
      </c>
    </row>
    <row r="14" spans="1:10" x14ac:dyDescent="0.25">
      <c r="A14" s="142" t="s">
        <v>144</v>
      </c>
      <c r="B14" s="143">
        <v>3</v>
      </c>
      <c r="C14" s="143">
        <v>0.5</v>
      </c>
      <c r="D14" s="143"/>
      <c r="E14" s="143">
        <v>0.5</v>
      </c>
      <c r="F14" s="143">
        <v>0.5</v>
      </c>
      <c r="G14" s="143">
        <v>0.5</v>
      </c>
      <c r="H14" s="158">
        <v>1</v>
      </c>
      <c r="I14" s="158"/>
      <c r="J14" s="158"/>
    </row>
    <row r="15" spans="1:10" x14ac:dyDescent="0.25">
      <c r="A15" s="9" t="s">
        <v>153</v>
      </c>
      <c r="B15" s="38">
        <v>0.5</v>
      </c>
      <c r="C15" s="38"/>
      <c r="D15" s="38">
        <v>3</v>
      </c>
      <c r="E15" s="38">
        <v>3</v>
      </c>
      <c r="F15" s="38">
        <v>0.5</v>
      </c>
      <c r="G15" s="38"/>
      <c r="H15" s="85">
        <v>1</v>
      </c>
      <c r="I15" s="85"/>
      <c r="J15" s="85"/>
    </row>
    <row r="16" spans="1:10" x14ac:dyDescent="0.25">
      <c r="A16" s="145" t="s">
        <v>162</v>
      </c>
      <c r="B16" s="146">
        <v>5</v>
      </c>
      <c r="C16" s="146">
        <v>5</v>
      </c>
      <c r="D16" s="146">
        <v>9</v>
      </c>
      <c r="E16" s="146">
        <v>10</v>
      </c>
      <c r="F16" s="146">
        <v>5</v>
      </c>
      <c r="G16" s="146">
        <v>9</v>
      </c>
      <c r="H16" s="159">
        <v>3</v>
      </c>
      <c r="I16" s="159"/>
      <c r="J16" s="159"/>
    </row>
    <row r="17" spans="1:10" x14ac:dyDescent="0.25">
      <c r="A17" s="9" t="s">
        <v>167</v>
      </c>
      <c r="B17" s="38">
        <v>1</v>
      </c>
      <c r="C17" s="38"/>
      <c r="D17" s="38"/>
      <c r="E17" s="38">
        <v>0.5</v>
      </c>
      <c r="F17" s="38"/>
      <c r="G17" s="38"/>
      <c r="H17" s="85"/>
      <c r="I17" s="85"/>
      <c r="J17" s="85"/>
    </row>
    <row r="18" spans="1:10" x14ac:dyDescent="0.25">
      <c r="A18" s="145" t="s">
        <v>170</v>
      </c>
      <c r="B18" s="146">
        <v>0.5</v>
      </c>
      <c r="C18" s="146">
        <v>0.5</v>
      </c>
      <c r="D18" s="146"/>
      <c r="E18" s="146"/>
      <c r="F18" s="146"/>
      <c r="G18" s="146"/>
      <c r="H18" s="159"/>
      <c r="I18" s="159"/>
      <c r="J18" s="159"/>
    </row>
    <row r="19" spans="1:10" x14ac:dyDescent="0.25">
      <c r="A19" s="13" t="s">
        <v>173</v>
      </c>
      <c r="B19" s="38"/>
      <c r="C19" s="38"/>
      <c r="D19" s="38"/>
      <c r="E19" s="38"/>
      <c r="F19" s="38">
        <v>2</v>
      </c>
      <c r="G19" s="38">
        <v>2</v>
      </c>
      <c r="H19" s="85">
        <v>4</v>
      </c>
      <c r="I19" s="85"/>
      <c r="J19" s="85"/>
    </row>
    <row r="20" spans="1:10" x14ac:dyDescent="0.25">
      <c r="A20" s="145" t="s">
        <v>174</v>
      </c>
      <c r="B20" s="146">
        <v>18</v>
      </c>
      <c r="C20" s="146">
        <v>26</v>
      </c>
      <c r="D20" s="146">
        <v>11</v>
      </c>
      <c r="E20" s="146">
        <v>10</v>
      </c>
      <c r="F20" s="146">
        <v>10</v>
      </c>
      <c r="G20" s="146">
        <v>2</v>
      </c>
      <c r="H20" s="159">
        <v>8</v>
      </c>
      <c r="I20" s="159"/>
      <c r="J20" s="159"/>
    </row>
    <row r="21" spans="1:10" x14ac:dyDescent="0.25">
      <c r="A21" s="9" t="s">
        <v>208</v>
      </c>
      <c r="B21" s="38">
        <v>3</v>
      </c>
      <c r="C21" s="38">
        <v>17</v>
      </c>
      <c r="D21" s="38">
        <v>27</v>
      </c>
      <c r="E21" s="38">
        <v>27</v>
      </c>
      <c r="F21" s="38">
        <v>23</v>
      </c>
      <c r="G21" s="38">
        <v>2</v>
      </c>
      <c r="H21" s="85">
        <v>23</v>
      </c>
      <c r="I21" s="85"/>
      <c r="J21" s="85"/>
    </row>
    <row r="22" spans="1:10" x14ac:dyDescent="0.25">
      <c r="A22" s="145" t="s">
        <v>179</v>
      </c>
      <c r="B22" s="146">
        <v>1</v>
      </c>
      <c r="C22" s="146">
        <v>0.5</v>
      </c>
      <c r="D22" s="146"/>
      <c r="E22" s="146"/>
      <c r="F22" s="146">
        <v>0.5</v>
      </c>
      <c r="G22" s="146">
        <v>22</v>
      </c>
      <c r="H22" s="159"/>
      <c r="I22" s="159"/>
      <c r="J22" s="159"/>
    </row>
    <row r="23" spans="1:10" x14ac:dyDescent="0.25">
      <c r="A23" s="9" t="s">
        <v>187</v>
      </c>
      <c r="B23" s="38">
        <v>0.5</v>
      </c>
      <c r="C23" s="38"/>
      <c r="D23" s="38"/>
      <c r="E23" s="38"/>
      <c r="F23" s="38"/>
      <c r="G23" s="38"/>
      <c r="H23" s="85"/>
      <c r="I23" s="85"/>
      <c r="J23" s="85"/>
    </row>
    <row r="24" spans="1:10" x14ac:dyDescent="0.25">
      <c r="A24" s="150" t="s">
        <v>213</v>
      </c>
      <c r="B24" s="146"/>
      <c r="C24" s="146"/>
      <c r="D24" s="146"/>
      <c r="E24" s="146"/>
      <c r="F24" s="146">
        <v>3</v>
      </c>
      <c r="G24" s="146">
        <v>4</v>
      </c>
      <c r="H24" s="159"/>
      <c r="I24" s="159"/>
      <c r="J24" s="159"/>
    </row>
    <row r="25" spans="1:10" x14ac:dyDescent="0.25">
      <c r="A25" s="14"/>
      <c r="B25" s="71"/>
      <c r="C25" s="71"/>
      <c r="D25" s="71"/>
      <c r="E25" s="87"/>
      <c r="F25" s="87"/>
      <c r="G25" s="87"/>
      <c r="H25" s="87"/>
      <c r="I25" s="87"/>
      <c r="J25" s="87"/>
    </row>
    <row r="26" spans="1:10" x14ac:dyDescent="0.25">
      <c r="A26" s="26" t="s">
        <v>2</v>
      </c>
      <c r="B26" s="74">
        <f t="shared" ref="B26:H26" si="4">SUM(B27:B37)</f>
        <v>14</v>
      </c>
      <c r="C26" s="74">
        <f t="shared" si="4"/>
        <v>17</v>
      </c>
      <c r="D26" s="74">
        <f t="shared" si="4"/>
        <v>20.5</v>
      </c>
      <c r="E26" s="74">
        <f t="shared" si="4"/>
        <v>18</v>
      </c>
      <c r="F26" s="74">
        <f t="shared" si="4"/>
        <v>10</v>
      </c>
      <c r="G26" s="74">
        <f>SUM(G27:G38)</f>
        <v>10.5</v>
      </c>
      <c r="H26" s="74">
        <f t="shared" si="4"/>
        <v>6.6</v>
      </c>
      <c r="I26" s="88"/>
      <c r="J26" s="88"/>
    </row>
    <row r="27" spans="1:10" x14ac:dyDescent="0.25">
      <c r="A27" s="142" t="s">
        <v>13</v>
      </c>
      <c r="B27" s="143"/>
      <c r="C27" s="143">
        <v>0.5</v>
      </c>
      <c r="D27" s="143">
        <v>0.5</v>
      </c>
      <c r="E27" s="143">
        <v>0.5</v>
      </c>
      <c r="F27" s="143">
        <v>0.5</v>
      </c>
      <c r="G27" s="143">
        <v>0.5</v>
      </c>
      <c r="H27" s="158"/>
      <c r="I27" s="158"/>
      <c r="J27" s="158"/>
    </row>
    <row r="28" spans="1:10" x14ac:dyDescent="0.25">
      <c r="A28" s="9" t="s">
        <v>15</v>
      </c>
      <c r="B28" s="38">
        <v>0.5</v>
      </c>
      <c r="C28" s="38"/>
      <c r="D28" s="38"/>
      <c r="E28" s="38"/>
      <c r="F28" s="38"/>
      <c r="G28" s="38"/>
      <c r="H28" s="85"/>
      <c r="I28" s="85"/>
      <c r="J28" s="85"/>
    </row>
    <row r="29" spans="1:10" x14ac:dyDescent="0.25">
      <c r="A29" s="145" t="s">
        <v>20</v>
      </c>
      <c r="B29" s="146">
        <v>0.5</v>
      </c>
      <c r="C29" s="146"/>
      <c r="D29" s="146"/>
      <c r="E29" s="146"/>
      <c r="F29" s="146"/>
      <c r="G29" s="146"/>
      <c r="H29" s="159">
        <v>0.5</v>
      </c>
      <c r="I29" s="159"/>
      <c r="J29" s="159"/>
    </row>
    <row r="30" spans="1:10" x14ac:dyDescent="0.25">
      <c r="A30" s="9" t="s">
        <v>281</v>
      </c>
      <c r="B30" s="38"/>
      <c r="C30" s="38"/>
      <c r="D30" s="38">
        <v>1</v>
      </c>
      <c r="E30" s="38">
        <v>0.5</v>
      </c>
      <c r="F30" s="38">
        <v>0.5</v>
      </c>
      <c r="G30" s="38"/>
      <c r="H30" s="85"/>
      <c r="I30" s="85"/>
      <c r="J30" s="85"/>
    </row>
    <row r="31" spans="1:10" x14ac:dyDescent="0.25">
      <c r="A31" s="145" t="s">
        <v>21</v>
      </c>
      <c r="B31" s="146">
        <v>0.5</v>
      </c>
      <c r="C31" s="146"/>
      <c r="D31" s="146"/>
      <c r="E31" s="146"/>
      <c r="F31" s="146"/>
      <c r="G31" s="146"/>
      <c r="H31" s="159"/>
      <c r="I31" s="159"/>
      <c r="J31" s="159"/>
    </row>
    <row r="32" spans="1:10" x14ac:dyDescent="0.25">
      <c r="A32" s="9" t="s">
        <v>29</v>
      </c>
      <c r="B32" s="38">
        <v>5</v>
      </c>
      <c r="C32" s="38">
        <v>12</v>
      </c>
      <c r="D32" s="38">
        <v>16</v>
      </c>
      <c r="E32" s="38">
        <v>13</v>
      </c>
      <c r="F32" s="38">
        <v>6</v>
      </c>
      <c r="G32" s="38">
        <v>6</v>
      </c>
      <c r="H32" s="85">
        <v>5</v>
      </c>
      <c r="I32" s="85"/>
      <c r="J32" s="85"/>
    </row>
    <row r="33" spans="1:10" x14ac:dyDescent="0.25">
      <c r="A33" s="145" t="s">
        <v>36</v>
      </c>
      <c r="B33" s="146">
        <v>0.5</v>
      </c>
      <c r="C33" s="146"/>
      <c r="D33" s="146"/>
      <c r="E33" s="146"/>
      <c r="F33" s="146"/>
      <c r="G33" s="146"/>
      <c r="H33" s="159"/>
      <c r="I33" s="159"/>
      <c r="J33" s="159"/>
    </row>
    <row r="34" spans="1:10" x14ac:dyDescent="0.25">
      <c r="A34" s="9" t="s">
        <v>39</v>
      </c>
      <c r="B34" s="38">
        <v>1</v>
      </c>
      <c r="C34" s="38"/>
      <c r="D34" s="38"/>
      <c r="E34" s="38"/>
      <c r="F34" s="38"/>
      <c r="G34" s="38"/>
      <c r="H34" s="85"/>
      <c r="I34" s="85"/>
      <c r="J34" s="85"/>
    </row>
    <row r="35" spans="1:10" x14ac:dyDescent="0.25">
      <c r="A35" s="145" t="s">
        <v>40</v>
      </c>
      <c r="B35" s="146"/>
      <c r="C35" s="146">
        <v>0.5</v>
      </c>
      <c r="D35" s="146"/>
      <c r="E35" s="146">
        <v>1</v>
      </c>
      <c r="F35" s="146">
        <v>0.5</v>
      </c>
      <c r="G35" s="146">
        <v>0.5</v>
      </c>
      <c r="H35" s="159">
        <v>0.1</v>
      </c>
      <c r="I35" s="159"/>
      <c r="J35" s="159"/>
    </row>
    <row r="36" spans="1:10" x14ac:dyDescent="0.25">
      <c r="A36" s="9" t="s">
        <v>42</v>
      </c>
      <c r="B36" s="38">
        <v>6</v>
      </c>
      <c r="C36" s="38">
        <v>3</v>
      </c>
      <c r="D36" s="38">
        <v>2</v>
      </c>
      <c r="E36" s="38">
        <v>3</v>
      </c>
      <c r="F36" s="38">
        <v>2</v>
      </c>
      <c r="G36" s="38">
        <v>0.5</v>
      </c>
      <c r="H36" s="85">
        <v>0.5</v>
      </c>
      <c r="I36" s="85"/>
      <c r="J36" s="85"/>
    </row>
    <row r="37" spans="1:10" x14ac:dyDescent="0.25">
      <c r="A37" s="145" t="s">
        <v>44</v>
      </c>
      <c r="B37" s="146"/>
      <c r="C37" s="146">
        <v>1</v>
      </c>
      <c r="D37" s="146">
        <v>1</v>
      </c>
      <c r="E37" s="146"/>
      <c r="F37" s="146">
        <v>0.5</v>
      </c>
      <c r="G37" s="146">
        <v>1</v>
      </c>
      <c r="H37" s="159">
        <v>0.5</v>
      </c>
      <c r="I37" s="159"/>
      <c r="J37" s="159"/>
    </row>
    <row r="38" spans="1:10" x14ac:dyDescent="0.25">
      <c r="A38" s="9" t="s">
        <v>45</v>
      </c>
      <c r="B38" s="38">
        <v>2</v>
      </c>
      <c r="C38" s="38">
        <v>1</v>
      </c>
      <c r="D38" s="38"/>
      <c r="E38" s="38">
        <v>1</v>
      </c>
      <c r="F38" s="38"/>
      <c r="G38" s="38">
        <v>2</v>
      </c>
      <c r="H38" s="85"/>
      <c r="I38" s="85"/>
      <c r="J38" s="85"/>
    </row>
    <row r="39" spans="1:10" x14ac:dyDescent="0.25">
      <c r="A39" s="14"/>
      <c r="B39" s="71"/>
      <c r="C39" s="71"/>
      <c r="D39" s="71"/>
      <c r="E39" s="71"/>
      <c r="F39" s="71"/>
      <c r="G39" s="71"/>
      <c r="H39" s="87"/>
      <c r="I39" s="87"/>
      <c r="J39" s="87"/>
    </row>
    <row r="40" spans="1:10" x14ac:dyDescent="0.25">
      <c r="A40" s="26" t="s">
        <v>4</v>
      </c>
      <c r="B40" s="74">
        <f>SUM(B41:B56)</f>
        <v>16</v>
      </c>
      <c r="C40" s="74">
        <f t="shared" ref="C40:I40" si="5">SUM(C41:C56)</f>
        <v>13</v>
      </c>
      <c r="D40" s="74">
        <f t="shared" si="5"/>
        <v>7.5</v>
      </c>
      <c r="E40" s="74">
        <f t="shared" si="5"/>
        <v>9.5</v>
      </c>
      <c r="F40" s="74">
        <f t="shared" si="5"/>
        <v>9</v>
      </c>
      <c r="G40" s="74">
        <f t="shared" si="5"/>
        <v>11</v>
      </c>
      <c r="H40" s="74">
        <f t="shared" si="5"/>
        <v>12.799999999999999</v>
      </c>
      <c r="I40" s="74">
        <f t="shared" si="5"/>
        <v>0</v>
      </c>
      <c r="J40" s="74">
        <f t="shared" ref="J40" si="6">SUM(J41:J56)</f>
        <v>0</v>
      </c>
    </row>
    <row r="41" spans="1:10" x14ac:dyDescent="0.25">
      <c r="A41" s="142" t="s">
        <v>194</v>
      </c>
      <c r="B41" s="143">
        <v>7</v>
      </c>
      <c r="C41" s="143">
        <v>4</v>
      </c>
      <c r="D41" s="143">
        <v>2</v>
      </c>
      <c r="E41" s="143">
        <v>2</v>
      </c>
      <c r="F41" s="143">
        <v>1</v>
      </c>
      <c r="G41" s="143">
        <v>1</v>
      </c>
      <c r="H41" s="158">
        <v>2</v>
      </c>
      <c r="I41" s="158"/>
      <c r="J41" s="158"/>
    </row>
    <row r="42" spans="1:10" x14ac:dyDescent="0.25">
      <c r="A42" s="9" t="s">
        <v>89</v>
      </c>
      <c r="B42" s="38"/>
      <c r="C42" s="38">
        <v>0.5</v>
      </c>
      <c r="D42" s="38"/>
      <c r="E42" s="38"/>
      <c r="F42" s="38"/>
      <c r="G42" s="38"/>
      <c r="H42" s="85"/>
      <c r="I42" s="85"/>
      <c r="J42" s="85"/>
    </row>
    <row r="43" spans="1:10" x14ac:dyDescent="0.25">
      <c r="A43" s="145" t="s">
        <v>96</v>
      </c>
      <c r="B43" s="146">
        <v>1</v>
      </c>
      <c r="C43" s="146">
        <v>0.5</v>
      </c>
      <c r="D43" s="146"/>
      <c r="E43" s="146"/>
      <c r="F43" s="146"/>
      <c r="G43" s="146"/>
      <c r="H43" s="159"/>
      <c r="I43" s="159"/>
      <c r="J43" s="159"/>
    </row>
    <row r="44" spans="1:10" x14ac:dyDescent="0.25">
      <c r="A44" s="9" t="s">
        <v>97</v>
      </c>
      <c r="B44" s="38">
        <v>0.5</v>
      </c>
      <c r="C44" s="38">
        <v>0.5</v>
      </c>
      <c r="D44" s="38">
        <v>0.5</v>
      </c>
      <c r="E44" s="38">
        <v>1</v>
      </c>
      <c r="F44" s="38">
        <v>0.5</v>
      </c>
      <c r="G44" s="38">
        <v>0.5</v>
      </c>
      <c r="H44" s="85">
        <v>0.5</v>
      </c>
      <c r="I44" s="85"/>
      <c r="J44" s="85"/>
    </row>
    <row r="45" spans="1:10" x14ac:dyDescent="0.25">
      <c r="A45" s="145" t="s">
        <v>98</v>
      </c>
      <c r="B45" s="146">
        <v>0.5</v>
      </c>
      <c r="C45" s="146"/>
      <c r="D45" s="146"/>
      <c r="E45" s="146"/>
      <c r="F45" s="146"/>
      <c r="G45" s="146"/>
      <c r="H45" s="159"/>
      <c r="I45" s="159"/>
      <c r="J45" s="159"/>
    </row>
    <row r="46" spans="1:10" x14ac:dyDescent="0.25">
      <c r="A46" s="9" t="s">
        <v>99</v>
      </c>
      <c r="B46" s="38"/>
      <c r="C46" s="38">
        <v>0.5</v>
      </c>
      <c r="D46" s="38"/>
      <c r="E46" s="38"/>
      <c r="F46" s="38">
        <v>0.5</v>
      </c>
      <c r="G46" s="38">
        <v>0.5</v>
      </c>
      <c r="H46" s="85">
        <v>0.1</v>
      </c>
      <c r="I46" s="85"/>
      <c r="J46" s="85"/>
    </row>
    <row r="47" spans="1:10" x14ac:dyDescent="0.25">
      <c r="A47" s="145" t="s">
        <v>103</v>
      </c>
      <c r="B47" s="146">
        <v>1</v>
      </c>
      <c r="C47" s="146">
        <v>1</v>
      </c>
      <c r="D47" s="146">
        <v>0.5</v>
      </c>
      <c r="E47" s="146">
        <v>0.5</v>
      </c>
      <c r="F47" s="146">
        <v>0.5</v>
      </c>
      <c r="G47" s="146">
        <v>0.5</v>
      </c>
      <c r="H47" s="159">
        <v>1</v>
      </c>
      <c r="I47" s="159"/>
      <c r="J47" s="159"/>
    </row>
    <row r="48" spans="1:10" x14ac:dyDescent="0.25">
      <c r="A48" s="9" t="s">
        <v>104</v>
      </c>
      <c r="B48" s="38"/>
      <c r="C48" s="38"/>
      <c r="D48" s="38">
        <v>0.5</v>
      </c>
      <c r="E48" s="38"/>
      <c r="F48" s="38"/>
      <c r="G48" s="38"/>
      <c r="H48" s="85"/>
      <c r="I48" s="85"/>
      <c r="J48" s="85"/>
    </row>
    <row r="49" spans="1:10" x14ac:dyDescent="0.25">
      <c r="A49" s="145" t="s">
        <v>115</v>
      </c>
      <c r="B49" s="146"/>
      <c r="C49" s="146">
        <v>0.5</v>
      </c>
      <c r="D49" s="146">
        <v>1</v>
      </c>
      <c r="E49" s="146"/>
      <c r="F49" s="146"/>
      <c r="G49" s="146"/>
      <c r="H49" s="159"/>
      <c r="I49" s="159"/>
      <c r="J49" s="159"/>
    </row>
    <row r="50" spans="1:10" x14ac:dyDescent="0.25">
      <c r="A50" s="9" t="s">
        <v>448</v>
      </c>
      <c r="B50" s="38">
        <v>1</v>
      </c>
      <c r="C50" s="38"/>
      <c r="D50" s="38"/>
      <c r="E50" s="38"/>
      <c r="F50" s="38"/>
      <c r="G50" s="38"/>
      <c r="H50" s="85"/>
      <c r="I50" s="85"/>
      <c r="J50" s="85"/>
    </row>
    <row r="51" spans="1:10" x14ac:dyDescent="0.25">
      <c r="A51" s="145" t="s">
        <v>123</v>
      </c>
      <c r="B51" s="146">
        <v>0.5</v>
      </c>
      <c r="C51" s="146"/>
      <c r="D51" s="146"/>
      <c r="E51" s="146"/>
      <c r="F51" s="146"/>
      <c r="G51" s="146"/>
      <c r="H51" s="159">
        <v>0.5</v>
      </c>
      <c r="I51" s="159"/>
      <c r="J51" s="159"/>
    </row>
    <row r="52" spans="1:10" x14ac:dyDescent="0.25">
      <c r="A52" s="9" t="s">
        <v>130</v>
      </c>
      <c r="B52" s="38"/>
      <c r="C52" s="38">
        <v>0.5</v>
      </c>
      <c r="D52" s="38"/>
      <c r="E52" s="38"/>
      <c r="F52" s="38"/>
      <c r="G52" s="38"/>
      <c r="H52" s="85">
        <v>0.5</v>
      </c>
      <c r="I52" s="85"/>
      <c r="J52" s="85"/>
    </row>
    <row r="53" spans="1:10" x14ac:dyDescent="0.25">
      <c r="A53" s="145" t="s">
        <v>131</v>
      </c>
      <c r="B53" s="146">
        <v>0.5</v>
      </c>
      <c r="C53" s="146">
        <v>0.5</v>
      </c>
      <c r="D53" s="146">
        <v>0.5</v>
      </c>
      <c r="E53" s="146">
        <v>0.5</v>
      </c>
      <c r="F53" s="146"/>
      <c r="G53" s="146">
        <v>0.5</v>
      </c>
      <c r="H53" s="159">
        <v>0.1</v>
      </c>
      <c r="I53" s="159"/>
      <c r="J53" s="159"/>
    </row>
    <row r="54" spans="1:10" x14ac:dyDescent="0.25">
      <c r="A54" s="9" t="s">
        <v>139</v>
      </c>
      <c r="B54" s="38"/>
      <c r="C54" s="38">
        <v>0.5</v>
      </c>
      <c r="D54" s="38">
        <v>0.5</v>
      </c>
      <c r="E54" s="38">
        <v>0.5</v>
      </c>
      <c r="F54" s="38">
        <v>0.5</v>
      </c>
      <c r="G54" s="38">
        <v>0.5</v>
      </c>
      <c r="H54" s="85">
        <v>0.1</v>
      </c>
      <c r="I54" s="85"/>
      <c r="J54" s="85"/>
    </row>
    <row r="55" spans="1:10" x14ac:dyDescent="0.25">
      <c r="A55" s="145" t="s">
        <v>140</v>
      </c>
      <c r="B55" s="146">
        <v>2</v>
      </c>
      <c r="C55" s="146">
        <v>3</v>
      </c>
      <c r="D55" s="146">
        <v>2</v>
      </c>
      <c r="E55" s="146">
        <v>2</v>
      </c>
      <c r="F55" s="146">
        <v>2</v>
      </c>
      <c r="G55" s="146">
        <v>0.5</v>
      </c>
      <c r="H55" s="159">
        <v>1</v>
      </c>
      <c r="I55" s="159"/>
      <c r="J55" s="159"/>
    </row>
    <row r="56" spans="1:10" x14ac:dyDescent="0.25">
      <c r="A56" s="151" t="s">
        <v>197</v>
      </c>
      <c r="B56" s="152">
        <v>2</v>
      </c>
      <c r="C56" s="152">
        <v>1</v>
      </c>
      <c r="D56" s="152"/>
      <c r="E56" s="152">
        <v>3</v>
      </c>
      <c r="F56" s="152">
        <v>4</v>
      </c>
      <c r="G56" s="152">
        <v>7</v>
      </c>
      <c r="H56" s="160">
        <v>7</v>
      </c>
      <c r="I56" s="160"/>
      <c r="J56" s="160"/>
    </row>
    <row r="57" spans="1:10" x14ac:dyDescent="0.25">
      <c r="A57" s="154" t="s">
        <v>198</v>
      </c>
      <c r="B57" s="155"/>
      <c r="C57" s="155"/>
      <c r="D57" s="155"/>
      <c r="E57" s="155">
        <v>9</v>
      </c>
      <c r="F57" s="155"/>
      <c r="G57" s="155">
        <v>7</v>
      </c>
      <c r="H57" s="169">
        <v>4</v>
      </c>
      <c r="I57" s="169"/>
      <c r="J57" s="169"/>
    </row>
    <row r="58" spans="1:10" x14ac:dyDescent="0.25">
      <c r="A58" s="27"/>
      <c r="B58" s="71"/>
      <c r="C58" s="71"/>
      <c r="D58" s="71"/>
      <c r="E58" s="71"/>
      <c r="F58" s="71"/>
      <c r="G58" s="71"/>
      <c r="H58" s="87"/>
      <c r="I58" s="87"/>
      <c r="J58" s="87"/>
    </row>
    <row r="59" spans="1:10" x14ac:dyDescent="0.25">
      <c r="A59" s="26" t="s">
        <v>5</v>
      </c>
      <c r="B59" s="74">
        <f t="shared" ref="B59:I59" si="7">B40+B26+B13+B5</f>
        <v>63.5</v>
      </c>
      <c r="C59" s="74">
        <f t="shared" si="7"/>
        <v>89.5</v>
      </c>
      <c r="D59" s="74">
        <f t="shared" si="7"/>
        <v>83.5</v>
      </c>
      <c r="E59" s="74">
        <f t="shared" si="7"/>
        <v>83</v>
      </c>
      <c r="F59" s="74">
        <f t="shared" si="7"/>
        <v>67</v>
      </c>
      <c r="G59" s="74">
        <f t="shared" ref="G59" si="8">G40+G26+G13+G5</f>
        <v>76</v>
      </c>
      <c r="H59" s="74">
        <f t="shared" si="7"/>
        <v>73.900000000000006</v>
      </c>
      <c r="I59" s="74">
        <f t="shared" si="7"/>
        <v>0</v>
      </c>
      <c r="J59" s="74">
        <f t="shared" ref="J59" si="9">J40+J26+J13+J5</f>
        <v>0</v>
      </c>
    </row>
    <row r="60" spans="1:10" x14ac:dyDescent="0.25">
      <c r="A60" s="26" t="s">
        <v>6</v>
      </c>
      <c r="B60" s="42">
        <f>COUNT(B6:B10)+COUNT(B14:B24)+COUNT(B27:B38)+COUNT(B41:B55)</f>
        <v>27</v>
      </c>
      <c r="C60" s="42">
        <f t="shared" ref="C60:I60" si="10">COUNT(C6:C10)+COUNT(C14:C24)+COUNT(C27:C38)+COUNT(C41:C55)</f>
        <v>27</v>
      </c>
      <c r="D60" s="42">
        <f t="shared" si="10"/>
        <v>21</v>
      </c>
      <c r="E60" s="42">
        <f t="shared" si="10"/>
        <v>21</v>
      </c>
      <c r="F60" s="42">
        <f t="shared" si="10"/>
        <v>23</v>
      </c>
      <c r="G60" s="42">
        <f t="shared" ref="G60" si="11">COUNT(G6:G10)+COUNT(G14:G24)+COUNT(G27:G38)+COUNT(G41:G55)</f>
        <v>25</v>
      </c>
      <c r="H60" s="42">
        <f t="shared" si="10"/>
        <v>24</v>
      </c>
      <c r="I60" s="42">
        <f t="shared" si="10"/>
        <v>0</v>
      </c>
      <c r="J60" s="42">
        <f t="shared" ref="J60" si="12">COUNT(J6:J10)+COUNT(J14:J24)+COUNT(J27:J38)+COUNT(J41:J55)</f>
        <v>0</v>
      </c>
    </row>
    <row r="61" spans="1:10" x14ac:dyDescent="0.25">
      <c r="A61" s="26" t="s">
        <v>449</v>
      </c>
      <c r="B61" s="42"/>
      <c r="C61" s="42"/>
      <c r="D61" s="42"/>
      <c r="E61" s="88"/>
      <c r="F61" s="88"/>
      <c r="G61" s="88"/>
      <c r="H61" s="88"/>
      <c r="I61" s="88">
        <v>8074</v>
      </c>
      <c r="J61" s="88"/>
    </row>
    <row r="62" spans="1:10" x14ac:dyDescent="0.25">
      <c r="B62" s="83"/>
      <c r="C62" s="83"/>
      <c r="D62" s="83"/>
      <c r="E62" s="83"/>
      <c r="F62" s="83"/>
      <c r="G62" s="83"/>
      <c r="H62" s="83"/>
      <c r="I62" s="83"/>
      <c r="J62" s="83"/>
    </row>
    <row r="63" spans="1:10" x14ac:dyDescent="0.25">
      <c r="B63" s="83"/>
      <c r="C63" s="83"/>
      <c r="D63" s="83"/>
      <c r="E63" s="83"/>
      <c r="F63" s="83"/>
      <c r="G63" s="83"/>
      <c r="H63" s="83"/>
      <c r="I63" s="83"/>
      <c r="J63" s="83"/>
    </row>
  </sheetData>
  <sortState xmlns:xlrd2="http://schemas.microsoft.com/office/spreadsheetml/2017/richdata2" ref="A41:I55">
    <sortCondition ref="A40:A55"/>
  </sortState>
  <phoneticPr fontId="4" type="noConversion"/>
  <printOptions gridLines="1"/>
  <pageMargins left="0.74803149606299213" right="0.74803149606299213" top="0.98425196850393704" bottom="0.98425196850393704" header="0.51181102362204722" footer="0.51181102362204722"/>
  <pageSetup paperSize="9" scale="76" orientation="portrait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Sheet62">
    <pageSetUpPr fitToPage="1"/>
  </sheetPr>
  <dimension ref="A1:J53"/>
  <sheetViews>
    <sheetView topLeftCell="A22" zoomScaleNormal="100" workbookViewId="0">
      <selection activeCell="F51" sqref="F51:G52"/>
    </sheetView>
  </sheetViews>
  <sheetFormatPr defaultColWidth="8.85546875" defaultRowHeight="15.75" customHeight="1" x14ac:dyDescent="0.25"/>
  <cols>
    <col min="1" max="1" width="30.140625" style="2" customWidth="1"/>
    <col min="2" max="7" width="9.5703125" style="2" customWidth="1"/>
    <col min="8" max="10" width="11.140625" style="2" customWidth="1"/>
    <col min="11" max="16384" width="8.85546875" style="2"/>
  </cols>
  <sheetData>
    <row r="1" spans="1:10" x14ac:dyDescent="0.25">
      <c r="A1" s="26"/>
      <c r="B1" s="22">
        <v>1976</v>
      </c>
      <c r="C1" s="22">
        <v>1997</v>
      </c>
      <c r="D1" s="22">
        <v>2006</v>
      </c>
      <c r="E1" s="22">
        <v>2011</v>
      </c>
      <c r="F1" s="22">
        <v>2014</v>
      </c>
      <c r="G1" s="22">
        <v>2017</v>
      </c>
      <c r="H1" s="22">
        <v>2020</v>
      </c>
      <c r="I1" s="22">
        <v>2023</v>
      </c>
      <c r="J1" s="22"/>
    </row>
    <row r="2" spans="1:10" x14ac:dyDescent="0.25">
      <c r="A2" s="29" t="s">
        <v>282</v>
      </c>
      <c r="B2" s="16" t="s">
        <v>189</v>
      </c>
      <c r="C2" s="16" t="s">
        <v>189</v>
      </c>
      <c r="D2" s="16" t="s">
        <v>189</v>
      </c>
      <c r="E2" s="16" t="s">
        <v>189</v>
      </c>
      <c r="F2" s="16" t="s">
        <v>189</v>
      </c>
      <c r="G2" s="16" t="s">
        <v>189</v>
      </c>
      <c r="H2" s="16" t="s">
        <v>189</v>
      </c>
      <c r="I2" s="16" t="s">
        <v>189</v>
      </c>
      <c r="J2" s="16" t="s">
        <v>189</v>
      </c>
    </row>
    <row r="3" spans="1:10" x14ac:dyDescent="0.25">
      <c r="A3" s="10" t="s">
        <v>283</v>
      </c>
      <c r="B3" s="6"/>
      <c r="C3" s="6"/>
      <c r="D3" s="6"/>
      <c r="E3" s="12"/>
      <c r="F3" s="12"/>
      <c r="G3" s="12" t="s">
        <v>277</v>
      </c>
      <c r="H3" s="12"/>
      <c r="I3" s="12" t="s">
        <v>260</v>
      </c>
      <c r="J3" s="12"/>
    </row>
    <row r="4" spans="1:10" x14ac:dyDescent="0.25">
      <c r="A4" s="21" t="s">
        <v>450</v>
      </c>
      <c r="B4" s="8"/>
      <c r="C4" s="8"/>
      <c r="D4" s="8"/>
      <c r="E4" s="56"/>
      <c r="F4" s="56"/>
      <c r="G4" s="56"/>
      <c r="H4" s="56"/>
      <c r="I4" s="56"/>
      <c r="J4" s="56"/>
    </row>
    <row r="5" spans="1:10" x14ac:dyDescent="0.25">
      <c r="A5" s="26" t="s">
        <v>3</v>
      </c>
      <c r="B5" s="74">
        <f>SUM(B6:B8)</f>
        <v>0</v>
      </c>
      <c r="C5" s="74">
        <f t="shared" ref="C5:I5" si="0">SUM(C6:C8)</f>
        <v>0</v>
      </c>
      <c r="D5" s="74">
        <f t="shared" si="0"/>
        <v>0.55000000000000004</v>
      </c>
      <c r="E5" s="74">
        <f t="shared" si="0"/>
        <v>2.5</v>
      </c>
      <c r="F5" s="74">
        <f t="shared" si="0"/>
        <v>5</v>
      </c>
      <c r="G5" s="74">
        <f t="shared" si="0"/>
        <v>6.5</v>
      </c>
      <c r="H5" s="74">
        <f t="shared" si="0"/>
        <v>4</v>
      </c>
      <c r="I5" s="74">
        <f t="shared" si="0"/>
        <v>4</v>
      </c>
      <c r="J5" s="74">
        <f t="shared" ref="J5" si="1">SUM(J6:J8)</f>
        <v>0</v>
      </c>
    </row>
    <row r="6" spans="1:10" x14ac:dyDescent="0.25">
      <c r="A6" s="142" t="s">
        <v>61</v>
      </c>
      <c r="B6" s="162"/>
      <c r="C6" s="162"/>
      <c r="D6" s="162"/>
      <c r="E6" s="162"/>
      <c r="F6" s="162"/>
      <c r="G6" s="143">
        <v>0.5</v>
      </c>
      <c r="H6" s="143">
        <v>1</v>
      </c>
      <c r="I6" s="158">
        <v>1</v>
      </c>
      <c r="J6" s="158"/>
    </row>
    <row r="7" spans="1:10" x14ac:dyDescent="0.25">
      <c r="A7" s="9" t="s">
        <v>65</v>
      </c>
      <c r="B7" s="38"/>
      <c r="C7" s="38"/>
      <c r="D7" s="38">
        <v>0.05</v>
      </c>
      <c r="E7" s="38">
        <v>0.5</v>
      </c>
      <c r="F7" s="38"/>
      <c r="G7" s="38"/>
      <c r="H7" s="85"/>
      <c r="I7" s="85"/>
      <c r="J7" s="85"/>
    </row>
    <row r="8" spans="1:10" x14ac:dyDescent="0.25">
      <c r="A8" s="145" t="s">
        <v>70</v>
      </c>
      <c r="B8" s="146"/>
      <c r="C8" s="146"/>
      <c r="D8" s="146">
        <v>0.5</v>
      </c>
      <c r="E8" s="146">
        <v>2</v>
      </c>
      <c r="F8" s="146">
        <v>5</v>
      </c>
      <c r="G8" s="146">
        <v>6</v>
      </c>
      <c r="H8" s="159">
        <v>3</v>
      </c>
      <c r="I8" s="159">
        <v>3</v>
      </c>
      <c r="J8" s="159"/>
    </row>
    <row r="9" spans="1:10" x14ac:dyDescent="0.25">
      <c r="A9" s="21"/>
      <c r="B9" s="71"/>
      <c r="C9" s="71"/>
      <c r="D9" s="71"/>
      <c r="E9" s="87"/>
      <c r="F9" s="87"/>
      <c r="G9" s="87"/>
      <c r="H9" s="87"/>
      <c r="I9" s="87"/>
      <c r="J9" s="87"/>
    </row>
    <row r="10" spans="1:10" x14ac:dyDescent="0.25">
      <c r="A10" s="26" t="s">
        <v>1</v>
      </c>
      <c r="B10" s="74">
        <f>SUM(B11:B19)</f>
        <v>22</v>
      </c>
      <c r="C10" s="74">
        <f t="shared" ref="C10:H10" si="2">SUM(C11:C19)</f>
        <v>48.5</v>
      </c>
      <c r="D10" s="74">
        <f t="shared" si="2"/>
        <v>35.5</v>
      </c>
      <c r="E10" s="74">
        <f t="shared" si="2"/>
        <v>36</v>
      </c>
      <c r="F10" s="74">
        <f t="shared" si="2"/>
        <v>32</v>
      </c>
      <c r="G10" s="74">
        <f t="shared" si="2"/>
        <v>39</v>
      </c>
      <c r="H10" s="74">
        <f t="shared" si="2"/>
        <v>36</v>
      </c>
      <c r="I10" s="74">
        <f>SUM(I11:I19)</f>
        <v>49</v>
      </c>
      <c r="J10" s="74">
        <f>SUM(J11:J19)</f>
        <v>0</v>
      </c>
    </row>
    <row r="11" spans="1:10" x14ac:dyDescent="0.25">
      <c r="A11" s="142" t="s">
        <v>144</v>
      </c>
      <c r="B11" s="143">
        <v>5</v>
      </c>
      <c r="C11" s="143">
        <v>4</v>
      </c>
      <c r="D11" s="143">
        <v>6</v>
      </c>
      <c r="E11" s="143">
        <v>5</v>
      </c>
      <c r="F11" s="143">
        <v>3</v>
      </c>
      <c r="G11" s="143">
        <v>3</v>
      </c>
      <c r="H11" s="158">
        <v>6</v>
      </c>
      <c r="I11" s="158">
        <v>10</v>
      </c>
      <c r="J11" s="158"/>
    </row>
    <row r="12" spans="1:10" x14ac:dyDescent="0.25">
      <c r="A12" s="9" t="s">
        <v>153</v>
      </c>
      <c r="B12" s="38">
        <v>0.5</v>
      </c>
      <c r="C12" s="38"/>
      <c r="D12" s="38"/>
      <c r="E12" s="38">
        <v>0.5</v>
      </c>
      <c r="F12" s="38"/>
      <c r="G12" s="38"/>
      <c r="H12" s="85"/>
      <c r="I12" s="85"/>
      <c r="J12" s="85"/>
    </row>
    <row r="13" spans="1:10" x14ac:dyDescent="0.25">
      <c r="A13" s="145" t="s">
        <v>167</v>
      </c>
      <c r="B13" s="146"/>
      <c r="C13" s="146">
        <v>0.5</v>
      </c>
      <c r="D13" s="146"/>
      <c r="E13" s="146">
        <v>0.5</v>
      </c>
      <c r="F13" s="146"/>
      <c r="G13" s="146"/>
      <c r="H13" s="159"/>
      <c r="I13" s="159"/>
      <c r="J13" s="159"/>
    </row>
    <row r="14" spans="1:10" x14ac:dyDescent="0.25">
      <c r="A14" s="9" t="s">
        <v>173</v>
      </c>
      <c r="B14" s="38">
        <v>0.5</v>
      </c>
      <c r="C14" s="38"/>
      <c r="D14" s="38"/>
      <c r="E14" s="38"/>
      <c r="F14" s="38"/>
      <c r="G14" s="38"/>
      <c r="H14" s="85"/>
      <c r="I14" s="85"/>
      <c r="J14" s="85"/>
    </row>
    <row r="15" spans="1:10" x14ac:dyDescent="0.25">
      <c r="A15" s="145" t="s">
        <v>174</v>
      </c>
      <c r="B15" s="146">
        <v>6</v>
      </c>
      <c r="C15" s="146">
        <v>17</v>
      </c>
      <c r="D15" s="146">
        <v>9</v>
      </c>
      <c r="E15" s="146">
        <v>8</v>
      </c>
      <c r="F15" s="146">
        <v>7</v>
      </c>
      <c r="G15" s="146">
        <v>10</v>
      </c>
      <c r="H15" s="159">
        <v>8</v>
      </c>
      <c r="I15" s="159">
        <v>12</v>
      </c>
      <c r="J15" s="159"/>
    </row>
    <row r="16" spans="1:10" x14ac:dyDescent="0.25">
      <c r="A16" s="9" t="s">
        <v>175</v>
      </c>
      <c r="B16" s="38"/>
      <c r="C16" s="38">
        <v>2</v>
      </c>
      <c r="D16" s="38"/>
      <c r="E16" s="38"/>
      <c r="F16" s="38"/>
      <c r="G16" s="38"/>
      <c r="H16" s="85"/>
      <c r="I16" s="85"/>
      <c r="J16" s="85"/>
    </row>
    <row r="17" spans="1:10" x14ac:dyDescent="0.25">
      <c r="A17" s="145" t="s">
        <v>208</v>
      </c>
      <c r="B17" s="146">
        <v>10</v>
      </c>
      <c r="C17" s="146">
        <v>25</v>
      </c>
      <c r="D17" s="146">
        <v>20</v>
      </c>
      <c r="E17" s="146">
        <v>22</v>
      </c>
      <c r="F17" s="146">
        <v>22</v>
      </c>
      <c r="G17" s="146">
        <v>26</v>
      </c>
      <c r="H17" s="159">
        <v>22</v>
      </c>
      <c r="I17" s="159">
        <v>26</v>
      </c>
      <c r="J17" s="159"/>
    </row>
    <row r="18" spans="1:10" x14ac:dyDescent="0.25">
      <c r="A18" s="9" t="s">
        <v>179</v>
      </c>
      <c r="B18" s="38"/>
      <c r="C18" s="38"/>
      <c r="D18" s="38">
        <v>0.5</v>
      </c>
      <c r="E18" s="38"/>
      <c r="F18" s="38"/>
      <c r="G18" s="38"/>
      <c r="H18" s="85"/>
      <c r="I18" s="85"/>
      <c r="J18" s="85"/>
    </row>
    <row r="19" spans="1:10" x14ac:dyDescent="0.25">
      <c r="A19" s="150" t="s">
        <v>451</v>
      </c>
      <c r="B19" s="146"/>
      <c r="C19" s="146"/>
      <c r="D19" s="146"/>
      <c r="E19" s="146"/>
      <c r="F19" s="146"/>
      <c r="G19" s="146"/>
      <c r="H19" s="159"/>
      <c r="I19" s="159">
        <v>1</v>
      </c>
      <c r="J19" s="159"/>
    </row>
    <row r="20" spans="1:10" x14ac:dyDescent="0.25">
      <c r="A20" s="11" t="s">
        <v>0</v>
      </c>
      <c r="B20" s="38"/>
      <c r="C20" s="38"/>
      <c r="D20" s="38"/>
      <c r="E20" s="38"/>
      <c r="F20" s="38">
        <v>2</v>
      </c>
      <c r="G20" s="38"/>
      <c r="H20" s="85"/>
      <c r="I20" s="85"/>
      <c r="J20" s="85"/>
    </row>
    <row r="21" spans="1:10" x14ac:dyDescent="0.25">
      <c r="A21" s="14"/>
      <c r="B21" s="71"/>
      <c r="C21" s="71"/>
      <c r="D21" s="71"/>
      <c r="E21" s="87"/>
      <c r="F21" s="87"/>
      <c r="G21" s="87"/>
      <c r="H21" s="87"/>
      <c r="I21" s="87"/>
      <c r="J21" s="87"/>
    </row>
    <row r="22" spans="1:10" x14ac:dyDescent="0.25">
      <c r="A22" s="26" t="s">
        <v>2</v>
      </c>
      <c r="B22" s="74">
        <f>SUM(B23:B28)</f>
        <v>12.5</v>
      </c>
      <c r="C22" s="74">
        <f t="shared" ref="C22:I22" si="3">SUM(C23:C28)</f>
        <v>9.5</v>
      </c>
      <c r="D22" s="74">
        <f t="shared" si="3"/>
        <v>8.5</v>
      </c>
      <c r="E22" s="74">
        <f t="shared" si="3"/>
        <v>12.5</v>
      </c>
      <c r="F22" s="74">
        <f t="shared" si="3"/>
        <v>6</v>
      </c>
      <c r="G22" s="74">
        <f t="shared" si="3"/>
        <v>5</v>
      </c>
      <c r="H22" s="74">
        <f t="shared" si="3"/>
        <v>4</v>
      </c>
      <c r="I22" s="74">
        <f t="shared" si="3"/>
        <v>11.5</v>
      </c>
      <c r="J22" s="74">
        <f t="shared" ref="J22" si="4">SUM(J23:J28)</f>
        <v>0</v>
      </c>
    </row>
    <row r="23" spans="1:10" x14ac:dyDescent="0.25">
      <c r="A23" s="142" t="s">
        <v>15</v>
      </c>
      <c r="B23" s="143"/>
      <c r="C23" s="143"/>
      <c r="D23" s="143">
        <v>0.5</v>
      </c>
      <c r="E23" s="143">
        <v>0.5</v>
      </c>
      <c r="F23" s="143">
        <v>0.5</v>
      </c>
      <c r="G23" s="143">
        <v>0.5</v>
      </c>
      <c r="H23" s="158">
        <v>0.5</v>
      </c>
      <c r="I23" s="158">
        <v>0.5</v>
      </c>
      <c r="J23" s="158"/>
    </row>
    <row r="24" spans="1:10" x14ac:dyDescent="0.25">
      <c r="A24" s="9" t="s">
        <v>29</v>
      </c>
      <c r="B24" s="38"/>
      <c r="C24" s="38">
        <v>0.5</v>
      </c>
      <c r="D24" s="38">
        <v>0.5</v>
      </c>
      <c r="E24" s="38"/>
      <c r="F24" s="38">
        <v>0.5</v>
      </c>
      <c r="G24" s="38">
        <v>1</v>
      </c>
      <c r="H24" s="85">
        <v>0.5</v>
      </c>
      <c r="I24" s="85">
        <v>2</v>
      </c>
      <c r="J24" s="85"/>
    </row>
    <row r="25" spans="1:10" x14ac:dyDescent="0.25">
      <c r="A25" s="145" t="s">
        <v>36</v>
      </c>
      <c r="B25" s="146">
        <v>0.5</v>
      </c>
      <c r="C25" s="146"/>
      <c r="D25" s="146">
        <v>0.5</v>
      </c>
      <c r="E25" s="146"/>
      <c r="F25" s="146"/>
      <c r="G25" s="146"/>
      <c r="H25" s="159"/>
      <c r="I25" s="159"/>
      <c r="J25" s="159"/>
    </row>
    <row r="26" spans="1:10" x14ac:dyDescent="0.25">
      <c r="A26" s="9" t="s">
        <v>42</v>
      </c>
      <c r="B26" s="38">
        <v>7</v>
      </c>
      <c r="C26" s="38">
        <v>5</v>
      </c>
      <c r="D26" s="38">
        <v>3</v>
      </c>
      <c r="E26" s="38">
        <v>4</v>
      </c>
      <c r="F26" s="38">
        <v>1</v>
      </c>
      <c r="G26" s="38">
        <v>0.5</v>
      </c>
      <c r="H26" s="85">
        <v>1</v>
      </c>
      <c r="I26" s="85">
        <v>2</v>
      </c>
      <c r="J26" s="85"/>
    </row>
    <row r="27" spans="1:10" x14ac:dyDescent="0.25">
      <c r="A27" s="145" t="s">
        <v>44</v>
      </c>
      <c r="B27" s="146"/>
      <c r="C27" s="146">
        <v>3</v>
      </c>
      <c r="D27" s="146"/>
      <c r="E27" s="146"/>
      <c r="F27" s="146"/>
      <c r="G27" s="146"/>
      <c r="H27" s="159"/>
      <c r="I27" s="159">
        <v>4</v>
      </c>
      <c r="J27" s="159"/>
    </row>
    <row r="28" spans="1:10" x14ac:dyDescent="0.25">
      <c r="A28" s="9" t="s">
        <v>45</v>
      </c>
      <c r="B28" s="38">
        <v>5</v>
      </c>
      <c r="C28" s="38">
        <v>1</v>
      </c>
      <c r="D28" s="38">
        <v>4</v>
      </c>
      <c r="E28" s="38">
        <v>8</v>
      </c>
      <c r="F28" s="38">
        <v>4</v>
      </c>
      <c r="G28" s="38">
        <v>3</v>
      </c>
      <c r="H28" s="85">
        <v>2</v>
      </c>
      <c r="I28" s="85">
        <v>3</v>
      </c>
      <c r="J28" s="85"/>
    </row>
    <row r="29" spans="1:10" x14ac:dyDescent="0.25">
      <c r="A29" s="56"/>
      <c r="B29" s="87"/>
      <c r="C29" s="87"/>
      <c r="D29" s="87"/>
      <c r="E29" s="87"/>
      <c r="F29" s="87"/>
      <c r="G29" s="87"/>
      <c r="H29" s="87"/>
      <c r="I29" s="87"/>
      <c r="J29" s="87"/>
    </row>
    <row r="30" spans="1:10" x14ac:dyDescent="0.25">
      <c r="A30" s="30" t="s">
        <v>4</v>
      </c>
      <c r="B30" s="97">
        <f>SUM(B31:B48)</f>
        <v>33</v>
      </c>
      <c r="C30" s="97">
        <f t="shared" ref="C30:I30" si="5">SUM(C31:C48)</f>
        <v>23</v>
      </c>
      <c r="D30" s="97">
        <f t="shared" si="5"/>
        <v>17</v>
      </c>
      <c r="E30" s="97">
        <f t="shared" si="5"/>
        <v>21.5</v>
      </c>
      <c r="F30" s="97">
        <f t="shared" si="5"/>
        <v>16</v>
      </c>
      <c r="G30" s="97">
        <f t="shared" si="5"/>
        <v>14</v>
      </c>
      <c r="H30" s="97">
        <f t="shared" si="5"/>
        <v>21.009999999999998</v>
      </c>
      <c r="I30" s="97">
        <f t="shared" si="5"/>
        <v>24.1</v>
      </c>
      <c r="J30" s="97">
        <f t="shared" ref="J30" si="6">SUM(J31:J48)</f>
        <v>0</v>
      </c>
    </row>
    <row r="31" spans="1:10" x14ac:dyDescent="0.25">
      <c r="A31" s="142" t="s">
        <v>194</v>
      </c>
      <c r="B31" s="143">
        <v>20</v>
      </c>
      <c r="C31" s="143">
        <v>15</v>
      </c>
      <c r="D31" s="143">
        <v>4</v>
      </c>
      <c r="E31" s="143">
        <v>2</v>
      </c>
      <c r="F31" s="143">
        <v>0.5</v>
      </c>
      <c r="G31" s="143">
        <v>1</v>
      </c>
      <c r="H31" s="158">
        <v>5</v>
      </c>
      <c r="I31" s="158">
        <v>4</v>
      </c>
      <c r="J31" s="158"/>
    </row>
    <row r="32" spans="1:10" x14ac:dyDescent="0.25">
      <c r="A32" s="9" t="s">
        <v>84</v>
      </c>
      <c r="B32" s="38"/>
      <c r="C32" s="38">
        <v>0.5</v>
      </c>
      <c r="D32" s="38">
        <v>0.5</v>
      </c>
      <c r="E32" s="38">
        <v>0.5</v>
      </c>
      <c r="F32" s="38"/>
      <c r="G32" s="38"/>
      <c r="H32" s="85"/>
      <c r="I32" s="85"/>
      <c r="J32" s="85"/>
    </row>
    <row r="33" spans="1:10" x14ac:dyDescent="0.25">
      <c r="A33" s="145" t="s">
        <v>89</v>
      </c>
      <c r="B33" s="146"/>
      <c r="C33" s="146">
        <v>0.5</v>
      </c>
      <c r="D33" s="146">
        <v>0.5</v>
      </c>
      <c r="E33" s="146"/>
      <c r="F33" s="146"/>
      <c r="G33" s="146"/>
      <c r="H33" s="159"/>
      <c r="I33" s="159"/>
      <c r="J33" s="159"/>
    </row>
    <row r="34" spans="1:10" x14ac:dyDescent="0.25">
      <c r="A34" s="9" t="s">
        <v>90</v>
      </c>
      <c r="B34" s="38">
        <v>1</v>
      </c>
      <c r="C34" s="38">
        <v>0.5</v>
      </c>
      <c r="D34" s="38"/>
      <c r="E34" s="38"/>
      <c r="F34" s="38"/>
      <c r="G34" s="38"/>
      <c r="H34" s="85"/>
      <c r="I34" s="85"/>
      <c r="J34" s="85"/>
    </row>
    <row r="35" spans="1:10" x14ac:dyDescent="0.25">
      <c r="A35" s="145" t="s">
        <v>91</v>
      </c>
      <c r="B35" s="146">
        <v>0.5</v>
      </c>
      <c r="C35" s="146"/>
      <c r="D35" s="146">
        <v>0.5</v>
      </c>
      <c r="E35" s="146">
        <v>1</v>
      </c>
      <c r="F35" s="146">
        <v>0.5</v>
      </c>
      <c r="G35" s="146">
        <v>0.5</v>
      </c>
      <c r="H35" s="159">
        <v>0.5</v>
      </c>
      <c r="I35" s="159">
        <v>0.1</v>
      </c>
      <c r="J35" s="159"/>
    </row>
    <row r="36" spans="1:10" x14ac:dyDescent="0.25">
      <c r="A36" s="9" t="s">
        <v>97</v>
      </c>
      <c r="B36" s="38"/>
      <c r="C36" s="38">
        <v>0.5</v>
      </c>
      <c r="D36" s="38">
        <v>0.5</v>
      </c>
      <c r="E36" s="38">
        <v>3</v>
      </c>
      <c r="F36" s="38">
        <v>1</v>
      </c>
      <c r="G36" s="38">
        <v>1</v>
      </c>
      <c r="H36" s="85">
        <v>0.5</v>
      </c>
      <c r="I36" s="85">
        <v>1</v>
      </c>
      <c r="J36" s="85"/>
    </row>
    <row r="37" spans="1:10" x14ac:dyDescent="0.25">
      <c r="A37" s="145" t="s">
        <v>99</v>
      </c>
      <c r="B37" s="146"/>
      <c r="C37" s="146"/>
      <c r="D37" s="146">
        <v>0.5</v>
      </c>
      <c r="E37" s="146">
        <v>0.5</v>
      </c>
      <c r="F37" s="146">
        <v>0.5</v>
      </c>
      <c r="G37" s="146">
        <v>0.5</v>
      </c>
      <c r="H37" s="159">
        <v>0.01</v>
      </c>
      <c r="I37" s="159"/>
      <c r="J37" s="159"/>
    </row>
    <row r="38" spans="1:10" x14ac:dyDescent="0.25">
      <c r="A38" s="9" t="s">
        <v>101</v>
      </c>
      <c r="B38" s="38">
        <v>1</v>
      </c>
      <c r="C38" s="38">
        <v>0.5</v>
      </c>
      <c r="D38" s="38">
        <v>0.5</v>
      </c>
      <c r="E38" s="38">
        <v>1</v>
      </c>
      <c r="F38" s="38">
        <v>0.5</v>
      </c>
      <c r="G38" s="38">
        <v>0.5</v>
      </c>
      <c r="H38" s="85"/>
      <c r="I38" s="85"/>
      <c r="J38" s="85"/>
    </row>
    <row r="39" spans="1:10" x14ac:dyDescent="0.25">
      <c r="A39" s="145" t="s">
        <v>104</v>
      </c>
      <c r="B39" s="146"/>
      <c r="C39" s="146"/>
      <c r="D39" s="146">
        <v>1</v>
      </c>
      <c r="E39" s="146"/>
      <c r="F39" s="146"/>
      <c r="G39" s="146">
        <v>0.5</v>
      </c>
      <c r="H39" s="159"/>
      <c r="I39" s="159"/>
      <c r="J39" s="159"/>
    </row>
    <row r="40" spans="1:10" x14ac:dyDescent="0.25">
      <c r="A40" s="9" t="s">
        <v>106</v>
      </c>
      <c r="B40" s="38"/>
      <c r="C40" s="38"/>
      <c r="D40" s="38"/>
      <c r="E40" s="38">
        <v>3</v>
      </c>
      <c r="F40" s="38"/>
      <c r="G40" s="38"/>
      <c r="H40" s="85"/>
      <c r="I40" s="85"/>
      <c r="J40" s="85"/>
    </row>
    <row r="41" spans="1:10" x14ac:dyDescent="0.25">
      <c r="A41" s="145" t="s">
        <v>289</v>
      </c>
      <c r="B41" s="146"/>
      <c r="C41" s="146"/>
      <c r="D41" s="146">
        <v>5</v>
      </c>
      <c r="E41" s="146">
        <v>3</v>
      </c>
      <c r="F41" s="146">
        <v>2</v>
      </c>
      <c r="G41" s="146">
        <v>2</v>
      </c>
      <c r="H41" s="159">
        <v>1</v>
      </c>
      <c r="I41" s="159"/>
      <c r="J41" s="159"/>
    </row>
    <row r="42" spans="1:10" x14ac:dyDescent="0.25">
      <c r="A42" s="9" t="s">
        <v>120</v>
      </c>
      <c r="B42" s="38">
        <v>0.5</v>
      </c>
      <c r="C42" s="38"/>
      <c r="D42" s="38">
        <v>0.5</v>
      </c>
      <c r="E42" s="38">
        <v>0.5</v>
      </c>
      <c r="F42" s="38">
        <v>0.5</v>
      </c>
      <c r="G42" s="38">
        <v>0.5</v>
      </c>
      <c r="H42" s="85">
        <v>0.5</v>
      </c>
      <c r="I42" s="85">
        <v>1</v>
      </c>
      <c r="J42" s="85"/>
    </row>
    <row r="43" spans="1:10" x14ac:dyDescent="0.25">
      <c r="A43" s="145" t="s">
        <v>131</v>
      </c>
      <c r="B43" s="146">
        <v>2</v>
      </c>
      <c r="C43" s="146">
        <v>1</v>
      </c>
      <c r="D43" s="146">
        <v>1</v>
      </c>
      <c r="E43" s="146">
        <v>1</v>
      </c>
      <c r="F43" s="146">
        <v>0.5</v>
      </c>
      <c r="G43" s="146">
        <v>0.5</v>
      </c>
      <c r="H43" s="159">
        <v>0.5</v>
      </c>
      <c r="I43" s="159">
        <v>1</v>
      </c>
      <c r="J43" s="159"/>
    </row>
    <row r="44" spans="1:10" x14ac:dyDescent="0.25">
      <c r="A44" s="9" t="s">
        <v>137</v>
      </c>
      <c r="B44" s="38"/>
      <c r="C44" s="38"/>
      <c r="D44" s="38">
        <v>0.5</v>
      </c>
      <c r="E44" s="38"/>
      <c r="F44" s="38">
        <v>0.5</v>
      </c>
      <c r="G44" s="38">
        <v>0.5</v>
      </c>
      <c r="H44" s="85">
        <v>0.5</v>
      </c>
      <c r="I44" s="85">
        <v>1</v>
      </c>
      <c r="J44" s="85"/>
    </row>
    <row r="45" spans="1:10" x14ac:dyDescent="0.25">
      <c r="A45" s="145" t="s">
        <v>139</v>
      </c>
      <c r="B45" s="146"/>
      <c r="C45" s="146">
        <v>0.5</v>
      </c>
      <c r="D45" s="146">
        <v>0.5</v>
      </c>
      <c r="E45" s="146">
        <v>0.5</v>
      </c>
      <c r="F45" s="146">
        <v>0.5</v>
      </c>
      <c r="G45" s="146">
        <v>0.5</v>
      </c>
      <c r="H45" s="159"/>
      <c r="I45" s="159"/>
      <c r="J45" s="159"/>
    </row>
    <row r="46" spans="1:10" x14ac:dyDescent="0.25">
      <c r="A46" s="9" t="s">
        <v>140</v>
      </c>
      <c r="B46" s="38"/>
      <c r="C46" s="38"/>
      <c r="D46" s="38">
        <v>0.5</v>
      </c>
      <c r="E46" s="38">
        <v>0.5</v>
      </c>
      <c r="F46" s="38"/>
      <c r="G46" s="38">
        <v>1</v>
      </c>
      <c r="H46" s="85">
        <v>0.5</v>
      </c>
      <c r="I46" s="85">
        <v>1</v>
      </c>
      <c r="J46" s="85"/>
    </row>
    <row r="47" spans="1:10" x14ac:dyDescent="0.25">
      <c r="A47" s="150" t="s">
        <v>347</v>
      </c>
      <c r="B47" s="146"/>
      <c r="C47" s="146"/>
      <c r="D47" s="146">
        <v>1</v>
      </c>
      <c r="E47" s="146"/>
      <c r="F47" s="146"/>
      <c r="G47" s="146"/>
      <c r="H47" s="159"/>
      <c r="I47" s="159"/>
      <c r="J47" s="159"/>
    </row>
    <row r="48" spans="1:10" x14ac:dyDescent="0.25">
      <c r="A48" s="151" t="s">
        <v>197</v>
      </c>
      <c r="B48" s="152">
        <v>8</v>
      </c>
      <c r="C48" s="152">
        <v>4</v>
      </c>
      <c r="D48" s="152"/>
      <c r="E48" s="152">
        <v>5</v>
      </c>
      <c r="F48" s="152">
        <v>9</v>
      </c>
      <c r="G48" s="152">
        <v>5</v>
      </c>
      <c r="H48" s="160">
        <v>12</v>
      </c>
      <c r="I48" s="160">
        <v>15</v>
      </c>
      <c r="J48" s="160"/>
    </row>
    <row r="49" spans="1:10" x14ac:dyDescent="0.25">
      <c r="A49" s="154" t="s">
        <v>198</v>
      </c>
      <c r="B49" s="155"/>
      <c r="C49" s="155"/>
      <c r="D49" s="155"/>
      <c r="E49" s="155">
        <v>14</v>
      </c>
      <c r="F49" s="155">
        <v>12</v>
      </c>
      <c r="G49" s="155">
        <v>8</v>
      </c>
      <c r="H49" s="169"/>
      <c r="I49" s="169">
        <v>2</v>
      </c>
      <c r="J49" s="169"/>
    </row>
    <row r="50" spans="1:10" x14ac:dyDescent="0.25">
      <c r="A50" s="27"/>
      <c r="B50" s="71"/>
      <c r="C50" s="71"/>
      <c r="D50" s="71"/>
      <c r="E50" s="71"/>
      <c r="F50" s="71"/>
      <c r="G50" s="71"/>
      <c r="H50" s="87"/>
      <c r="I50" s="87"/>
      <c r="J50" s="87"/>
    </row>
    <row r="51" spans="1:10" x14ac:dyDescent="0.25">
      <c r="A51" s="26" t="s">
        <v>5</v>
      </c>
      <c r="B51" s="74">
        <f t="shared" ref="B51:I51" si="7">B30+B22+B10+B5</f>
        <v>67.5</v>
      </c>
      <c r="C51" s="74">
        <f t="shared" si="7"/>
        <v>81</v>
      </c>
      <c r="D51" s="74">
        <f t="shared" si="7"/>
        <v>61.55</v>
      </c>
      <c r="E51" s="74">
        <f t="shared" si="7"/>
        <v>72.5</v>
      </c>
      <c r="F51" s="74">
        <f t="shared" si="7"/>
        <v>59</v>
      </c>
      <c r="G51" s="74">
        <f t="shared" ref="G51" si="8">G30+G22+G10+G5</f>
        <v>64.5</v>
      </c>
      <c r="H51" s="74">
        <f t="shared" si="7"/>
        <v>65.009999999999991</v>
      </c>
      <c r="I51" s="74">
        <f t="shared" si="7"/>
        <v>88.6</v>
      </c>
      <c r="J51" s="74">
        <f t="shared" ref="J51" si="9">J30+J22+J10+J5</f>
        <v>0</v>
      </c>
    </row>
    <row r="52" spans="1:10" x14ac:dyDescent="0.25">
      <c r="A52" s="26" t="s">
        <v>6</v>
      </c>
      <c r="B52" s="42">
        <f>COUNT(B6:B8)+COUNT(B11:B19)+COUNT(B23:B28)+COUNT(B31:B47)</f>
        <v>14</v>
      </c>
      <c r="C52" s="42">
        <f t="shared" ref="C52:I52" si="10">COUNT(C6:C8)+COUNT(C11:C19)+COUNT(C23:C28)+COUNT(C31:C47)</f>
        <v>17</v>
      </c>
      <c r="D52" s="42">
        <f t="shared" si="10"/>
        <v>26</v>
      </c>
      <c r="E52" s="42">
        <f t="shared" si="10"/>
        <v>22</v>
      </c>
      <c r="F52" s="42">
        <f t="shared" si="10"/>
        <v>18</v>
      </c>
      <c r="G52" s="42">
        <f t="shared" ref="G52" si="11">COUNT(G6:G8)+COUNT(G11:G19)+COUNT(G23:G28)+COUNT(G31:G47)</f>
        <v>21</v>
      </c>
      <c r="H52" s="42">
        <f t="shared" si="10"/>
        <v>18</v>
      </c>
      <c r="I52" s="42">
        <f t="shared" si="10"/>
        <v>18</v>
      </c>
      <c r="J52" s="42">
        <f t="shared" ref="J52" si="12">COUNT(J6:J8)+COUNT(J11:J19)+COUNT(J23:J28)+COUNT(J31:J47)</f>
        <v>0</v>
      </c>
    </row>
    <row r="53" spans="1:10" x14ac:dyDescent="0.25">
      <c r="A53" s="26" t="s">
        <v>452</v>
      </c>
      <c r="B53" s="42"/>
      <c r="C53" s="42"/>
      <c r="D53" s="42"/>
      <c r="E53" s="88"/>
      <c r="F53" s="88"/>
      <c r="G53" s="88"/>
      <c r="H53" s="88"/>
      <c r="I53" s="88">
        <v>8059</v>
      </c>
      <c r="J53" s="88"/>
    </row>
  </sheetData>
  <sortState xmlns:xlrd2="http://schemas.microsoft.com/office/spreadsheetml/2017/richdata2" ref="A31:I46">
    <sortCondition ref="A30:A46"/>
  </sortState>
  <phoneticPr fontId="4" type="noConversion"/>
  <printOptions gridLines="1"/>
  <pageMargins left="0.74803149606299213" right="0.74803149606299213" top="0.98425196850393704" bottom="0.98425196850393704" header="0.51181102362204722" footer="0.51181102362204722"/>
  <pageSetup paperSize="9" scale="88" orientation="portrait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Sheet63">
    <pageSetUpPr fitToPage="1"/>
  </sheetPr>
  <dimension ref="A1:F52"/>
  <sheetViews>
    <sheetView zoomScale="115" zoomScaleNormal="115" workbookViewId="0">
      <selection activeCell="H40" sqref="H40"/>
    </sheetView>
  </sheetViews>
  <sheetFormatPr defaultColWidth="8.85546875" defaultRowHeight="15.75" x14ac:dyDescent="0.25"/>
  <cols>
    <col min="1" max="1" width="27" style="2" customWidth="1"/>
    <col min="2" max="5" width="9.5703125" style="2" customWidth="1"/>
    <col min="6" max="16384" width="8.85546875" style="2"/>
  </cols>
  <sheetData>
    <row r="1" spans="1:6" ht="16.5" thickBot="1" x14ac:dyDescent="0.3">
      <c r="A1" s="116" t="s">
        <v>453</v>
      </c>
      <c r="B1" s="22">
        <v>1999</v>
      </c>
      <c r="C1" s="22">
        <v>2006</v>
      </c>
      <c r="D1" s="22">
        <v>2011</v>
      </c>
      <c r="E1" s="22">
        <v>2014</v>
      </c>
      <c r="F1" s="22">
        <v>2020</v>
      </c>
    </row>
    <row r="2" spans="1:6" ht="16.5" thickBot="1" x14ac:dyDescent="0.3">
      <c r="A2" s="117" t="s">
        <v>454</v>
      </c>
      <c r="B2" s="64" t="s">
        <v>189</v>
      </c>
      <c r="C2" s="64" t="s">
        <v>189</v>
      </c>
      <c r="D2" s="63" t="s">
        <v>189</v>
      </c>
      <c r="E2" s="101" t="s">
        <v>191</v>
      </c>
      <c r="F2" s="101"/>
    </row>
    <row r="3" spans="1:6" ht="16.5" thickBot="1" x14ac:dyDescent="0.3">
      <c r="A3" s="53" t="s">
        <v>3</v>
      </c>
      <c r="B3" s="74">
        <f>SUM(B4)</f>
        <v>0</v>
      </c>
      <c r="C3" s="74">
        <f>SUM(C4)</f>
        <v>0.05</v>
      </c>
      <c r="D3" s="74">
        <f t="shared" ref="D3:F3" si="0">SUM(D4)</f>
        <v>0.5</v>
      </c>
      <c r="E3" s="74">
        <f t="shared" si="0"/>
        <v>0</v>
      </c>
      <c r="F3" s="74">
        <f t="shared" si="0"/>
        <v>0</v>
      </c>
    </row>
    <row r="4" spans="1:6" x14ac:dyDescent="0.25">
      <c r="A4" s="51" t="s">
        <v>62</v>
      </c>
      <c r="B4" s="41"/>
      <c r="C4" s="41">
        <v>0.05</v>
      </c>
      <c r="D4" s="89">
        <v>0.5</v>
      </c>
      <c r="E4" s="89"/>
      <c r="F4" s="45"/>
    </row>
    <row r="5" spans="1:6" ht="16.5" thickBot="1" x14ac:dyDescent="0.3">
      <c r="A5" s="49"/>
      <c r="B5" s="86"/>
      <c r="C5" s="71"/>
      <c r="D5" s="87"/>
      <c r="E5" s="87"/>
      <c r="F5" s="56"/>
    </row>
    <row r="6" spans="1:6" ht="16.5" thickBot="1" x14ac:dyDescent="0.3">
      <c r="A6" s="53" t="s">
        <v>1</v>
      </c>
      <c r="B6" s="74">
        <f>SUM(B7:B15)</f>
        <v>22</v>
      </c>
      <c r="C6" s="74">
        <f>SUM(C7:C14)</f>
        <v>15.5</v>
      </c>
      <c r="D6" s="74">
        <f>SUM(D7:D14)</f>
        <v>15</v>
      </c>
      <c r="E6" s="74">
        <f t="shared" ref="E6:F6" si="1">SUM(E7:E14)</f>
        <v>0</v>
      </c>
      <c r="F6" s="74">
        <f t="shared" si="1"/>
        <v>0</v>
      </c>
    </row>
    <row r="7" spans="1:6" x14ac:dyDescent="0.25">
      <c r="A7" s="51" t="s">
        <v>143</v>
      </c>
      <c r="B7" s="41">
        <v>1</v>
      </c>
      <c r="C7" s="41"/>
      <c r="D7" s="41"/>
      <c r="E7" s="41"/>
      <c r="F7" s="45"/>
    </row>
    <row r="8" spans="1:6" x14ac:dyDescent="0.25">
      <c r="A8" s="25" t="s">
        <v>144</v>
      </c>
      <c r="B8" s="38">
        <v>12</v>
      </c>
      <c r="C8" s="38">
        <v>11</v>
      </c>
      <c r="D8" s="38">
        <v>10</v>
      </c>
      <c r="E8" s="38"/>
      <c r="F8" s="12"/>
    </row>
    <row r="9" spans="1:6" x14ac:dyDescent="0.25">
      <c r="A9" s="25" t="s">
        <v>146</v>
      </c>
      <c r="B9" s="38"/>
      <c r="C9" s="38">
        <v>0.5</v>
      </c>
      <c r="D9" s="38"/>
      <c r="E9" s="38"/>
      <c r="F9" s="12"/>
    </row>
    <row r="10" spans="1:6" x14ac:dyDescent="0.25">
      <c r="A10" s="25" t="s">
        <v>149</v>
      </c>
      <c r="B10" s="38"/>
      <c r="C10" s="38">
        <v>0.5</v>
      </c>
      <c r="D10" s="38"/>
      <c r="E10" s="38"/>
      <c r="F10" s="12"/>
    </row>
    <row r="11" spans="1:6" x14ac:dyDescent="0.25">
      <c r="A11" s="25" t="s">
        <v>162</v>
      </c>
      <c r="B11" s="38">
        <v>1</v>
      </c>
      <c r="C11" s="38"/>
      <c r="D11" s="38"/>
      <c r="E11" s="38"/>
      <c r="F11" s="12"/>
    </row>
    <row r="12" spans="1:6" x14ac:dyDescent="0.25">
      <c r="A12" s="25" t="s">
        <v>167</v>
      </c>
      <c r="B12" s="38">
        <v>0.5</v>
      </c>
      <c r="C12" s="38">
        <v>0.5</v>
      </c>
      <c r="D12" s="38">
        <v>0.5</v>
      </c>
      <c r="E12" s="38"/>
      <c r="F12" s="12"/>
    </row>
    <row r="13" spans="1:6" x14ac:dyDescent="0.25">
      <c r="A13" s="25" t="s">
        <v>174</v>
      </c>
      <c r="B13" s="38">
        <v>7</v>
      </c>
      <c r="C13" s="38">
        <v>3</v>
      </c>
      <c r="D13" s="38">
        <v>4</v>
      </c>
      <c r="E13" s="38"/>
      <c r="F13" s="12"/>
    </row>
    <row r="14" spans="1:6" x14ac:dyDescent="0.25">
      <c r="A14" s="25" t="s">
        <v>208</v>
      </c>
      <c r="B14" s="38">
        <v>0.5</v>
      </c>
      <c r="C14" s="38"/>
      <c r="D14" s="38">
        <v>0.5</v>
      </c>
      <c r="E14" s="38"/>
      <c r="F14" s="12"/>
    </row>
    <row r="15" spans="1:6" x14ac:dyDescent="0.25">
      <c r="A15" s="47" t="s">
        <v>430</v>
      </c>
      <c r="B15" s="38"/>
      <c r="C15" s="38"/>
      <c r="D15" s="85">
        <v>0.5</v>
      </c>
      <c r="E15" s="85"/>
      <c r="F15" s="12"/>
    </row>
    <row r="16" spans="1:6" ht="16.5" thickBot="1" x14ac:dyDescent="0.3">
      <c r="A16" s="61"/>
      <c r="B16" s="71"/>
      <c r="C16" s="71"/>
      <c r="D16" s="87"/>
      <c r="E16" s="87"/>
      <c r="F16" s="56"/>
    </row>
    <row r="17" spans="1:6" ht="16.5" thickBot="1" x14ac:dyDescent="0.3">
      <c r="A17" s="53" t="s">
        <v>2</v>
      </c>
      <c r="B17" s="74">
        <f>SUM(B18:B26)</f>
        <v>20</v>
      </c>
      <c r="C17" s="74">
        <f t="shared" ref="C17:F17" si="2">SUM(C18:C26)</f>
        <v>28</v>
      </c>
      <c r="D17" s="74">
        <f t="shared" si="2"/>
        <v>30</v>
      </c>
      <c r="E17" s="74">
        <f t="shared" si="2"/>
        <v>0</v>
      </c>
      <c r="F17" s="74">
        <f t="shared" si="2"/>
        <v>0</v>
      </c>
    </row>
    <row r="18" spans="1:6" x14ac:dyDescent="0.25">
      <c r="A18" s="51" t="s">
        <v>15</v>
      </c>
      <c r="B18" s="41">
        <v>0.5</v>
      </c>
      <c r="C18" s="41">
        <v>2</v>
      </c>
      <c r="D18" s="41">
        <v>5</v>
      </c>
      <c r="E18" s="41"/>
      <c r="F18" s="45"/>
    </row>
    <row r="19" spans="1:6" x14ac:dyDescent="0.25">
      <c r="A19" s="25" t="s">
        <v>17</v>
      </c>
      <c r="B19" s="38">
        <v>0.5</v>
      </c>
      <c r="C19" s="38">
        <v>1</v>
      </c>
      <c r="D19" s="38"/>
      <c r="E19" s="38"/>
      <c r="F19" s="12"/>
    </row>
    <row r="20" spans="1:6" x14ac:dyDescent="0.25">
      <c r="A20" s="25" t="s">
        <v>281</v>
      </c>
      <c r="B20" s="84"/>
      <c r="C20" s="38"/>
      <c r="D20" s="38">
        <v>0.5</v>
      </c>
      <c r="E20" s="38"/>
      <c r="F20" s="12"/>
    </row>
    <row r="21" spans="1:6" x14ac:dyDescent="0.25">
      <c r="A21" s="25" t="s">
        <v>21</v>
      </c>
      <c r="B21" s="38">
        <v>0.5</v>
      </c>
      <c r="C21" s="38">
        <v>0.5</v>
      </c>
      <c r="D21" s="38">
        <v>0.5</v>
      </c>
      <c r="E21" s="38"/>
      <c r="F21" s="12"/>
    </row>
    <row r="22" spans="1:6" x14ac:dyDescent="0.25">
      <c r="A22" s="25" t="s">
        <v>25</v>
      </c>
      <c r="B22" s="38"/>
      <c r="C22" s="38">
        <v>0.5</v>
      </c>
      <c r="D22" s="38"/>
      <c r="E22" s="38"/>
      <c r="F22" s="12"/>
    </row>
    <row r="23" spans="1:6" x14ac:dyDescent="0.25">
      <c r="A23" s="25" t="s">
        <v>29</v>
      </c>
      <c r="B23" s="38">
        <v>13</v>
      </c>
      <c r="C23" s="38">
        <v>20</v>
      </c>
      <c r="D23" s="38">
        <v>20</v>
      </c>
      <c r="E23" s="38"/>
      <c r="F23" s="12"/>
    </row>
    <row r="24" spans="1:6" x14ac:dyDescent="0.25">
      <c r="A24" s="25" t="s">
        <v>36</v>
      </c>
      <c r="B24" s="38">
        <v>0.5</v>
      </c>
      <c r="C24" s="38">
        <v>0.5</v>
      </c>
      <c r="D24" s="38"/>
      <c r="E24" s="38"/>
      <c r="F24" s="12"/>
    </row>
    <row r="25" spans="1:6" x14ac:dyDescent="0.25">
      <c r="A25" s="25" t="s">
        <v>38</v>
      </c>
      <c r="B25" s="38"/>
      <c r="C25" s="38">
        <v>0.5</v>
      </c>
      <c r="D25" s="38"/>
      <c r="E25" s="38"/>
      <c r="F25" s="12"/>
    </row>
    <row r="26" spans="1:6" x14ac:dyDescent="0.25">
      <c r="A26" s="25" t="s">
        <v>42</v>
      </c>
      <c r="B26" s="38">
        <v>5</v>
      </c>
      <c r="C26" s="38">
        <v>3</v>
      </c>
      <c r="D26" s="38">
        <v>4</v>
      </c>
      <c r="E26" s="38"/>
      <c r="F26" s="12"/>
    </row>
    <row r="27" spans="1:6" ht="16.5" thickBot="1" x14ac:dyDescent="0.3">
      <c r="A27" s="49"/>
      <c r="B27" s="71"/>
      <c r="C27" s="71"/>
      <c r="D27" s="71"/>
      <c r="E27" s="71"/>
      <c r="F27" s="56"/>
    </row>
    <row r="28" spans="1:6" ht="16.5" thickBot="1" x14ac:dyDescent="0.3">
      <c r="A28" s="53" t="s">
        <v>4</v>
      </c>
      <c r="B28" s="74">
        <f>SUM(B29:B45)</f>
        <v>26.5</v>
      </c>
      <c r="C28" s="74">
        <f t="shared" ref="C28:F28" si="3">SUM(C29:C45)</f>
        <v>21</v>
      </c>
      <c r="D28" s="74">
        <f t="shared" si="3"/>
        <v>22</v>
      </c>
      <c r="E28" s="74">
        <f t="shared" si="3"/>
        <v>0</v>
      </c>
      <c r="F28" s="74">
        <f t="shared" si="3"/>
        <v>0</v>
      </c>
    </row>
    <row r="29" spans="1:6" x14ac:dyDescent="0.25">
      <c r="A29" s="51" t="s">
        <v>455</v>
      </c>
      <c r="B29" s="41">
        <v>5</v>
      </c>
      <c r="C29" s="41">
        <v>4</v>
      </c>
      <c r="D29" s="41">
        <v>4</v>
      </c>
      <c r="E29" s="41"/>
      <c r="F29" s="45"/>
    </row>
    <row r="30" spans="1:6" x14ac:dyDescent="0.25">
      <c r="A30" s="25" t="s">
        <v>91</v>
      </c>
      <c r="B30" s="38"/>
      <c r="C30" s="38">
        <v>0.5</v>
      </c>
      <c r="D30" s="38">
        <v>0.5</v>
      </c>
      <c r="E30" s="38"/>
      <c r="F30" s="12"/>
    </row>
    <row r="31" spans="1:6" x14ac:dyDescent="0.25">
      <c r="A31" s="25" t="s">
        <v>96</v>
      </c>
      <c r="B31" s="38"/>
      <c r="C31" s="38">
        <v>0.5</v>
      </c>
      <c r="D31" s="38">
        <v>0.5</v>
      </c>
      <c r="E31" s="38"/>
      <c r="F31" s="12"/>
    </row>
    <row r="32" spans="1:6" x14ac:dyDescent="0.25">
      <c r="A32" s="25" t="s">
        <v>97</v>
      </c>
      <c r="B32" s="38"/>
      <c r="C32" s="38">
        <v>0.5</v>
      </c>
      <c r="D32" s="38">
        <v>0.5</v>
      </c>
      <c r="E32" s="38"/>
      <c r="F32" s="12"/>
    </row>
    <row r="33" spans="1:6" x14ac:dyDescent="0.25">
      <c r="A33" s="25" t="s">
        <v>99</v>
      </c>
      <c r="B33" s="38">
        <v>0.5</v>
      </c>
      <c r="C33" s="38">
        <v>0.5</v>
      </c>
      <c r="D33" s="38">
        <v>0.5</v>
      </c>
      <c r="E33" s="38"/>
      <c r="F33" s="12"/>
    </row>
    <row r="34" spans="1:6" x14ac:dyDescent="0.25">
      <c r="A34" s="25" t="s">
        <v>202</v>
      </c>
      <c r="B34" s="38"/>
      <c r="C34" s="38">
        <v>3</v>
      </c>
      <c r="D34" s="38">
        <v>1</v>
      </c>
      <c r="E34" s="38"/>
      <c r="F34" s="12"/>
    </row>
    <row r="35" spans="1:6" x14ac:dyDescent="0.25">
      <c r="A35" s="25" t="s">
        <v>114</v>
      </c>
      <c r="B35" s="38">
        <v>1</v>
      </c>
      <c r="C35" s="38">
        <v>1</v>
      </c>
      <c r="D35" s="38">
        <v>1</v>
      </c>
      <c r="E35" s="38"/>
      <c r="F35" s="12"/>
    </row>
    <row r="36" spans="1:6" x14ac:dyDescent="0.25">
      <c r="A36" s="25" t="s">
        <v>118</v>
      </c>
      <c r="B36" s="38"/>
      <c r="C36" s="38">
        <v>3</v>
      </c>
      <c r="D36" s="38">
        <v>3</v>
      </c>
      <c r="E36" s="38"/>
      <c r="F36" s="12"/>
    </row>
    <row r="37" spans="1:6" x14ac:dyDescent="0.25">
      <c r="A37" s="25" t="s">
        <v>123</v>
      </c>
      <c r="B37" s="38">
        <v>2</v>
      </c>
      <c r="C37" s="38">
        <v>3</v>
      </c>
      <c r="D37" s="38">
        <v>2</v>
      </c>
      <c r="E37" s="38"/>
      <c r="F37" s="12"/>
    </row>
    <row r="38" spans="1:6" x14ac:dyDescent="0.25">
      <c r="A38" s="25" t="s">
        <v>131</v>
      </c>
      <c r="B38" s="38">
        <v>0.5</v>
      </c>
      <c r="C38" s="38">
        <v>0.5</v>
      </c>
      <c r="D38" s="38">
        <v>0.5</v>
      </c>
      <c r="E38" s="38"/>
      <c r="F38" s="12"/>
    </row>
    <row r="39" spans="1:6" x14ac:dyDescent="0.25">
      <c r="A39" s="25" t="s">
        <v>456</v>
      </c>
      <c r="B39" s="38"/>
      <c r="C39" s="38">
        <v>0.5</v>
      </c>
      <c r="D39" s="38"/>
      <c r="E39" s="38"/>
      <c r="F39" s="12"/>
    </row>
    <row r="40" spans="1:6" x14ac:dyDescent="0.25">
      <c r="A40" s="25" t="s">
        <v>137</v>
      </c>
      <c r="B40" s="38">
        <v>0.5</v>
      </c>
      <c r="C40" s="38">
        <v>0.5</v>
      </c>
      <c r="D40" s="38"/>
      <c r="E40" s="38"/>
      <c r="F40" s="12"/>
    </row>
    <row r="41" spans="1:6" x14ac:dyDescent="0.25">
      <c r="A41" s="25" t="s">
        <v>138</v>
      </c>
      <c r="B41" s="38">
        <v>3</v>
      </c>
      <c r="C41" s="38"/>
      <c r="D41" s="38"/>
      <c r="E41" s="38"/>
      <c r="F41" s="12"/>
    </row>
    <row r="42" spans="1:6" x14ac:dyDescent="0.25">
      <c r="A42" s="25" t="s">
        <v>139</v>
      </c>
      <c r="B42" s="38"/>
      <c r="C42" s="38">
        <v>1</v>
      </c>
      <c r="D42" s="38">
        <v>0.5</v>
      </c>
      <c r="E42" s="38"/>
      <c r="F42" s="12"/>
    </row>
    <row r="43" spans="1:6" x14ac:dyDescent="0.25">
      <c r="A43" s="25" t="s">
        <v>140</v>
      </c>
      <c r="B43" s="38">
        <v>2</v>
      </c>
      <c r="C43" s="38">
        <v>2</v>
      </c>
      <c r="D43" s="38">
        <v>2</v>
      </c>
      <c r="E43" s="38"/>
      <c r="F43" s="12"/>
    </row>
    <row r="44" spans="1:6" x14ac:dyDescent="0.25">
      <c r="A44" s="47" t="s">
        <v>347</v>
      </c>
      <c r="B44" s="38"/>
      <c r="C44" s="38">
        <v>0.5</v>
      </c>
      <c r="D44" s="38"/>
      <c r="E44" s="38"/>
      <c r="F44" s="12"/>
    </row>
    <row r="45" spans="1:6" x14ac:dyDescent="0.25">
      <c r="A45" s="47" t="s">
        <v>197</v>
      </c>
      <c r="B45" s="38">
        <v>12</v>
      </c>
      <c r="C45" s="38"/>
      <c r="D45" s="38">
        <v>6</v>
      </c>
      <c r="E45" s="38"/>
      <c r="F45" s="12"/>
    </row>
    <row r="46" spans="1:6" ht="16.5" thickBot="1" x14ac:dyDescent="0.3">
      <c r="A46" s="52" t="s">
        <v>198</v>
      </c>
      <c r="B46" s="71"/>
      <c r="C46" s="71"/>
      <c r="D46" s="71">
        <v>2</v>
      </c>
      <c r="E46" s="71"/>
      <c r="F46" s="56"/>
    </row>
    <row r="47" spans="1:6" ht="16.5" thickBot="1" x14ac:dyDescent="0.3">
      <c r="A47" s="53" t="s">
        <v>5</v>
      </c>
      <c r="B47" s="74">
        <f>B28+B17+B6+B3</f>
        <v>68.5</v>
      </c>
      <c r="C47" s="74">
        <f>C28+C17+C6+C3</f>
        <v>64.55</v>
      </c>
      <c r="D47" s="74">
        <f>D28+D17+D6+D3</f>
        <v>67.5</v>
      </c>
      <c r="E47" s="74">
        <f t="shared" ref="E47:F47" si="4">E28+E17+E6+E3</f>
        <v>0</v>
      </c>
      <c r="F47" s="74">
        <f t="shared" si="4"/>
        <v>0</v>
      </c>
    </row>
    <row r="48" spans="1:6" ht="16.5" thickBot="1" x14ac:dyDescent="0.3">
      <c r="A48" s="53" t="s">
        <v>6</v>
      </c>
      <c r="B48" s="42">
        <f>COUNT(B4:B45)-3</f>
        <v>21</v>
      </c>
      <c r="C48" s="42">
        <f>COUNT(C4:C45)-3</f>
        <v>29</v>
      </c>
      <c r="D48" s="42">
        <f>COUNT(D4:D45)-3</f>
        <v>24</v>
      </c>
      <c r="E48" s="88"/>
      <c r="F48" s="57"/>
    </row>
    <row r="49" spans="1:6" ht="16.5" thickBot="1" x14ac:dyDescent="0.3">
      <c r="A49" s="53" t="s">
        <v>457</v>
      </c>
      <c r="B49" s="42"/>
      <c r="C49" s="42"/>
      <c r="D49" s="88"/>
      <c r="E49" s="88"/>
      <c r="F49" s="57"/>
    </row>
    <row r="50" spans="1:6" x14ac:dyDescent="0.25">
      <c r="B50" s="83"/>
      <c r="C50" s="83"/>
      <c r="D50" s="83"/>
      <c r="E50" s="83"/>
    </row>
    <row r="51" spans="1:6" x14ac:dyDescent="0.25">
      <c r="B51" s="83"/>
      <c r="C51" s="83"/>
      <c r="D51" s="83"/>
      <c r="E51" s="83"/>
    </row>
    <row r="52" spans="1:6" x14ac:dyDescent="0.25">
      <c r="B52" s="83"/>
      <c r="C52" s="83"/>
      <c r="D52" s="83"/>
      <c r="E52" s="83"/>
    </row>
  </sheetData>
  <sortState xmlns:xlrd2="http://schemas.microsoft.com/office/spreadsheetml/2017/richdata2" ref="A29:F43">
    <sortCondition ref="A28:A43"/>
  </sortState>
  <phoneticPr fontId="4" type="noConversion"/>
  <printOptions gridLines="1"/>
  <pageMargins left="0.74803149606299213" right="0.74803149606299213" top="0.98425196850393704" bottom="0.98425196850393704" header="0.51181102362204722" footer="0.51181102362204722"/>
  <pageSetup paperSize="9" scale="93" orientation="portrait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Sheet64"/>
  <dimension ref="A1:G34"/>
  <sheetViews>
    <sheetView zoomScale="130" zoomScaleNormal="130" workbookViewId="0">
      <selection activeCell="K10" sqref="K10"/>
    </sheetView>
  </sheetViews>
  <sheetFormatPr defaultColWidth="8.85546875" defaultRowHeight="15.75" x14ac:dyDescent="0.25"/>
  <cols>
    <col min="1" max="1" width="29.85546875" style="2" customWidth="1"/>
    <col min="2" max="5" width="9.5703125" style="2" customWidth="1"/>
    <col min="6" max="16384" width="8.85546875" style="2"/>
  </cols>
  <sheetData>
    <row r="1" spans="1:7" ht="16.5" thickBot="1" x14ac:dyDescent="0.3">
      <c r="A1" s="116" t="s">
        <v>458</v>
      </c>
      <c r="B1" s="22">
        <v>1999</v>
      </c>
      <c r="C1" s="22">
        <v>2006</v>
      </c>
      <c r="D1" s="22">
        <v>2011</v>
      </c>
      <c r="E1" s="22">
        <v>2014</v>
      </c>
      <c r="F1" s="22">
        <v>2020</v>
      </c>
    </row>
    <row r="2" spans="1:7" ht="16.5" thickBot="1" x14ac:dyDescent="0.3">
      <c r="A2" s="117" t="s">
        <v>459</v>
      </c>
      <c r="B2" s="63" t="s">
        <v>460</v>
      </c>
      <c r="C2" s="64" t="s">
        <v>189</v>
      </c>
      <c r="D2" s="63" t="s">
        <v>189</v>
      </c>
      <c r="E2" s="101" t="s">
        <v>191</v>
      </c>
      <c r="F2" s="101"/>
    </row>
    <row r="3" spans="1:7" ht="16.5" thickBot="1" x14ac:dyDescent="0.3">
      <c r="A3" s="53" t="s">
        <v>1</v>
      </c>
      <c r="B3" s="74">
        <f>SUM(B4:B7)</f>
        <v>23.5</v>
      </c>
      <c r="C3" s="74">
        <f t="shared" ref="C3:F3" si="0">SUM(C4:C7)</f>
        <v>17.5</v>
      </c>
      <c r="D3" s="74">
        <f t="shared" si="0"/>
        <v>15</v>
      </c>
      <c r="E3" s="74">
        <f t="shared" si="0"/>
        <v>0</v>
      </c>
      <c r="F3" s="74">
        <f t="shared" si="0"/>
        <v>0</v>
      </c>
      <c r="G3" s="83"/>
    </row>
    <row r="4" spans="1:7" x14ac:dyDescent="0.25">
      <c r="A4" s="51" t="s">
        <v>144</v>
      </c>
      <c r="B4" s="41">
        <v>15</v>
      </c>
      <c r="C4" s="41">
        <v>10</v>
      </c>
      <c r="D4" s="41">
        <v>12</v>
      </c>
      <c r="E4" s="41"/>
      <c r="F4" s="89"/>
      <c r="G4" s="83"/>
    </row>
    <row r="5" spans="1:7" x14ac:dyDescent="0.25">
      <c r="A5" s="25" t="s">
        <v>174</v>
      </c>
      <c r="B5" s="38">
        <v>8</v>
      </c>
      <c r="C5" s="38">
        <v>7</v>
      </c>
      <c r="D5" s="38">
        <v>1</v>
      </c>
      <c r="E5" s="38"/>
      <c r="F5" s="85"/>
      <c r="G5" s="83"/>
    </row>
    <row r="6" spans="1:7" x14ac:dyDescent="0.25">
      <c r="A6" s="25" t="s">
        <v>175</v>
      </c>
      <c r="B6" s="38">
        <v>0.5</v>
      </c>
      <c r="C6" s="38"/>
      <c r="D6" s="38">
        <v>2</v>
      </c>
      <c r="E6" s="38"/>
      <c r="F6" s="85"/>
      <c r="G6" s="83"/>
    </row>
    <row r="7" spans="1:7" x14ac:dyDescent="0.25">
      <c r="A7" s="25" t="s">
        <v>208</v>
      </c>
      <c r="B7" s="38"/>
      <c r="C7" s="38">
        <v>0.5</v>
      </c>
      <c r="D7" s="38"/>
      <c r="E7" s="38"/>
      <c r="F7" s="85"/>
      <c r="G7" s="83"/>
    </row>
    <row r="8" spans="1:7" ht="16.5" thickBot="1" x14ac:dyDescent="0.3">
      <c r="A8" s="61"/>
      <c r="B8" s="71"/>
      <c r="C8" s="71"/>
      <c r="D8" s="87"/>
      <c r="E8" s="87"/>
      <c r="F8" s="87"/>
      <c r="G8" s="83"/>
    </row>
    <row r="9" spans="1:7" ht="16.5" thickBot="1" x14ac:dyDescent="0.3">
      <c r="A9" s="53" t="s">
        <v>2</v>
      </c>
      <c r="B9" s="74">
        <f>SUM(B10:B11)</f>
        <v>1</v>
      </c>
      <c r="C9" s="74">
        <f t="shared" ref="C9:F9" si="1">SUM(C10:C11)</f>
        <v>1.05</v>
      </c>
      <c r="D9" s="74">
        <f t="shared" si="1"/>
        <v>1</v>
      </c>
      <c r="E9" s="74">
        <f t="shared" si="1"/>
        <v>0</v>
      </c>
      <c r="F9" s="74">
        <f t="shared" si="1"/>
        <v>0</v>
      </c>
      <c r="G9" s="83"/>
    </row>
    <row r="10" spans="1:7" x14ac:dyDescent="0.25">
      <c r="A10" s="51" t="s">
        <v>15</v>
      </c>
      <c r="B10" s="41"/>
      <c r="C10" s="41">
        <v>0.05</v>
      </c>
      <c r="D10" s="41">
        <v>0.5</v>
      </c>
      <c r="E10" s="41"/>
      <c r="F10" s="89"/>
      <c r="G10" s="83"/>
    </row>
    <row r="11" spans="1:7" x14ac:dyDescent="0.25">
      <c r="A11" s="25" t="s">
        <v>42</v>
      </c>
      <c r="B11" s="38">
        <v>1</v>
      </c>
      <c r="C11" s="38">
        <v>1</v>
      </c>
      <c r="D11" s="38">
        <v>0.5</v>
      </c>
      <c r="E11" s="38"/>
      <c r="F11" s="85"/>
      <c r="G11" s="83"/>
    </row>
    <row r="12" spans="1:7" ht="16.5" thickBot="1" x14ac:dyDescent="0.3">
      <c r="A12" s="61"/>
      <c r="B12" s="71"/>
      <c r="C12" s="71"/>
      <c r="D12" s="87"/>
      <c r="E12" s="87"/>
      <c r="F12" s="87"/>
      <c r="G12" s="83"/>
    </row>
    <row r="13" spans="1:7" ht="16.5" thickBot="1" x14ac:dyDescent="0.3">
      <c r="A13" s="53" t="s">
        <v>4</v>
      </c>
      <c r="B13" s="74">
        <f>SUM(B14:B30)</f>
        <v>40.5</v>
      </c>
      <c r="C13" s="74">
        <f t="shared" ref="C13:F13" si="2">SUM(C14:C30)</f>
        <v>42.65</v>
      </c>
      <c r="D13" s="74">
        <f t="shared" si="2"/>
        <v>44.5</v>
      </c>
      <c r="E13" s="74">
        <f t="shared" si="2"/>
        <v>0</v>
      </c>
      <c r="F13" s="74">
        <f t="shared" si="2"/>
        <v>0</v>
      </c>
      <c r="G13" s="83"/>
    </row>
    <row r="14" spans="1:7" x14ac:dyDescent="0.25">
      <c r="A14" s="51" t="s">
        <v>461</v>
      </c>
      <c r="B14" s="41"/>
      <c r="C14" s="41">
        <v>0.05</v>
      </c>
      <c r="D14" s="41"/>
      <c r="E14" s="41"/>
      <c r="F14" s="89"/>
      <c r="G14" s="83"/>
    </row>
    <row r="15" spans="1:7" x14ac:dyDescent="0.25">
      <c r="A15" s="25" t="s">
        <v>75</v>
      </c>
      <c r="B15" s="38">
        <v>0.5</v>
      </c>
      <c r="C15" s="38">
        <v>0.05</v>
      </c>
      <c r="D15" s="38">
        <v>0.5</v>
      </c>
      <c r="E15" s="38"/>
      <c r="F15" s="85"/>
      <c r="G15" s="83"/>
    </row>
    <row r="16" spans="1:7" x14ac:dyDescent="0.25">
      <c r="A16" s="25" t="s">
        <v>82</v>
      </c>
      <c r="B16" s="38">
        <v>0.5</v>
      </c>
      <c r="C16" s="38"/>
      <c r="D16" s="38"/>
      <c r="E16" s="38"/>
      <c r="F16" s="85"/>
      <c r="G16" s="83"/>
    </row>
    <row r="17" spans="1:7" x14ac:dyDescent="0.25">
      <c r="A17" s="25" t="s">
        <v>462</v>
      </c>
      <c r="B17" s="38">
        <v>0.5</v>
      </c>
      <c r="C17" s="38">
        <v>0.05</v>
      </c>
      <c r="D17" s="38">
        <v>0.5</v>
      </c>
      <c r="E17" s="38"/>
      <c r="F17" s="85"/>
      <c r="G17" s="83"/>
    </row>
    <row r="18" spans="1:7" x14ac:dyDescent="0.25">
      <c r="A18" s="25" t="s">
        <v>91</v>
      </c>
      <c r="B18" s="38">
        <v>0.5</v>
      </c>
      <c r="C18" s="38">
        <v>0.5</v>
      </c>
      <c r="D18" s="38">
        <v>2</v>
      </c>
      <c r="E18" s="38"/>
      <c r="F18" s="85"/>
      <c r="G18" s="83"/>
    </row>
    <row r="19" spans="1:7" x14ac:dyDescent="0.25">
      <c r="A19" s="25" t="s">
        <v>96</v>
      </c>
      <c r="B19" s="38"/>
      <c r="C19" s="38"/>
      <c r="D19" s="38">
        <v>0.5</v>
      </c>
      <c r="E19" s="38"/>
      <c r="F19" s="85"/>
      <c r="G19" s="83"/>
    </row>
    <row r="20" spans="1:7" x14ac:dyDescent="0.25">
      <c r="A20" s="25" t="s">
        <v>97</v>
      </c>
      <c r="B20" s="38">
        <v>0.5</v>
      </c>
      <c r="C20" s="38">
        <v>0.5</v>
      </c>
      <c r="D20" s="38">
        <v>1</v>
      </c>
      <c r="E20" s="38"/>
      <c r="F20" s="85"/>
      <c r="G20" s="83"/>
    </row>
    <row r="21" spans="1:7" x14ac:dyDescent="0.25">
      <c r="A21" s="25" t="s">
        <v>99</v>
      </c>
      <c r="B21" s="38">
        <v>2</v>
      </c>
      <c r="C21" s="38">
        <v>0.5</v>
      </c>
      <c r="D21" s="38">
        <v>0.5</v>
      </c>
      <c r="E21" s="38"/>
      <c r="F21" s="85"/>
      <c r="G21" s="83"/>
    </row>
    <row r="22" spans="1:7" x14ac:dyDescent="0.25">
      <c r="A22" s="25" t="s">
        <v>109</v>
      </c>
      <c r="B22" s="38"/>
      <c r="C22" s="38">
        <v>3</v>
      </c>
      <c r="D22" s="38"/>
      <c r="E22" s="38"/>
      <c r="F22" s="85"/>
      <c r="G22" s="83"/>
    </row>
    <row r="23" spans="1:7" x14ac:dyDescent="0.25">
      <c r="A23" s="25" t="s">
        <v>463</v>
      </c>
      <c r="B23" s="38"/>
      <c r="C23" s="38">
        <v>10</v>
      </c>
      <c r="D23" s="38"/>
      <c r="E23" s="38"/>
      <c r="F23" s="85"/>
      <c r="G23" s="83"/>
    </row>
    <row r="24" spans="1:7" x14ac:dyDescent="0.25">
      <c r="A24" s="25" t="s">
        <v>114</v>
      </c>
      <c r="B24" s="38">
        <v>1</v>
      </c>
      <c r="C24" s="38">
        <v>1</v>
      </c>
      <c r="D24" s="38">
        <v>1</v>
      </c>
      <c r="E24" s="38"/>
      <c r="F24" s="85"/>
      <c r="G24" s="83"/>
    </row>
    <row r="25" spans="1:7" x14ac:dyDescent="0.25">
      <c r="A25" s="25" t="s">
        <v>118</v>
      </c>
      <c r="B25" s="38"/>
      <c r="C25" s="38">
        <v>3</v>
      </c>
      <c r="D25" s="38">
        <v>5</v>
      </c>
      <c r="E25" s="38"/>
      <c r="F25" s="85"/>
      <c r="G25" s="83"/>
    </row>
    <row r="26" spans="1:7" x14ac:dyDescent="0.25">
      <c r="A26" s="25" t="s">
        <v>119</v>
      </c>
      <c r="B26" s="38">
        <v>0.5</v>
      </c>
      <c r="C26" s="38">
        <v>0.5</v>
      </c>
      <c r="D26" s="38">
        <v>0.5</v>
      </c>
      <c r="E26" s="38"/>
      <c r="F26" s="85"/>
      <c r="G26" s="83"/>
    </row>
    <row r="27" spans="1:7" x14ac:dyDescent="0.25">
      <c r="A27" s="25" t="s">
        <v>120</v>
      </c>
      <c r="B27" s="38"/>
      <c r="C27" s="38"/>
      <c r="D27" s="38">
        <v>0.5</v>
      </c>
      <c r="E27" s="38"/>
      <c r="F27" s="85"/>
      <c r="G27" s="83"/>
    </row>
    <row r="28" spans="1:7" x14ac:dyDescent="0.25">
      <c r="A28" s="25" t="s">
        <v>123</v>
      </c>
      <c r="B28" s="38">
        <v>20</v>
      </c>
      <c r="C28" s="38">
        <v>23</v>
      </c>
      <c r="D28" s="38">
        <v>16</v>
      </c>
      <c r="E28" s="38"/>
      <c r="F28" s="85"/>
      <c r="G28" s="83"/>
    </row>
    <row r="29" spans="1:7" x14ac:dyDescent="0.25">
      <c r="A29" s="25" t="s">
        <v>139</v>
      </c>
      <c r="B29" s="38">
        <v>0.5</v>
      </c>
      <c r="C29" s="38">
        <v>0.5</v>
      </c>
      <c r="D29" s="38">
        <v>0.5</v>
      </c>
      <c r="E29" s="38"/>
      <c r="F29" s="85"/>
      <c r="G29" s="83"/>
    </row>
    <row r="30" spans="1:7" x14ac:dyDescent="0.25">
      <c r="A30" s="47" t="s">
        <v>197</v>
      </c>
      <c r="B30" s="38">
        <v>14</v>
      </c>
      <c r="C30" s="38"/>
      <c r="D30" s="38">
        <v>16</v>
      </c>
      <c r="E30" s="38"/>
      <c r="F30" s="85"/>
      <c r="G30" s="83"/>
    </row>
    <row r="31" spans="1:7" ht="16.5" thickBot="1" x14ac:dyDescent="0.3">
      <c r="A31" s="52" t="s">
        <v>198</v>
      </c>
      <c r="B31" s="71"/>
      <c r="C31" s="71"/>
      <c r="D31" s="71">
        <v>8</v>
      </c>
      <c r="E31" s="71"/>
      <c r="F31" s="87"/>
      <c r="G31" s="83"/>
    </row>
    <row r="32" spans="1:7" ht="16.5" thickBot="1" x14ac:dyDescent="0.3">
      <c r="A32" s="53" t="s">
        <v>5</v>
      </c>
      <c r="B32" s="74">
        <f>B13+B9+B3</f>
        <v>65</v>
      </c>
      <c r="C32" s="74">
        <f>C13+C9+C3</f>
        <v>61.199999999999996</v>
      </c>
      <c r="D32" s="74">
        <f>D13+D9+D3</f>
        <v>60.5</v>
      </c>
      <c r="E32" s="88"/>
      <c r="F32" s="88"/>
      <c r="G32" s="83"/>
    </row>
    <row r="33" spans="1:7" ht="16.5" thickBot="1" x14ac:dyDescent="0.3">
      <c r="A33" s="53" t="s">
        <v>6</v>
      </c>
      <c r="B33" s="42">
        <f>COUNT(B4:B30)-2</f>
        <v>15</v>
      </c>
      <c r="C33" s="42">
        <f>COUNT(C4:C30)-2</f>
        <v>18</v>
      </c>
      <c r="D33" s="42">
        <f>COUNT(D4:D30)-2</f>
        <v>18</v>
      </c>
      <c r="E33" s="88"/>
      <c r="F33" s="88"/>
      <c r="G33" s="83"/>
    </row>
    <row r="34" spans="1:7" ht="16.5" thickBot="1" x14ac:dyDescent="0.3">
      <c r="A34" s="53" t="s">
        <v>464</v>
      </c>
      <c r="B34" s="42"/>
      <c r="C34" s="42"/>
      <c r="D34" s="88"/>
      <c r="E34" s="88"/>
      <c r="F34" s="88"/>
      <c r="G34" s="83"/>
    </row>
  </sheetData>
  <sortState xmlns:xlrd2="http://schemas.microsoft.com/office/spreadsheetml/2017/richdata2" ref="A14:F29">
    <sortCondition ref="A13:A29"/>
  </sortState>
  <phoneticPr fontId="4" type="noConversion"/>
  <printOptions gridLines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Sheet65"/>
  <dimension ref="A1:F29"/>
  <sheetViews>
    <sheetView zoomScale="130" zoomScaleNormal="130" workbookViewId="0">
      <selection activeCell="H9" sqref="H9"/>
    </sheetView>
  </sheetViews>
  <sheetFormatPr defaultRowHeight="12.75" x14ac:dyDescent="0.2"/>
  <cols>
    <col min="1" max="1" width="25.85546875" customWidth="1"/>
    <col min="2" max="5" width="9.5703125" customWidth="1"/>
  </cols>
  <sheetData>
    <row r="1" spans="1:6" ht="16.5" thickBot="1" x14ac:dyDescent="0.25">
      <c r="A1" s="116" t="s">
        <v>465</v>
      </c>
      <c r="B1" s="22">
        <v>1999</v>
      </c>
      <c r="C1" s="22">
        <v>2006</v>
      </c>
      <c r="D1" s="22">
        <v>2011</v>
      </c>
      <c r="E1" s="22">
        <v>2014</v>
      </c>
      <c r="F1" s="22">
        <v>2020</v>
      </c>
    </row>
    <row r="2" spans="1:6" ht="18" customHeight="1" thickBot="1" x14ac:dyDescent="0.25">
      <c r="A2" s="117" t="s">
        <v>466</v>
      </c>
      <c r="B2" s="63" t="s">
        <v>460</v>
      </c>
      <c r="C2" s="63" t="s">
        <v>189</v>
      </c>
      <c r="D2" s="63" t="s">
        <v>189</v>
      </c>
      <c r="E2" s="63" t="s">
        <v>191</v>
      </c>
      <c r="F2" s="121"/>
    </row>
    <row r="3" spans="1:6" ht="16.5" thickBot="1" x14ac:dyDescent="0.25">
      <c r="A3" s="53" t="s">
        <v>1</v>
      </c>
      <c r="B3" s="22">
        <f>SUM(B4:B5)</f>
        <v>9</v>
      </c>
      <c r="C3" s="22">
        <f t="shared" ref="C3:F3" si="0">SUM(C4:C5)</f>
        <v>7.5</v>
      </c>
      <c r="D3" s="22">
        <f t="shared" si="0"/>
        <v>7.5</v>
      </c>
      <c r="E3" s="22">
        <f t="shared" si="0"/>
        <v>0</v>
      </c>
      <c r="F3" s="22">
        <f t="shared" si="0"/>
        <v>0</v>
      </c>
    </row>
    <row r="4" spans="1:6" ht="15.75" x14ac:dyDescent="0.2">
      <c r="A4" s="51" t="s">
        <v>144</v>
      </c>
      <c r="B4" s="16">
        <v>8</v>
      </c>
      <c r="C4" s="16">
        <v>7</v>
      </c>
      <c r="D4" s="16">
        <v>7</v>
      </c>
      <c r="E4" s="16"/>
      <c r="F4" s="20"/>
    </row>
    <row r="5" spans="1:6" ht="15.75" x14ac:dyDescent="0.2">
      <c r="A5" s="25" t="s">
        <v>174</v>
      </c>
      <c r="B5" s="6">
        <v>1</v>
      </c>
      <c r="C5" s="6">
        <v>0.5</v>
      </c>
      <c r="D5" s="6">
        <v>0.5</v>
      </c>
      <c r="E5" s="6"/>
      <c r="F5" s="5"/>
    </row>
    <row r="6" spans="1:6" ht="16.5" thickBot="1" x14ac:dyDescent="0.25">
      <c r="A6" s="61"/>
      <c r="B6" s="8"/>
      <c r="C6" s="8"/>
      <c r="D6" s="8"/>
      <c r="E6" s="8"/>
      <c r="F6" s="7"/>
    </row>
    <row r="7" spans="1:6" ht="16.5" thickBot="1" x14ac:dyDescent="0.25">
      <c r="A7" s="53" t="s">
        <v>2</v>
      </c>
      <c r="B7" s="22">
        <f>SUM(B8:B9)</f>
        <v>11</v>
      </c>
      <c r="C7" s="22">
        <f t="shared" ref="C7:F7" si="1">SUM(C8:C9)</f>
        <v>7</v>
      </c>
      <c r="D7" s="22">
        <f t="shared" si="1"/>
        <v>7</v>
      </c>
      <c r="E7" s="22">
        <f t="shared" si="1"/>
        <v>0</v>
      </c>
      <c r="F7" s="22">
        <f t="shared" si="1"/>
        <v>0</v>
      </c>
    </row>
    <row r="8" spans="1:6" ht="15.75" x14ac:dyDescent="0.2">
      <c r="A8" s="51" t="s">
        <v>41</v>
      </c>
      <c r="B8" s="16">
        <v>4</v>
      </c>
      <c r="C8" s="16">
        <v>5</v>
      </c>
      <c r="D8" s="16">
        <v>5</v>
      </c>
      <c r="E8" s="16"/>
      <c r="F8" s="20"/>
    </row>
    <row r="9" spans="1:6" ht="15.75" x14ac:dyDescent="0.2">
      <c r="A9" s="25" t="s">
        <v>42</v>
      </c>
      <c r="B9" s="6">
        <v>7</v>
      </c>
      <c r="C9" s="6">
        <v>2</v>
      </c>
      <c r="D9" s="6">
        <v>2</v>
      </c>
      <c r="E9" s="6"/>
      <c r="F9" s="5"/>
    </row>
    <row r="10" spans="1:6" ht="16.5" thickBot="1" x14ac:dyDescent="0.25">
      <c r="A10" s="49"/>
      <c r="B10" s="8"/>
      <c r="C10" s="52"/>
      <c r="D10" s="7"/>
      <c r="E10" s="7"/>
      <c r="F10" s="7"/>
    </row>
    <row r="11" spans="1:6" ht="16.5" thickBot="1" x14ac:dyDescent="0.25">
      <c r="A11" s="53" t="s">
        <v>4</v>
      </c>
      <c r="B11" s="22">
        <f>SUM(B12:B25)</f>
        <v>21</v>
      </c>
      <c r="C11" s="22">
        <f t="shared" ref="C11:F11" si="2">SUM(C12:C25)</f>
        <v>39</v>
      </c>
      <c r="D11" s="22">
        <f t="shared" si="2"/>
        <v>34.5</v>
      </c>
      <c r="E11" s="22">
        <f t="shared" si="2"/>
        <v>0</v>
      </c>
      <c r="F11" s="22">
        <f t="shared" si="2"/>
        <v>0</v>
      </c>
    </row>
    <row r="12" spans="1:6" ht="15.75" x14ac:dyDescent="0.2">
      <c r="A12" s="51" t="s">
        <v>90</v>
      </c>
      <c r="B12" s="16"/>
      <c r="C12" s="16">
        <v>15</v>
      </c>
      <c r="D12" s="16">
        <v>4</v>
      </c>
      <c r="E12" s="16"/>
      <c r="F12" s="20"/>
    </row>
    <row r="13" spans="1:6" ht="15.75" x14ac:dyDescent="0.2">
      <c r="A13" s="25" t="s">
        <v>95</v>
      </c>
      <c r="B13" s="6">
        <v>0.5</v>
      </c>
      <c r="C13" s="6">
        <v>0.5</v>
      </c>
      <c r="D13" s="6">
        <v>0.5</v>
      </c>
      <c r="E13" s="6"/>
      <c r="F13" s="5"/>
    </row>
    <row r="14" spans="1:6" ht="15.75" x14ac:dyDescent="0.2">
      <c r="A14" s="25" t="s">
        <v>97</v>
      </c>
      <c r="B14" s="6"/>
      <c r="C14" s="6">
        <v>1</v>
      </c>
      <c r="D14" s="6">
        <v>0.5</v>
      </c>
      <c r="E14" s="6"/>
      <c r="F14" s="5"/>
    </row>
    <row r="15" spans="1:6" ht="15.75" x14ac:dyDescent="0.2">
      <c r="A15" s="25" t="s">
        <v>99</v>
      </c>
      <c r="B15" s="6">
        <v>1</v>
      </c>
      <c r="C15" s="6">
        <v>0.5</v>
      </c>
      <c r="D15" s="6">
        <v>0.5</v>
      </c>
      <c r="E15" s="6"/>
      <c r="F15" s="5"/>
    </row>
    <row r="16" spans="1:6" ht="15.75" x14ac:dyDescent="0.2">
      <c r="A16" s="25" t="s">
        <v>109</v>
      </c>
      <c r="B16" s="6">
        <v>5</v>
      </c>
      <c r="C16" s="6">
        <v>5</v>
      </c>
      <c r="D16" s="6">
        <v>4</v>
      </c>
      <c r="E16" s="6"/>
      <c r="F16" s="5"/>
    </row>
    <row r="17" spans="1:6" ht="15.75" x14ac:dyDescent="0.2">
      <c r="A17" s="25" t="s">
        <v>467</v>
      </c>
      <c r="B17" s="6"/>
      <c r="C17" s="6">
        <v>3</v>
      </c>
      <c r="D17" s="6">
        <v>4</v>
      </c>
      <c r="E17" s="6"/>
      <c r="F17" s="5"/>
    </row>
    <row r="18" spans="1:6" ht="15.75" x14ac:dyDescent="0.2">
      <c r="A18" s="25" t="s">
        <v>122</v>
      </c>
      <c r="B18" s="6"/>
      <c r="C18" s="6">
        <v>0.5</v>
      </c>
      <c r="D18" s="6">
        <v>0.5</v>
      </c>
      <c r="E18" s="6"/>
      <c r="F18" s="5"/>
    </row>
    <row r="19" spans="1:6" ht="15.75" x14ac:dyDescent="0.2">
      <c r="A19" s="25" t="s">
        <v>123</v>
      </c>
      <c r="B19" s="6">
        <v>10</v>
      </c>
      <c r="C19" s="6">
        <v>12</v>
      </c>
      <c r="D19" s="6">
        <v>6</v>
      </c>
      <c r="E19" s="6"/>
      <c r="F19" s="5"/>
    </row>
    <row r="20" spans="1:6" ht="15.75" x14ac:dyDescent="0.2">
      <c r="A20" s="25" t="s">
        <v>468</v>
      </c>
      <c r="B20" s="6"/>
      <c r="C20" s="6"/>
      <c r="D20" s="6">
        <v>4</v>
      </c>
      <c r="E20" s="6"/>
      <c r="F20" s="5"/>
    </row>
    <row r="21" spans="1:6" ht="15.75" x14ac:dyDescent="0.2">
      <c r="A21" s="25" t="s">
        <v>132</v>
      </c>
      <c r="B21" s="6"/>
      <c r="C21" s="6">
        <v>0.5</v>
      </c>
      <c r="D21" s="6"/>
      <c r="E21" s="6"/>
      <c r="F21" s="5"/>
    </row>
    <row r="22" spans="1:6" ht="15.75" x14ac:dyDescent="0.2">
      <c r="A22" s="25" t="s">
        <v>137</v>
      </c>
      <c r="B22" s="6">
        <v>0.5</v>
      </c>
      <c r="C22" s="6">
        <v>0.5</v>
      </c>
      <c r="D22" s="6"/>
      <c r="E22" s="6"/>
      <c r="F22" s="5"/>
    </row>
    <row r="23" spans="1:6" ht="15.75" x14ac:dyDescent="0.2">
      <c r="A23" s="25" t="s">
        <v>139</v>
      </c>
      <c r="B23" s="6"/>
      <c r="C23" s="6">
        <v>0.5</v>
      </c>
      <c r="D23" s="6">
        <v>0.5</v>
      </c>
      <c r="E23" s="6"/>
      <c r="F23" s="5"/>
    </row>
    <row r="24" spans="1:6" ht="15.75" x14ac:dyDescent="0.2">
      <c r="A24" s="25" t="s">
        <v>140</v>
      </c>
      <c r="B24" s="6">
        <v>4</v>
      </c>
      <c r="C24" s="6"/>
      <c r="D24" s="6"/>
      <c r="E24" s="6"/>
      <c r="F24" s="5"/>
    </row>
    <row r="25" spans="1:6" ht="15.75" x14ac:dyDescent="0.2">
      <c r="A25" s="52" t="s">
        <v>197</v>
      </c>
      <c r="B25" s="8"/>
      <c r="C25" s="8"/>
      <c r="D25" s="8">
        <v>10</v>
      </c>
      <c r="E25" s="8"/>
      <c r="F25" s="7"/>
    </row>
    <row r="26" spans="1:6" ht="16.5" thickBot="1" x14ac:dyDescent="0.25">
      <c r="A26" s="52"/>
      <c r="B26" s="8"/>
      <c r="C26" s="8"/>
      <c r="D26" s="8"/>
      <c r="E26" s="8"/>
      <c r="F26" s="7"/>
    </row>
    <row r="27" spans="1:6" ht="16.5" thickBot="1" x14ac:dyDescent="0.25">
      <c r="A27" s="53" t="s">
        <v>5</v>
      </c>
      <c r="B27" s="22">
        <f>B11+B7+B3</f>
        <v>41</v>
      </c>
      <c r="C27" s="22">
        <f>C11+C7+C3</f>
        <v>53.5</v>
      </c>
      <c r="D27" s="22">
        <f>D11+D7+D3</f>
        <v>49</v>
      </c>
      <c r="E27" s="22">
        <f t="shared" ref="E27:F27" si="3">E11+E7+E3</f>
        <v>0</v>
      </c>
      <c r="F27" s="22">
        <f t="shared" si="3"/>
        <v>0</v>
      </c>
    </row>
    <row r="28" spans="1:6" ht="16.5" thickBot="1" x14ac:dyDescent="0.25">
      <c r="A28" s="53" t="s">
        <v>6</v>
      </c>
      <c r="B28" s="24">
        <f>COUNT(B4:B24)-2</f>
        <v>10</v>
      </c>
      <c r="C28" s="24">
        <f>COUNT(C4:C24)-2</f>
        <v>15</v>
      </c>
      <c r="D28" s="24">
        <f>COUNT(D4:D24)-2</f>
        <v>14</v>
      </c>
      <c r="E28" s="28"/>
      <c r="F28" s="28"/>
    </row>
    <row r="29" spans="1:6" ht="16.5" thickBot="1" x14ac:dyDescent="0.25">
      <c r="A29" s="53" t="s">
        <v>469</v>
      </c>
      <c r="B29" s="24"/>
      <c r="C29" s="116"/>
      <c r="D29" s="28"/>
      <c r="E29" s="28"/>
      <c r="F29" s="28"/>
    </row>
  </sheetData>
  <sortState xmlns:xlrd2="http://schemas.microsoft.com/office/spreadsheetml/2017/richdata2" ref="A12:F24">
    <sortCondition ref="A11:A24"/>
  </sortState>
  <phoneticPr fontId="4" type="noConversion"/>
  <printOptions gridLines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Sheet66">
    <pageSetUpPr fitToPage="1"/>
  </sheetPr>
  <dimension ref="A1:I41"/>
  <sheetViews>
    <sheetView topLeftCell="A9" zoomScale="130" zoomScaleNormal="130" workbookViewId="0">
      <selection activeCell="E38" sqref="E38:F39"/>
    </sheetView>
  </sheetViews>
  <sheetFormatPr defaultColWidth="8.85546875" defaultRowHeight="15.75" customHeight="1" x14ac:dyDescent="0.25"/>
  <cols>
    <col min="1" max="1" width="35.7109375" style="2" customWidth="1"/>
    <col min="2" max="6" width="9.5703125" style="2" customWidth="1"/>
    <col min="7" max="9" width="10.28515625" style="2" customWidth="1"/>
    <col min="10" max="16384" width="8.85546875" style="2"/>
  </cols>
  <sheetData>
    <row r="1" spans="1:9" x14ac:dyDescent="0.25">
      <c r="A1" s="116" t="s">
        <v>470</v>
      </c>
      <c r="B1" s="74">
        <v>1999</v>
      </c>
      <c r="C1" s="74">
        <v>2006</v>
      </c>
      <c r="D1" s="97">
        <v>2011</v>
      </c>
      <c r="E1" s="97">
        <v>2014</v>
      </c>
      <c r="F1" s="97">
        <v>2017</v>
      </c>
      <c r="G1" s="97">
        <v>2020</v>
      </c>
      <c r="H1" s="97">
        <v>2023</v>
      </c>
      <c r="I1" s="97"/>
    </row>
    <row r="2" spans="1:9" x14ac:dyDescent="0.25">
      <c r="A2" s="204"/>
      <c r="B2" s="205" t="s">
        <v>460</v>
      </c>
      <c r="C2" s="205" t="s">
        <v>460</v>
      </c>
      <c r="D2" s="205" t="s">
        <v>460</v>
      </c>
      <c r="E2" s="205" t="s">
        <v>460</v>
      </c>
      <c r="F2" s="205" t="s">
        <v>460</v>
      </c>
      <c r="G2" s="205" t="s">
        <v>460</v>
      </c>
      <c r="H2" s="205" t="s">
        <v>460</v>
      </c>
      <c r="I2" s="205" t="s">
        <v>460</v>
      </c>
    </row>
    <row r="3" spans="1:9" x14ac:dyDescent="0.25">
      <c r="A3" s="117" t="s">
        <v>471</v>
      </c>
      <c r="B3" s="122"/>
      <c r="C3" s="122"/>
      <c r="D3" s="122"/>
      <c r="E3" s="122"/>
      <c r="F3" s="122" t="s">
        <v>204</v>
      </c>
      <c r="G3" s="122"/>
      <c r="H3" s="122" t="s">
        <v>305</v>
      </c>
      <c r="I3" s="122"/>
    </row>
    <row r="4" spans="1:9" x14ac:dyDescent="0.25">
      <c r="A4" s="53" t="s">
        <v>1</v>
      </c>
      <c r="B4" s="74">
        <f>SUM(B5:B10)</f>
        <v>5</v>
      </c>
      <c r="C4" s="74">
        <f t="shared" ref="C4:H4" si="0">SUM(C5:C10)</f>
        <v>4</v>
      </c>
      <c r="D4" s="74">
        <f t="shared" si="0"/>
        <v>1.5</v>
      </c>
      <c r="E4" s="74">
        <f t="shared" si="0"/>
        <v>2.5</v>
      </c>
      <c r="F4" s="74">
        <f t="shared" si="0"/>
        <v>2.5</v>
      </c>
      <c r="G4" s="74">
        <f t="shared" si="0"/>
        <v>3.5</v>
      </c>
      <c r="H4" s="74">
        <f t="shared" si="0"/>
        <v>3</v>
      </c>
      <c r="I4" s="74">
        <f t="shared" ref="I4" si="1">SUM(I5:I10)</f>
        <v>0</v>
      </c>
    </row>
    <row r="5" spans="1:9" x14ac:dyDescent="0.25">
      <c r="A5" s="199" t="s">
        <v>144</v>
      </c>
      <c r="B5" s="158"/>
      <c r="C5" s="143"/>
      <c r="D5" s="143">
        <v>0.5</v>
      </c>
      <c r="E5" s="143">
        <v>0.5</v>
      </c>
      <c r="F5" s="143">
        <v>0.5</v>
      </c>
      <c r="G5" s="158">
        <v>0.5</v>
      </c>
      <c r="H5" s="158">
        <v>1</v>
      </c>
      <c r="I5" s="158"/>
    </row>
    <row r="6" spans="1:9" x14ac:dyDescent="0.25">
      <c r="A6" s="25" t="s">
        <v>154</v>
      </c>
      <c r="B6" s="38">
        <v>2</v>
      </c>
      <c r="C6" s="38"/>
      <c r="D6" s="38"/>
      <c r="E6" s="38"/>
      <c r="F6" s="38"/>
      <c r="G6" s="85"/>
      <c r="H6" s="85"/>
      <c r="I6" s="85"/>
    </row>
    <row r="7" spans="1:9" x14ac:dyDescent="0.25">
      <c r="A7" s="200" t="s">
        <v>155</v>
      </c>
      <c r="B7" s="146"/>
      <c r="C7" s="146">
        <v>2</v>
      </c>
      <c r="D7" s="146">
        <v>1</v>
      </c>
      <c r="E7" s="146">
        <v>2</v>
      </c>
      <c r="F7" s="146">
        <v>2</v>
      </c>
      <c r="G7" s="159">
        <v>3</v>
      </c>
      <c r="H7" s="159">
        <v>2</v>
      </c>
      <c r="I7" s="159"/>
    </row>
    <row r="8" spans="1:9" x14ac:dyDescent="0.25">
      <c r="A8" s="25" t="s">
        <v>175</v>
      </c>
      <c r="B8" s="38"/>
      <c r="C8" s="38">
        <v>1</v>
      </c>
      <c r="D8" s="38"/>
      <c r="E8" s="38"/>
      <c r="F8" s="38"/>
      <c r="G8" s="85"/>
      <c r="H8" s="85"/>
      <c r="I8" s="85"/>
    </row>
    <row r="9" spans="1:9" x14ac:dyDescent="0.25">
      <c r="A9" s="200" t="s">
        <v>178</v>
      </c>
      <c r="B9" s="146">
        <v>3</v>
      </c>
      <c r="C9" s="146"/>
      <c r="D9" s="146"/>
      <c r="E9" s="146"/>
      <c r="F9" s="146"/>
      <c r="G9" s="159"/>
      <c r="H9" s="159"/>
      <c r="I9" s="159"/>
    </row>
    <row r="10" spans="1:9" x14ac:dyDescent="0.25">
      <c r="A10" s="25" t="s">
        <v>179</v>
      </c>
      <c r="B10" s="38"/>
      <c r="C10" s="38">
        <v>1</v>
      </c>
      <c r="D10" s="38"/>
      <c r="E10" s="38"/>
      <c r="F10" s="38"/>
      <c r="G10" s="85"/>
      <c r="H10" s="85"/>
      <c r="I10" s="85"/>
    </row>
    <row r="11" spans="1:9" x14ac:dyDescent="0.25">
      <c r="A11" s="61"/>
      <c r="B11" s="71"/>
      <c r="C11" s="71"/>
      <c r="D11" s="71"/>
      <c r="E11" s="71"/>
      <c r="F11" s="71"/>
      <c r="G11" s="87"/>
      <c r="H11" s="87"/>
      <c r="I11" s="87"/>
    </row>
    <row r="12" spans="1:9" x14ac:dyDescent="0.25">
      <c r="A12" s="53" t="s">
        <v>2</v>
      </c>
      <c r="B12" s="74">
        <f>SUM(B13:B18)</f>
        <v>22.5</v>
      </c>
      <c r="C12" s="74">
        <f t="shared" ref="C12:H12" si="2">SUM(C13:C18)</f>
        <v>14.5</v>
      </c>
      <c r="D12" s="74">
        <f t="shared" si="2"/>
        <v>5</v>
      </c>
      <c r="E12" s="74">
        <f t="shared" si="2"/>
        <v>5.5</v>
      </c>
      <c r="F12" s="74">
        <f t="shared" si="2"/>
        <v>6.5</v>
      </c>
      <c r="G12" s="74">
        <f t="shared" si="2"/>
        <v>11</v>
      </c>
      <c r="H12" s="74">
        <f t="shared" si="2"/>
        <v>15.1</v>
      </c>
      <c r="I12" s="74">
        <f t="shared" ref="I12" si="3">SUM(I13:I18)</f>
        <v>0</v>
      </c>
    </row>
    <row r="13" spans="1:9" x14ac:dyDescent="0.25">
      <c r="A13" s="199" t="s">
        <v>28</v>
      </c>
      <c r="B13" s="143"/>
      <c r="C13" s="143">
        <v>0.5</v>
      </c>
      <c r="D13" s="143"/>
      <c r="E13" s="143"/>
      <c r="F13" s="143"/>
      <c r="G13" s="158"/>
      <c r="H13" s="158"/>
      <c r="I13" s="158"/>
    </row>
    <row r="14" spans="1:9" x14ac:dyDescent="0.25">
      <c r="A14" s="25" t="s">
        <v>29</v>
      </c>
      <c r="B14" s="38">
        <v>2</v>
      </c>
      <c r="C14" s="38">
        <v>4</v>
      </c>
      <c r="D14" s="38">
        <v>3</v>
      </c>
      <c r="E14" s="38">
        <v>4</v>
      </c>
      <c r="F14" s="38">
        <v>4</v>
      </c>
      <c r="G14" s="85">
        <v>8</v>
      </c>
      <c r="H14" s="85">
        <v>7</v>
      </c>
      <c r="I14" s="85"/>
    </row>
    <row r="15" spans="1:9" x14ac:dyDescent="0.25">
      <c r="A15" s="200" t="s">
        <v>472</v>
      </c>
      <c r="B15" s="146">
        <v>0.5</v>
      </c>
      <c r="C15" s="146">
        <v>0.5</v>
      </c>
      <c r="D15" s="146">
        <v>0.5</v>
      </c>
      <c r="E15" s="146"/>
      <c r="F15" s="146"/>
      <c r="G15" s="159"/>
      <c r="H15" s="159"/>
      <c r="I15" s="159"/>
    </row>
    <row r="16" spans="1:9" x14ac:dyDescent="0.25">
      <c r="A16" s="25" t="s">
        <v>10</v>
      </c>
      <c r="B16" s="38">
        <v>20</v>
      </c>
      <c r="C16" s="38">
        <v>9</v>
      </c>
      <c r="D16" s="38">
        <v>1</v>
      </c>
      <c r="E16" s="38">
        <v>1</v>
      </c>
      <c r="F16" s="38">
        <v>2</v>
      </c>
      <c r="G16" s="85">
        <v>3</v>
      </c>
      <c r="H16" s="85">
        <v>8</v>
      </c>
      <c r="I16" s="85"/>
    </row>
    <row r="17" spans="1:9" x14ac:dyDescent="0.25">
      <c r="A17" s="200" t="s">
        <v>46</v>
      </c>
      <c r="B17" s="146"/>
      <c r="C17" s="146"/>
      <c r="D17" s="146">
        <v>0.5</v>
      </c>
      <c r="E17" s="146">
        <v>0.5</v>
      </c>
      <c r="F17" s="146">
        <v>0.5</v>
      </c>
      <c r="G17" s="159"/>
      <c r="H17" s="159">
        <v>0.1</v>
      </c>
      <c r="I17" s="159"/>
    </row>
    <row r="18" spans="1:9" x14ac:dyDescent="0.25">
      <c r="A18" s="25" t="s">
        <v>48</v>
      </c>
      <c r="B18" s="68"/>
      <c r="C18" s="38">
        <v>0.5</v>
      </c>
      <c r="D18" s="38"/>
      <c r="E18" s="38"/>
      <c r="F18" s="38"/>
      <c r="G18" s="85"/>
      <c r="H18" s="85"/>
      <c r="I18" s="85"/>
    </row>
    <row r="19" spans="1:9" x14ac:dyDescent="0.25">
      <c r="A19" s="61"/>
      <c r="B19" s="71"/>
      <c r="C19" s="71"/>
      <c r="D19" s="87"/>
      <c r="E19" s="87"/>
      <c r="F19" s="87"/>
      <c r="G19" s="87"/>
      <c r="H19" s="87"/>
      <c r="I19" s="87"/>
    </row>
    <row r="20" spans="1:9" x14ac:dyDescent="0.25">
      <c r="A20" s="53" t="s">
        <v>4</v>
      </c>
      <c r="B20" s="74">
        <f>SUM(B21:B35)</f>
        <v>38.5</v>
      </c>
      <c r="C20" s="74">
        <f t="shared" ref="C20:H20" si="4">SUM(C21:C35)</f>
        <v>32.15</v>
      </c>
      <c r="D20" s="74">
        <f t="shared" si="4"/>
        <v>30</v>
      </c>
      <c r="E20" s="74">
        <f t="shared" si="4"/>
        <v>51</v>
      </c>
      <c r="F20" s="74">
        <f t="shared" si="4"/>
        <v>47</v>
      </c>
      <c r="G20" s="74">
        <f t="shared" si="4"/>
        <v>49.7</v>
      </c>
      <c r="H20" s="74">
        <f t="shared" si="4"/>
        <v>46.2</v>
      </c>
      <c r="I20" s="74">
        <f t="shared" ref="I20" si="5">SUM(I21:I35)</f>
        <v>0</v>
      </c>
    </row>
    <row r="21" spans="1:9" x14ac:dyDescent="0.25">
      <c r="A21" s="199" t="s">
        <v>72</v>
      </c>
      <c r="B21" s="143"/>
      <c r="C21" s="143">
        <v>0.05</v>
      </c>
      <c r="D21" s="143"/>
      <c r="E21" s="143">
        <v>0.5</v>
      </c>
      <c r="F21" s="143">
        <v>0.5</v>
      </c>
      <c r="G21" s="158">
        <v>0.5</v>
      </c>
      <c r="H21" s="158">
        <v>0.1</v>
      </c>
      <c r="I21" s="158"/>
    </row>
    <row r="22" spans="1:9" x14ac:dyDescent="0.25">
      <c r="A22" s="25" t="s">
        <v>473</v>
      </c>
      <c r="B22" s="38">
        <v>2</v>
      </c>
      <c r="C22" s="38">
        <v>2</v>
      </c>
      <c r="D22" s="38">
        <v>1</v>
      </c>
      <c r="E22" s="38">
        <v>3</v>
      </c>
      <c r="F22" s="38">
        <v>2</v>
      </c>
      <c r="G22" s="85">
        <v>2</v>
      </c>
      <c r="H22" s="85"/>
      <c r="I22" s="85"/>
    </row>
    <row r="23" spans="1:9" x14ac:dyDescent="0.25">
      <c r="A23" s="200" t="s">
        <v>80</v>
      </c>
      <c r="B23" s="146">
        <v>1</v>
      </c>
      <c r="C23" s="146">
        <v>1</v>
      </c>
      <c r="D23" s="146">
        <v>1</v>
      </c>
      <c r="E23" s="146"/>
      <c r="F23" s="146">
        <v>1</v>
      </c>
      <c r="G23" s="159">
        <v>0.1</v>
      </c>
      <c r="H23" s="159">
        <v>0.1</v>
      </c>
      <c r="I23" s="159"/>
    </row>
    <row r="24" spans="1:9" x14ac:dyDescent="0.25">
      <c r="A24" s="25" t="s">
        <v>89</v>
      </c>
      <c r="B24" s="38">
        <v>0.5</v>
      </c>
      <c r="C24" s="38">
        <v>0.5</v>
      </c>
      <c r="D24" s="38">
        <v>0.5</v>
      </c>
      <c r="E24" s="38">
        <v>0.5</v>
      </c>
      <c r="F24" s="38">
        <v>1</v>
      </c>
      <c r="G24" s="85">
        <v>1</v>
      </c>
      <c r="H24" s="85">
        <v>0.5</v>
      </c>
      <c r="I24" s="85"/>
    </row>
    <row r="25" spans="1:9" x14ac:dyDescent="0.25">
      <c r="A25" s="200" t="s">
        <v>97</v>
      </c>
      <c r="B25" s="146">
        <v>0.5</v>
      </c>
      <c r="C25" s="146">
        <v>0.05</v>
      </c>
      <c r="D25" s="146"/>
      <c r="E25" s="146"/>
      <c r="F25" s="146"/>
      <c r="G25" s="159"/>
      <c r="H25" s="159"/>
      <c r="I25" s="159"/>
    </row>
    <row r="26" spans="1:9" x14ac:dyDescent="0.25">
      <c r="A26" s="25" t="s">
        <v>99</v>
      </c>
      <c r="B26" s="38">
        <v>0.5</v>
      </c>
      <c r="C26" s="38">
        <v>0.05</v>
      </c>
      <c r="D26" s="38">
        <v>0.5</v>
      </c>
      <c r="E26" s="38">
        <v>0.5</v>
      </c>
      <c r="F26" s="38">
        <v>0.5</v>
      </c>
      <c r="G26" s="85"/>
      <c r="H26" s="85"/>
      <c r="I26" s="85"/>
    </row>
    <row r="27" spans="1:9" x14ac:dyDescent="0.25">
      <c r="A27" s="200" t="s">
        <v>342</v>
      </c>
      <c r="B27" s="146"/>
      <c r="C27" s="146">
        <v>0.5</v>
      </c>
      <c r="D27" s="146"/>
      <c r="E27" s="146"/>
      <c r="F27" s="146"/>
      <c r="G27" s="159"/>
      <c r="H27" s="159"/>
      <c r="I27" s="159"/>
    </row>
    <row r="28" spans="1:9" x14ac:dyDescent="0.25">
      <c r="A28" s="25" t="s">
        <v>474</v>
      </c>
      <c r="B28" s="38"/>
      <c r="C28" s="38">
        <v>0.5</v>
      </c>
      <c r="D28" s="38"/>
      <c r="E28" s="38">
        <v>0.5</v>
      </c>
      <c r="F28" s="38">
        <v>0.5</v>
      </c>
      <c r="G28" s="85"/>
      <c r="H28" s="85"/>
      <c r="I28" s="85"/>
    </row>
    <row r="29" spans="1:9" x14ac:dyDescent="0.25">
      <c r="A29" s="200" t="s">
        <v>202</v>
      </c>
      <c r="B29" s="146"/>
      <c r="C29" s="146">
        <v>0.5</v>
      </c>
      <c r="D29" s="146"/>
      <c r="E29" s="146"/>
      <c r="F29" s="146"/>
      <c r="G29" s="159"/>
      <c r="H29" s="159"/>
      <c r="I29" s="159"/>
    </row>
    <row r="30" spans="1:9" x14ac:dyDescent="0.25">
      <c r="A30" s="25" t="s">
        <v>108</v>
      </c>
      <c r="B30" s="38">
        <v>25</v>
      </c>
      <c r="C30" s="38">
        <v>18</v>
      </c>
      <c r="D30" s="38">
        <v>10</v>
      </c>
      <c r="E30" s="38">
        <v>12</v>
      </c>
      <c r="F30" s="38">
        <v>15</v>
      </c>
      <c r="G30" s="85">
        <v>15</v>
      </c>
      <c r="H30" s="85">
        <v>12</v>
      </c>
      <c r="I30" s="85"/>
    </row>
    <row r="31" spans="1:9" x14ac:dyDescent="0.25">
      <c r="A31" s="200" t="s">
        <v>116</v>
      </c>
      <c r="B31" s="146">
        <v>1</v>
      </c>
      <c r="C31" s="146">
        <v>2</v>
      </c>
      <c r="D31" s="146">
        <v>2</v>
      </c>
      <c r="E31" s="146">
        <v>2</v>
      </c>
      <c r="F31" s="146">
        <v>4</v>
      </c>
      <c r="G31" s="159">
        <v>2</v>
      </c>
      <c r="H31" s="159">
        <v>3</v>
      </c>
      <c r="I31" s="159"/>
    </row>
    <row r="32" spans="1:9" x14ac:dyDescent="0.25">
      <c r="A32" s="25" t="s">
        <v>131</v>
      </c>
      <c r="B32" s="38">
        <v>3</v>
      </c>
      <c r="C32" s="38">
        <v>4</v>
      </c>
      <c r="D32" s="38">
        <v>7</v>
      </c>
      <c r="E32" s="38">
        <v>7</v>
      </c>
      <c r="F32" s="38">
        <v>10</v>
      </c>
      <c r="G32" s="85">
        <v>7</v>
      </c>
      <c r="H32" s="85">
        <v>10</v>
      </c>
      <c r="I32" s="85"/>
    </row>
    <row r="33" spans="1:9" x14ac:dyDescent="0.25">
      <c r="A33" s="200" t="s">
        <v>137</v>
      </c>
      <c r="B33" s="146">
        <v>4</v>
      </c>
      <c r="C33" s="146">
        <v>3</v>
      </c>
      <c r="D33" s="146">
        <v>1</v>
      </c>
      <c r="E33" s="146">
        <v>2</v>
      </c>
      <c r="F33" s="146">
        <v>2</v>
      </c>
      <c r="G33" s="159">
        <v>2</v>
      </c>
      <c r="H33" s="159">
        <v>2</v>
      </c>
      <c r="I33" s="159"/>
    </row>
    <row r="34" spans="1:9" x14ac:dyDescent="0.25">
      <c r="A34" s="25" t="s">
        <v>139</v>
      </c>
      <c r="B34" s="38"/>
      <c r="C34" s="38"/>
      <c r="D34" s="38"/>
      <c r="E34" s="38"/>
      <c r="F34" s="38">
        <v>0.5</v>
      </c>
      <c r="G34" s="85">
        <v>0.1</v>
      </c>
      <c r="H34" s="85">
        <v>0.5</v>
      </c>
      <c r="I34" s="85"/>
    </row>
    <row r="35" spans="1:9" x14ac:dyDescent="0.25">
      <c r="A35" s="202" t="s">
        <v>197</v>
      </c>
      <c r="B35" s="152">
        <v>1</v>
      </c>
      <c r="C35" s="152"/>
      <c r="D35" s="152">
        <v>7</v>
      </c>
      <c r="E35" s="152">
        <v>23</v>
      </c>
      <c r="F35" s="152">
        <v>10</v>
      </c>
      <c r="G35" s="160">
        <v>20</v>
      </c>
      <c r="H35" s="160">
        <v>18</v>
      </c>
      <c r="I35" s="160"/>
    </row>
    <row r="36" spans="1:9" x14ac:dyDescent="0.25">
      <c r="A36" s="203" t="s">
        <v>198</v>
      </c>
      <c r="B36" s="155"/>
      <c r="C36" s="155"/>
      <c r="D36" s="155"/>
      <c r="E36" s="155">
        <v>2</v>
      </c>
      <c r="F36" s="155"/>
      <c r="G36" s="169">
        <v>7</v>
      </c>
      <c r="H36" s="169">
        <v>0</v>
      </c>
      <c r="I36" s="169"/>
    </row>
    <row r="37" spans="1:9" x14ac:dyDescent="0.25">
      <c r="A37" s="52"/>
      <c r="B37" s="71"/>
      <c r="C37" s="71"/>
      <c r="D37" s="71"/>
      <c r="E37" s="71"/>
      <c r="F37" s="71"/>
      <c r="G37" s="87"/>
      <c r="H37" s="87"/>
      <c r="I37" s="87"/>
    </row>
    <row r="38" spans="1:9" x14ac:dyDescent="0.25">
      <c r="A38" s="53" t="s">
        <v>5</v>
      </c>
      <c r="B38" s="74">
        <f t="shared" ref="B38:H38" si="6">B20+B12+B4</f>
        <v>66</v>
      </c>
      <c r="C38" s="74">
        <f t="shared" si="6"/>
        <v>50.65</v>
      </c>
      <c r="D38" s="74">
        <f t="shared" si="6"/>
        <v>36.5</v>
      </c>
      <c r="E38" s="74">
        <f t="shared" si="6"/>
        <v>59</v>
      </c>
      <c r="F38" s="74">
        <f t="shared" ref="F38" si="7">F20+F12+F4</f>
        <v>56</v>
      </c>
      <c r="G38" s="74">
        <f t="shared" si="6"/>
        <v>64.2</v>
      </c>
      <c r="H38" s="74">
        <f t="shared" si="6"/>
        <v>64.300000000000011</v>
      </c>
      <c r="I38" s="74">
        <f t="shared" ref="I38" si="8">I20+I12+I4</f>
        <v>0</v>
      </c>
    </row>
    <row r="39" spans="1:9" x14ac:dyDescent="0.25">
      <c r="A39" s="53" t="s">
        <v>6</v>
      </c>
      <c r="B39" s="42">
        <f>COUNT(B5:B10)+COUNT(B13:B18)+COUNT(B21:B34)</f>
        <v>14</v>
      </c>
      <c r="C39" s="42">
        <f t="shared" ref="C39:H39" si="9">COUNT(C5:C10)+COUNT(C13:C18)+COUNT(C21:C34)</f>
        <v>21</v>
      </c>
      <c r="D39" s="42">
        <f t="shared" si="9"/>
        <v>14</v>
      </c>
      <c r="E39" s="42">
        <f t="shared" si="9"/>
        <v>14</v>
      </c>
      <c r="F39" s="42">
        <f t="shared" ref="F39" si="10">COUNT(F5:F10)+COUNT(F13:F18)+COUNT(F21:F34)</f>
        <v>16</v>
      </c>
      <c r="G39" s="42">
        <f t="shared" si="9"/>
        <v>13</v>
      </c>
      <c r="H39" s="42">
        <f t="shared" si="9"/>
        <v>13</v>
      </c>
      <c r="I39" s="42">
        <f t="shared" ref="I39" si="11">COUNT(I5:I10)+COUNT(I13:I18)+COUNT(I21:I34)</f>
        <v>0</v>
      </c>
    </row>
    <row r="40" spans="1:9" x14ac:dyDescent="0.25">
      <c r="A40" s="53" t="s">
        <v>475</v>
      </c>
      <c r="B40" s="42"/>
      <c r="C40" s="42"/>
      <c r="D40" s="88"/>
      <c r="E40" s="88"/>
      <c r="F40" s="88"/>
      <c r="G40" s="88"/>
      <c r="H40" s="88">
        <v>8099</v>
      </c>
      <c r="I40" s="88"/>
    </row>
    <row r="41" spans="1:9" x14ac:dyDescent="0.25">
      <c r="H41" s="2" t="s">
        <v>476</v>
      </c>
    </row>
  </sheetData>
  <sortState xmlns:xlrd2="http://schemas.microsoft.com/office/spreadsheetml/2017/richdata2" ref="A21:H34">
    <sortCondition ref="A20:A34"/>
  </sortState>
  <phoneticPr fontId="4" type="noConversion"/>
  <printOptions gridLines="1"/>
  <pageMargins left="0.74803149606299213" right="0.74803149606299213" top="0.98425196850393704" bottom="0.98425196850393704" header="0.51181102362204722" footer="0.51181102362204722"/>
  <pageSetup paperSize="9" fitToHeight="0" orientation="portrait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Sheet67"/>
  <dimension ref="A1:I36"/>
  <sheetViews>
    <sheetView topLeftCell="A5" zoomScale="130" zoomScaleNormal="130" workbookViewId="0">
      <selection activeCell="E33" sqref="E33:F34"/>
    </sheetView>
  </sheetViews>
  <sheetFormatPr defaultColWidth="8.85546875" defaultRowHeight="15.75" customHeight="1" x14ac:dyDescent="0.25"/>
  <cols>
    <col min="1" max="1" width="27.85546875" style="2" customWidth="1"/>
    <col min="2" max="6" width="9.5703125" style="2" customWidth="1"/>
    <col min="7" max="9" width="11" style="2" customWidth="1"/>
    <col min="10" max="16384" width="8.85546875" style="2"/>
  </cols>
  <sheetData>
    <row r="1" spans="1:9" x14ac:dyDescent="0.25">
      <c r="A1" s="116" t="s">
        <v>477</v>
      </c>
      <c r="B1" s="74">
        <v>1999</v>
      </c>
      <c r="C1" s="74">
        <v>2006</v>
      </c>
      <c r="D1" s="74">
        <v>2011</v>
      </c>
      <c r="E1" s="74">
        <v>2014</v>
      </c>
      <c r="F1" s="74">
        <v>2017</v>
      </c>
      <c r="G1" s="74">
        <v>2020</v>
      </c>
      <c r="H1" s="97">
        <v>2023</v>
      </c>
      <c r="I1" s="97"/>
    </row>
    <row r="2" spans="1:9" x14ac:dyDescent="0.25">
      <c r="A2" s="204"/>
      <c r="B2" s="184" t="s">
        <v>460</v>
      </c>
      <c r="C2" s="184" t="s">
        <v>460</v>
      </c>
      <c r="D2" s="184" t="s">
        <v>460</v>
      </c>
      <c r="E2" s="184" t="s">
        <v>460</v>
      </c>
      <c r="F2" s="184" t="s">
        <v>460</v>
      </c>
      <c r="G2" s="184" t="s">
        <v>191</v>
      </c>
      <c r="H2" s="184" t="s">
        <v>460</v>
      </c>
      <c r="I2" s="184" t="s">
        <v>460</v>
      </c>
    </row>
    <row r="3" spans="1:9" x14ac:dyDescent="0.25">
      <c r="A3" s="117" t="s">
        <v>478</v>
      </c>
      <c r="B3" s="91"/>
      <c r="C3" s="91"/>
      <c r="D3" s="91"/>
      <c r="E3" s="91"/>
      <c r="F3" s="91" t="s">
        <v>204</v>
      </c>
      <c r="G3" s="91"/>
      <c r="H3" s="91" t="s">
        <v>305</v>
      </c>
      <c r="I3" s="91"/>
    </row>
    <row r="4" spans="1:9" x14ac:dyDescent="0.25">
      <c r="A4" s="53" t="s">
        <v>1</v>
      </c>
      <c r="B4" s="74">
        <f>SUM(B5:B6)</f>
        <v>1</v>
      </c>
      <c r="C4" s="74">
        <f t="shared" ref="C4:H4" si="0">SUM(C5:C6)</f>
        <v>1.5</v>
      </c>
      <c r="D4" s="74">
        <f t="shared" si="0"/>
        <v>1</v>
      </c>
      <c r="E4" s="74">
        <f t="shared" si="0"/>
        <v>2</v>
      </c>
      <c r="F4" s="74">
        <f t="shared" si="0"/>
        <v>2</v>
      </c>
      <c r="G4" s="74">
        <f t="shared" si="0"/>
        <v>0</v>
      </c>
      <c r="H4" s="74">
        <f t="shared" si="0"/>
        <v>3</v>
      </c>
      <c r="I4" s="74">
        <f t="shared" ref="I4" si="1">SUM(I5:I6)</f>
        <v>0</v>
      </c>
    </row>
    <row r="5" spans="1:9" x14ac:dyDescent="0.25">
      <c r="A5" s="199" t="s">
        <v>144</v>
      </c>
      <c r="B5" s="143">
        <v>1</v>
      </c>
      <c r="C5" s="143">
        <v>1</v>
      </c>
      <c r="D5" s="143">
        <v>1</v>
      </c>
      <c r="E5" s="143">
        <v>2</v>
      </c>
      <c r="F5" s="143">
        <v>2</v>
      </c>
      <c r="G5" s="158"/>
      <c r="H5" s="158">
        <v>3</v>
      </c>
      <c r="I5" s="158"/>
    </row>
    <row r="6" spans="1:9" x14ac:dyDescent="0.25">
      <c r="A6" s="25" t="s">
        <v>155</v>
      </c>
      <c r="B6" s="38"/>
      <c r="C6" s="38">
        <v>0.5</v>
      </c>
      <c r="D6" s="38"/>
      <c r="E6" s="38"/>
      <c r="F6" s="38"/>
      <c r="G6" s="85"/>
      <c r="H6" s="85"/>
      <c r="I6" s="85"/>
    </row>
    <row r="7" spans="1:9" x14ac:dyDescent="0.25">
      <c r="A7" s="49"/>
      <c r="B7" s="86"/>
      <c r="C7" s="71"/>
      <c r="D7" s="87"/>
      <c r="E7" s="87"/>
      <c r="F7" s="87"/>
      <c r="G7" s="87"/>
      <c r="H7" s="87"/>
      <c r="I7" s="87"/>
    </row>
    <row r="8" spans="1:9" x14ac:dyDescent="0.25">
      <c r="A8" s="53" t="s">
        <v>2</v>
      </c>
      <c r="B8" s="74">
        <f>SUM(B9:B11)</f>
        <v>21</v>
      </c>
      <c r="C8" s="74">
        <f t="shared" ref="C8:H8" si="2">SUM(C9:C11)</f>
        <v>18</v>
      </c>
      <c r="D8" s="74">
        <f t="shared" si="2"/>
        <v>15</v>
      </c>
      <c r="E8" s="74">
        <f t="shared" si="2"/>
        <v>16</v>
      </c>
      <c r="F8" s="74">
        <f t="shared" si="2"/>
        <v>23</v>
      </c>
      <c r="G8" s="74">
        <f t="shared" si="2"/>
        <v>0</v>
      </c>
      <c r="H8" s="74">
        <f t="shared" si="2"/>
        <v>16</v>
      </c>
      <c r="I8" s="74">
        <f t="shared" ref="I8" si="3">SUM(I9:I11)</f>
        <v>0</v>
      </c>
    </row>
    <row r="9" spans="1:9" x14ac:dyDescent="0.25">
      <c r="A9" s="199" t="s">
        <v>41</v>
      </c>
      <c r="B9" s="143">
        <v>2</v>
      </c>
      <c r="C9" s="143">
        <v>2</v>
      </c>
      <c r="D9" s="143">
        <v>1</v>
      </c>
      <c r="E9" s="143">
        <v>1</v>
      </c>
      <c r="F9" s="143">
        <v>1</v>
      </c>
      <c r="G9" s="158"/>
      <c r="H9" s="158">
        <v>1</v>
      </c>
      <c r="I9" s="158"/>
    </row>
    <row r="10" spans="1:9" x14ac:dyDescent="0.25">
      <c r="A10" s="25" t="s">
        <v>42</v>
      </c>
      <c r="B10" s="38">
        <v>1</v>
      </c>
      <c r="C10" s="38">
        <v>1</v>
      </c>
      <c r="D10" s="38">
        <v>1</v>
      </c>
      <c r="E10" s="38">
        <v>1</v>
      </c>
      <c r="F10" s="38">
        <v>2</v>
      </c>
      <c r="G10" s="85"/>
      <c r="H10" s="85">
        <v>2</v>
      </c>
      <c r="I10" s="85"/>
    </row>
    <row r="11" spans="1:9" x14ac:dyDescent="0.25">
      <c r="A11" s="200" t="s">
        <v>46</v>
      </c>
      <c r="B11" s="146">
        <v>18</v>
      </c>
      <c r="C11" s="146">
        <v>15</v>
      </c>
      <c r="D11" s="146">
        <v>13</v>
      </c>
      <c r="E11" s="146">
        <v>14</v>
      </c>
      <c r="F11" s="146">
        <v>20</v>
      </c>
      <c r="G11" s="159"/>
      <c r="H11" s="159">
        <v>13</v>
      </c>
      <c r="I11" s="159"/>
    </row>
    <row r="12" spans="1:9" x14ac:dyDescent="0.25">
      <c r="A12" s="49"/>
      <c r="B12" s="86"/>
      <c r="C12" s="71"/>
      <c r="D12" s="71"/>
      <c r="E12" s="71"/>
      <c r="F12" s="71"/>
      <c r="G12" s="87"/>
      <c r="H12" s="87"/>
      <c r="I12" s="87"/>
    </row>
    <row r="13" spans="1:9" x14ac:dyDescent="0.25">
      <c r="A13" s="53" t="s">
        <v>4</v>
      </c>
      <c r="B13" s="74">
        <f>SUM(B14:B30)</f>
        <v>32.5</v>
      </c>
      <c r="C13" s="74">
        <f>SUM(C14:C30)</f>
        <v>37.549999999999997</v>
      </c>
      <c r="D13" s="74">
        <f>SUM(D14:D30)</f>
        <v>25</v>
      </c>
      <c r="E13" s="74">
        <f>SUM(E14:E30)</f>
        <v>54</v>
      </c>
      <c r="F13" s="74">
        <f>SUM(F14:F30)</f>
        <v>37.5</v>
      </c>
      <c r="G13" s="74">
        <f t="shared" ref="G13:H13" si="4">SUM(G14:G30)</f>
        <v>0</v>
      </c>
      <c r="H13" s="74">
        <f t="shared" si="4"/>
        <v>40.81</v>
      </c>
      <c r="I13" s="74">
        <f t="shared" ref="I13" si="5">SUM(I14:I30)</f>
        <v>0</v>
      </c>
    </row>
    <row r="14" spans="1:9" x14ac:dyDescent="0.25">
      <c r="A14" s="199" t="s">
        <v>479</v>
      </c>
      <c r="B14" s="143"/>
      <c r="C14" s="143">
        <v>0.5</v>
      </c>
      <c r="D14" s="143"/>
      <c r="E14" s="143">
        <v>0.5</v>
      </c>
      <c r="F14" s="143">
        <v>0.5</v>
      </c>
      <c r="G14" s="158"/>
      <c r="H14" s="158">
        <v>0.01</v>
      </c>
      <c r="I14" s="158"/>
    </row>
    <row r="15" spans="1:9" x14ac:dyDescent="0.25">
      <c r="A15" s="25" t="s">
        <v>77</v>
      </c>
      <c r="B15" s="38">
        <v>7</v>
      </c>
      <c r="C15" s="38">
        <v>5</v>
      </c>
      <c r="D15" s="38">
        <v>2</v>
      </c>
      <c r="E15" s="38">
        <v>5</v>
      </c>
      <c r="F15" s="38">
        <v>2</v>
      </c>
      <c r="G15" s="85"/>
      <c r="H15" s="85">
        <v>2</v>
      </c>
      <c r="I15" s="85"/>
    </row>
    <row r="16" spans="1:9" x14ac:dyDescent="0.25">
      <c r="A16" s="200" t="s">
        <v>480</v>
      </c>
      <c r="B16" s="146">
        <v>2</v>
      </c>
      <c r="C16" s="146">
        <v>1</v>
      </c>
      <c r="D16" s="146"/>
      <c r="E16" s="146"/>
      <c r="F16" s="146"/>
      <c r="G16" s="159"/>
      <c r="H16" s="159"/>
      <c r="I16" s="159"/>
    </row>
    <row r="17" spans="1:9" x14ac:dyDescent="0.25">
      <c r="A17" s="25" t="s">
        <v>79</v>
      </c>
      <c r="B17" s="38"/>
      <c r="C17" s="38">
        <v>1</v>
      </c>
      <c r="D17" s="38">
        <v>1</v>
      </c>
      <c r="E17" s="38"/>
      <c r="F17" s="38"/>
      <c r="G17" s="85"/>
      <c r="H17" s="85"/>
      <c r="I17" s="85"/>
    </row>
    <row r="18" spans="1:9" x14ac:dyDescent="0.25">
      <c r="A18" s="200" t="s">
        <v>80</v>
      </c>
      <c r="B18" s="146">
        <v>2</v>
      </c>
      <c r="C18" s="146">
        <v>3</v>
      </c>
      <c r="D18" s="146">
        <v>2</v>
      </c>
      <c r="E18" s="146"/>
      <c r="F18" s="146"/>
      <c r="G18" s="159"/>
      <c r="H18" s="159">
        <v>0.1</v>
      </c>
      <c r="I18" s="159"/>
    </row>
    <row r="19" spans="1:9" x14ac:dyDescent="0.25">
      <c r="A19" s="25" t="s">
        <v>86</v>
      </c>
      <c r="B19" s="38"/>
      <c r="C19" s="38">
        <v>0.5</v>
      </c>
      <c r="D19" s="38">
        <v>0.5</v>
      </c>
      <c r="E19" s="38">
        <v>0.5</v>
      </c>
      <c r="F19" s="38">
        <v>0.5</v>
      </c>
      <c r="G19" s="85"/>
      <c r="H19" s="85">
        <v>1</v>
      </c>
      <c r="I19" s="85"/>
    </row>
    <row r="20" spans="1:9" x14ac:dyDescent="0.25">
      <c r="A20" s="200" t="s">
        <v>89</v>
      </c>
      <c r="B20" s="146">
        <v>0.5</v>
      </c>
      <c r="C20" s="146">
        <v>0.05</v>
      </c>
      <c r="D20" s="146"/>
      <c r="E20" s="146">
        <v>0.5</v>
      </c>
      <c r="F20" s="146">
        <v>0.5</v>
      </c>
      <c r="G20" s="159"/>
      <c r="H20" s="159">
        <v>0.1</v>
      </c>
      <c r="I20" s="159"/>
    </row>
    <row r="21" spans="1:9" x14ac:dyDescent="0.25">
      <c r="A21" s="25" t="s">
        <v>97</v>
      </c>
      <c r="B21" s="38">
        <v>1</v>
      </c>
      <c r="C21" s="38">
        <v>1</v>
      </c>
      <c r="D21" s="38">
        <v>0.5</v>
      </c>
      <c r="E21" s="38">
        <v>0.5</v>
      </c>
      <c r="F21" s="38">
        <v>0.5</v>
      </c>
      <c r="G21" s="85"/>
      <c r="H21" s="85">
        <v>0.5</v>
      </c>
      <c r="I21" s="85"/>
    </row>
    <row r="22" spans="1:9" x14ac:dyDescent="0.25">
      <c r="A22" s="200" t="s">
        <v>99</v>
      </c>
      <c r="B22" s="146"/>
      <c r="C22" s="146">
        <v>0.5</v>
      </c>
      <c r="D22" s="146">
        <v>0.5</v>
      </c>
      <c r="E22" s="146">
        <v>0.5</v>
      </c>
      <c r="F22" s="146">
        <v>0.5</v>
      </c>
      <c r="G22" s="159"/>
      <c r="H22" s="159"/>
      <c r="I22" s="159"/>
    </row>
    <row r="23" spans="1:9" x14ac:dyDescent="0.25">
      <c r="A23" s="25" t="s">
        <v>481</v>
      </c>
      <c r="B23" s="38">
        <v>0.5</v>
      </c>
      <c r="C23" s="38">
        <v>0.5</v>
      </c>
      <c r="D23" s="38">
        <v>0.5</v>
      </c>
      <c r="E23" s="38">
        <v>0.5</v>
      </c>
      <c r="F23" s="38">
        <v>1</v>
      </c>
      <c r="G23" s="85"/>
      <c r="H23" s="85"/>
      <c r="I23" s="85"/>
    </row>
    <row r="24" spans="1:9" x14ac:dyDescent="0.25">
      <c r="A24" s="200" t="s">
        <v>108</v>
      </c>
      <c r="B24" s="146">
        <v>0.5</v>
      </c>
      <c r="C24" s="146">
        <v>1</v>
      </c>
      <c r="D24" s="146"/>
      <c r="E24" s="146">
        <v>0.5</v>
      </c>
      <c r="F24" s="146">
        <v>0.5</v>
      </c>
      <c r="G24" s="159"/>
      <c r="H24" s="159">
        <v>1</v>
      </c>
      <c r="I24" s="159"/>
    </row>
    <row r="25" spans="1:9" x14ac:dyDescent="0.25">
      <c r="A25" s="25" t="s">
        <v>118</v>
      </c>
      <c r="B25" s="38">
        <v>12</v>
      </c>
      <c r="C25" s="38">
        <v>18</v>
      </c>
      <c r="D25" s="38">
        <v>9</v>
      </c>
      <c r="E25" s="38">
        <v>11</v>
      </c>
      <c r="F25" s="38">
        <v>7</v>
      </c>
      <c r="G25" s="85"/>
      <c r="H25" s="85">
        <v>3</v>
      </c>
      <c r="I25" s="85"/>
    </row>
    <row r="26" spans="1:9" x14ac:dyDescent="0.25">
      <c r="A26" s="200" t="s">
        <v>131</v>
      </c>
      <c r="B26" s="146">
        <v>0.5</v>
      </c>
      <c r="C26" s="146">
        <v>1</v>
      </c>
      <c r="D26" s="146">
        <v>0.5</v>
      </c>
      <c r="E26" s="146">
        <v>1</v>
      </c>
      <c r="F26" s="146">
        <v>1</v>
      </c>
      <c r="G26" s="159"/>
      <c r="H26" s="159"/>
      <c r="I26" s="159"/>
    </row>
    <row r="27" spans="1:9" x14ac:dyDescent="0.25">
      <c r="A27" s="25" t="s">
        <v>135</v>
      </c>
      <c r="B27" s="38">
        <v>2</v>
      </c>
      <c r="C27" s="38"/>
      <c r="D27" s="38"/>
      <c r="E27" s="38"/>
      <c r="F27" s="38"/>
      <c r="G27" s="85"/>
      <c r="H27" s="85"/>
      <c r="I27" s="85"/>
    </row>
    <row r="28" spans="1:9" x14ac:dyDescent="0.25">
      <c r="A28" s="200" t="s">
        <v>137</v>
      </c>
      <c r="B28" s="146">
        <v>3</v>
      </c>
      <c r="C28" s="146">
        <v>4</v>
      </c>
      <c r="D28" s="146">
        <v>3</v>
      </c>
      <c r="E28" s="146">
        <v>2</v>
      </c>
      <c r="F28" s="146">
        <v>3</v>
      </c>
      <c r="G28" s="159"/>
      <c r="H28" s="159">
        <v>5</v>
      </c>
      <c r="I28" s="159"/>
    </row>
    <row r="29" spans="1:9" x14ac:dyDescent="0.25">
      <c r="A29" s="25" t="s">
        <v>139</v>
      </c>
      <c r="B29" s="38">
        <v>0.5</v>
      </c>
      <c r="C29" s="38">
        <v>0.5</v>
      </c>
      <c r="D29" s="38">
        <v>0.5</v>
      </c>
      <c r="E29" s="38">
        <v>0.5</v>
      </c>
      <c r="F29" s="38">
        <v>0.5</v>
      </c>
      <c r="G29" s="85"/>
      <c r="H29" s="85">
        <v>0.1</v>
      </c>
      <c r="I29" s="85"/>
    </row>
    <row r="30" spans="1:9" x14ac:dyDescent="0.25">
      <c r="A30" s="202" t="s">
        <v>197</v>
      </c>
      <c r="B30" s="152">
        <v>1</v>
      </c>
      <c r="C30" s="152"/>
      <c r="D30" s="152">
        <v>5</v>
      </c>
      <c r="E30" s="152">
        <v>31</v>
      </c>
      <c r="F30" s="152">
        <v>20</v>
      </c>
      <c r="G30" s="160"/>
      <c r="H30" s="160">
        <v>28</v>
      </c>
      <c r="I30" s="160"/>
    </row>
    <row r="31" spans="1:9" x14ac:dyDescent="0.25">
      <c r="A31" s="203" t="s">
        <v>198</v>
      </c>
      <c r="B31" s="155"/>
      <c r="C31" s="155"/>
      <c r="D31" s="155">
        <v>1</v>
      </c>
      <c r="E31" s="155">
        <v>1</v>
      </c>
      <c r="F31" s="155"/>
      <c r="G31" s="169"/>
      <c r="H31" s="169">
        <v>2</v>
      </c>
      <c r="I31" s="169"/>
    </row>
    <row r="32" spans="1:9" x14ac:dyDescent="0.25">
      <c r="A32" s="52"/>
      <c r="B32" s="71"/>
      <c r="C32" s="71"/>
      <c r="D32" s="71"/>
      <c r="E32" s="71"/>
      <c r="F32" s="71"/>
      <c r="G32" s="87"/>
      <c r="H32" s="87"/>
      <c r="I32" s="87"/>
    </row>
    <row r="33" spans="1:9" x14ac:dyDescent="0.25">
      <c r="A33" s="53" t="s">
        <v>5</v>
      </c>
      <c r="B33" s="74">
        <f>B13+B8+B4</f>
        <v>54.5</v>
      </c>
      <c r="C33" s="74">
        <f>C13+C8+C4</f>
        <v>57.05</v>
      </c>
      <c r="D33" s="74">
        <f>D13+D8+D4</f>
        <v>41</v>
      </c>
      <c r="E33" s="74">
        <f>E13+E8+E4</f>
        <v>72</v>
      </c>
      <c r="F33" s="74">
        <f>F13+F8+F4</f>
        <v>62.5</v>
      </c>
      <c r="G33" s="74">
        <f t="shared" ref="G33:H33" si="6">G13+G8+G4</f>
        <v>0</v>
      </c>
      <c r="H33" s="74">
        <f t="shared" si="6"/>
        <v>59.81</v>
      </c>
      <c r="I33" s="74">
        <f t="shared" ref="I33" si="7">I13+I8+I4</f>
        <v>0</v>
      </c>
    </row>
    <row r="34" spans="1:9" x14ac:dyDescent="0.25">
      <c r="A34" s="53" t="s">
        <v>6</v>
      </c>
      <c r="B34" s="42">
        <f>COUNT(B5:B6)+COUNT(B9:B11)+COUNT(B14:B29)</f>
        <v>16</v>
      </c>
      <c r="C34" s="42">
        <f t="shared" ref="C34:H34" si="8">COUNT(C5:C6)+COUNT(C9:C11)+COUNT(C14:C29)</f>
        <v>20</v>
      </c>
      <c r="D34" s="42">
        <f t="shared" si="8"/>
        <v>15</v>
      </c>
      <c r="E34" s="42">
        <f t="shared" si="8"/>
        <v>16</v>
      </c>
      <c r="F34" s="42">
        <f t="shared" ref="F34" si="9">COUNT(F5:F6)+COUNT(F9:F11)+COUNT(F14:F29)</f>
        <v>16</v>
      </c>
      <c r="G34" s="42">
        <f t="shared" si="8"/>
        <v>0</v>
      </c>
      <c r="H34" s="42">
        <f t="shared" si="8"/>
        <v>14</v>
      </c>
      <c r="I34" s="42">
        <f t="shared" ref="I34" si="10">COUNT(I5:I6)+COUNT(I9:I11)+COUNT(I14:I29)</f>
        <v>0</v>
      </c>
    </row>
    <row r="35" spans="1:9" x14ac:dyDescent="0.25">
      <c r="A35" s="53" t="s">
        <v>482</v>
      </c>
      <c r="B35" s="42"/>
      <c r="C35" s="42"/>
      <c r="D35" s="88"/>
      <c r="E35" s="88"/>
      <c r="F35" s="88"/>
      <c r="G35" s="88"/>
      <c r="H35" s="88">
        <v>8101</v>
      </c>
      <c r="I35" s="88"/>
    </row>
    <row r="36" spans="1:9" x14ac:dyDescent="0.25">
      <c r="B36" s="83"/>
      <c r="C36" s="83"/>
      <c r="D36" s="83"/>
      <c r="E36" s="83"/>
      <c r="F36" s="83"/>
      <c r="G36" s="83"/>
      <c r="H36" s="83" t="s">
        <v>476</v>
      </c>
      <c r="I36" s="83"/>
    </row>
  </sheetData>
  <sortState xmlns:xlrd2="http://schemas.microsoft.com/office/spreadsheetml/2017/richdata2" ref="A14:H29">
    <sortCondition ref="A13:A29"/>
  </sortState>
  <phoneticPr fontId="4" type="noConversion"/>
  <printOptions gridLines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Sheet68">
    <pageSetUpPr fitToPage="1"/>
  </sheetPr>
  <dimension ref="A1:F52"/>
  <sheetViews>
    <sheetView zoomScale="130" zoomScaleNormal="130" workbookViewId="0">
      <selection activeCell="A46" sqref="A46"/>
    </sheetView>
  </sheetViews>
  <sheetFormatPr defaultColWidth="8.85546875" defaultRowHeight="15.75" x14ac:dyDescent="0.25"/>
  <cols>
    <col min="1" max="1" width="27.42578125" style="2" customWidth="1"/>
    <col min="2" max="5" width="9.5703125" style="2" customWidth="1"/>
    <col min="6" max="16384" width="8.85546875" style="2"/>
  </cols>
  <sheetData>
    <row r="1" spans="1:6" ht="16.5" thickBot="1" x14ac:dyDescent="0.3">
      <c r="A1" s="116" t="s">
        <v>483</v>
      </c>
      <c r="B1" s="22">
        <v>1999</v>
      </c>
      <c r="C1" s="22">
        <v>2006</v>
      </c>
      <c r="D1" s="22">
        <v>2011</v>
      </c>
      <c r="E1" s="22">
        <v>2014</v>
      </c>
      <c r="F1" s="22">
        <v>2020</v>
      </c>
    </row>
    <row r="2" spans="1:6" ht="16.5" thickBot="1" x14ac:dyDescent="0.3">
      <c r="A2" s="117" t="s">
        <v>484</v>
      </c>
      <c r="B2" s="91" t="s">
        <v>460</v>
      </c>
      <c r="C2" s="91" t="s">
        <v>460</v>
      </c>
      <c r="D2" s="91" t="s">
        <v>460</v>
      </c>
      <c r="E2" s="91" t="s">
        <v>191</v>
      </c>
      <c r="F2" s="99"/>
    </row>
    <row r="3" spans="1:6" ht="16.5" thickBot="1" x14ac:dyDescent="0.3">
      <c r="A3" s="53" t="s">
        <v>3</v>
      </c>
      <c r="B3" s="74">
        <f>SUM(B4)</f>
        <v>0</v>
      </c>
      <c r="C3" s="74">
        <f t="shared" ref="C3:F3" si="0">SUM(C4)</f>
        <v>0.05</v>
      </c>
      <c r="D3" s="74">
        <f t="shared" si="0"/>
        <v>0</v>
      </c>
      <c r="E3" s="74">
        <f t="shared" si="0"/>
        <v>0</v>
      </c>
      <c r="F3" s="74">
        <f t="shared" si="0"/>
        <v>0</v>
      </c>
    </row>
    <row r="4" spans="1:6" x14ac:dyDescent="0.25">
      <c r="A4" s="51" t="s">
        <v>55</v>
      </c>
      <c r="B4" s="41"/>
      <c r="C4" s="41">
        <v>0.05</v>
      </c>
      <c r="D4" s="89"/>
      <c r="E4" s="89"/>
      <c r="F4" s="89"/>
    </row>
    <row r="5" spans="1:6" ht="16.5" thickBot="1" x14ac:dyDescent="0.3">
      <c r="A5" s="49"/>
      <c r="B5" s="86"/>
      <c r="C5" s="71"/>
      <c r="D5" s="87"/>
      <c r="E5" s="87"/>
      <c r="F5" s="87"/>
    </row>
    <row r="6" spans="1:6" ht="16.5" thickBot="1" x14ac:dyDescent="0.3">
      <c r="A6" s="53" t="s">
        <v>1</v>
      </c>
      <c r="B6" s="74">
        <f>SUM(B7:B15)</f>
        <v>17.5</v>
      </c>
      <c r="C6" s="74">
        <f t="shared" ref="C6:F6" si="1">SUM(C7:C15)</f>
        <v>19</v>
      </c>
      <c r="D6" s="74">
        <f t="shared" si="1"/>
        <v>20.5</v>
      </c>
      <c r="E6" s="74">
        <f t="shared" si="1"/>
        <v>0</v>
      </c>
      <c r="F6" s="74">
        <f t="shared" si="1"/>
        <v>0</v>
      </c>
    </row>
    <row r="7" spans="1:6" x14ac:dyDescent="0.25">
      <c r="A7" s="51" t="s">
        <v>143</v>
      </c>
      <c r="B7" s="41">
        <v>0.5</v>
      </c>
      <c r="C7" s="41"/>
      <c r="D7" s="41"/>
      <c r="E7" s="41"/>
      <c r="F7" s="89"/>
    </row>
    <row r="8" spans="1:6" x14ac:dyDescent="0.25">
      <c r="A8" s="25" t="s">
        <v>144</v>
      </c>
      <c r="B8" s="38">
        <v>12</v>
      </c>
      <c r="C8" s="38">
        <v>12</v>
      </c>
      <c r="D8" s="38">
        <v>16</v>
      </c>
      <c r="E8" s="38"/>
      <c r="F8" s="85"/>
    </row>
    <row r="9" spans="1:6" x14ac:dyDescent="0.25">
      <c r="A9" s="25" t="s">
        <v>146</v>
      </c>
      <c r="B9" s="38">
        <v>0.5</v>
      </c>
      <c r="C9" s="38">
        <v>0.5</v>
      </c>
      <c r="D9" s="38"/>
      <c r="E9" s="38"/>
      <c r="F9" s="85"/>
    </row>
    <row r="10" spans="1:6" x14ac:dyDescent="0.25">
      <c r="A10" s="25" t="s">
        <v>159</v>
      </c>
      <c r="B10" s="38">
        <v>0.5</v>
      </c>
      <c r="C10" s="38">
        <v>1</v>
      </c>
      <c r="D10" s="38">
        <v>1</v>
      </c>
      <c r="E10" s="38"/>
      <c r="F10" s="85"/>
    </row>
    <row r="11" spans="1:6" x14ac:dyDescent="0.25">
      <c r="A11" s="25" t="s">
        <v>167</v>
      </c>
      <c r="B11" s="38">
        <v>0.5</v>
      </c>
      <c r="C11" s="38">
        <v>1</v>
      </c>
      <c r="D11" s="38">
        <v>0.5</v>
      </c>
      <c r="E11" s="38"/>
      <c r="F11" s="85"/>
    </row>
    <row r="12" spans="1:6" x14ac:dyDescent="0.25">
      <c r="A12" s="25" t="s">
        <v>174</v>
      </c>
      <c r="B12" s="38"/>
      <c r="C12" s="38">
        <v>0.5</v>
      </c>
      <c r="D12" s="38">
        <v>0.5</v>
      </c>
      <c r="E12" s="38"/>
      <c r="F12" s="85"/>
    </row>
    <row r="13" spans="1:6" x14ac:dyDescent="0.25">
      <c r="A13" s="25" t="s">
        <v>175</v>
      </c>
      <c r="B13" s="38">
        <v>3</v>
      </c>
      <c r="C13" s="38">
        <v>4</v>
      </c>
      <c r="D13" s="38">
        <v>0.5</v>
      </c>
      <c r="E13" s="38"/>
      <c r="F13" s="85"/>
    </row>
    <row r="14" spans="1:6" x14ac:dyDescent="0.25">
      <c r="A14" s="25" t="s">
        <v>177</v>
      </c>
      <c r="B14" s="38">
        <v>0.5</v>
      </c>
      <c r="C14" s="38"/>
      <c r="D14" s="38"/>
      <c r="E14" s="38"/>
      <c r="F14" s="85"/>
    </row>
    <row r="15" spans="1:6" x14ac:dyDescent="0.25">
      <c r="A15" s="47" t="s">
        <v>0</v>
      </c>
      <c r="B15" s="38"/>
      <c r="C15" s="38"/>
      <c r="D15" s="38">
        <v>2</v>
      </c>
      <c r="E15" s="38"/>
      <c r="F15" s="85"/>
    </row>
    <row r="16" spans="1:6" ht="16.5" thickBot="1" x14ac:dyDescent="0.3">
      <c r="A16" s="49"/>
      <c r="B16" s="86"/>
      <c r="C16" s="71"/>
      <c r="D16" s="87"/>
      <c r="E16" s="87"/>
      <c r="F16" s="87"/>
    </row>
    <row r="17" spans="1:6" ht="16.5" thickBot="1" x14ac:dyDescent="0.3">
      <c r="A17" s="53" t="s">
        <v>2</v>
      </c>
      <c r="B17" s="74">
        <f>SUM(B18:B25)</f>
        <v>14</v>
      </c>
      <c r="C17" s="74">
        <f t="shared" ref="C17:F17" si="2">SUM(C18:C25)</f>
        <v>15.5</v>
      </c>
      <c r="D17" s="74">
        <f t="shared" si="2"/>
        <v>21.5</v>
      </c>
      <c r="E17" s="74">
        <f t="shared" si="2"/>
        <v>0</v>
      </c>
      <c r="F17" s="74">
        <f t="shared" si="2"/>
        <v>0</v>
      </c>
    </row>
    <row r="18" spans="1:6" x14ac:dyDescent="0.25">
      <c r="A18" s="51" t="s">
        <v>15</v>
      </c>
      <c r="B18" s="41">
        <v>1</v>
      </c>
      <c r="C18" s="41">
        <v>3</v>
      </c>
      <c r="D18" s="41">
        <v>7</v>
      </c>
      <c r="E18" s="41"/>
      <c r="F18" s="89"/>
    </row>
    <row r="19" spans="1:6" x14ac:dyDescent="0.25">
      <c r="A19" s="25" t="s">
        <v>23</v>
      </c>
      <c r="B19" s="38">
        <v>0.5</v>
      </c>
      <c r="C19" s="38">
        <v>0.5</v>
      </c>
      <c r="D19" s="38">
        <v>0.5</v>
      </c>
      <c r="E19" s="38"/>
      <c r="F19" s="85"/>
    </row>
    <row r="20" spans="1:6" x14ac:dyDescent="0.25">
      <c r="A20" s="25" t="s">
        <v>25</v>
      </c>
      <c r="B20" s="38">
        <v>0.5</v>
      </c>
      <c r="C20" s="38">
        <v>0.5</v>
      </c>
      <c r="D20" s="38"/>
      <c r="E20" s="38"/>
      <c r="F20" s="85"/>
    </row>
    <row r="21" spans="1:6" x14ac:dyDescent="0.25">
      <c r="A21" s="25" t="s">
        <v>29</v>
      </c>
      <c r="B21" s="38">
        <v>0.5</v>
      </c>
      <c r="C21" s="38"/>
      <c r="D21" s="38"/>
      <c r="E21" s="38"/>
      <c r="F21" s="85"/>
    </row>
    <row r="22" spans="1:6" x14ac:dyDescent="0.25">
      <c r="A22" s="25" t="s">
        <v>36</v>
      </c>
      <c r="B22" s="38">
        <v>0.5</v>
      </c>
      <c r="C22" s="38">
        <v>0.5</v>
      </c>
      <c r="D22" s="38"/>
      <c r="E22" s="38"/>
      <c r="F22" s="85"/>
    </row>
    <row r="23" spans="1:6" x14ac:dyDescent="0.25">
      <c r="A23" s="25" t="s">
        <v>40</v>
      </c>
      <c r="B23" s="38">
        <v>0.5</v>
      </c>
      <c r="C23" s="38">
        <v>0.5</v>
      </c>
      <c r="D23" s="38">
        <v>0.5</v>
      </c>
      <c r="E23" s="38"/>
      <c r="F23" s="85"/>
    </row>
    <row r="24" spans="1:6" x14ac:dyDescent="0.25">
      <c r="A24" s="25" t="s">
        <v>42</v>
      </c>
      <c r="B24" s="38">
        <v>10</v>
      </c>
      <c r="C24" s="38">
        <v>10</v>
      </c>
      <c r="D24" s="38">
        <v>13</v>
      </c>
      <c r="E24" s="38"/>
      <c r="F24" s="85"/>
    </row>
    <row r="25" spans="1:6" x14ac:dyDescent="0.25">
      <c r="A25" s="25" t="s">
        <v>46</v>
      </c>
      <c r="B25" s="38">
        <v>0.5</v>
      </c>
      <c r="C25" s="38">
        <v>0.5</v>
      </c>
      <c r="D25" s="38">
        <v>0.5</v>
      </c>
      <c r="E25" s="38"/>
      <c r="F25" s="85"/>
    </row>
    <row r="26" spans="1:6" ht="16.5" thickBot="1" x14ac:dyDescent="0.3">
      <c r="A26" s="61"/>
      <c r="B26" s="71"/>
      <c r="C26" s="71"/>
      <c r="D26" s="87"/>
      <c r="E26" s="87"/>
      <c r="F26" s="87"/>
    </row>
    <row r="27" spans="1:6" ht="16.5" thickBot="1" x14ac:dyDescent="0.3">
      <c r="A27" s="53" t="s">
        <v>4</v>
      </c>
      <c r="B27" s="74">
        <f>SUM(B28:B49)</f>
        <v>35</v>
      </c>
      <c r="C27" s="74">
        <f t="shared" ref="C27:F27" si="3">SUM(C28:C49)</f>
        <v>29.05</v>
      </c>
      <c r="D27" s="74">
        <f t="shared" si="3"/>
        <v>35.5</v>
      </c>
      <c r="E27" s="74">
        <f t="shared" si="3"/>
        <v>0</v>
      </c>
      <c r="F27" s="74">
        <f t="shared" si="3"/>
        <v>0</v>
      </c>
    </row>
    <row r="28" spans="1:6" x14ac:dyDescent="0.25">
      <c r="A28" s="51" t="s">
        <v>485</v>
      </c>
      <c r="B28" s="41">
        <v>0.5</v>
      </c>
      <c r="C28" s="41"/>
      <c r="D28" s="41">
        <v>0.5</v>
      </c>
      <c r="E28" s="41"/>
      <c r="F28" s="89"/>
    </row>
    <row r="29" spans="1:6" x14ac:dyDescent="0.25">
      <c r="A29" s="25" t="s">
        <v>486</v>
      </c>
      <c r="B29" s="38">
        <v>0.5</v>
      </c>
      <c r="C29" s="38">
        <v>0.5</v>
      </c>
      <c r="D29" s="38">
        <v>0.5</v>
      </c>
      <c r="E29" s="38"/>
      <c r="F29" s="85"/>
    </row>
    <row r="30" spans="1:6" x14ac:dyDescent="0.25">
      <c r="A30" s="25" t="s">
        <v>77</v>
      </c>
      <c r="B30" s="38">
        <v>0.5</v>
      </c>
      <c r="C30" s="38">
        <v>0.5</v>
      </c>
      <c r="D30" s="38"/>
      <c r="E30" s="38"/>
      <c r="F30" s="85"/>
    </row>
    <row r="31" spans="1:6" x14ac:dyDescent="0.25">
      <c r="A31" s="25" t="s">
        <v>487</v>
      </c>
      <c r="B31" s="38">
        <v>3</v>
      </c>
      <c r="C31" s="38">
        <v>2</v>
      </c>
      <c r="D31" s="38">
        <v>2</v>
      </c>
      <c r="E31" s="38"/>
      <c r="F31" s="85"/>
    </row>
    <row r="32" spans="1:6" x14ac:dyDescent="0.25">
      <c r="A32" s="25" t="s">
        <v>86</v>
      </c>
      <c r="B32" s="38"/>
      <c r="C32" s="38"/>
      <c r="D32" s="38">
        <v>0.5</v>
      </c>
      <c r="E32" s="38"/>
      <c r="F32" s="85"/>
    </row>
    <row r="33" spans="1:6" x14ac:dyDescent="0.25">
      <c r="A33" s="25" t="s">
        <v>91</v>
      </c>
      <c r="B33" s="38"/>
      <c r="C33" s="38">
        <v>1</v>
      </c>
      <c r="D33" s="38">
        <v>1</v>
      </c>
      <c r="E33" s="38"/>
      <c r="F33" s="85"/>
    </row>
    <row r="34" spans="1:6" x14ac:dyDescent="0.25">
      <c r="A34" s="25" t="s">
        <v>92</v>
      </c>
      <c r="B34" s="38"/>
      <c r="C34" s="38">
        <v>0.05</v>
      </c>
      <c r="D34" s="38"/>
      <c r="E34" s="38"/>
      <c r="F34" s="85"/>
    </row>
    <row r="35" spans="1:6" x14ac:dyDescent="0.25">
      <c r="A35" s="25" t="s">
        <v>97</v>
      </c>
      <c r="B35" s="38">
        <v>0.5</v>
      </c>
      <c r="C35" s="38">
        <v>0.5</v>
      </c>
      <c r="D35" s="38">
        <v>0.5</v>
      </c>
      <c r="E35" s="38"/>
      <c r="F35" s="85"/>
    </row>
    <row r="36" spans="1:6" x14ac:dyDescent="0.25">
      <c r="A36" s="25" t="s">
        <v>99</v>
      </c>
      <c r="B36" s="38">
        <v>1</v>
      </c>
      <c r="C36" s="38">
        <v>0.5</v>
      </c>
      <c r="D36" s="38"/>
      <c r="E36" s="38"/>
      <c r="F36" s="85"/>
    </row>
    <row r="37" spans="1:6" x14ac:dyDescent="0.25">
      <c r="A37" s="25" t="s">
        <v>101</v>
      </c>
      <c r="B37" s="38"/>
      <c r="C37" s="38"/>
      <c r="D37" s="38">
        <v>6</v>
      </c>
      <c r="E37" s="38"/>
      <c r="F37" s="85"/>
    </row>
    <row r="38" spans="1:6" x14ac:dyDescent="0.25">
      <c r="A38" s="25" t="s">
        <v>109</v>
      </c>
      <c r="B38" s="38">
        <v>3</v>
      </c>
      <c r="C38" s="38">
        <v>3</v>
      </c>
      <c r="D38" s="38">
        <v>4</v>
      </c>
      <c r="E38" s="38"/>
      <c r="F38" s="85"/>
    </row>
    <row r="39" spans="1:6" x14ac:dyDescent="0.25">
      <c r="A39" s="25" t="s">
        <v>114</v>
      </c>
      <c r="B39" s="38"/>
      <c r="C39" s="38"/>
      <c r="D39" s="38">
        <v>1</v>
      </c>
      <c r="E39" s="38"/>
      <c r="F39" s="85"/>
    </row>
    <row r="40" spans="1:6" x14ac:dyDescent="0.25">
      <c r="A40" s="25" t="s">
        <v>118</v>
      </c>
      <c r="B40" s="38">
        <v>10</v>
      </c>
      <c r="C40" s="38">
        <v>7</v>
      </c>
      <c r="D40" s="38">
        <v>5</v>
      </c>
      <c r="E40" s="38"/>
      <c r="F40" s="85"/>
    </row>
    <row r="41" spans="1:6" x14ac:dyDescent="0.25">
      <c r="A41" s="25" t="s">
        <v>123</v>
      </c>
      <c r="B41" s="38">
        <v>7</v>
      </c>
      <c r="C41" s="38">
        <v>7</v>
      </c>
      <c r="D41" s="38">
        <v>2</v>
      </c>
      <c r="E41" s="38"/>
      <c r="F41" s="85"/>
    </row>
    <row r="42" spans="1:6" x14ac:dyDescent="0.25">
      <c r="A42" s="25" t="s">
        <v>132</v>
      </c>
      <c r="B42" s="38"/>
      <c r="C42" s="38">
        <v>0.5</v>
      </c>
      <c r="D42" s="38"/>
      <c r="E42" s="38"/>
      <c r="F42" s="85"/>
    </row>
    <row r="43" spans="1:6" x14ac:dyDescent="0.25">
      <c r="A43" s="25" t="s">
        <v>136</v>
      </c>
      <c r="B43" s="38"/>
      <c r="C43" s="38">
        <v>0.5</v>
      </c>
      <c r="D43" s="38"/>
      <c r="E43" s="38"/>
      <c r="F43" s="85"/>
    </row>
    <row r="44" spans="1:6" x14ac:dyDescent="0.25">
      <c r="A44" s="25" t="s">
        <v>137</v>
      </c>
      <c r="B44" s="38">
        <v>0.5</v>
      </c>
      <c r="C44" s="38">
        <v>0.5</v>
      </c>
      <c r="D44" s="38">
        <v>0.5</v>
      </c>
      <c r="E44" s="38"/>
      <c r="F44" s="85"/>
    </row>
    <row r="45" spans="1:6" x14ac:dyDescent="0.25">
      <c r="A45" s="25" t="s">
        <v>139</v>
      </c>
      <c r="B45" s="38">
        <v>0.5</v>
      </c>
      <c r="C45" s="38">
        <v>0.5</v>
      </c>
      <c r="D45" s="38">
        <v>0.5</v>
      </c>
      <c r="E45" s="38"/>
      <c r="F45" s="85"/>
    </row>
    <row r="46" spans="1:6" x14ac:dyDescent="0.25">
      <c r="A46" s="25" t="s">
        <v>140</v>
      </c>
      <c r="B46" s="38">
        <v>8</v>
      </c>
      <c r="C46" s="38">
        <v>4</v>
      </c>
      <c r="D46" s="38">
        <v>1</v>
      </c>
      <c r="E46" s="38"/>
      <c r="F46" s="85"/>
    </row>
    <row r="47" spans="1:6" x14ac:dyDescent="0.25">
      <c r="A47" s="47" t="s">
        <v>488</v>
      </c>
      <c r="B47" s="38"/>
      <c r="C47" s="38">
        <v>0.5</v>
      </c>
      <c r="D47" s="38">
        <v>0.5</v>
      </c>
      <c r="E47" s="38"/>
      <c r="F47" s="85"/>
    </row>
    <row r="48" spans="1:6" x14ac:dyDescent="0.25">
      <c r="A48" s="47" t="s">
        <v>347</v>
      </c>
      <c r="B48" s="38"/>
      <c r="C48" s="38">
        <v>0.5</v>
      </c>
      <c r="D48" s="38"/>
      <c r="E48" s="38"/>
      <c r="F48" s="85"/>
    </row>
    <row r="49" spans="1:6" x14ac:dyDescent="0.25">
      <c r="A49" s="47" t="s">
        <v>197</v>
      </c>
      <c r="B49" s="38"/>
      <c r="C49" s="38"/>
      <c r="D49" s="38">
        <v>10</v>
      </c>
      <c r="E49" s="38"/>
      <c r="F49" s="85"/>
    </row>
    <row r="50" spans="1:6" ht="16.5" thickBot="1" x14ac:dyDescent="0.3">
      <c r="A50" s="52" t="s">
        <v>198</v>
      </c>
      <c r="B50" s="71"/>
      <c r="C50" s="71"/>
      <c r="D50" s="71">
        <v>1</v>
      </c>
      <c r="E50" s="71"/>
      <c r="F50" s="87"/>
    </row>
    <row r="51" spans="1:6" ht="16.5" thickBot="1" x14ac:dyDescent="0.3">
      <c r="A51" s="53" t="s">
        <v>5</v>
      </c>
      <c r="B51" s="74">
        <f>B27+B17+B6+B3</f>
        <v>66.5</v>
      </c>
      <c r="C51" s="74">
        <f>C27+C17+C6+C3</f>
        <v>63.599999999999994</v>
      </c>
      <c r="D51" s="74">
        <f>D27+D17+D6+D3+D15</f>
        <v>79.5</v>
      </c>
      <c r="E51" s="88"/>
      <c r="F51" s="88"/>
    </row>
    <row r="52" spans="1:6" ht="16.5" thickBot="1" x14ac:dyDescent="0.3">
      <c r="A52" s="53" t="s">
        <v>6</v>
      </c>
      <c r="B52" s="42">
        <f>COUNT(B4:B48)-3</f>
        <v>27</v>
      </c>
      <c r="C52" s="42">
        <f>COUNT(C4:C48)-3</f>
        <v>31</v>
      </c>
      <c r="D52" s="42">
        <f>COUNT(D4:D48)-4</f>
        <v>25</v>
      </c>
      <c r="E52" s="88"/>
      <c r="F52" s="88"/>
    </row>
  </sheetData>
  <sortState xmlns:xlrd2="http://schemas.microsoft.com/office/spreadsheetml/2017/richdata2" ref="A28:F46">
    <sortCondition ref="A27:A46"/>
  </sortState>
  <phoneticPr fontId="4" type="noConversion"/>
  <printOptions gridLines="1"/>
  <pageMargins left="0.74803149606299213" right="0.74803149606299213" top="0.98425196850393704" bottom="0.98425196850393704" header="0.51181102362204722" footer="0.51181102362204722"/>
  <pageSetup paperSize="9" scale="86" orientation="portrait" r:id="rId1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Sheet69"/>
  <dimension ref="A1:F28"/>
  <sheetViews>
    <sheetView zoomScaleNormal="100" workbookViewId="0">
      <selection activeCell="A4" sqref="A4"/>
    </sheetView>
  </sheetViews>
  <sheetFormatPr defaultRowHeight="12.75" x14ac:dyDescent="0.2"/>
  <cols>
    <col min="1" max="1" width="38.28515625" style="124" customWidth="1"/>
    <col min="2" max="5" width="9.5703125" customWidth="1"/>
  </cols>
  <sheetData>
    <row r="1" spans="1:6" ht="16.5" thickBot="1" x14ac:dyDescent="0.25">
      <c r="A1" s="127" t="s">
        <v>489</v>
      </c>
      <c r="B1" s="22">
        <v>1999</v>
      </c>
      <c r="C1" s="22">
        <v>2006</v>
      </c>
      <c r="D1" s="22">
        <v>2011</v>
      </c>
      <c r="E1" s="22">
        <v>2014</v>
      </c>
      <c r="F1" s="22">
        <v>2020</v>
      </c>
    </row>
    <row r="2" spans="1:6" ht="16.5" thickBot="1" x14ac:dyDescent="0.25">
      <c r="A2" s="119" t="s">
        <v>490</v>
      </c>
      <c r="B2" s="122" t="s">
        <v>460</v>
      </c>
      <c r="C2" s="122" t="s">
        <v>460</v>
      </c>
      <c r="D2" s="122" t="s">
        <v>189</v>
      </c>
      <c r="E2" s="122" t="s">
        <v>191</v>
      </c>
      <c r="F2" s="129"/>
    </row>
    <row r="3" spans="1:6" ht="16.5" thickBot="1" x14ac:dyDescent="0.25">
      <c r="A3" s="128" t="s">
        <v>1</v>
      </c>
      <c r="B3" s="22">
        <f>SUM(B4)</f>
        <v>0.5</v>
      </c>
      <c r="C3" s="22">
        <f t="shared" ref="C3:F3" si="0">SUM(C4)</f>
        <v>0.5</v>
      </c>
      <c r="D3" s="22">
        <f t="shared" si="0"/>
        <v>0.5</v>
      </c>
      <c r="E3" s="22">
        <f t="shared" si="0"/>
        <v>0</v>
      </c>
      <c r="F3" s="22">
        <f t="shared" si="0"/>
        <v>0</v>
      </c>
    </row>
    <row r="4" spans="1:6" ht="15.75" x14ac:dyDescent="0.2">
      <c r="A4" s="126" t="s">
        <v>144</v>
      </c>
      <c r="B4" s="16">
        <v>0.5</v>
      </c>
      <c r="C4" s="16">
        <v>0.5</v>
      </c>
      <c r="D4" s="16">
        <v>0.5</v>
      </c>
      <c r="E4" s="16"/>
      <c r="F4" s="20"/>
    </row>
    <row r="5" spans="1:6" ht="16.5" thickBot="1" x14ac:dyDescent="0.25">
      <c r="A5" s="125"/>
      <c r="B5" s="8"/>
      <c r="C5" s="52"/>
      <c r="D5" s="7"/>
      <c r="E5" s="7"/>
      <c r="F5" s="7"/>
    </row>
    <row r="6" spans="1:6" ht="16.5" thickBot="1" x14ac:dyDescent="0.25">
      <c r="A6" s="128" t="s">
        <v>2</v>
      </c>
      <c r="B6" s="22">
        <f>SUM(B7:B9)</f>
        <v>27.5</v>
      </c>
      <c r="C6" s="22">
        <f t="shared" ref="C6:F6" si="1">SUM(C7:C9)</f>
        <v>48</v>
      </c>
      <c r="D6" s="22">
        <f t="shared" si="1"/>
        <v>43.5</v>
      </c>
      <c r="E6" s="22">
        <f t="shared" si="1"/>
        <v>0</v>
      </c>
      <c r="F6" s="22">
        <f t="shared" si="1"/>
        <v>0</v>
      </c>
    </row>
    <row r="7" spans="1:6" ht="15.75" x14ac:dyDescent="0.2">
      <c r="A7" s="126" t="s">
        <v>29</v>
      </c>
      <c r="B7" s="16">
        <v>25</v>
      </c>
      <c r="C7" s="16">
        <v>45</v>
      </c>
      <c r="D7" s="16">
        <v>42</v>
      </c>
      <c r="E7" s="16"/>
      <c r="F7" s="20"/>
    </row>
    <row r="8" spans="1:6" ht="15.75" x14ac:dyDescent="0.2">
      <c r="A8" s="114" t="s">
        <v>10</v>
      </c>
      <c r="B8" s="6">
        <v>2</v>
      </c>
      <c r="C8" s="6">
        <v>2</v>
      </c>
      <c r="D8" s="6">
        <v>1</v>
      </c>
      <c r="E8" s="6"/>
      <c r="F8" s="5"/>
    </row>
    <row r="9" spans="1:6" ht="15.75" x14ac:dyDescent="0.2">
      <c r="A9" s="114" t="s">
        <v>46</v>
      </c>
      <c r="B9" s="6">
        <v>0.5</v>
      </c>
      <c r="C9" s="6">
        <v>1</v>
      </c>
      <c r="D9" s="6">
        <v>0.5</v>
      </c>
      <c r="E9" s="6"/>
      <c r="F9" s="5"/>
    </row>
    <row r="10" spans="1:6" ht="16.5" thickBot="1" x14ac:dyDescent="0.25">
      <c r="A10" s="125"/>
      <c r="B10" s="8"/>
      <c r="C10" s="52"/>
      <c r="D10" s="7"/>
      <c r="E10" s="7"/>
      <c r="F10" s="7"/>
    </row>
    <row r="11" spans="1:6" ht="16.5" thickBot="1" x14ac:dyDescent="0.25">
      <c r="A11" s="128" t="s">
        <v>4</v>
      </c>
      <c r="B11" s="22">
        <f>SUM(B12:B24)</f>
        <v>29</v>
      </c>
      <c r="C11" s="22">
        <f t="shared" ref="C11:F11" si="2">SUM(C12:C24)</f>
        <v>19.600000000000001</v>
      </c>
      <c r="D11" s="22">
        <f t="shared" si="2"/>
        <v>28.5</v>
      </c>
      <c r="E11" s="22">
        <f t="shared" si="2"/>
        <v>0</v>
      </c>
      <c r="F11" s="22">
        <f t="shared" si="2"/>
        <v>0</v>
      </c>
    </row>
    <row r="12" spans="1:6" ht="15.75" x14ac:dyDescent="0.2">
      <c r="A12" s="126" t="s">
        <v>77</v>
      </c>
      <c r="B12" s="16">
        <v>5</v>
      </c>
      <c r="C12" s="16">
        <v>2</v>
      </c>
      <c r="D12" s="16">
        <v>5</v>
      </c>
      <c r="E12" s="20"/>
      <c r="F12" s="20"/>
    </row>
    <row r="13" spans="1:6" ht="15.75" x14ac:dyDescent="0.2">
      <c r="A13" s="114" t="s">
        <v>491</v>
      </c>
      <c r="B13" s="6"/>
      <c r="C13" s="6">
        <v>0.5</v>
      </c>
      <c r="D13" s="6"/>
      <c r="E13" s="5"/>
      <c r="F13" s="5"/>
    </row>
    <row r="14" spans="1:6" ht="15.75" x14ac:dyDescent="0.2">
      <c r="A14" s="114" t="s">
        <v>89</v>
      </c>
      <c r="B14" s="6">
        <v>0.5</v>
      </c>
      <c r="C14" s="6">
        <v>0.05</v>
      </c>
      <c r="D14" s="6">
        <v>0.5</v>
      </c>
      <c r="E14" s="5"/>
      <c r="F14" s="5"/>
    </row>
    <row r="15" spans="1:6" ht="15.75" x14ac:dyDescent="0.2">
      <c r="A15" s="114" t="s">
        <v>97</v>
      </c>
      <c r="B15" s="6"/>
      <c r="C15" s="6"/>
      <c r="D15" s="6">
        <v>0.5</v>
      </c>
      <c r="E15" s="5"/>
      <c r="F15" s="5"/>
    </row>
    <row r="16" spans="1:6" ht="15.75" x14ac:dyDescent="0.2">
      <c r="A16" s="114" t="s">
        <v>99</v>
      </c>
      <c r="B16" s="6">
        <v>0.5</v>
      </c>
      <c r="C16" s="6"/>
      <c r="D16" s="6"/>
      <c r="E16" s="5"/>
      <c r="F16" s="5"/>
    </row>
    <row r="17" spans="1:6" ht="15.75" x14ac:dyDescent="0.2">
      <c r="A17" s="114" t="s">
        <v>103</v>
      </c>
      <c r="B17" s="6"/>
      <c r="C17" s="6">
        <v>1</v>
      </c>
      <c r="D17" s="6">
        <v>1</v>
      </c>
      <c r="E17" s="5"/>
      <c r="F17" s="5"/>
    </row>
    <row r="18" spans="1:6" ht="15.75" x14ac:dyDescent="0.2">
      <c r="A18" s="114" t="s">
        <v>107</v>
      </c>
      <c r="B18" s="6">
        <v>8</v>
      </c>
      <c r="C18" s="6">
        <v>6</v>
      </c>
      <c r="D18" s="6">
        <v>7</v>
      </c>
      <c r="E18" s="5"/>
      <c r="F18" s="5"/>
    </row>
    <row r="19" spans="1:6" ht="15.75" x14ac:dyDescent="0.2">
      <c r="A19" s="114" t="s">
        <v>116</v>
      </c>
      <c r="B19" s="6">
        <v>0.5</v>
      </c>
      <c r="C19" s="6"/>
      <c r="D19" s="6">
        <v>0.5</v>
      </c>
      <c r="E19" s="5"/>
      <c r="F19" s="5"/>
    </row>
    <row r="20" spans="1:6" ht="15.75" x14ac:dyDescent="0.2">
      <c r="A20" s="114" t="s">
        <v>118</v>
      </c>
      <c r="B20" s="6">
        <v>12</v>
      </c>
      <c r="C20" s="6">
        <v>8</v>
      </c>
      <c r="D20" s="6">
        <v>9</v>
      </c>
      <c r="E20" s="5"/>
      <c r="F20" s="5"/>
    </row>
    <row r="21" spans="1:6" ht="15.75" x14ac:dyDescent="0.2">
      <c r="A21" s="114" t="s">
        <v>131</v>
      </c>
      <c r="B21" s="6">
        <v>1</v>
      </c>
      <c r="C21" s="6">
        <v>1</v>
      </c>
      <c r="D21" s="6">
        <v>1</v>
      </c>
      <c r="E21" s="5"/>
      <c r="F21" s="5"/>
    </row>
    <row r="22" spans="1:6" ht="15.75" x14ac:dyDescent="0.2">
      <c r="A22" s="114" t="s">
        <v>137</v>
      </c>
      <c r="B22" s="6">
        <v>1</v>
      </c>
      <c r="C22" s="6">
        <v>1</v>
      </c>
      <c r="D22" s="6">
        <v>1</v>
      </c>
      <c r="E22" s="5"/>
      <c r="F22" s="5"/>
    </row>
    <row r="23" spans="1:6" ht="15.75" x14ac:dyDescent="0.2">
      <c r="A23" s="114" t="s">
        <v>139</v>
      </c>
      <c r="B23" s="6">
        <v>0.5</v>
      </c>
      <c r="C23" s="6">
        <v>0.05</v>
      </c>
      <c r="D23" s="6"/>
      <c r="E23" s="5"/>
      <c r="F23" s="5"/>
    </row>
    <row r="24" spans="1:6" ht="15.75" x14ac:dyDescent="0.2">
      <c r="A24" s="120" t="s">
        <v>197</v>
      </c>
      <c r="B24" s="5"/>
      <c r="C24" s="6"/>
      <c r="D24" s="6">
        <v>3</v>
      </c>
      <c r="E24" s="5"/>
      <c r="F24" s="5"/>
    </row>
    <row r="25" spans="1:6" ht="16.5" thickBot="1" x14ac:dyDescent="0.25">
      <c r="A25" s="123" t="s">
        <v>198</v>
      </c>
      <c r="B25" s="7"/>
      <c r="C25" s="8"/>
      <c r="D25" s="8">
        <v>2</v>
      </c>
      <c r="E25" s="7"/>
      <c r="F25" s="7"/>
    </row>
    <row r="26" spans="1:6" ht="16.5" thickBot="1" x14ac:dyDescent="0.25">
      <c r="A26" s="128" t="s">
        <v>5</v>
      </c>
      <c r="B26" s="22">
        <f>B11+B6+B3</f>
        <v>57</v>
      </c>
      <c r="C26" s="22">
        <f>C11+C6+C3</f>
        <v>68.099999999999994</v>
      </c>
      <c r="D26" s="22">
        <f>D11+D6+D3</f>
        <v>72.5</v>
      </c>
      <c r="E26" s="22">
        <f t="shared" ref="E26:F26" si="3">E11+E6+E3</f>
        <v>0</v>
      </c>
      <c r="F26" s="22">
        <f t="shared" si="3"/>
        <v>0</v>
      </c>
    </row>
    <row r="27" spans="1:6" ht="16.5" thickBot="1" x14ac:dyDescent="0.25">
      <c r="A27" s="128" t="s">
        <v>6</v>
      </c>
      <c r="B27" s="24">
        <f>COUNT(B4:B23)-2</f>
        <v>13</v>
      </c>
      <c r="C27" s="24">
        <f>COUNT(C4:C23)-2</f>
        <v>13</v>
      </c>
      <c r="D27" s="24">
        <f>COUNT(D4:D23)-2</f>
        <v>13</v>
      </c>
      <c r="E27" s="28"/>
      <c r="F27" s="28"/>
    </row>
    <row r="28" spans="1:6" ht="16.5" thickBot="1" x14ac:dyDescent="0.25">
      <c r="A28" s="128" t="s">
        <v>492</v>
      </c>
      <c r="B28" s="24"/>
      <c r="C28" s="116"/>
      <c r="D28" s="28"/>
      <c r="E28" s="28"/>
      <c r="F28" s="28"/>
    </row>
  </sheetData>
  <sortState xmlns:xlrd2="http://schemas.microsoft.com/office/spreadsheetml/2017/richdata2" ref="A12:F23">
    <sortCondition ref="A12:A23"/>
  </sortState>
  <phoneticPr fontId="4" type="noConversion"/>
  <printOptions gridLines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codeName="Sheet70"/>
  <dimension ref="A1:I39"/>
  <sheetViews>
    <sheetView topLeftCell="A4" zoomScale="115" zoomScaleNormal="115" workbookViewId="0">
      <selection activeCell="E33" sqref="E33:F34"/>
    </sheetView>
  </sheetViews>
  <sheetFormatPr defaultColWidth="8.85546875" defaultRowHeight="15.75" customHeight="1" x14ac:dyDescent="0.25"/>
  <cols>
    <col min="1" max="1" width="28.7109375" style="2" customWidth="1"/>
    <col min="2" max="6" width="9.5703125" style="2" customWidth="1"/>
    <col min="7" max="9" width="10.42578125" style="2" customWidth="1"/>
    <col min="10" max="16384" width="8.85546875" style="2"/>
  </cols>
  <sheetData>
    <row r="1" spans="1:9" x14ac:dyDescent="0.25">
      <c r="A1" s="116" t="s">
        <v>493</v>
      </c>
      <c r="B1" s="22">
        <v>1999</v>
      </c>
      <c r="C1" s="22">
        <v>2006</v>
      </c>
      <c r="D1" s="22">
        <v>2011</v>
      </c>
      <c r="E1" s="22">
        <v>2014</v>
      </c>
      <c r="F1" s="22">
        <v>2017</v>
      </c>
      <c r="G1" s="22">
        <v>2020</v>
      </c>
      <c r="H1" s="46">
        <v>2023</v>
      </c>
      <c r="I1" s="46"/>
    </row>
    <row r="2" spans="1:9" x14ac:dyDescent="0.25">
      <c r="A2" s="204"/>
      <c r="B2" s="206" t="s">
        <v>460</v>
      </c>
      <c r="C2" s="206" t="s">
        <v>460</v>
      </c>
      <c r="D2" s="206" t="s">
        <v>460</v>
      </c>
      <c r="E2" s="206" t="s">
        <v>460</v>
      </c>
      <c r="F2" s="206" t="s">
        <v>460</v>
      </c>
      <c r="G2" s="206" t="s">
        <v>460</v>
      </c>
      <c r="H2" s="206" t="s">
        <v>460</v>
      </c>
      <c r="I2" s="206" t="s">
        <v>460</v>
      </c>
    </row>
    <row r="3" spans="1:9" x14ac:dyDescent="0.25">
      <c r="A3" s="117" t="s">
        <v>494</v>
      </c>
      <c r="B3" s="63"/>
      <c r="C3" s="63"/>
      <c r="D3" s="63"/>
      <c r="E3" s="63"/>
      <c r="F3" s="63" t="s">
        <v>204</v>
      </c>
      <c r="G3" s="63"/>
      <c r="H3" s="63" t="s">
        <v>305</v>
      </c>
      <c r="I3" s="63"/>
    </row>
    <row r="4" spans="1:9" x14ac:dyDescent="0.25">
      <c r="A4" s="53" t="s">
        <v>1</v>
      </c>
      <c r="B4" s="74">
        <f>SUM(B5:B8)</f>
        <v>4</v>
      </c>
      <c r="C4" s="74">
        <f t="shared" ref="C4:I4" si="0">SUM(C5:C8)</f>
        <v>4.5</v>
      </c>
      <c r="D4" s="74">
        <f t="shared" si="0"/>
        <v>3.5</v>
      </c>
      <c r="E4" s="74">
        <f t="shared" si="0"/>
        <v>2</v>
      </c>
      <c r="F4" s="74">
        <f t="shared" si="0"/>
        <v>1.5</v>
      </c>
      <c r="G4" s="74">
        <f t="shared" si="0"/>
        <v>0</v>
      </c>
      <c r="H4" s="74">
        <f t="shared" si="0"/>
        <v>0.1</v>
      </c>
      <c r="I4" s="74">
        <f t="shared" si="0"/>
        <v>0</v>
      </c>
    </row>
    <row r="5" spans="1:9" x14ac:dyDescent="0.25">
      <c r="A5" s="199" t="s">
        <v>144</v>
      </c>
      <c r="B5" s="143"/>
      <c r="C5" s="143"/>
      <c r="D5" s="143"/>
      <c r="E5" s="143"/>
      <c r="F5" s="143"/>
      <c r="G5" s="158"/>
      <c r="H5" s="158">
        <v>0.1</v>
      </c>
      <c r="I5" s="158"/>
    </row>
    <row r="6" spans="1:9" x14ac:dyDescent="0.25">
      <c r="A6" s="51" t="s">
        <v>152</v>
      </c>
      <c r="B6" s="41">
        <v>0.5</v>
      </c>
      <c r="C6" s="41">
        <v>1</v>
      </c>
      <c r="D6" s="41">
        <v>0.5</v>
      </c>
      <c r="E6" s="41">
        <v>1</v>
      </c>
      <c r="F6" s="41">
        <v>0.5</v>
      </c>
      <c r="G6" s="89"/>
      <c r="H6" s="89"/>
      <c r="I6" s="89"/>
    </row>
    <row r="7" spans="1:9" x14ac:dyDescent="0.25">
      <c r="A7" s="200" t="s">
        <v>165</v>
      </c>
      <c r="B7" s="146">
        <v>0.5</v>
      </c>
      <c r="C7" s="146">
        <v>0.5</v>
      </c>
      <c r="D7" s="146"/>
      <c r="E7" s="146"/>
      <c r="F7" s="146"/>
      <c r="G7" s="159"/>
      <c r="H7" s="159"/>
      <c r="I7" s="159"/>
    </row>
    <row r="8" spans="1:9" x14ac:dyDescent="0.25">
      <c r="A8" s="25" t="s">
        <v>171</v>
      </c>
      <c r="B8" s="38">
        <v>3</v>
      </c>
      <c r="C8" s="38">
        <v>3</v>
      </c>
      <c r="D8" s="38">
        <v>3</v>
      </c>
      <c r="E8" s="38">
        <v>1</v>
      </c>
      <c r="F8" s="38">
        <v>1</v>
      </c>
      <c r="G8" s="85"/>
      <c r="H8" s="85"/>
      <c r="I8" s="85"/>
    </row>
    <row r="9" spans="1:9" x14ac:dyDescent="0.25">
      <c r="A9" s="201" t="s">
        <v>0</v>
      </c>
      <c r="B9" s="146"/>
      <c r="C9" s="146"/>
      <c r="D9" s="146">
        <v>1</v>
      </c>
      <c r="E9" s="146"/>
      <c r="F9" s="146"/>
      <c r="G9" s="159"/>
      <c r="H9" s="159"/>
      <c r="I9" s="159"/>
    </row>
    <row r="10" spans="1:9" x14ac:dyDescent="0.25">
      <c r="A10" s="49"/>
      <c r="B10" s="86"/>
      <c r="C10" s="71"/>
      <c r="D10" s="87"/>
      <c r="E10" s="87"/>
      <c r="F10" s="87"/>
      <c r="G10" s="87"/>
      <c r="H10" s="87"/>
      <c r="I10" s="87"/>
    </row>
    <row r="11" spans="1:9" x14ac:dyDescent="0.25">
      <c r="A11" s="53" t="s">
        <v>2</v>
      </c>
      <c r="B11" s="74">
        <f>SUM(B12:B14)</f>
        <v>71.5</v>
      </c>
      <c r="C11" s="74">
        <f t="shared" ref="C11:H11" si="1">SUM(C12:C14)</f>
        <v>27.5</v>
      </c>
      <c r="D11" s="74">
        <f t="shared" si="1"/>
        <v>9.5</v>
      </c>
      <c r="E11" s="74">
        <f t="shared" si="1"/>
        <v>5.5</v>
      </c>
      <c r="F11" s="74">
        <f t="shared" si="1"/>
        <v>10</v>
      </c>
      <c r="G11" s="74">
        <f t="shared" si="1"/>
        <v>10</v>
      </c>
      <c r="H11" s="74">
        <f t="shared" si="1"/>
        <v>13</v>
      </c>
      <c r="I11" s="74">
        <f t="shared" ref="I11" si="2">SUM(I12:I14)</f>
        <v>0</v>
      </c>
    </row>
    <row r="12" spans="1:9" x14ac:dyDescent="0.25">
      <c r="A12" s="199" t="s">
        <v>26</v>
      </c>
      <c r="B12" s="143">
        <v>0.5</v>
      </c>
      <c r="C12" s="143">
        <v>1.5</v>
      </c>
      <c r="D12" s="143">
        <v>3</v>
      </c>
      <c r="E12" s="143">
        <v>1</v>
      </c>
      <c r="F12" s="143">
        <v>3</v>
      </c>
      <c r="G12" s="158">
        <v>2</v>
      </c>
      <c r="H12" s="158">
        <v>2</v>
      </c>
      <c r="I12" s="158"/>
    </row>
    <row r="13" spans="1:9" x14ac:dyDescent="0.25">
      <c r="A13" s="25" t="s">
        <v>29</v>
      </c>
      <c r="B13" s="38">
        <v>70</v>
      </c>
      <c r="C13" s="38">
        <v>25</v>
      </c>
      <c r="D13" s="38">
        <v>6</v>
      </c>
      <c r="E13" s="38">
        <v>4</v>
      </c>
      <c r="F13" s="38">
        <v>6</v>
      </c>
      <c r="G13" s="85">
        <v>7</v>
      </c>
      <c r="H13" s="85">
        <v>9</v>
      </c>
      <c r="I13" s="85"/>
    </row>
    <row r="14" spans="1:9" x14ac:dyDescent="0.25">
      <c r="A14" s="200" t="s">
        <v>10</v>
      </c>
      <c r="B14" s="146">
        <v>1</v>
      </c>
      <c r="C14" s="146">
        <v>1</v>
      </c>
      <c r="D14" s="146">
        <v>0.5</v>
      </c>
      <c r="E14" s="146">
        <v>0.5</v>
      </c>
      <c r="F14" s="146">
        <v>1</v>
      </c>
      <c r="G14" s="159">
        <v>1</v>
      </c>
      <c r="H14" s="159">
        <v>2</v>
      </c>
      <c r="I14" s="159"/>
    </row>
    <row r="15" spans="1:9" x14ac:dyDescent="0.25">
      <c r="A15" s="61"/>
      <c r="B15" s="71"/>
      <c r="C15" s="71"/>
      <c r="D15" s="87"/>
      <c r="E15" s="87"/>
      <c r="F15" s="87"/>
      <c r="G15" s="87"/>
      <c r="H15" s="87"/>
      <c r="I15" s="87"/>
    </row>
    <row r="16" spans="1:9" x14ac:dyDescent="0.25">
      <c r="A16" s="53" t="s">
        <v>4</v>
      </c>
      <c r="B16" s="74">
        <f>SUM(B17:B30)</f>
        <v>13.5</v>
      </c>
      <c r="C16" s="74">
        <f t="shared" ref="C16:H16" si="3">SUM(C17:C30)</f>
        <v>14</v>
      </c>
      <c r="D16" s="74">
        <f t="shared" si="3"/>
        <v>22</v>
      </c>
      <c r="E16" s="74">
        <f t="shared" si="3"/>
        <v>44.5</v>
      </c>
      <c r="F16" s="74">
        <f t="shared" si="3"/>
        <v>55.5</v>
      </c>
      <c r="G16" s="74">
        <f t="shared" si="3"/>
        <v>62.6</v>
      </c>
      <c r="H16" s="74">
        <f t="shared" si="3"/>
        <v>48</v>
      </c>
      <c r="I16" s="74">
        <f t="shared" ref="I16" si="4">SUM(I17:I30)</f>
        <v>0</v>
      </c>
    </row>
    <row r="17" spans="1:9" x14ac:dyDescent="0.25">
      <c r="A17" s="199" t="s">
        <v>77</v>
      </c>
      <c r="B17" s="143">
        <v>4</v>
      </c>
      <c r="C17" s="143"/>
      <c r="D17" s="143"/>
      <c r="E17" s="143">
        <v>1</v>
      </c>
      <c r="F17" s="143"/>
      <c r="G17" s="158">
        <v>1</v>
      </c>
      <c r="H17" s="158">
        <v>3</v>
      </c>
      <c r="I17" s="158"/>
    </row>
    <row r="18" spans="1:9" x14ac:dyDescent="0.25">
      <c r="A18" s="25" t="s">
        <v>480</v>
      </c>
      <c r="B18" s="38">
        <v>0.5</v>
      </c>
      <c r="C18" s="38">
        <v>5</v>
      </c>
      <c r="D18" s="38">
        <v>5</v>
      </c>
      <c r="E18" s="38"/>
      <c r="F18" s="38"/>
      <c r="G18" s="85">
        <v>1</v>
      </c>
      <c r="H18" s="85"/>
      <c r="I18" s="85"/>
    </row>
    <row r="19" spans="1:9" x14ac:dyDescent="0.25">
      <c r="A19" s="200" t="s">
        <v>89</v>
      </c>
      <c r="B19" s="146">
        <v>0.5</v>
      </c>
      <c r="C19" s="146">
        <v>0.5</v>
      </c>
      <c r="D19" s="146">
        <v>1</v>
      </c>
      <c r="E19" s="146">
        <v>0.5</v>
      </c>
      <c r="F19" s="146">
        <v>0.5</v>
      </c>
      <c r="G19" s="159">
        <v>1</v>
      </c>
      <c r="H19" s="159">
        <v>1</v>
      </c>
      <c r="I19" s="159"/>
    </row>
    <row r="20" spans="1:9" x14ac:dyDescent="0.25">
      <c r="A20" s="25" t="s">
        <v>97</v>
      </c>
      <c r="B20" s="38">
        <v>0.5</v>
      </c>
      <c r="C20" s="38">
        <v>0.5</v>
      </c>
      <c r="D20" s="38">
        <v>0.5</v>
      </c>
      <c r="E20" s="38">
        <v>0.5</v>
      </c>
      <c r="F20" s="38">
        <v>1</v>
      </c>
      <c r="G20" s="85">
        <v>1</v>
      </c>
      <c r="H20" s="85">
        <v>1</v>
      </c>
      <c r="I20" s="85"/>
    </row>
    <row r="21" spans="1:9" x14ac:dyDescent="0.25">
      <c r="A21" s="200" t="s">
        <v>99</v>
      </c>
      <c r="B21" s="146">
        <v>0.5</v>
      </c>
      <c r="C21" s="146">
        <v>0.5</v>
      </c>
      <c r="D21" s="146"/>
      <c r="E21" s="146">
        <v>0.5</v>
      </c>
      <c r="F21" s="146">
        <v>0.5</v>
      </c>
      <c r="G21" s="159">
        <v>0.5</v>
      </c>
      <c r="H21" s="159"/>
      <c r="I21" s="159"/>
    </row>
    <row r="22" spans="1:9" x14ac:dyDescent="0.25">
      <c r="A22" s="25" t="s">
        <v>495</v>
      </c>
      <c r="B22" s="38"/>
      <c r="C22" s="38"/>
      <c r="D22" s="38"/>
      <c r="E22" s="38">
        <v>0.5</v>
      </c>
      <c r="F22" s="38">
        <v>0.5</v>
      </c>
      <c r="G22" s="85">
        <v>1</v>
      </c>
      <c r="H22" s="85"/>
      <c r="I22" s="85"/>
    </row>
    <row r="23" spans="1:9" x14ac:dyDescent="0.25">
      <c r="A23" s="200" t="s">
        <v>116</v>
      </c>
      <c r="B23" s="146">
        <v>5</v>
      </c>
      <c r="C23" s="146">
        <v>6</v>
      </c>
      <c r="D23" s="146">
        <v>6</v>
      </c>
      <c r="E23" s="146">
        <v>6</v>
      </c>
      <c r="F23" s="146">
        <v>12</v>
      </c>
      <c r="G23" s="159">
        <v>10</v>
      </c>
      <c r="H23" s="159">
        <v>9</v>
      </c>
      <c r="I23" s="159"/>
    </row>
    <row r="24" spans="1:9" x14ac:dyDescent="0.25">
      <c r="A24" s="25" t="s">
        <v>118</v>
      </c>
      <c r="B24" s="38">
        <v>2</v>
      </c>
      <c r="C24" s="38"/>
      <c r="D24" s="38"/>
      <c r="E24" s="38"/>
      <c r="F24" s="38"/>
      <c r="G24" s="85"/>
      <c r="H24" s="85">
        <v>12</v>
      </c>
      <c r="I24" s="85"/>
    </row>
    <row r="25" spans="1:9" x14ac:dyDescent="0.25">
      <c r="A25" s="200" t="s">
        <v>129</v>
      </c>
      <c r="B25" s="146"/>
      <c r="C25" s="146">
        <v>1</v>
      </c>
      <c r="D25" s="146">
        <v>0.5</v>
      </c>
      <c r="E25" s="146">
        <v>0.5</v>
      </c>
      <c r="F25" s="146">
        <v>0.5</v>
      </c>
      <c r="G25" s="159">
        <v>2</v>
      </c>
      <c r="H25" s="159">
        <v>0.5</v>
      </c>
      <c r="I25" s="159"/>
    </row>
    <row r="26" spans="1:9" x14ac:dyDescent="0.25">
      <c r="A26" s="25" t="s">
        <v>131</v>
      </c>
      <c r="B26" s="38"/>
      <c r="C26" s="38"/>
      <c r="D26" s="38">
        <v>0.5</v>
      </c>
      <c r="E26" s="38"/>
      <c r="F26" s="38">
        <v>0.5</v>
      </c>
      <c r="G26" s="85">
        <v>0.1</v>
      </c>
      <c r="H26" s="85">
        <v>0.5</v>
      </c>
      <c r="I26" s="85"/>
    </row>
    <row r="27" spans="1:9" x14ac:dyDescent="0.25">
      <c r="A27" s="200" t="s">
        <v>137</v>
      </c>
      <c r="B27" s="146">
        <v>0.5</v>
      </c>
      <c r="C27" s="146"/>
      <c r="D27" s="146"/>
      <c r="E27" s="146"/>
      <c r="F27" s="146"/>
      <c r="G27" s="159"/>
      <c r="H27" s="159"/>
      <c r="I27" s="159"/>
    </row>
    <row r="28" spans="1:9" x14ac:dyDescent="0.25">
      <c r="A28" s="25" t="s">
        <v>496</v>
      </c>
      <c r="B28" s="38"/>
      <c r="C28" s="38">
        <v>0.5</v>
      </c>
      <c r="D28" s="38">
        <v>0.5</v>
      </c>
      <c r="E28" s="38"/>
      <c r="F28" s="38"/>
      <c r="G28" s="85"/>
      <c r="H28" s="85"/>
      <c r="I28" s="85"/>
    </row>
    <row r="29" spans="1:9" x14ac:dyDescent="0.25">
      <c r="A29" s="200" t="s">
        <v>140</v>
      </c>
      <c r="B29" s="146"/>
      <c r="C29" s="146"/>
      <c r="D29" s="146"/>
      <c r="E29" s="146"/>
      <c r="F29" s="146"/>
      <c r="G29" s="159"/>
      <c r="H29" s="159">
        <v>1</v>
      </c>
      <c r="I29" s="159"/>
    </row>
    <row r="30" spans="1:9" x14ac:dyDescent="0.25">
      <c r="A30" s="202" t="s">
        <v>197</v>
      </c>
      <c r="B30" s="152"/>
      <c r="C30" s="152"/>
      <c r="D30" s="152">
        <v>8</v>
      </c>
      <c r="E30" s="152">
        <v>35</v>
      </c>
      <c r="F30" s="152">
        <v>40</v>
      </c>
      <c r="G30" s="160">
        <v>45</v>
      </c>
      <c r="H30" s="160">
        <v>20</v>
      </c>
      <c r="I30" s="160"/>
    </row>
    <row r="31" spans="1:9" x14ac:dyDescent="0.25">
      <c r="A31" s="203" t="s">
        <v>198</v>
      </c>
      <c r="B31" s="155"/>
      <c r="C31" s="155"/>
      <c r="D31" s="155">
        <v>15</v>
      </c>
      <c r="E31" s="155">
        <v>10</v>
      </c>
      <c r="F31" s="155">
        <v>2</v>
      </c>
      <c r="G31" s="169">
        <v>3</v>
      </c>
      <c r="H31" s="169"/>
      <c r="I31" s="169"/>
    </row>
    <row r="32" spans="1:9" x14ac:dyDescent="0.25">
      <c r="A32" s="25"/>
      <c r="B32" s="38"/>
      <c r="C32" s="38"/>
      <c r="D32" s="38"/>
      <c r="E32" s="38"/>
      <c r="F32" s="38"/>
      <c r="G32" s="85"/>
      <c r="H32" s="85"/>
      <c r="I32" s="85"/>
    </row>
    <row r="33" spans="1:9" x14ac:dyDescent="0.25">
      <c r="A33" s="53" t="s">
        <v>5</v>
      </c>
      <c r="B33" s="74">
        <f>B16+B11+B4</f>
        <v>89</v>
      </c>
      <c r="C33" s="74">
        <f t="shared" ref="C33:H33" si="5">C16+C11+C4</f>
        <v>46</v>
      </c>
      <c r="D33" s="74">
        <f t="shared" si="5"/>
        <v>35</v>
      </c>
      <c r="E33" s="74">
        <f t="shared" si="5"/>
        <v>52</v>
      </c>
      <c r="F33" s="74">
        <f t="shared" ref="F33" si="6">F16+F11+F4</f>
        <v>67</v>
      </c>
      <c r="G33" s="74">
        <f t="shared" si="5"/>
        <v>72.599999999999994</v>
      </c>
      <c r="H33" s="74">
        <f t="shared" si="5"/>
        <v>61.1</v>
      </c>
      <c r="I33" s="74">
        <f t="shared" ref="I33" si="7">I16+I11+I4</f>
        <v>0</v>
      </c>
    </row>
    <row r="34" spans="1:9" x14ac:dyDescent="0.25">
      <c r="A34" s="53" t="s">
        <v>6</v>
      </c>
      <c r="B34" s="42">
        <f>COUNT(B5:B8)+COUNT(B12:B14)+COUNT(B17:B28)</f>
        <v>14</v>
      </c>
      <c r="C34" s="42">
        <f t="shared" ref="C34:H34" si="8">COUNT(C5:C8)+COUNT(C12:C14)+COUNT(C17:C28)</f>
        <v>13</v>
      </c>
      <c r="D34" s="42">
        <f t="shared" si="8"/>
        <v>12</v>
      </c>
      <c r="E34" s="42">
        <f t="shared" si="8"/>
        <v>12</v>
      </c>
      <c r="F34" s="42">
        <f t="shared" ref="F34" si="9">COUNT(F5:F8)+COUNT(F12:F14)+COUNT(F17:F28)</f>
        <v>12</v>
      </c>
      <c r="G34" s="42">
        <f t="shared" si="8"/>
        <v>12</v>
      </c>
      <c r="H34" s="42">
        <f t="shared" si="8"/>
        <v>11</v>
      </c>
      <c r="I34" s="42">
        <f t="shared" ref="I34" si="10">COUNT(I5:I8)+COUNT(I12:I14)+COUNT(I17:I28)</f>
        <v>0</v>
      </c>
    </row>
    <row r="35" spans="1:9" x14ac:dyDescent="0.25">
      <c r="A35" s="53" t="s">
        <v>497</v>
      </c>
      <c r="B35" s="42"/>
      <c r="C35" s="42"/>
      <c r="D35" s="88"/>
      <c r="E35" s="88"/>
      <c r="F35" s="88"/>
      <c r="G35" s="88"/>
      <c r="H35" s="88">
        <v>8092</v>
      </c>
      <c r="I35" s="88"/>
    </row>
    <row r="36" spans="1:9" x14ac:dyDescent="0.25">
      <c r="B36" s="83"/>
      <c r="C36" s="83"/>
      <c r="D36" s="83"/>
      <c r="E36" s="83"/>
      <c r="F36" s="83"/>
      <c r="G36" s="83"/>
      <c r="H36" s="83"/>
      <c r="I36" s="83"/>
    </row>
    <row r="37" spans="1:9" x14ac:dyDescent="0.25">
      <c r="A37" s="48" t="s">
        <v>498</v>
      </c>
      <c r="B37" s="85">
        <v>4</v>
      </c>
      <c r="C37" s="85">
        <v>5</v>
      </c>
      <c r="D37" s="85">
        <v>5</v>
      </c>
      <c r="E37" s="85"/>
      <c r="F37" s="85"/>
      <c r="G37" s="85"/>
      <c r="H37" s="85"/>
      <c r="I37" s="85"/>
    </row>
    <row r="38" spans="1:9" x14ac:dyDescent="0.25">
      <c r="B38" s="83"/>
      <c r="C38" s="83"/>
      <c r="D38" s="83"/>
      <c r="E38" s="83"/>
      <c r="F38" s="83"/>
      <c r="G38" s="83"/>
      <c r="H38" s="83"/>
      <c r="I38" s="83"/>
    </row>
    <row r="39" spans="1:9" x14ac:dyDescent="0.25">
      <c r="A39" s="2" t="s">
        <v>499</v>
      </c>
      <c r="B39" s="130" t="s">
        <v>500</v>
      </c>
      <c r="C39" s="83"/>
      <c r="D39" s="83"/>
      <c r="E39" s="83"/>
      <c r="F39" s="83"/>
      <c r="G39" s="83"/>
      <c r="H39" s="83"/>
      <c r="I39" s="83"/>
    </row>
  </sheetData>
  <sortState xmlns:xlrd2="http://schemas.microsoft.com/office/spreadsheetml/2017/richdata2" ref="A17:H28">
    <sortCondition ref="A16:A28"/>
  </sortState>
  <phoneticPr fontId="4" type="noConversion"/>
  <printOptions gridLines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7">
    <pageSetUpPr fitToPage="1"/>
  </sheetPr>
  <dimension ref="A1:H29"/>
  <sheetViews>
    <sheetView zoomScale="130" workbookViewId="0">
      <selection activeCell="J30" sqref="J30"/>
    </sheetView>
  </sheetViews>
  <sheetFormatPr defaultColWidth="8.85546875" defaultRowHeight="15.75" x14ac:dyDescent="0.25"/>
  <cols>
    <col min="1" max="1" width="27.28515625" style="2" customWidth="1"/>
    <col min="2" max="7" width="9.5703125" style="2" customWidth="1"/>
    <col min="8" max="16384" width="8.85546875" style="2"/>
  </cols>
  <sheetData>
    <row r="1" spans="1:8" ht="16.5" thickBot="1" x14ac:dyDescent="0.3">
      <c r="A1" s="26"/>
      <c r="B1" s="22">
        <v>1976</v>
      </c>
      <c r="C1" s="22">
        <v>1997</v>
      </c>
      <c r="D1" s="22">
        <v>2006</v>
      </c>
      <c r="E1" s="22">
        <v>2011</v>
      </c>
      <c r="F1" s="22">
        <v>2014</v>
      </c>
      <c r="G1" s="22">
        <v>2017</v>
      </c>
      <c r="H1" s="22">
        <v>2020</v>
      </c>
    </row>
    <row r="2" spans="1:8" ht="17.25" customHeight="1" x14ac:dyDescent="0.25">
      <c r="A2" s="29" t="s">
        <v>221</v>
      </c>
      <c r="B2" s="16" t="s">
        <v>189</v>
      </c>
      <c r="C2" s="16" t="s">
        <v>189</v>
      </c>
      <c r="D2" s="16" t="s">
        <v>189</v>
      </c>
      <c r="E2" s="16" t="s">
        <v>189</v>
      </c>
      <c r="F2" s="16" t="s">
        <v>189</v>
      </c>
      <c r="G2" s="16" t="s">
        <v>217</v>
      </c>
      <c r="H2" s="45"/>
    </row>
    <row r="3" spans="1:8" ht="18.75" customHeight="1" x14ac:dyDescent="0.25">
      <c r="A3" s="10" t="s">
        <v>218</v>
      </c>
      <c r="B3" s="6"/>
      <c r="C3" s="6"/>
      <c r="D3" s="6"/>
      <c r="E3" s="36">
        <v>41187</v>
      </c>
      <c r="F3" s="12" t="s">
        <v>191</v>
      </c>
      <c r="G3" s="12"/>
      <c r="H3" s="12"/>
    </row>
    <row r="4" spans="1:8" ht="16.5" thickBot="1" x14ac:dyDescent="0.3">
      <c r="A4" s="21" t="s">
        <v>222</v>
      </c>
      <c r="B4" s="8"/>
      <c r="C4" s="8"/>
      <c r="D4" s="8"/>
      <c r="E4" s="8"/>
      <c r="F4" s="56"/>
      <c r="G4" s="56"/>
      <c r="H4" s="56"/>
    </row>
    <row r="5" spans="1:8" ht="16.5" thickBot="1" x14ac:dyDescent="0.3">
      <c r="A5" s="26" t="s">
        <v>1</v>
      </c>
      <c r="B5" s="22">
        <f>SUM(B6:B7)</f>
        <v>1.5</v>
      </c>
      <c r="C5" s="22">
        <f t="shared" ref="C5:H5" si="0">SUM(C6:C7)</f>
        <v>1.5</v>
      </c>
      <c r="D5" s="22">
        <f t="shared" si="0"/>
        <v>0</v>
      </c>
      <c r="E5" s="22">
        <f t="shared" si="0"/>
        <v>0</v>
      </c>
      <c r="F5" s="22">
        <f t="shared" si="0"/>
        <v>0</v>
      </c>
      <c r="G5" s="22">
        <f t="shared" si="0"/>
        <v>0</v>
      </c>
      <c r="H5" s="22">
        <f t="shared" si="0"/>
        <v>0</v>
      </c>
    </row>
    <row r="6" spans="1:8" x14ac:dyDescent="0.25">
      <c r="A6" s="15" t="s">
        <v>144</v>
      </c>
      <c r="B6" s="16">
        <v>1</v>
      </c>
      <c r="C6" s="16">
        <v>1</v>
      </c>
      <c r="D6" s="16"/>
      <c r="E6" s="16"/>
      <c r="F6" s="45"/>
      <c r="G6" s="45"/>
      <c r="H6" s="45"/>
    </row>
    <row r="7" spans="1:8" x14ac:dyDescent="0.25">
      <c r="A7" s="9" t="s">
        <v>155</v>
      </c>
      <c r="B7" s="6">
        <v>0.5</v>
      </c>
      <c r="C7" s="6">
        <v>0.5</v>
      </c>
      <c r="D7" s="6"/>
      <c r="E7" s="6"/>
      <c r="F7" s="12"/>
      <c r="G7" s="12"/>
      <c r="H7" s="12"/>
    </row>
    <row r="8" spans="1:8" ht="16.5" thickBot="1" x14ac:dyDescent="0.3">
      <c r="A8" s="14"/>
      <c r="B8" s="8"/>
      <c r="C8" s="8"/>
      <c r="D8" s="8"/>
      <c r="E8" s="8"/>
      <c r="F8" s="56"/>
      <c r="G8" s="56"/>
      <c r="H8" s="56"/>
    </row>
    <row r="9" spans="1:8" ht="16.5" thickBot="1" x14ac:dyDescent="0.3">
      <c r="A9" s="26" t="s">
        <v>2</v>
      </c>
      <c r="B9" s="22">
        <f>SUM(B10)</f>
        <v>1</v>
      </c>
      <c r="C9" s="22">
        <f t="shared" ref="C9:H9" si="1">SUM(C10)</f>
        <v>4</v>
      </c>
      <c r="D9" s="22">
        <f t="shared" si="1"/>
        <v>0</v>
      </c>
      <c r="E9" s="22">
        <f t="shared" si="1"/>
        <v>1</v>
      </c>
      <c r="F9" s="22">
        <f t="shared" si="1"/>
        <v>0</v>
      </c>
      <c r="G9" s="22">
        <f t="shared" si="1"/>
        <v>0</v>
      </c>
      <c r="H9" s="22">
        <f t="shared" si="1"/>
        <v>0</v>
      </c>
    </row>
    <row r="10" spans="1:8" x14ac:dyDescent="0.25">
      <c r="A10" s="15" t="s">
        <v>46</v>
      </c>
      <c r="B10" s="16">
        <v>1</v>
      </c>
      <c r="C10" s="16">
        <v>4</v>
      </c>
      <c r="D10" s="16"/>
      <c r="E10" s="16">
        <v>1</v>
      </c>
      <c r="F10" s="45"/>
      <c r="G10" s="45"/>
      <c r="H10" s="45"/>
    </row>
    <row r="11" spans="1:8" ht="16.5" thickBot="1" x14ac:dyDescent="0.3">
      <c r="A11" s="21"/>
      <c r="B11" s="8"/>
      <c r="C11" s="8"/>
      <c r="D11" s="8"/>
      <c r="E11" s="8"/>
      <c r="F11" s="56"/>
      <c r="G11" s="56"/>
      <c r="H11" s="56"/>
    </row>
    <row r="12" spans="1:8" ht="16.5" thickBot="1" x14ac:dyDescent="0.3">
      <c r="A12" s="26" t="s">
        <v>4</v>
      </c>
      <c r="B12" s="22">
        <f>SUM(B13:B25)</f>
        <v>38.5</v>
      </c>
      <c r="C12" s="22">
        <f t="shared" ref="C12:H12" si="2">SUM(C13:C25)</f>
        <v>35.5</v>
      </c>
      <c r="D12" s="22">
        <f t="shared" si="2"/>
        <v>0</v>
      </c>
      <c r="E12" s="22">
        <f t="shared" si="2"/>
        <v>7.5</v>
      </c>
      <c r="F12" s="22">
        <f t="shared" si="2"/>
        <v>0</v>
      </c>
      <c r="G12" s="22">
        <f t="shared" si="2"/>
        <v>0</v>
      </c>
      <c r="H12" s="22">
        <f t="shared" si="2"/>
        <v>0</v>
      </c>
    </row>
    <row r="13" spans="1:8" x14ac:dyDescent="0.25">
      <c r="A13" s="15" t="s">
        <v>72</v>
      </c>
      <c r="B13" s="16"/>
      <c r="C13" s="16">
        <v>0.5</v>
      </c>
      <c r="D13" s="16"/>
      <c r="E13" s="16"/>
      <c r="F13" s="45"/>
      <c r="G13" s="45"/>
      <c r="H13" s="45"/>
    </row>
    <row r="14" spans="1:8" x14ac:dyDescent="0.25">
      <c r="A14" s="9" t="s">
        <v>215</v>
      </c>
      <c r="B14" s="6">
        <v>23</v>
      </c>
      <c r="C14" s="6">
        <v>11</v>
      </c>
      <c r="D14" s="6"/>
      <c r="E14" s="6">
        <v>5</v>
      </c>
      <c r="F14" s="12"/>
      <c r="G14" s="12"/>
      <c r="H14" s="12"/>
    </row>
    <row r="15" spans="1:8" x14ac:dyDescent="0.25">
      <c r="A15" s="9" t="s">
        <v>89</v>
      </c>
      <c r="B15" s="6">
        <v>0.5</v>
      </c>
      <c r="C15" s="6">
        <v>0.5</v>
      </c>
      <c r="D15" s="6"/>
      <c r="E15" s="6"/>
      <c r="F15" s="12"/>
      <c r="G15" s="12"/>
      <c r="H15" s="12"/>
    </row>
    <row r="16" spans="1:8" x14ac:dyDescent="0.25">
      <c r="A16" s="9" t="s">
        <v>96</v>
      </c>
      <c r="B16" s="6"/>
      <c r="C16" s="6">
        <v>0.5</v>
      </c>
      <c r="D16" s="6"/>
      <c r="E16" s="6"/>
      <c r="F16" s="12"/>
      <c r="G16" s="12"/>
      <c r="H16" s="12"/>
    </row>
    <row r="17" spans="1:8" x14ac:dyDescent="0.25">
      <c r="A17" s="9" t="s">
        <v>97</v>
      </c>
      <c r="B17" s="6"/>
      <c r="C17" s="6"/>
      <c r="D17" s="6"/>
      <c r="E17" s="6">
        <v>0.5</v>
      </c>
      <c r="F17" s="12"/>
      <c r="G17" s="12"/>
      <c r="H17" s="12"/>
    </row>
    <row r="18" spans="1:8" x14ac:dyDescent="0.25">
      <c r="A18" s="9" t="s">
        <v>99</v>
      </c>
      <c r="B18" s="6">
        <v>1</v>
      </c>
      <c r="C18" s="6">
        <v>2</v>
      </c>
      <c r="D18" s="6"/>
      <c r="E18" s="6"/>
      <c r="F18" s="12"/>
      <c r="G18" s="12"/>
      <c r="H18" s="12"/>
    </row>
    <row r="19" spans="1:8" x14ac:dyDescent="0.25">
      <c r="A19" s="9" t="s">
        <v>106</v>
      </c>
      <c r="B19" s="6"/>
      <c r="C19" s="6">
        <v>7</v>
      </c>
      <c r="D19" s="6"/>
      <c r="E19" s="6"/>
      <c r="F19" s="12"/>
      <c r="G19" s="12"/>
      <c r="H19" s="12"/>
    </row>
    <row r="20" spans="1:8" x14ac:dyDescent="0.25">
      <c r="A20" s="9" t="s">
        <v>109</v>
      </c>
      <c r="B20" s="6">
        <v>5</v>
      </c>
      <c r="C20" s="6">
        <v>5</v>
      </c>
      <c r="D20" s="6"/>
      <c r="E20" s="6"/>
      <c r="F20" s="12"/>
      <c r="G20" s="12"/>
      <c r="H20" s="12"/>
    </row>
    <row r="21" spans="1:8" x14ac:dyDescent="0.25">
      <c r="A21" s="9" t="s">
        <v>126</v>
      </c>
      <c r="B21" s="6">
        <v>0.5</v>
      </c>
      <c r="C21" s="6">
        <v>2</v>
      </c>
      <c r="D21" s="6"/>
      <c r="E21" s="6"/>
      <c r="F21" s="12"/>
      <c r="G21" s="12"/>
      <c r="H21" s="12"/>
    </row>
    <row r="22" spans="1:8" x14ac:dyDescent="0.25">
      <c r="A22" s="9" t="s">
        <v>131</v>
      </c>
      <c r="B22" s="6">
        <v>1</v>
      </c>
      <c r="C22" s="6">
        <v>0.5</v>
      </c>
      <c r="D22" s="6"/>
      <c r="E22" s="6"/>
      <c r="F22" s="12"/>
      <c r="G22" s="12"/>
      <c r="H22" s="12"/>
    </row>
    <row r="23" spans="1:8" x14ac:dyDescent="0.25">
      <c r="A23" s="9" t="s">
        <v>137</v>
      </c>
      <c r="B23" s="6">
        <v>2</v>
      </c>
      <c r="C23" s="6">
        <v>1</v>
      </c>
      <c r="D23" s="6"/>
      <c r="E23" s="6"/>
      <c r="F23" s="12"/>
      <c r="G23" s="12"/>
      <c r="H23" s="12"/>
    </row>
    <row r="24" spans="1:8" x14ac:dyDescent="0.25">
      <c r="A24" s="9" t="s">
        <v>139</v>
      </c>
      <c r="B24" s="6">
        <v>0.5</v>
      </c>
      <c r="C24" s="6">
        <v>0.5</v>
      </c>
      <c r="D24" s="6"/>
      <c r="E24" s="6"/>
      <c r="F24" s="12"/>
      <c r="G24" s="12"/>
      <c r="H24" s="12"/>
    </row>
    <row r="25" spans="1:8" x14ac:dyDescent="0.25">
      <c r="A25" s="11" t="s">
        <v>197</v>
      </c>
      <c r="B25" s="6">
        <v>5</v>
      </c>
      <c r="C25" s="6">
        <v>5</v>
      </c>
      <c r="D25" s="6"/>
      <c r="E25" s="6">
        <v>2</v>
      </c>
      <c r="F25" s="12"/>
      <c r="G25" s="12"/>
      <c r="H25" s="12"/>
    </row>
    <row r="26" spans="1:8" x14ac:dyDescent="0.25">
      <c r="A26" s="11" t="s">
        <v>198</v>
      </c>
      <c r="B26" s="6"/>
      <c r="C26" s="6"/>
      <c r="D26" s="6"/>
      <c r="E26" s="6">
        <v>2</v>
      </c>
      <c r="F26" s="12"/>
      <c r="G26" s="12"/>
      <c r="H26" s="12"/>
    </row>
    <row r="27" spans="1:8" ht="16.5" thickBot="1" x14ac:dyDescent="0.3">
      <c r="A27" s="27"/>
      <c r="B27" s="8"/>
      <c r="C27" s="8"/>
      <c r="D27" s="8"/>
      <c r="E27" s="8"/>
      <c r="F27" s="56"/>
      <c r="G27" s="56"/>
      <c r="H27" s="56"/>
    </row>
    <row r="28" spans="1:8" ht="16.5" thickBot="1" x14ac:dyDescent="0.3">
      <c r="A28" s="26" t="s">
        <v>5</v>
      </c>
      <c r="B28" s="22">
        <f>B12+B5+B9</f>
        <v>41</v>
      </c>
      <c r="C28" s="22">
        <f t="shared" ref="C28:H28" si="3">C12+C5+C9</f>
        <v>41</v>
      </c>
      <c r="D28" s="22">
        <f t="shared" si="3"/>
        <v>0</v>
      </c>
      <c r="E28" s="22">
        <f t="shared" si="3"/>
        <v>8.5</v>
      </c>
      <c r="F28" s="22">
        <f t="shared" si="3"/>
        <v>0</v>
      </c>
      <c r="G28" s="22">
        <f t="shared" si="3"/>
        <v>0</v>
      </c>
      <c r="H28" s="22">
        <f t="shared" si="3"/>
        <v>0</v>
      </c>
    </row>
    <row r="29" spans="1:8" ht="16.5" thickBot="1" x14ac:dyDescent="0.3">
      <c r="A29" s="30" t="s">
        <v>6</v>
      </c>
      <c r="B29" s="24">
        <f>COUNT(B6:B7)+COUNT(B10)+COUNT(B13:B24)</f>
        <v>11</v>
      </c>
      <c r="C29" s="24">
        <f t="shared" ref="C29:H29" si="4">COUNT(C6:C7)+COUNT(C10)+COUNT(C13:C24)</f>
        <v>14</v>
      </c>
      <c r="D29" s="24">
        <f t="shared" si="4"/>
        <v>0</v>
      </c>
      <c r="E29" s="24">
        <f t="shared" si="4"/>
        <v>3</v>
      </c>
      <c r="F29" s="24">
        <f t="shared" si="4"/>
        <v>0</v>
      </c>
      <c r="G29" s="24">
        <f t="shared" si="4"/>
        <v>0</v>
      </c>
      <c r="H29" s="24">
        <f t="shared" si="4"/>
        <v>0</v>
      </c>
    </row>
  </sheetData>
  <sortState xmlns:xlrd2="http://schemas.microsoft.com/office/spreadsheetml/2017/richdata2" ref="A13:E24">
    <sortCondition ref="A13:A24"/>
  </sortState>
  <phoneticPr fontId="4" type="noConversion"/>
  <printOptions gridLines="1"/>
  <pageMargins left="0.74803149606299213" right="0.74803149606299213" top="0.98425196850393704" bottom="0.98425196850393704" header="0.51181102362204722" footer="0.51181102362204722"/>
  <pageSetup paperSize="9" scale="93" fitToHeight="0" orientation="portrait" r:id="rId1"/>
  <headerFooter alignWithMargins="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Sheet71"/>
  <dimension ref="A1:F40"/>
  <sheetViews>
    <sheetView zoomScale="145" zoomScaleNormal="145" workbookViewId="0">
      <selection activeCell="K16" sqref="K16"/>
    </sheetView>
  </sheetViews>
  <sheetFormatPr defaultRowHeight="12.75" x14ac:dyDescent="0.2"/>
  <cols>
    <col min="1" max="1" width="35.42578125" customWidth="1"/>
    <col min="2" max="5" width="9.5703125" customWidth="1"/>
  </cols>
  <sheetData>
    <row r="1" spans="1:6" ht="16.5" thickBot="1" x14ac:dyDescent="0.25">
      <c r="A1" s="116"/>
      <c r="B1" s="22">
        <v>1999</v>
      </c>
      <c r="C1" s="22">
        <v>2006</v>
      </c>
      <c r="D1" s="22">
        <v>2011</v>
      </c>
      <c r="E1" s="22">
        <v>2014</v>
      </c>
      <c r="F1" s="22">
        <v>2020</v>
      </c>
    </row>
    <row r="2" spans="1:6" ht="16.5" thickBot="1" x14ac:dyDescent="0.25">
      <c r="A2" s="117" t="s">
        <v>501</v>
      </c>
      <c r="B2" s="63" t="s">
        <v>460</v>
      </c>
      <c r="C2" s="63" t="s">
        <v>460</v>
      </c>
      <c r="D2" s="63" t="s">
        <v>460</v>
      </c>
      <c r="E2" s="63" t="s">
        <v>191</v>
      </c>
      <c r="F2" s="121"/>
    </row>
    <row r="3" spans="1:6" ht="16.5" thickBot="1" x14ac:dyDescent="0.25">
      <c r="A3" s="53" t="s">
        <v>1</v>
      </c>
      <c r="B3" s="22">
        <f>SUM(B4:B9)</f>
        <v>24</v>
      </c>
      <c r="C3" s="22">
        <f t="shared" ref="C3:F3" si="0">SUM(C4:C9)</f>
        <v>33</v>
      </c>
      <c r="D3" s="22">
        <f t="shared" si="0"/>
        <v>28</v>
      </c>
      <c r="E3" s="22">
        <f t="shared" si="0"/>
        <v>0</v>
      </c>
      <c r="F3" s="22">
        <f t="shared" si="0"/>
        <v>0</v>
      </c>
    </row>
    <row r="4" spans="1:6" ht="15.75" x14ac:dyDescent="0.2">
      <c r="A4" s="51" t="s">
        <v>144</v>
      </c>
      <c r="B4" s="16"/>
      <c r="C4" s="16">
        <v>10</v>
      </c>
      <c r="D4" s="16">
        <v>10</v>
      </c>
      <c r="E4" s="16"/>
      <c r="F4" s="20"/>
    </row>
    <row r="5" spans="1:6" ht="15.75" x14ac:dyDescent="0.2">
      <c r="A5" s="25" t="s">
        <v>174</v>
      </c>
      <c r="B5" s="6">
        <v>0.5</v>
      </c>
      <c r="C5" s="6">
        <v>1</v>
      </c>
      <c r="D5" s="6">
        <v>1</v>
      </c>
      <c r="E5" s="6"/>
      <c r="F5" s="5"/>
    </row>
    <row r="6" spans="1:6" ht="15.75" x14ac:dyDescent="0.2">
      <c r="A6" s="25" t="s">
        <v>175</v>
      </c>
      <c r="B6" s="6">
        <v>16</v>
      </c>
      <c r="C6" s="6">
        <v>22</v>
      </c>
      <c r="D6" s="6">
        <v>4</v>
      </c>
      <c r="E6" s="6"/>
      <c r="F6" s="5"/>
    </row>
    <row r="7" spans="1:6" ht="15.75" x14ac:dyDescent="0.2">
      <c r="A7" s="25" t="s">
        <v>178</v>
      </c>
      <c r="B7" s="6">
        <v>7</v>
      </c>
      <c r="C7" s="6"/>
      <c r="D7" s="6"/>
      <c r="E7" s="6"/>
      <c r="F7" s="5"/>
    </row>
    <row r="8" spans="1:6" ht="15.75" x14ac:dyDescent="0.2">
      <c r="A8" s="25" t="s">
        <v>182</v>
      </c>
      <c r="B8" s="6">
        <v>0.5</v>
      </c>
      <c r="C8" s="6"/>
      <c r="D8" s="6"/>
      <c r="E8" s="6"/>
      <c r="F8" s="5"/>
    </row>
    <row r="9" spans="1:6" ht="15.75" x14ac:dyDescent="0.2">
      <c r="A9" s="47" t="s">
        <v>0</v>
      </c>
      <c r="B9" s="6"/>
      <c r="C9" s="6"/>
      <c r="D9" s="6">
        <v>13</v>
      </c>
      <c r="E9" s="6"/>
      <c r="F9" s="5"/>
    </row>
    <row r="10" spans="1:6" ht="16.5" thickBot="1" x14ac:dyDescent="0.25">
      <c r="A10" s="49"/>
      <c r="B10" s="50"/>
      <c r="C10" s="8"/>
      <c r="D10" s="62"/>
      <c r="E10" s="7"/>
      <c r="F10" s="7"/>
    </row>
    <row r="11" spans="1:6" ht="16.5" thickBot="1" x14ac:dyDescent="0.25">
      <c r="A11" s="53" t="s">
        <v>2</v>
      </c>
      <c r="B11" s="22">
        <f>SUM(B12:B14)</f>
        <v>6.5</v>
      </c>
      <c r="C11" s="22">
        <f t="shared" ref="C11:F11" si="1">SUM(C12:C14)</f>
        <v>5.5</v>
      </c>
      <c r="D11" s="22">
        <f t="shared" si="1"/>
        <v>5.5</v>
      </c>
      <c r="E11" s="22">
        <f t="shared" si="1"/>
        <v>0</v>
      </c>
      <c r="F11" s="22">
        <f t="shared" si="1"/>
        <v>0</v>
      </c>
    </row>
    <row r="12" spans="1:6" ht="15.75" x14ac:dyDescent="0.2">
      <c r="A12" s="51" t="s">
        <v>41</v>
      </c>
      <c r="B12" s="16">
        <v>1</v>
      </c>
      <c r="C12" s="16">
        <v>2</v>
      </c>
      <c r="D12" s="16">
        <v>1</v>
      </c>
      <c r="E12" s="16"/>
      <c r="F12" s="20"/>
    </row>
    <row r="13" spans="1:6" ht="15.75" x14ac:dyDescent="0.2">
      <c r="A13" s="25" t="s">
        <v>42</v>
      </c>
      <c r="B13" s="6">
        <v>5</v>
      </c>
      <c r="C13" s="6">
        <v>3</v>
      </c>
      <c r="D13" s="6">
        <v>4</v>
      </c>
      <c r="E13" s="6"/>
      <c r="F13" s="5"/>
    </row>
    <row r="14" spans="1:6" ht="15.75" x14ac:dyDescent="0.2">
      <c r="A14" s="25" t="s">
        <v>44</v>
      </c>
      <c r="B14" s="6">
        <v>0.5</v>
      </c>
      <c r="C14" s="6">
        <v>0.5</v>
      </c>
      <c r="D14" s="6">
        <v>0.5</v>
      </c>
      <c r="E14" s="6"/>
      <c r="F14" s="5"/>
    </row>
    <row r="15" spans="1:6" ht="16.5" thickBot="1" x14ac:dyDescent="0.25">
      <c r="A15" s="49"/>
      <c r="B15" s="50"/>
      <c r="C15" s="8"/>
      <c r="D15" s="62"/>
      <c r="E15" s="7"/>
      <c r="F15" s="7"/>
    </row>
    <row r="16" spans="1:6" ht="16.5" thickBot="1" x14ac:dyDescent="0.25">
      <c r="A16" s="53" t="s">
        <v>4</v>
      </c>
      <c r="B16" s="22">
        <f>SUM(B17:B34)</f>
        <v>33</v>
      </c>
      <c r="C16" s="22">
        <f t="shared" ref="C16:F16" si="2">SUM(C17:C34)</f>
        <v>39.5</v>
      </c>
      <c r="D16" s="22">
        <f t="shared" si="2"/>
        <v>33</v>
      </c>
      <c r="E16" s="22">
        <f t="shared" si="2"/>
        <v>0</v>
      </c>
      <c r="F16" s="22">
        <f t="shared" si="2"/>
        <v>0</v>
      </c>
    </row>
    <row r="17" spans="1:6" ht="15.75" x14ac:dyDescent="0.2">
      <c r="A17" s="51" t="s">
        <v>408</v>
      </c>
      <c r="B17" s="16"/>
      <c r="C17" s="16">
        <v>0.5</v>
      </c>
      <c r="D17" s="16"/>
      <c r="E17" s="16"/>
      <c r="F17" s="20"/>
    </row>
    <row r="18" spans="1:6" ht="15.75" x14ac:dyDescent="0.2">
      <c r="A18" s="25" t="s">
        <v>77</v>
      </c>
      <c r="B18" s="6">
        <v>10</v>
      </c>
      <c r="C18" s="6">
        <v>8.5</v>
      </c>
      <c r="D18" s="6"/>
      <c r="E18" s="6"/>
      <c r="F18" s="5"/>
    </row>
    <row r="19" spans="1:6" ht="15.75" x14ac:dyDescent="0.2">
      <c r="A19" s="25" t="s">
        <v>502</v>
      </c>
      <c r="B19" s="6">
        <v>4</v>
      </c>
      <c r="C19" s="6">
        <v>8.5</v>
      </c>
      <c r="D19" s="6">
        <v>6</v>
      </c>
      <c r="E19" s="6"/>
      <c r="F19" s="5"/>
    </row>
    <row r="20" spans="1:6" ht="15.75" x14ac:dyDescent="0.2">
      <c r="A20" s="25" t="s">
        <v>79</v>
      </c>
      <c r="B20" s="6"/>
      <c r="C20" s="6">
        <v>1</v>
      </c>
      <c r="D20" s="6">
        <v>3</v>
      </c>
      <c r="E20" s="6"/>
      <c r="F20" s="5"/>
    </row>
    <row r="21" spans="1:6" ht="15.75" x14ac:dyDescent="0.2">
      <c r="A21" s="25" t="s">
        <v>86</v>
      </c>
      <c r="B21" s="6">
        <v>1</v>
      </c>
      <c r="C21" s="6">
        <v>1.5</v>
      </c>
      <c r="D21" s="6">
        <v>2</v>
      </c>
      <c r="E21" s="6"/>
      <c r="F21" s="5"/>
    </row>
    <row r="22" spans="1:6" ht="15.75" x14ac:dyDescent="0.2">
      <c r="A22" s="25" t="s">
        <v>89</v>
      </c>
      <c r="B22" s="6"/>
      <c r="C22" s="6"/>
      <c r="D22" s="6">
        <v>0.5</v>
      </c>
      <c r="E22" s="6"/>
      <c r="F22" s="5"/>
    </row>
    <row r="23" spans="1:6" ht="15.75" x14ac:dyDescent="0.2">
      <c r="A23" s="25" t="s">
        <v>503</v>
      </c>
      <c r="B23" s="6"/>
      <c r="C23" s="6">
        <v>0.5</v>
      </c>
      <c r="D23" s="6"/>
      <c r="E23" s="6"/>
      <c r="F23" s="5"/>
    </row>
    <row r="24" spans="1:6" ht="15.75" x14ac:dyDescent="0.2">
      <c r="A24" s="25" t="s">
        <v>97</v>
      </c>
      <c r="B24" s="6">
        <v>1</v>
      </c>
      <c r="C24" s="6">
        <v>0.5</v>
      </c>
      <c r="D24" s="6">
        <v>1</v>
      </c>
      <c r="E24" s="6"/>
      <c r="F24" s="5"/>
    </row>
    <row r="25" spans="1:6" ht="15.75" x14ac:dyDescent="0.2">
      <c r="A25" s="25" t="s">
        <v>99</v>
      </c>
      <c r="B25" s="6">
        <v>0.5</v>
      </c>
      <c r="C25" s="6">
        <v>0.5</v>
      </c>
      <c r="D25" s="6">
        <v>0.5</v>
      </c>
      <c r="E25" s="6"/>
      <c r="F25" s="5"/>
    </row>
    <row r="26" spans="1:6" ht="15.75" x14ac:dyDescent="0.2">
      <c r="A26" s="9" t="s">
        <v>103</v>
      </c>
      <c r="B26" s="6">
        <v>2</v>
      </c>
      <c r="C26" s="6">
        <v>3</v>
      </c>
      <c r="D26" s="6">
        <v>2</v>
      </c>
      <c r="E26" s="6"/>
      <c r="F26" s="5"/>
    </row>
    <row r="27" spans="1:6" ht="15.75" x14ac:dyDescent="0.2">
      <c r="A27" s="25" t="s">
        <v>104</v>
      </c>
      <c r="B27" s="6">
        <v>7</v>
      </c>
      <c r="C27" s="6">
        <v>6</v>
      </c>
      <c r="D27" s="6">
        <v>6</v>
      </c>
      <c r="E27" s="6"/>
      <c r="F27" s="5"/>
    </row>
    <row r="28" spans="1:6" ht="15.75" x14ac:dyDescent="0.2">
      <c r="A28" s="25" t="s">
        <v>118</v>
      </c>
      <c r="B28" s="6">
        <v>4</v>
      </c>
      <c r="C28" s="6">
        <v>4</v>
      </c>
      <c r="D28" s="6"/>
      <c r="E28" s="6"/>
      <c r="F28" s="5"/>
    </row>
    <row r="29" spans="1:6" ht="15.75" x14ac:dyDescent="0.2">
      <c r="A29" s="25" t="s">
        <v>123</v>
      </c>
      <c r="B29" s="6">
        <v>0.5</v>
      </c>
      <c r="C29" s="6"/>
      <c r="D29" s="6">
        <v>0.5</v>
      </c>
      <c r="E29" s="6"/>
      <c r="F29" s="5"/>
    </row>
    <row r="30" spans="1:6" ht="15.75" x14ac:dyDescent="0.2">
      <c r="A30" s="25" t="s">
        <v>131</v>
      </c>
      <c r="B30" s="6">
        <v>1</v>
      </c>
      <c r="C30" s="6">
        <v>3</v>
      </c>
      <c r="D30" s="6">
        <v>1</v>
      </c>
      <c r="E30" s="6"/>
      <c r="F30" s="5"/>
    </row>
    <row r="31" spans="1:6" ht="15.75" x14ac:dyDescent="0.2">
      <c r="A31" s="25" t="s">
        <v>132</v>
      </c>
      <c r="B31" s="6"/>
      <c r="C31" s="6">
        <v>0.5</v>
      </c>
      <c r="D31" s="6"/>
      <c r="E31" s="6"/>
      <c r="F31" s="5"/>
    </row>
    <row r="32" spans="1:6" ht="15.75" x14ac:dyDescent="0.2">
      <c r="A32" s="25" t="s">
        <v>137</v>
      </c>
      <c r="B32" s="6">
        <v>1</v>
      </c>
      <c r="C32" s="6">
        <v>1</v>
      </c>
      <c r="D32" s="6">
        <v>0.5</v>
      </c>
      <c r="E32" s="6"/>
      <c r="F32" s="5"/>
    </row>
    <row r="33" spans="1:6" ht="15.75" x14ac:dyDescent="0.2">
      <c r="A33" s="25" t="s">
        <v>139</v>
      </c>
      <c r="B33" s="6">
        <v>0.5</v>
      </c>
      <c r="C33" s="6">
        <v>0.5</v>
      </c>
      <c r="D33" s="6"/>
      <c r="E33" s="6"/>
      <c r="F33" s="5"/>
    </row>
    <row r="34" spans="1:6" ht="15.75" x14ac:dyDescent="0.2">
      <c r="A34" s="47" t="s">
        <v>197</v>
      </c>
      <c r="B34" s="6">
        <v>0.5</v>
      </c>
      <c r="C34" s="6"/>
      <c r="D34" s="6">
        <v>10</v>
      </c>
      <c r="E34" s="6"/>
      <c r="F34" s="5"/>
    </row>
    <row r="35" spans="1:6" ht="16.5" thickBot="1" x14ac:dyDescent="0.25">
      <c r="A35" s="52" t="s">
        <v>198</v>
      </c>
      <c r="B35" s="8"/>
      <c r="C35" s="8"/>
      <c r="D35" s="8">
        <v>8</v>
      </c>
      <c r="E35" s="8"/>
      <c r="F35" s="7"/>
    </row>
    <row r="36" spans="1:6" ht="16.5" thickBot="1" x14ac:dyDescent="0.25">
      <c r="A36" s="53" t="s">
        <v>5</v>
      </c>
      <c r="B36" s="22">
        <f>B16+B11+B3</f>
        <v>63.5</v>
      </c>
      <c r="C36" s="22">
        <f>C16+C11+C3</f>
        <v>78</v>
      </c>
      <c r="D36" s="22">
        <f>D16+D11+D3+D9</f>
        <v>79.5</v>
      </c>
      <c r="E36" s="22">
        <f>E16+E11+E3+E9</f>
        <v>0</v>
      </c>
      <c r="F36" s="22">
        <f>F16+F11+F3+F9</f>
        <v>0</v>
      </c>
    </row>
    <row r="37" spans="1:6" ht="16.5" thickBot="1" x14ac:dyDescent="0.25">
      <c r="A37" s="53" t="s">
        <v>6</v>
      </c>
      <c r="B37" s="24">
        <f>COUNT(B4:B34)-2</f>
        <v>20</v>
      </c>
      <c r="C37" s="24">
        <f>COUNT(C4:C34)-2</f>
        <v>21</v>
      </c>
      <c r="D37" s="24">
        <f>COUNT(D4:D34)-3</f>
        <v>18</v>
      </c>
      <c r="E37" s="24">
        <f>COUNT(E4:E34)-3</f>
        <v>-1</v>
      </c>
      <c r="F37" s="28"/>
    </row>
    <row r="38" spans="1:6" ht="16.5" thickBot="1" x14ac:dyDescent="0.25">
      <c r="A38" s="53" t="s">
        <v>504</v>
      </c>
      <c r="B38" s="24"/>
      <c r="C38" s="116"/>
      <c r="D38" s="28"/>
      <c r="E38" s="28"/>
      <c r="F38" s="28"/>
    </row>
    <row r="40" spans="1:6" ht="15.75" x14ac:dyDescent="0.2">
      <c r="A40" s="48" t="s">
        <v>505</v>
      </c>
      <c r="B40" s="5">
        <v>14</v>
      </c>
      <c r="C40" s="5">
        <v>17</v>
      </c>
      <c r="D40" s="5">
        <v>6</v>
      </c>
      <c r="E40" s="5"/>
      <c r="F40" s="5"/>
    </row>
  </sheetData>
  <sortState xmlns:xlrd2="http://schemas.microsoft.com/office/spreadsheetml/2017/richdata2" ref="A17:F33">
    <sortCondition ref="A16:A33"/>
  </sortState>
  <phoneticPr fontId="4" type="noConversion"/>
  <printOptions gridLines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Sheet72"/>
  <dimension ref="A1:F35"/>
  <sheetViews>
    <sheetView zoomScale="130" zoomScaleNormal="130" workbookViewId="0">
      <selection activeCell="I20" sqref="I20"/>
    </sheetView>
  </sheetViews>
  <sheetFormatPr defaultColWidth="8.85546875" defaultRowHeight="15.75" x14ac:dyDescent="0.25"/>
  <cols>
    <col min="1" max="1" width="35.5703125" style="2" customWidth="1"/>
    <col min="2" max="5" width="9.5703125" style="2" customWidth="1"/>
    <col min="6" max="16384" width="8.85546875" style="2"/>
  </cols>
  <sheetData>
    <row r="1" spans="1:6" ht="16.5" thickBot="1" x14ac:dyDescent="0.3">
      <c r="A1" s="116" t="s">
        <v>506</v>
      </c>
      <c r="B1" s="22">
        <v>1999</v>
      </c>
      <c r="C1" s="22">
        <v>2006</v>
      </c>
      <c r="D1" s="46">
        <v>2011</v>
      </c>
      <c r="E1" s="22">
        <v>2014</v>
      </c>
      <c r="F1" s="22">
        <v>2020</v>
      </c>
    </row>
    <row r="2" spans="1:6" ht="16.5" thickBot="1" x14ac:dyDescent="0.3">
      <c r="A2" s="117" t="s">
        <v>507</v>
      </c>
      <c r="B2" s="63" t="s">
        <v>460</v>
      </c>
      <c r="C2" s="63" t="s">
        <v>460</v>
      </c>
      <c r="D2" s="63" t="s">
        <v>460</v>
      </c>
      <c r="E2" s="63" t="s">
        <v>191</v>
      </c>
      <c r="F2" s="131"/>
    </row>
    <row r="3" spans="1:6" ht="16.5" thickBot="1" x14ac:dyDescent="0.3">
      <c r="A3" s="53" t="s">
        <v>1</v>
      </c>
      <c r="B3" s="22">
        <f>SUM(B4:B6)</f>
        <v>9.5</v>
      </c>
      <c r="C3" s="22">
        <f t="shared" ref="C3:F3" si="0">SUM(C4:C6)</f>
        <v>12</v>
      </c>
      <c r="D3" s="22">
        <f t="shared" si="0"/>
        <v>10</v>
      </c>
      <c r="E3" s="22">
        <f t="shared" si="0"/>
        <v>0</v>
      </c>
      <c r="F3" s="22">
        <f t="shared" si="0"/>
        <v>0</v>
      </c>
    </row>
    <row r="4" spans="1:6" x14ac:dyDescent="0.25">
      <c r="A4" s="51" t="s">
        <v>144</v>
      </c>
      <c r="B4" s="16">
        <v>8</v>
      </c>
      <c r="C4" s="16">
        <v>10</v>
      </c>
      <c r="D4" s="16">
        <v>8</v>
      </c>
      <c r="E4" s="16"/>
      <c r="F4" s="45"/>
    </row>
    <row r="5" spans="1:6" x14ac:dyDescent="0.25">
      <c r="A5" s="25" t="s">
        <v>174</v>
      </c>
      <c r="B5" s="6">
        <v>0.5</v>
      </c>
      <c r="C5" s="6">
        <v>2</v>
      </c>
      <c r="D5" s="6">
        <v>2</v>
      </c>
      <c r="E5" s="6"/>
      <c r="F5" s="12"/>
    </row>
    <row r="6" spans="1:6" x14ac:dyDescent="0.25">
      <c r="A6" s="25" t="s">
        <v>208</v>
      </c>
      <c r="B6" s="6">
        <v>1</v>
      </c>
      <c r="C6" s="6"/>
      <c r="D6" s="6"/>
      <c r="E6" s="6"/>
      <c r="F6" s="12"/>
    </row>
    <row r="7" spans="1:6" ht="16.5" thickBot="1" x14ac:dyDescent="0.3">
      <c r="A7" s="49"/>
      <c r="B7" s="50"/>
      <c r="C7" s="52"/>
      <c r="D7" s="56"/>
      <c r="E7" s="56"/>
      <c r="F7" s="56"/>
    </row>
    <row r="8" spans="1:6" ht="16.5" thickBot="1" x14ac:dyDescent="0.3">
      <c r="A8" s="53" t="s">
        <v>2</v>
      </c>
      <c r="B8" s="22">
        <f>SUM(B9:B13)</f>
        <v>45</v>
      </c>
      <c r="C8" s="22">
        <f t="shared" ref="C8:F8" si="1">SUM(C9:C13)</f>
        <v>56.5</v>
      </c>
      <c r="D8" s="22">
        <f t="shared" si="1"/>
        <v>43</v>
      </c>
      <c r="E8" s="22">
        <f t="shared" si="1"/>
        <v>0</v>
      </c>
      <c r="F8" s="22">
        <f t="shared" si="1"/>
        <v>0</v>
      </c>
    </row>
    <row r="9" spans="1:6" x14ac:dyDescent="0.25">
      <c r="A9" s="51" t="s">
        <v>15</v>
      </c>
      <c r="B9" s="16"/>
      <c r="C9" s="16">
        <v>0.5</v>
      </c>
      <c r="D9" s="16">
        <v>0.5</v>
      </c>
      <c r="E9" s="16"/>
      <c r="F9" s="45"/>
    </row>
    <row r="10" spans="1:6" x14ac:dyDescent="0.25">
      <c r="A10" s="25" t="s">
        <v>281</v>
      </c>
      <c r="B10" s="6"/>
      <c r="C10" s="6">
        <v>0.5</v>
      </c>
      <c r="D10" s="6"/>
      <c r="E10" s="6"/>
      <c r="F10" s="12"/>
    </row>
    <row r="11" spans="1:6" x14ac:dyDescent="0.25">
      <c r="A11" s="25" t="s">
        <v>40</v>
      </c>
      <c r="B11" s="6"/>
      <c r="C11" s="6">
        <v>0.5</v>
      </c>
      <c r="D11" s="6">
        <v>0.5</v>
      </c>
      <c r="E11" s="6"/>
      <c r="F11" s="12"/>
    </row>
    <row r="12" spans="1:6" x14ac:dyDescent="0.25">
      <c r="A12" s="25" t="s">
        <v>41</v>
      </c>
      <c r="B12" s="6">
        <v>15</v>
      </c>
      <c r="C12" s="6">
        <v>10</v>
      </c>
      <c r="D12" s="6">
        <v>5</v>
      </c>
      <c r="E12" s="6"/>
      <c r="F12" s="12"/>
    </row>
    <row r="13" spans="1:6" x14ac:dyDescent="0.25">
      <c r="A13" s="25" t="s">
        <v>42</v>
      </c>
      <c r="B13" s="6">
        <v>30</v>
      </c>
      <c r="C13" s="6">
        <v>45</v>
      </c>
      <c r="D13" s="6">
        <v>37</v>
      </c>
      <c r="E13" s="6"/>
      <c r="F13" s="12"/>
    </row>
    <row r="14" spans="1:6" ht="16.5" thickBot="1" x14ac:dyDescent="0.3">
      <c r="A14" s="49"/>
      <c r="B14" s="50"/>
      <c r="C14" s="8"/>
      <c r="D14" s="8"/>
      <c r="E14" s="8"/>
      <c r="F14" s="56"/>
    </row>
    <row r="15" spans="1:6" ht="16.5" thickBot="1" x14ac:dyDescent="0.3">
      <c r="A15" s="53" t="s">
        <v>4</v>
      </c>
      <c r="B15" s="22">
        <f>SUM(B16:B31)</f>
        <v>28</v>
      </c>
      <c r="C15" s="22">
        <f t="shared" ref="C15:F15" si="2">SUM(C16:C31)</f>
        <v>33.5</v>
      </c>
      <c r="D15" s="22">
        <f t="shared" si="2"/>
        <v>32</v>
      </c>
      <c r="E15" s="22">
        <f t="shared" si="2"/>
        <v>0</v>
      </c>
      <c r="F15" s="22">
        <f t="shared" si="2"/>
        <v>0</v>
      </c>
    </row>
    <row r="16" spans="1:6" x14ac:dyDescent="0.25">
      <c r="A16" s="51" t="s">
        <v>72</v>
      </c>
      <c r="B16" s="23"/>
      <c r="C16" s="16"/>
      <c r="D16" s="16">
        <v>0.5</v>
      </c>
      <c r="E16" s="16"/>
      <c r="F16" s="45"/>
    </row>
    <row r="17" spans="1:6" x14ac:dyDescent="0.25">
      <c r="A17" s="25" t="s">
        <v>74</v>
      </c>
      <c r="B17" s="6"/>
      <c r="C17" s="6">
        <v>0.5</v>
      </c>
      <c r="D17" s="6">
        <v>0.5</v>
      </c>
      <c r="E17" s="6"/>
      <c r="F17" s="12"/>
    </row>
    <row r="18" spans="1:6" x14ac:dyDescent="0.25">
      <c r="A18" s="25" t="s">
        <v>76</v>
      </c>
      <c r="B18" s="6">
        <v>0.5</v>
      </c>
      <c r="C18" s="6">
        <v>0.5</v>
      </c>
      <c r="D18" s="6">
        <v>0.5</v>
      </c>
      <c r="E18" s="6"/>
      <c r="F18" s="12"/>
    </row>
    <row r="19" spans="1:6" x14ac:dyDescent="0.25">
      <c r="A19" s="25" t="s">
        <v>77</v>
      </c>
      <c r="B19" s="6">
        <v>7</v>
      </c>
      <c r="C19" s="6">
        <v>7</v>
      </c>
      <c r="D19" s="6">
        <v>3</v>
      </c>
      <c r="E19" s="6"/>
      <c r="F19" s="12"/>
    </row>
    <row r="20" spans="1:6" x14ac:dyDescent="0.25">
      <c r="A20" s="25" t="s">
        <v>91</v>
      </c>
      <c r="B20" s="6"/>
      <c r="C20" s="6">
        <v>0.5</v>
      </c>
      <c r="D20" s="6">
        <v>0.5</v>
      </c>
      <c r="E20" s="6"/>
      <c r="F20" s="12"/>
    </row>
    <row r="21" spans="1:6" x14ac:dyDescent="0.25">
      <c r="A21" s="25" t="s">
        <v>97</v>
      </c>
      <c r="B21" s="6">
        <v>0.5</v>
      </c>
      <c r="C21" s="6">
        <v>0.5</v>
      </c>
      <c r="D21" s="6">
        <v>0.5</v>
      </c>
      <c r="E21" s="6"/>
      <c r="F21" s="12"/>
    </row>
    <row r="22" spans="1:6" x14ac:dyDescent="0.25">
      <c r="A22" s="25" t="s">
        <v>99</v>
      </c>
      <c r="B22" s="6">
        <v>0.5</v>
      </c>
      <c r="C22" s="6"/>
      <c r="D22" s="6"/>
      <c r="E22" s="6"/>
      <c r="F22" s="12"/>
    </row>
    <row r="23" spans="1:6" x14ac:dyDescent="0.25">
      <c r="A23" s="25" t="s">
        <v>508</v>
      </c>
      <c r="B23" s="6"/>
      <c r="C23" s="6">
        <v>1</v>
      </c>
      <c r="D23" s="6"/>
      <c r="E23" s="6"/>
      <c r="F23" s="12"/>
    </row>
    <row r="24" spans="1:6" x14ac:dyDescent="0.25">
      <c r="A24" s="25" t="s">
        <v>109</v>
      </c>
      <c r="B24" s="6">
        <v>4</v>
      </c>
      <c r="C24" s="6">
        <v>3</v>
      </c>
      <c r="D24" s="6"/>
      <c r="E24" s="6"/>
      <c r="F24" s="12"/>
    </row>
    <row r="25" spans="1:6" x14ac:dyDescent="0.25">
      <c r="A25" s="25" t="s">
        <v>118</v>
      </c>
      <c r="B25" s="6">
        <v>4</v>
      </c>
      <c r="C25" s="6">
        <v>10</v>
      </c>
      <c r="D25" s="6">
        <v>7</v>
      </c>
      <c r="E25" s="6"/>
      <c r="F25" s="12"/>
    </row>
    <row r="26" spans="1:6" x14ac:dyDescent="0.25">
      <c r="A26" s="25" t="s">
        <v>119</v>
      </c>
      <c r="B26" s="6">
        <v>0.5</v>
      </c>
      <c r="C26" s="6"/>
      <c r="D26" s="6">
        <v>1</v>
      </c>
      <c r="E26" s="6"/>
      <c r="F26" s="12"/>
    </row>
    <row r="27" spans="1:6" x14ac:dyDescent="0.25">
      <c r="A27" s="25" t="s">
        <v>120</v>
      </c>
      <c r="B27" s="6">
        <v>1</v>
      </c>
      <c r="C27" s="6">
        <v>0.5</v>
      </c>
      <c r="D27" s="6">
        <v>0.5</v>
      </c>
      <c r="E27" s="6"/>
      <c r="F27" s="12"/>
    </row>
    <row r="28" spans="1:6" x14ac:dyDescent="0.25">
      <c r="A28" s="25" t="s">
        <v>123</v>
      </c>
      <c r="B28" s="6">
        <v>5</v>
      </c>
      <c r="C28" s="6">
        <v>6</v>
      </c>
      <c r="D28" s="6">
        <v>5</v>
      </c>
      <c r="E28" s="6"/>
      <c r="F28" s="12"/>
    </row>
    <row r="29" spans="1:6" x14ac:dyDescent="0.25">
      <c r="A29" s="114" t="s">
        <v>509</v>
      </c>
      <c r="B29" s="6"/>
      <c r="C29" s="6">
        <v>1</v>
      </c>
      <c r="D29" s="6"/>
      <c r="E29" s="6"/>
      <c r="F29" s="12"/>
    </row>
    <row r="30" spans="1:6" x14ac:dyDescent="0.25">
      <c r="A30" s="25" t="s">
        <v>140</v>
      </c>
      <c r="B30" s="6">
        <v>5</v>
      </c>
      <c r="C30" s="6">
        <v>3</v>
      </c>
      <c r="D30" s="6">
        <v>3</v>
      </c>
      <c r="E30" s="6"/>
      <c r="F30" s="12"/>
    </row>
    <row r="31" spans="1:6" x14ac:dyDescent="0.25">
      <c r="A31" s="47" t="s">
        <v>197</v>
      </c>
      <c r="B31" s="6"/>
      <c r="C31" s="6"/>
      <c r="D31" s="6">
        <v>10</v>
      </c>
      <c r="E31" s="6"/>
      <c r="F31" s="12"/>
    </row>
    <row r="32" spans="1:6" ht="16.5" thickBot="1" x14ac:dyDescent="0.3">
      <c r="A32" s="52" t="s">
        <v>198</v>
      </c>
      <c r="B32" s="8"/>
      <c r="C32" s="8"/>
      <c r="D32" s="8">
        <v>7</v>
      </c>
      <c r="E32" s="8"/>
      <c r="F32" s="56"/>
    </row>
    <row r="33" spans="1:6" ht="16.5" thickBot="1" x14ac:dyDescent="0.3">
      <c r="A33" s="53" t="s">
        <v>5</v>
      </c>
      <c r="B33" s="22">
        <f>B15+B8+B3</f>
        <v>82.5</v>
      </c>
      <c r="C33" s="22">
        <f>C15+C8+C3</f>
        <v>102</v>
      </c>
      <c r="D33" s="22">
        <f>D15+D8+D3</f>
        <v>85</v>
      </c>
      <c r="E33" s="22">
        <f t="shared" ref="E33:F33" si="3">E15+E8+E3</f>
        <v>0</v>
      </c>
      <c r="F33" s="22">
        <f t="shared" si="3"/>
        <v>0</v>
      </c>
    </row>
    <row r="34" spans="1:6" ht="16.5" thickBot="1" x14ac:dyDescent="0.3">
      <c r="A34" s="53" t="s">
        <v>6</v>
      </c>
      <c r="B34" s="24">
        <f>COUNT(B4:B30)-2</f>
        <v>15</v>
      </c>
      <c r="C34" s="24">
        <f>COUNT(C4:C30)-2</f>
        <v>19</v>
      </c>
      <c r="D34" s="24">
        <f>COUNT(D4:D30)-2</f>
        <v>17</v>
      </c>
      <c r="E34" s="57"/>
      <c r="F34" s="57"/>
    </row>
    <row r="35" spans="1:6" ht="16.5" thickBot="1" x14ac:dyDescent="0.3">
      <c r="A35" s="53" t="s">
        <v>510</v>
      </c>
      <c r="B35" s="24"/>
      <c r="C35" s="116"/>
      <c r="D35" s="57"/>
      <c r="E35" s="57"/>
      <c r="F35" s="57"/>
    </row>
  </sheetData>
  <sortState xmlns:xlrd2="http://schemas.microsoft.com/office/spreadsheetml/2017/richdata2" ref="A16:F30">
    <sortCondition ref="A15:A30"/>
  </sortState>
  <phoneticPr fontId="4" type="noConversion"/>
  <printOptions gridLines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 codeName="Sheet73"/>
  <dimension ref="A1:F31"/>
  <sheetViews>
    <sheetView zoomScale="115" zoomScaleNormal="115" workbookViewId="0">
      <selection activeCell="B29" sqref="B29:C30"/>
    </sheetView>
  </sheetViews>
  <sheetFormatPr defaultColWidth="9.140625" defaultRowHeight="15.75" customHeight="1" x14ac:dyDescent="0.25"/>
  <cols>
    <col min="1" max="1" width="35.140625" style="2" customWidth="1"/>
    <col min="2" max="2" width="10.5703125" style="2" bestFit="1" customWidth="1"/>
    <col min="3" max="3" width="10.5703125" style="2" customWidth="1"/>
    <col min="4" max="6" width="9.7109375" style="2" customWidth="1"/>
    <col min="7" max="16384" width="9.140625" style="2"/>
  </cols>
  <sheetData>
    <row r="1" spans="1:6" x14ac:dyDescent="0.25">
      <c r="A1" s="115" t="s">
        <v>511</v>
      </c>
      <c r="B1" s="97">
        <v>2014</v>
      </c>
      <c r="C1" s="97">
        <v>2017</v>
      </c>
      <c r="D1" s="97">
        <v>2020</v>
      </c>
      <c r="E1" s="97">
        <v>2023</v>
      </c>
      <c r="F1" s="97"/>
    </row>
    <row r="2" spans="1:6" x14ac:dyDescent="0.25">
      <c r="A2" s="134" t="s">
        <v>9</v>
      </c>
      <c r="B2" s="99"/>
      <c r="C2" s="99" t="s">
        <v>291</v>
      </c>
      <c r="D2" s="99"/>
      <c r="E2" s="99" t="s">
        <v>243</v>
      </c>
      <c r="F2" s="99"/>
    </row>
    <row r="3" spans="1:6" x14ac:dyDescent="0.25">
      <c r="A3" s="139" t="s">
        <v>512</v>
      </c>
      <c r="B3" s="112" t="s">
        <v>189</v>
      </c>
      <c r="C3" s="112" t="s">
        <v>189</v>
      </c>
      <c r="D3" s="112" t="s">
        <v>189</v>
      </c>
      <c r="E3" s="112" t="s">
        <v>189</v>
      </c>
      <c r="F3" s="112" t="s">
        <v>189</v>
      </c>
    </row>
    <row r="4" spans="1:6" x14ac:dyDescent="0.25">
      <c r="A4" s="30" t="s">
        <v>1</v>
      </c>
      <c r="B4" s="97">
        <f>SUM(B5:B8)</f>
        <v>3</v>
      </c>
      <c r="C4" s="97">
        <f>SUM(C5:C8)</f>
        <v>4.5</v>
      </c>
      <c r="D4" s="97">
        <f t="shared" ref="D4:E4" si="0">SUM(D5:D8)</f>
        <v>6</v>
      </c>
      <c r="E4" s="97">
        <f t="shared" si="0"/>
        <v>10</v>
      </c>
      <c r="F4" s="97">
        <f t="shared" ref="F4" si="1">SUM(F5:F8)</f>
        <v>0</v>
      </c>
    </row>
    <row r="5" spans="1:6" x14ac:dyDescent="0.25">
      <c r="A5" s="161" t="s">
        <v>144</v>
      </c>
      <c r="B5" s="158">
        <v>2</v>
      </c>
      <c r="C5" s="158">
        <v>2</v>
      </c>
      <c r="D5" s="158">
        <v>3</v>
      </c>
      <c r="E5" s="158">
        <v>4</v>
      </c>
      <c r="F5" s="158"/>
    </row>
    <row r="6" spans="1:6" x14ac:dyDescent="0.25">
      <c r="A6" s="13" t="s">
        <v>513</v>
      </c>
      <c r="B6" s="85">
        <v>1</v>
      </c>
      <c r="C6" s="85">
        <v>2</v>
      </c>
      <c r="D6" s="85">
        <v>2</v>
      </c>
      <c r="E6" s="85">
        <v>2</v>
      </c>
      <c r="F6" s="85"/>
    </row>
    <row r="7" spans="1:6" x14ac:dyDescent="0.25">
      <c r="A7" s="207" t="s">
        <v>177</v>
      </c>
      <c r="B7" s="183"/>
      <c r="C7" s="183"/>
      <c r="D7" s="183"/>
      <c r="E7" s="183">
        <v>3</v>
      </c>
      <c r="F7" s="183"/>
    </row>
    <row r="8" spans="1:6" x14ac:dyDescent="0.25">
      <c r="A8" s="56" t="s">
        <v>245</v>
      </c>
      <c r="B8" s="87"/>
      <c r="C8" s="87">
        <v>0.5</v>
      </c>
      <c r="D8" s="87">
        <v>1</v>
      </c>
      <c r="E8" s="87">
        <v>1</v>
      </c>
      <c r="F8" s="87"/>
    </row>
    <row r="9" spans="1:6" x14ac:dyDescent="0.25">
      <c r="A9" s="56"/>
      <c r="B9" s="87"/>
      <c r="C9" s="87"/>
      <c r="D9" s="87"/>
      <c r="E9" s="87"/>
      <c r="F9" s="87"/>
    </row>
    <row r="10" spans="1:6" x14ac:dyDescent="0.25">
      <c r="A10" s="30" t="s">
        <v>2</v>
      </c>
      <c r="B10" s="97">
        <f>SUM(B11:B12)</f>
        <v>7.5</v>
      </c>
      <c r="C10" s="97">
        <f>SUM(C11:C12)</f>
        <v>0</v>
      </c>
      <c r="D10" s="97">
        <f t="shared" ref="D10:E10" si="2">SUM(D11:D12)</f>
        <v>0</v>
      </c>
      <c r="E10" s="97">
        <f t="shared" si="2"/>
        <v>6</v>
      </c>
      <c r="F10" s="97">
        <f t="shared" ref="F10" si="3">SUM(F11:F12)</f>
        <v>0</v>
      </c>
    </row>
    <row r="11" spans="1:6" x14ac:dyDescent="0.25">
      <c r="A11" s="208" t="s">
        <v>514</v>
      </c>
      <c r="B11" s="158">
        <v>7</v>
      </c>
      <c r="C11" s="158"/>
      <c r="D11" s="158"/>
      <c r="E11" s="158">
        <v>6</v>
      </c>
      <c r="F11" s="158"/>
    </row>
    <row r="12" spans="1:6" x14ac:dyDescent="0.25">
      <c r="A12" s="13" t="s">
        <v>48</v>
      </c>
      <c r="B12" s="85">
        <v>0.5</v>
      </c>
      <c r="C12" s="85"/>
      <c r="D12" s="85"/>
      <c r="E12" s="85"/>
      <c r="F12" s="85"/>
    </row>
    <row r="13" spans="1:6" x14ac:dyDescent="0.25">
      <c r="A13" s="56"/>
      <c r="B13" s="87"/>
      <c r="C13" s="87"/>
      <c r="D13" s="87"/>
      <c r="E13" s="87"/>
      <c r="F13" s="87"/>
    </row>
    <row r="14" spans="1:6" x14ac:dyDescent="0.25">
      <c r="A14" s="30" t="s">
        <v>4</v>
      </c>
      <c r="B14" s="97">
        <f>SUM(B15:B26)</f>
        <v>68.5</v>
      </c>
      <c r="C14" s="97">
        <f>SUM(C15:C26)</f>
        <v>46.5</v>
      </c>
      <c r="D14" s="97">
        <f t="shared" ref="D14:E14" si="4">SUM(D15:D26)</f>
        <v>44.01</v>
      </c>
      <c r="E14" s="97">
        <f t="shared" si="4"/>
        <v>39.6</v>
      </c>
      <c r="F14" s="97">
        <f t="shared" ref="F14" si="5">SUM(F15:F26)</f>
        <v>0</v>
      </c>
    </row>
    <row r="15" spans="1:6" x14ac:dyDescent="0.25">
      <c r="A15" s="161" t="s">
        <v>515</v>
      </c>
      <c r="B15" s="209"/>
      <c r="C15" s="209"/>
      <c r="D15" s="158">
        <v>0.01</v>
      </c>
      <c r="E15" s="158"/>
      <c r="F15" s="158"/>
    </row>
    <row r="16" spans="1:6" x14ac:dyDescent="0.25">
      <c r="A16" s="12" t="s">
        <v>516</v>
      </c>
      <c r="B16" s="85">
        <v>1</v>
      </c>
      <c r="C16" s="85">
        <v>1</v>
      </c>
      <c r="D16" s="85">
        <v>2</v>
      </c>
      <c r="E16" s="85"/>
      <c r="F16" s="85"/>
    </row>
    <row r="17" spans="1:6" x14ac:dyDescent="0.25">
      <c r="A17" s="163" t="s">
        <v>89</v>
      </c>
      <c r="B17" s="159">
        <v>3</v>
      </c>
      <c r="C17" s="159">
        <v>4</v>
      </c>
      <c r="D17" s="159"/>
      <c r="E17" s="159"/>
      <c r="F17" s="159"/>
    </row>
    <row r="18" spans="1:6" x14ac:dyDescent="0.25">
      <c r="A18" s="13" t="s">
        <v>295</v>
      </c>
      <c r="B18" s="85" t="s">
        <v>322</v>
      </c>
      <c r="C18" s="85">
        <v>0.5</v>
      </c>
      <c r="D18" s="85"/>
      <c r="E18" s="85">
        <v>0.1</v>
      </c>
      <c r="F18" s="85"/>
    </row>
    <row r="19" spans="1:6" x14ac:dyDescent="0.25">
      <c r="A19" s="163" t="s">
        <v>99</v>
      </c>
      <c r="B19" s="159">
        <v>1</v>
      </c>
      <c r="C19" s="159">
        <v>0.5</v>
      </c>
      <c r="D19" s="159">
        <v>1</v>
      </c>
      <c r="E19" s="159">
        <v>0.5</v>
      </c>
      <c r="F19" s="159"/>
    </row>
    <row r="20" spans="1:6" x14ac:dyDescent="0.25">
      <c r="A20" s="13" t="s">
        <v>101</v>
      </c>
      <c r="B20" s="85">
        <v>6</v>
      </c>
      <c r="C20" s="85">
        <v>5</v>
      </c>
      <c r="D20" s="85">
        <v>7</v>
      </c>
      <c r="E20" s="85">
        <v>5</v>
      </c>
      <c r="F20" s="85"/>
    </row>
    <row r="21" spans="1:6" x14ac:dyDescent="0.25">
      <c r="A21" s="163" t="s">
        <v>108</v>
      </c>
      <c r="B21" s="159"/>
      <c r="C21" s="159"/>
      <c r="D21" s="159"/>
      <c r="E21" s="159">
        <v>1</v>
      </c>
      <c r="F21" s="159"/>
    </row>
    <row r="22" spans="1:6" x14ac:dyDescent="0.25">
      <c r="A22" s="13" t="s">
        <v>131</v>
      </c>
      <c r="B22" s="85">
        <v>5</v>
      </c>
      <c r="C22" s="85">
        <v>7</v>
      </c>
      <c r="D22" s="85">
        <v>7</v>
      </c>
      <c r="E22" s="85">
        <v>5</v>
      </c>
      <c r="F22" s="85"/>
    </row>
    <row r="23" spans="1:6" x14ac:dyDescent="0.25">
      <c r="A23" s="163" t="s">
        <v>517</v>
      </c>
      <c r="B23" s="159">
        <v>3</v>
      </c>
      <c r="C23" s="159">
        <v>6</v>
      </c>
      <c r="D23" s="159"/>
      <c r="E23" s="159"/>
      <c r="F23" s="159"/>
    </row>
    <row r="24" spans="1:6" x14ac:dyDescent="0.25">
      <c r="A24" s="13" t="s">
        <v>137</v>
      </c>
      <c r="B24" s="85">
        <v>1</v>
      </c>
      <c r="C24" s="85">
        <v>2</v>
      </c>
      <c r="D24" s="85">
        <v>2</v>
      </c>
      <c r="E24" s="85">
        <v>3</v>
      </c>
      <c r="F24" s="85"/>
    </row>
    <row r="25" spans="1:6" x14ac:dyDescent="0.25">
      <c r="A25" s="163" t="s">
        <v>139</v>
      </c>
      <c r="B25" s="159">
        <v>0.5</v>
      </c>
      <c r="C25" s="159">
        <v>0.5</v>
      </c>
      <c r="D25" s="159"/>
      <c r="E25" s="159"/>
      <c r="F25" s="159"/>
    </row>
    <row r="26" spans="1:6" x14ac:dyDescent="0.25">
      <c r="A26" s="210" t="s">
        <v>270</v>
      </c>
      <c r="B26" s="160">
        <v>48</v>
      </c>
      <c r="C26" s="160">
        <v>20</v>
      </c>
      <c r="D26" s="160">
        <v>25</v>
      </c>
      <c r="E26" s="160">
        <v>25</v>
      </c>
      <c r="F26" s="160"/>
    </row>
    <row r="27" spans="1:6" x14ac:dyDescent="0.25">
      <c r="A27" s="210" t="s">
        <v>312</v>
      </c>
      <c r="B27" s="160">
        <v>1</v>
      </c>
      <c r="C27" s="160">
        <v>1</v>
      </c>
      <c r="D27" s="160">
        <v>1</v>
      </c>
      <c r="E27" s="160">
        <v>3</v>
      </c>
      <c r="F27" s="160"/>
    </row>
    <row r="28" spans="1:6" x14ac:dyDescent="0.25">
      <c r="A28" s="12"/>
      <c r="B28" s="85"/>
      <c r="C28" s="85"/>
      <c r="D28" s="85"/>
      <c r="E28" s="85"/>
      <c r="F28" s="85"/>
    </row>
    <row r="29" spans="1:6" x14ac:dyDescent="0.25">
      <c r="A29" s="53" t="s">
        <v>5</v>
      </c>
      <c r="B29" s="97">
        <f>B4+B10+B14</f>
        <v>79</v>
      </c>
      <c r="C29" s="97">
        <f>C4+C10+C14</f>
        <v>51</v>
      </c>
      <c r="D29" s="97">
        <f>D4+D10+D14</f>
        <v>50.01</v>
      </c>
      <c r="E29" s="97">
        <f>E4+E10+E14</f>
        <v>55.6</v>
      </c>
      <c r="F29" s="97">
        <f>F4+F10+F14</f>
        <v>0</v>
      </c>
    </row>
    <row r="30" spans="1:6" x14ac:dyDescent="0.25">
      <c r="A30" s="53" t="s">
        <v>6</v>
      </c>
      <c r="B30" s="97">
        <f>COUNT(B5:B8)+COUNT(B11:B12)+COUNT(B15:B25)</f>
        <v>12</v>
      </c>
      <c r="C30" s="97">
        <f>COUNT(C5:C8)+COUNT(C11:C12)+COUNT(C15:C25)</f>
        <v>12</v>
      </c>
      <c r="D30" s="97">
        <f t="shared" ref="D30:E30" si="6">COUNT(D5:D8)+COUNT(D11:D12)+COUNT(D15:D25)</f>
        <v>9</v>
      </c>
      <c r="E30" s="97">
        <f t="shared" si="6"/>
        <v>11</v>
      </c>
      <c r="F30" s="97">
        <f t="shared" ref="F30" si="7">COUNT(F5:F8)+COUNT(F11:F12)+COUNT(F15:F25)</f>
        <v>0</v>
      </c>
    </row>
    <row r="31" spans="1:6" x14ac:dyDescent="0.25">
      <c r="E31" s="2">
        <v>8166</v>
      </c>
    </row>
  </sheetData>
  <sortState xmlns:xlrd2="http://schemas.microsoft.com/office/spreadsheetml/2017/richdata2" ref="A15:E25">
    <sortCondition ref="A14:A25"/>
  </sortState>
  <printOptions gridLines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Sheet74"/>
  <dimension ref="A1:F36"/>
  <sheetViews>
    <sheetView topLeftCell="A3" workbookViewId="0">
      <selection activeCell="C33" sqref="C33"/>
    </sheetView>
  </sheetViews>
  <sheetFormatPr defaultColWidth="8.85546875" defaultRowHeight="15.75" customHeight="1" x14ac:dyDescent="0.25"/>
  <cols>
    <col min="1" max="1" width="39.7109375" style="2" customWidth="1"/>
    <col min="2" max="6" width="11.5703125" style="2" customWidth="1"/>
    <col min="7" max="16384" width="8.85546875" style="2"/>
  </cols>
  <sheetData>
    <row r="1" spans="1:6" x14ac:dyDescent="0.25">
      <c r="A1" s="141" t="s">
        <v>511</v>
      </c>
      <c r="B1" s="97">
        <v>2014</v>
      </c>
      <c r="C1" s="97">
        <v>2017</v>
      </c>
      <c r="D1" s="97">
        <v>2020</v>
      </c>
      <c r="E1" s="97">
        <v>2023</v>
      </c>
      <c r="F1" s="97"/>
    </row>
    <row r="2" spans="1:6" x14ac:dyDescent="0.25">
      <c r="A2" s="140" t="s">
        <v>9</v>
      </c>
      <c r="B2" s="136" t="s">
        <v>518</v>
      </c>
      <c r="C2" s="136" t="s">
        <v>291</v>
      </c>
      <c r="D2" s="89"/>
      <c r="E2" s="89" t="s">
        <v>243</v>
      </c>
      <c r="F2" s="89"/>
    </row>
    <row r="3" spans="1:6" x14ac:dyDescent="0.25">
      <c r="A3" s="56" t="s">
        <v>519</v>
      </c>
      <c r="B3" s="87" t="s">
        <v>189</v>
      </c>
      <c r="C3" s="87" t="s">
        <v>189</v>
      </c>
      <c r="D3" s="87" t="s">
        <v>189</v>
      </c>
      <c r="E3" s="87" t="s">
        <v>189</v>
      </c>
      <c r="F3" s="87" t="s">
        <v>189</v>
      </c>
    </row>
    <row r="4" spans="1:6" x14ac:dyDescent="0.25">
      <c r="A4" s="30" t="s">
        <v>1</v>
      </c>
      <c r="B4" s="97">
        <f>SUM(B5:B7)</f>
        <v>1.5</v>
      </c>
      <c r="C4" s="97">
        <f>SUM(C5:C7)</f>
        <v>1</v>
      </c>
      <c r="D4" s="97">
        <f t="shared" ref="D4:F4" si="0">SUM(D5:D7)</f>
        <v>2.6</v>
      </c>
      <c r="E4" s="97">
        <f t="shared" si="0"/>
        <v>3</v>
      </c>
      <c r="F4" s="97">
        <f t="shared" si="0"/>
        <v>0</v>
      </c>
    </row>
    <row r="5" spans="1:6" x14ac:dyDescent="0.25">
      <c r="A5" s="161" t="s">
        <v>144</v>
      </c>
      <c r="B5" s="158">
        <v>0.5</v>
      </c>
      <c r="C5" s="158">
        <v>0.5</v>
      </c>
      <c r="D5" s="158">
        <v>0.1</v>
      </c>
      <c r="E5" s="158">
        <v>0.5</v>
      </c>
      <c r="F5" s="158"/>
    </row>
    <row r="6" spans="1:6" x14ac:dyDescent="0.25">
      <c r="A6" s="13" t="s">
        <v>162</v>
      </c>
      <c r="B6" s="85">
        <v>1</v>
      </c>
      <c r="C6" s="85"/>
      <c r="D6" s="85">
        <v>2</v>
      </c>
      <c r="E6" s="85">
        <v>2</v>
      </c>
      <c r="F6" s="85"/>
    </row>
    <row r="7" spans="1:6" x14ac:dyDescent="0.25">
      <c r="A7" s="165" t="s">
        <v>520</v>
      </c>
      <c r="B7" s="159"/>
      <c r="C7" s="159">
        <v>0.5</v>
      </c>
      <c r="D7" s="159">
        <v>0.5</v>
      </c>
      <c r="E7" s="159">
        <v>0.5</v>
      </c>
      <c r="F7" s="159"/>
    </row>
    <row r="8" spans="1:6" x14ac:dyDescent="0.25">
      <c r="A8" s="56"/>
      <c r="B8" s="87"/>
      <c r="C8" s="87"/>
      <c r="D8" s="87"/>
      <c r="E8" s="87"/>
      <c r="F8" s="87"/>
    </row>
    <row r="9" spans="1:6" x14ac:dyDescent="0.25">
      <c r="A9" s="30" t="s">
        <v>2</v>
      </c>
      <c r="B9" s="97">
        <f>SUM(B10:B12)</f>
        <v>43</v>
      </c>
      <c r="C9" s="97">
        <f>SUM(C10:C12)</f>
        <v>22</v>
      </c>
      <c r="D9" s="97">
        <f t="shared" ref="D9" si="1">SUM(D10:D12)</f>
        <v>10</v>
      </c>
      <c r="E9" s="97">
        <f>SUM(E10:E12)</f>
        <v>1</v>
      </c>
      <c r="F9" s="97">
        <f>SUM(F10:F12)</f>
        <v>0</v>
      </c>
    </row>
    <row r="10" spans="1:6" x14ac:dyDescent="0.25">
      <c r="A10" s="161" t="s">
        <v>32</v>
      </c>
      <c r="B10" s="158">
        <v>42</v>
      </c>
      <c r="C10" s="158">
        <v>20</v>
      </c>
      <c r="D10" s="158">
        <v>9</v>
      </c>
      <c r="E10" s="158"/>
      <c r="F10" s="158"/>
    </row>
    <row r="11" spans="1:6" x14ac:dyDescent="0.25">
      <c r="A11" s="12" t="s">
        <v>521</v>
      </c>
      <c r="B11" s="85">
        <v>1</v>
      </c>
      <c r="C11" s="85"/>
      <c r="D11" s="85"/>
      <c r="E11" s="85"/>
      <c r="F11" s="85"/>
    </row>
    <row r="12" spans="1:6" x14ac:dyDescent="0.25">
      <c r="A12" s="163" t="s">
        <v>29</v>
      </c>
      <c r="B12" s="159"/>
      <c r="C12" s="159">
        <v>2</v>
      </c>
      <c r="D12" s="159">
        <v>1</v>
      </c>
      <c r="E12" s="159">
        <v>1</v>
      </c>
      <c r="F12" s="159"/>
    </row>
    <row r="13" spans="1:6" x14ac:dyDescent="0.25">
      <c r="A13" s="56"/>
      <c r="B13" s="87"/>
      <c r="C13" s="87"/>
      <c r="D13" s="87"/>
      <c r="E13" s="87"/>
      <c r="F13" s="87"/>
    </row>
    <row r="14" spans="1:6" x14ac:dyDescent="0.25">
      <c r="A14" s="30" t="s">
        <v>246</v>
      </c>
      <c r="B14" s="97">
        <f>B15</f>
        <v>4</v>
      </c>
      <c r="C14" s="97">
        <f>C15</f>
        <v>12</v>
      </c>
      <c r="D14" s="97">
        <f t="shared" ref="D14:F14" si="2">D15</f>
        <v>10</v>
      </c>
      <c r="E14" s="97">
        <f t="shared" si="2"/>
        <v>3</v>
      </c>
      <c r="F14" s="97">
        <f t="shared" si="2"/>
        <v>0</v>
      </c>
    </row>
    <row r="15" spans="1:6" x14ac:dyDescent="0.25">
      <c r="A15" s="211" t="s">
        <v>522</v>
      </c>
      <c r="B15" s="168">
        <v>4</v>
      </c>
      <c r="C15" s="168">
        <v>12</v>
      </c>
      <c r="D15" s="168">
        <v>10</v>
      </c>
      <c r="E15" s="168">
        <v>3</v>
      </c>
      <c r="F15" s="168"/>
    </row>
    <row r="16" spans="1:6" x14ac:dyDescent="0.25">
      <c r="A16" s="56"/>
      <c r="B16" s="87"/>
      <c r="C16" s="87"/>
      <c r="D16" s="87"/>
      <c r="E16" s="87"/>
      <c r="F16" s="87"/>
    </row>
    <row r="17" spans="1:6" x14ac:dyDescent="0.25">
      <c r="A17" s="30" t="s">
        <v>4</v>
      </c>
      <c r="B17" s="97">
        <f>SUM(B18:B31)</f>
        <v>29.5</v>
      </c>
      <c r="C17" s="97">
        <f>SUM(C18:C31)</f>
        <v>41</v>
      </c>
      <c r="D17" s="97">
        <f t="shared" ref="D17:F17" si="3">SUM(D18:D31)</f>
        <v>27.1</v>
      </c>
      <c r="E17" s="97">
        <f t="shared" si="3"/>
        <v>27.700000000000003</v>
      </c>
      <c r="F17" s="97">
        <f t="shared" si="3"/>
        <v>0</v>
      </c>
    </row>
    <row r="18" spans="1:6" x14ac:dyDescent="0.25">
      <c r="A18" s="161" t="s">
        <v>473</v>
      </c>
      <c r="B18" s="158"/>
      <c r="C18" s="158">
        <v>3</v>
      </c>
      <c r="D18" s="158">
        <v>3</v>
      </c>
      <c r="E18" s="158"/>
      <c r="F18" s="158"/>
    </row>
    <row r="19" spans="1:6" x14ac:dyDescent="0.25">
      <c r="A19" s="13" t="s">
        <v>88</v>
      </c>
      <c r="B19" s="85">
        <v>12</v>
      </c>
      <c r="C19" s="85">
        <v>15</v>
      </c>
      <c r="D19" s="85">
        <v>10</v>
      </c>
      <c r="E19" s="85">
        <v>15</v>
      </c>
      <c r="F19" s="85"/>
    </row>
    <row r="20" spans="1:6" x14ac:dyDescent="0.25">
      <c r="A20" s="13" t="s">
        <v>89</v>
      </c>
      <c r="B20" s="85"/>
      <c r="C20" s="85">
        <v>1</v>
      </c>
      <c r="D20" s="85"/>
      <c r="E20" s="85"/>
      <c r="F20" s="85"/>
    </row>
    <row r="21" spans="1:6" x14ac:dyDescent="0.25">
      <c r="A21" s="163" t="s">
        <v>96</v>
      </c>
      <c r="B21" s="159">
        <v>1</v>
      </c>
      <c r="C21" s="159">
        <v>1</v>
      </c>
      <c r="D21" s="159">
        <v>1</v>
      </c>
      <c r="E21" s="159">
        <v>1</v>
      </c>
      <c r="F21" s="159"/>
    </row>
    <row r="22" spans="1:6" x14ac:dyDescent="0.25">
      <c r="A22" s="13" t="s">
        <v>97</v>
      </c>
      <c r="B22" s="85">
        <v>0.5</v>
      </c>
      <c r="C22" s="85">
        <v>0.5</v>
      </c>
      <c r="D22" s="85">
        <v>0.1</v>
      </c>
      <c r="E22" s="85">
        <v>0.1</v>
      </c>
      <c r="F22" s="85"/>
    </row>
    <row r="23" spans="1:6" x14ac:dyDescent="0.25">
      <c r="A23" s="163" t="s">
        <v>99</v>
      </c>
      <c r="B23" s="159">
        <v>2</v>
      </c>
      <c r="C23" s="159">
        <v>2</v>
      </c>
      <c r="D23" s="159">
        <v>1</v>
      </c>
      <c r="E23" s="159">
        <v>0.5</v>
      </c>
      <c r="F23" s="159"/>
    </row>
    <row r="24" spans="1:6" x14ac:dyDescent="0.25">
      <c r="A24" s="13" t="s">
        <v>101</v>
      </c>
      <c r="B24" s="85">
        <v>1</v>
      </c>
      <c r="C24" s="85">
        <v>1</v>
      </c>
      <c r="D24" s="85">
        <v>1</v>
      </c>
      <c r="E24" s="85">
        <v>1</v>
      </c>
      <c r="F24" s="85"/>
    </row>
    <row r="25" spans="1:6" x14ac:dyDescent="0.25">
      <c r="A25" s="163" t="s">
        <v>523</v>
      </c>
      <c r="B25" s="159"/>
      <c r="C25" s="159"/>
      <c r="D25" s="159"/>
      <c r="E25" s="159">
        <v>3</v>
      </c>
      <c r="F25" s="159"/>
    </row>
    <row r="26" spans="1:6" x14ac:dyDescent="0.25">
      <c r="A26" s="13" t="s">
        <v>113</v>
      </c>
      <c r="B26" s="85">
        <v>0.5</v>
      </c>
      <c r="C26" s="85"/>
      <c r="D26" s="85"/>
      <c r="E26" s="85"/>
      <c r="F26" s="85"/>
    </row>
    <row r="27" spans="1:6" x14ac:dyDescent="0.25">
      <c r="A27" s="163" t="s">
        <v>253</v>
      </c>
      <c r="B27" s="159"/>
      <c r="C27" s="159"/>
      <c r="D27" s="159"/>
      <c r="E27" s="159">
        <v>1</v>
      </c>
      <c r="F27" s="159"/>
    </row>
    <row r="28" spans="1:6" x14ac:dyDescent="0.25">
      <c r="A28" s="13" t="s">
        <v>127</v>
      </c>
      <c r="B28" s="85"/>
      <c r="C28" s="85"/>
      <c r="D28" s="85"/>
      <c r="E28" s="85">
        <v>1</v>
      </c>
      <c r="F28" s="85"/>
    </row>
    <row r="29" spans="1:6" x14ac:dyDescent="0.25">
      <c r="A29" s="163" t="s">
        <v>131</v>
      </c>
      <c r="B29" s="159">
        <v>2</v>
      </c>
      <c r="C29" s="159">
        <v>2</v>
      </c>
      <c r="D29" s="159">
        <v>1</v>
      </c>
      <c r="E29" s="159">
        <v>2</v>
      </c>
      <c r="F29" s="159"/>
    </row>
    <row r="30" spans="1:6" x14ac:dyDescent="0.25">
      <c r="A30" s="13" t="s">
        <v>139</v>
      </c>
      <c r="B30" s="85">
        <v>0.5</v>
      </c>
      <c r="C30" s="85">
        <v>0.5</v>
      </c>
      <c r="D30" s="85"/>
      <c r="E30" s="85">
        <v>0.1</v>
      </c>
      <c r="F30" s="85"/>
    </row>
    <row r="31" spans="1:6" x14ac:dyDescent="0.25">
      <c r="A31" s="210" t="s">
        <v>270</v>
      </c>
      <c r="B31" s="160">
        <v>10</v>
      </c>
      <c r="C31" s="160">
        <v>15</v>
      </c>
      <c r="D31" s="160">
        <v>10</v>
      </c>
      <c r="E31" s="160">
        <v>3</v>
      </c>
      <c r="F31" s="160"/>
    </row>
    <row r="32" spans="1:6" x14ac:dyDescent="0.25">
      <c r="A32" s="170" t="s">
        <v>198</v>
      </c>
      <c r="B32" s="169"/>
      <c r="C32" s="169">
        <v>22</v>
      </c>
      <c r="D32" s="169">
        <v>25</v>
      </c>
      <c r="E32" s="169">
        <v>12</v>
      </c>
      <c r="F32" s="169"/>
    </row>
    <row r="33" spans="1:6" x14ac:dyDescent="0.25">
      <c r="A33" s="56"/>
      <c r="B33" s="87"/>
      <c r="C33" s="87"/>
      <c r="D33" s="87"/>
      <c r="E33" s="87"/>
      <c r="F33" s="87"/>
    </row>
    <row r="34" spans="1:6" x14ac:dyDescent="0.25">
      <c r="A34" s="53" t="s">
        <v>5</v>
      </c>
      <c r="B34" s="97">
        <f>B4+B9+B17+B14</f>
        <v>78</v>
      </c>
      <c r="C34" s="97"/>
      <c r="D34" s="97">
        <f>D4+D9+D17+D14</f>
        <v>49.7</v>
      </c>
      <c r="E34" s="97">
        <f>E4+E9+E17+E14</f>
        <v>34.700000000000003</v>
      </c>
      <c r="F34" s="97">
        <f>F4+F9+F17+F14</f>
        <v>0</v>
      </c>
    </row>
    <row r="35" spans="1:6" x14ac:dyDescent="0.25">
      <c r="A35" s="53" t="s">
        <v>6</v>
      </c>
      <c r="B35" s="88">
        <f>COUNT(B5:B7)+COUNT(B10:B12)+COUNT(B15)+COUNT(B18:B30)</f>
        <v>13</v>
      </c>
      <c r="C35" s="88"/>
      <c r="D35" s="88">
        <f>COUNT(D5:D7)+COUNT(D10:D12)+COUNT(D15)+COUNT(D18:D30)</f>
        <v>13</v>
      </c>
      <c r="E35" s="88">
        <f>COUNT(E5:E7)+COUNT(E10:E12)+COUNT(E15)+COUNT(E18:E30)</f>
        <v>15</v>
      </c>
      <c r="F35" s="88">
        <f>COUNT(F5:F7)+COUNT(F10:F12)+COUNT(F15)+COUNT(F18:F30)</f>
        <v>0</v>
      </c>
    </row>
    <row r="36" spans="1:6" x14ac:dyDescent="0.25">
      <c r="B36" s="83"/>
      <c r="C36" s="83"/>
      <c r="D36" s="83"/>
      <c r="E36" s="83">
        <v>8160</v>
      </c>
      <c r="F36" s="83"/>
    </row>
  </sheetData>
  <sortState xmlns:xlrd2="http://schemas.microsoft.com/office/spreadsheetml/2017/richdata2" ref="A18:E30">
    <sortCondition ref="A17:A30"/>
  </sortState>
  <printOptions gridLines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 codeName="Sheet75"/>
  <dimension ref="A1:G30"/>
  <sheetViews>
    <sheetView zoomScale="130" zoomScaleNormal="130" workbookViewId="0">
      <selection activeCell="C27" sqref="C27"/>
    </sheetView>
  </sheetViews>
  <sheetFormatPr defaultColWidth="8.85546875" defaultRowHeight="15.75" customHeight="1" x14ac:dyDescent="0.25"/>
  <cols>
    <col min="1" max="1" width="39.7109375" style="2" customWidth="1"/>
    <col min="2" max="3" width="8.85546875" style="2"/>
    <col min="4" max="6" width="9.5703125" style="2" customWidth="1"/>
    <col min="7" max="16384" width="8.85546875" style="2"/>
  </cols>
  <sheetData>
    <row r="1" spans="1:7" x14ac:dyDescent="0.25">
      <c r="A1" s="115" t="s">
        <v>524</v>
      </c>
      <c r="B1" s="97">
        <v>2014</v>
      </c>
      <c r="C1" s="97">
        <v>2017</v>
      </c>
      <c r="D1" s="97">
        <v>2020</v>
      </c>
      <c r="E1" s="97">
        <v>2023</v>
      </c>
      <c r="F1" s="97"/>
      <c r="G1" s="83"/>
    </row>
    <row r="2" spans="1:7" x14ac:dyDescent="0.25">
      <c r="A2" s="140" t="s">
        <v>9</v>
      </c>
      <c r="B2" s="136" t="s">
        <v>518</v>
      </c>
      <c r="C2" s="136" t="s">
        <v>291</v>
      </c>
      <c r="D2" s="89"/>
      <c r="E2" s="89" t="s">
        <v>243</v>
      </c>
      <c r="F2" s="89"/>
      <c r="G2" s="83"/>
    </row>
    <row r="3" spans="1:7" x14ac:dyDescent="0.25">
      <c r="A3" s="56" t="s">
        <v>525</v>
      </c>
      <c r="B3" s="87" t="s">
        <v>189</v>
      </c>
      <c r="C3" s="87" t="s">
        <v>189</v>
      </c>
      <c r="D3" s="87" t="s">
        <v>191</v>
      </c>
      <c r="E3" s="87" t="s">
        <v>189</v>
      </c>
      <c r="F3" s="87" t="s">
        <v>189</v>
      </c>
      <c r="G3" s="83"/>
    </row>
    <row r="4" spans="1:7" x14ac:dyDescent="0.25">
      <c r="A4" s="30" t="s">
        <v>1</v>
      </c>
      <c r="B4" s="97">
        <f>SUM(B5:B6)</f>
        <v>2</v>
      </c>
      <c r="C4" s="97">
        <f>SUM(C5:C6)</f>
        <v>0</v>
      </c>
      <c r="D4" s="97">
        <f t="shared" ref="D4:E4" si="0">SUM(D5:D6)</f>
        <v>0</v>
      </c>
      <c r="E4" s="97">
        <f t="shared" si="0"/>
        <v>0</v>
      </c>
      <c r="F4" s="97">
        <f t="shared" ref="F4" si="1">SUM(F5:F6)</f>
        <v>0</v>
      </c>
      <c r="G4" s="83"/>
    </row>
    <row r="5" spans="1:7" x14ac:dyDescent="0.25">
      <c r="A5" s="161" t="s">
        <v>433</v>
      </c>
      <c r="B5" s="158">
        <v>1</v>
      </c>
      <c r="C5" s="158"/>
      <c r="D5" s="158"/>
      <c r="E5" s="158"/>
      <c r="F5" s="158"/>
      <c r="G5" s="83"/>
    </row>
    <row r="6" spans="1:7" x14ac:dyDescent="0.25">
      <c r="A6" s="12" t="s">
        <v>213</v>
      </c>
      <c r="B6" s="85">
        <v>1</v>
      </c>
      <c r="C6" s="85"/>
      <c r="D6" s="85"/>
      <c r="E6" s="85"/>
      <c r="F6" s="85"/>
      <c r="G6" s="83"/>
    </row>
    <row r="7" spans="1:7" x14ac:dyDescent="0.25">
      <c r="A7" s="56"/>
      <c r="B7" s="87"/>
      <c r="C7" s="87"/>
      <c r="D7" s="87"/>
      <c r="E7" s="87"/>
      <c r="F7" s="87"/>
      <c r="G7" s="83"/>
    </row>
    <row r="8" spans="1:7" x14ac:dyDescent="0.25">
      <c r="A8" s="30" t="s">
        <v>2</v>
      </c>
      <c r="B8" s="97">
        <f>SUM(B9:B11)</f>
        <v>39</v>
      </c>
      <c r="C8" s="97">
        <f>SUM(C9:C11)</f>
        <v>42</v>
      </c>
      <c r="D8" s="97">
        <f t="shared" ref="D8:F8" si="2">SUM(D9:D11)</f>
        <v>0</v>
      </c>
      <c r="E8" s="97">
        <f t="shared" si="2"/>
        <v>32</v>
      </c>
      <c r="F8" s="97">
        <f t="shared" si="2"/>
        <v>0</v>
      </c>
      <c r="G8" s="83"/>
    </row>
    <row r="9" spans="1:7" x14ac:dyDescent="0.25">
      <c r="A9" s="161" t="s">
        <v>32</v>
      </c>
      <c r="B9" s="158">
        <v>25</v>
      </c>
      <c r="C9" s="158">
        <v>12</v>
      </c>
      <c r="D9" s="158"/>
      <c r="E9" s="158">
        <v>17</v>
      </c>
      <c r="F9" s="158"/>
      <c r="G9" s="83"/>
    </row>
    <row r="10" spans="1:7" x14ac:dyDescent="0.25">
      <c r="A10" s="12" t="s">
        <v>521</v>
      </c>
      <c r="B10" s="85">
        <v>8</v>
      </c>
      <c r="C10" s="85"/>
      <c r="D10" s="85"/>
      <c r="E10" s="85"/>
      <c r="F10" s="85"/>
      <c r="G10" s="83"/>
    </row>
    <row r="11" spans="1:7" x14ac:dyDescent="0.25">
      <c r="A11" s="163" t="s">
        <v>48</v>
      </c>
      <c r="B11" s="159">
        <v>6</v>
      </c>
      <c r="C11" s="159">
        <v>30</v>
      </c>
      <c r="D11" s="159"/>
      <c r="E11" s="159">
        <v>15</v>
      </c>
      <c r="F11" s="159"/>
      <c r="G11" s="83"/>
    </row>
    <row r="12" spans="1:7" x14ac:dyDescent="0.25">
      <c r="A12" s="56"/>
      <c r="B12" s="87"/>
      <c r="C12" s="87"/>
      <c r="D12" s="87"/>
      <c r="E12" s="87"/>
      <c r="F12" s="87"/>
      <c r="G12" s="83"/>
    </row>
    <row r="13" spans="1:7" x14ac:dyDescent="0.25">
      <c r="A13" s="30" t="s">
        <v>246</v>
      </c>
      <c r="B13" s="97">
        <f>B14</f>
        <v>0</v>
      </c>
      <c r="C13" s="97">
        <f>C14</f>
        <v>20</v>
      </c>
      <c r="D13" s="97">
        <f t="shared" ref="D13:F13" si="3">D14</f>
        <v>0</v>
      </c>
      <c r="E13" s="97">
        <f t="shared" si="3"/>
        <v>20</v>
      </c>
      <c r="F13" s="97">
        <f t="shared" si="3"/>
        <v>0</v>
      </c>
      <c r="G13" s="83"/>
    </row>
    <row r="14" spans="1:7" x14ac:dyDescent="0.25">
      <c r="A14" s="212" t="s">
        <v>522</v>
      </c>
      <c r="B14" s="187"/>
      <c r="C14" s="187">
        <v>20</v>
      </c>
      <c r="D14" s="187"/>
      <c r="E14" s="187">
        <v>20</v>
      </c>
      <c r="F14" s="187"/>
      <c r="G14" s="83"/>
    </row>
    <row r="15" spans="1:7" x14ac:dyDescent="0.25">
      <c r="A15" s="215"/>
      <c r="B15" s="112"/>
      <c r="C15" s="112"/>
      <c r="D15" s="112"/>
      <c r="E15" s="112"/>
      <c r="F15" s="112"/>
      <c r="G15" s="83"/>
    </row>
    <row r="16" spans="1:7" x14ac:dyDescent="0.25">
      <c r="A16" s="213" t="s">
        <v>4</v>
      </c>
      <c r="B16" s="214">
        <f>SUM(B17:B22)</f>
        <v>16</v>
      </c>
      <c r="C16" s="214">
        <f>SUM(C17:C22)</f>
        <v>10.5</v>
      </c>
      <c r="D16" s="214">
        <f t="shared" ref="D16:F16" si="4">SUM(D17:D22)</f>
        <v>0</v>
      </c>
      <c r="E16" s="214">
        <f t="shared" si="4"/>
        <v>32</v>
      </c>
      <c r="F16" s="214">
        <f t="shared" si="4"/>
        <v>0</v>
      </c>
      <c r="G16" s="83"/>
    </row>
    <row r="17" spans="1:7" x14ac:dyDescent="0.25">
      <c r="A17" s="208" t="s">
        <v>526</v>
      </c>
      <c r="B17" s="158">
        <v>3</v>
      </c>
      <c r="C17" s="158"/>
      <c r="D17" s="158"/>
      <c r="E17" s="158">
        <v>15</v>
      </c>
      <c r="F17" s="158"/>
      <c r="G17" s="83"/>
    </row>
    <row r="18" spans="1:7" x14ac:dyDescent="0.25">
      <c r="A18" s="13" t="s">
        <v>88</v>
      </c>
      <c r="B18" s="85">
        <v>4</v>
      </c>
      <c r="C18" s="85"/>
      <c r="D18" s="85"/>
      <c r="E18" s="85"/>
      <c r="F18" s="85"/>
      <c r="G18" s="83"/>
    </row>
    <row r="19" spans="1:7" x14ac:dyDescent="0.25">
      <c r="A19" s="13" t="s">
        <v>527</v>
      </c>
      <c r="B19" s="85"/>
      <c r="C19" s="85">
        <v>0.5</v>
      </c>
      <c r="D19" s="85"/>
      <c r="E19" s="85"/>
      <c r="F19" s="85"/>
      <c r="G19" s="83"/>
    </row>
    <row r="20" spans="1:7" x14ac:dyDescent="0.25">
      <c r="A20" s="163" t="s">
        <v>127</v>
      </c>
      <c r="B20" s="159"/>
      <c r="C20" s="159"/>
      <c r="D20" s="159"/>
      <c r="E20" s="159">
        <v>2</v>
      </c>
      <c r="F20" s="159"/>
      <c r="G20" s="83"/>
    </row>
    <row r="21" spans="1:7" x14ac:dyDescent="0.25">
      <c r="A21" s="163" t="s">
        <v>134</v>
      </c>
      <c r="B21" s="159"/>
      <c r="C21" s="159">
        <v>3</v>
      </c>
      <c r="D21" s="159"/>
      <c r="E21" s="159"/>
      <c r="F21" s="159"/>
      <c r="G21" s="83"/>
    </row>
    <row r="22" spans="1:7" x14ac:dyDescent="0.25">
      <c r="A22" s="210" t="s">
        <v>270</v>
      </c>
      <c r="B22" s="160">
        <v>9</v>
      </c>
      <c r="C22" s="160">
        <v>7</v>
      </c>
      <c r="D22" s="160"/>
      <c r="E22" s="160">
        <v>15</v>
      </c>
      <c r="F22" s="160"/>
      <c r="G22" s="83"/>
    </row>
    <row r="23" spans="1:7" x14ac:dyDescent="0.25">
      <c r="A23" s="170" t="s">
        <v>198</v>
      </c>
      <c r="B23" s="169"/>
      <c r="C23" s="169"/>
      <c r="D23" s="169"/>
      <c r="E23" s="169">
        <v>3</v>
      </c>
      <c r="F23" s="169"/>
      <c r="G23" s="83"/>
    </row>
    <row r="24" spans="1:7" x14ac:dyDescent="0.25">
      <c r="A24" s="56"/>
      <c r="B24" s="87"/>
      <c r="C24" s="87"/>
      <c r="D24" s="87"/>
      <c r="E24" s="87"/>
      <c r="F24" s="87"/>
      <c r="G24" s="83"/>
    </row>
    <row r="25" spans="1:7" x14ac:dyDescent="0.25">
      <c r="A25" s="53" t="s">
        <v>5</v>
      </c>
      <c r="B25" s="97">
        <f>B16+B8+B4+B13</f>
        <v>57</v>
      </c>
      <c r="C25" s="97">
        <f>C16+C8+C4+C13</f>
        <v>72.5</v>
      </c>
      <c r="D25" s="97">
        <f t="shared" ref="D25:E25" si="5">D16+D8+D4+D13</f>
        <v>0</v>
      </c>
      <c r="E25" s="97">
        <f t="shared" si="5"/>
        <v>84</v>
      </c>
      <c r="F25" s="97">
        <f t="shared" ref="F25" si="6">F16+F8+F4+F13</f>
        <v>0</v>
      </c>
      <c r="G25" s="83"/>
    </row>
    <row r="26" spans="1:7" x14ac:dyDescent="0.25">
      <c r="A26" s="53" t="s">
        <v>6</v>
      </c>
      <c r="B26" s="88">
        <f>COUNT(B5:B6)+COUNT(B9:B11)+COUNT(B14)+COUNT(B17:B20)</f>
        <v>7</v>
      </c>
      <c r="C26" s="88">
        <f>COUNT(C5:C6)+COUNT(C9:C11)+COUNT(C14)+COUNT(C17:C20)</f>
        <v>4</v>
      </c>
      <c r="D26" s="88">
        <f t="shared" ref="D26:E26" si="7">COUNT(D5:D6)+COUNT(D9:D11)+COUNT(D14)+COUNT(D17:D20)</f>
        <v>0</v>
      </c>
      <c r="E26" s="88">
        <f t="shared" si="7"/>
        <v>5</v>
      </c>
      <c r="F26" s="88">
        <f t="shared" ref="F26" si="8">COUNT(F5:F6)+COUNT(F9:F11)+COUNT(F14)+COUNT(F17:F20)</f>
        <v>0</v>
      </c>
      <c r="G26" s="83"/>
    </row>
    <row r="27" spans="1:7" x14ac:dyDescent="0.25">
      <c r="B27" s="83"/>
      <c r="C27" s="83"/>
      <c r="D27" s="83"/>
      <c r="E27" s="83">
        <v>8158</v>
      </c>
      <c r="F27" s="83"/>
      <c r="G27" s="83"/>
    </row>
    <row r="28" spans="1:7" x14ac:dyDescent="0.25">
      <c r="B28" s="83"/>
      <c r="C28" s="83"/>
      <c r="D28" s="83"/>
      <c r="E28" s="83"/>
      <c r="F28" s="83"/>
      <c r="G28" s="83"/>
    </row>
    <row r="29" spans="1:7" x14ac:dyDescent="0.25">
      <c r="B29" s="83"/>
      <c r="C29" s="83"/>
      <c r="D29" s="83"/>
      <c r="E29" s="83"/>
      <c r="F29" s="83"/>
      <c r="G29" s="83"/>
    </row>
    <row r="30" spans="1:7" x14ac:dyDescent="0.25">
      <c r="B30" s="83"/>
      <c r="C30" s="83"/>
      <c r="D30" s="83"/>
      <c r="E30" s="83"/>
      <c r="F30" s="83"/>
      <c r="G30" s="83"/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 codeName="Sheet76"/>
  <dimension ref="A1:F27"/>
  <sheetViews>
    <sheetView zoomScale="115" zoomScaleNormal="115" workbookViewId="0">
      <selection activeCell="B25" sqref="B25:C26"/>
    </sheetView>
  </sheetViews>
  <sheetFormatPr defaultColWidth="8.85546875" defaultRowHeight="15.75" customHeight="1" x14ac:dyDescent="0.25"/>
  <cols>
    <col min="1" max="1" width="33.28515625" style="2" customWidth="1"/>
    <col min="2" max="6" width="10.7109375" style="2" customWidth="1"/>
    <col min="7" max="16384" width="8.85546875" style="2"/>
  </cols>
  <sheetData>
    <row r="1" spans="1:6" x14ac:dyDescent="0.25">
      <c r="A1" s="115" t="s">
        <v>524</v>
      </c>
      <c r="B1" s="97">
        <v>2014</v>
      </c>
      <c r="C1" s="97">
        <v>2017</v>
      </c>
      <c r="D1" s="97">
        <v>2020</v>
      </c>
      <c r="E1" s="97">
        <v>2023</v>
      </c>
      <c r="F1" s="97"/>
    </row>
    <row r="2" spans="1:6" x14ac:dyDescent="0.25">
      <c r="A2" s="140" t="s">
        <v>528</v>
      </c>
      <c r="B2" s="136" t="s">
        <v>518</v>
      </c>
      <c r="C2" s="136" t="s">
        <v>291</v>
      </c>
      <c r="D2" s="59"/>
      <c r="E2" s="59" t="s">
        <v>260</v>
      </c>
      <c r="F2" s="59"/>
    </row>
    <row r="3" spans="1:6" x14ac:dyDescent="0.25">
      <c r="A3" s="56" t="s">
        <v>529</v>
      </c>
      <c r="B3" s="58" t="s">
        <v>189</v>
      </c>
      <c r="C3" s="58" t="s">
        <v>189</v>
      </c>
      <c r="D3" s="58" t="s">
        <v>189</v>
      </c>
      <c r="E3" s="58" t="s">
        <v>189</v>
      </c>
      <c r="F3" s="58" t="s">
        <v>189</v>
      </c>
    </row>
    <row r="4" spans="1:6" x14ac:dyDescent="0.25">
      <c r="A4" s="30" t="s">
        <v>1</v>
      </c>
      <c r="B4" s="46">
        <f>SUM(B5:B7)</f>
        <v>4.5</v>
      </c>
      <c r="C4" s="46">
        <f>SUM(C5:C7)</f>
        <v>10</v>
      </c>
      <c r="D4" s="46">
        <f t="shared" ref="D4:E4" si="0">SUM(D5:D7)</f>
        <v>8</v>
      </c>
      <c r="E4" s="46">
        <f t="shared" si="0"/>
        <v>13</v>
      </c>
      <c r="F4" s="46">
        <f t="shared" ref="F4" si="1">SUM(F5:F7)</f>
        <v>0</v>
      </c>
    </row>
    <row r="5" spans="1:6" x14ac:dyDescent="0.25">
      <c r="A5" s="161" t="s">
        <v>144</v>
      </c>
      <c r="B5" s="195">
        <v>1</v>
      </c>
      <c r="C5" s="195">
        <v>2</v>
      </c>
      <c r="D5" s="195">
        <v>2</v>
      </c>
      <c r="E5" s="195">
        <v>4</v>
      </c>
      <c r="F5" s="195"/>
    </row>
    <row r="6" spans="1:6" x14ac:dyDescent="0.25">
      <c r="A6" s="13" t="s">
        <v>433</v>
      </c>
      <c r="B6" s="54">
        <v>0.5</v>
      </c>
      <c r="C6" s="54">
        <v>2</v>
      </c>
      <c r="D6" s="54">
        <v>1</v>
      </c>
      <c r="E6" s="54">
        <v>2</v>
      </c>
      <c r="F6" s="54"/>
    </row>
    <row r="7" spans="1:6" x14ac:dyDescent="0.25">
      <c r="A7" s="163" t="s">
        <v>174</v>
      </c>
      <c r="B7" s="196">
        <v>3</v>
      </c>
      <c r="C7" s="196">
        <v>6</v>
      </c>
      <c r="D7" s="196">
        <v>5</v>
      </c>
      <c r="E7" s="196">
        <v>7</v>
      </c>
      <c r="F7" s="196"/>
    </row>
    <row r="8" spans="1:6" x14ac:dyDescent="0.25">
      <c r="A8" s="56"/>
      <c r="B8" s="58"/>
      <c r="C8" s="58"/>
      <c r="D8" s="58"/>
      <c r="E8" s="58"/>
      <c r="F8" s="58"/>
    </row>
    <row r="9" spans="1:6" x14ac:dyDescent="0.25">
      <c r="A9" s="30" t="s">
        <v>2</v>
      </c>
      <c r="B9" s="46">
        <f>SUM(B10)</f>
        <v>8</v>
      </c>
      <c r="C9" s="46">
        <f>SUM(C10)</f>
        <v>17</v>
      </c>
      <c r="D9" s="46">
        <f t="shared" ref="D9:F9" si="2">SUM(D10)</f>
        <v>11</v>
      </c>
      <c r="E9" s="46">
        <f t="shared" si="2"/>
        <v>23</v>
      </c>
      <c r="F9" s="46">
        <f t="shared" si="2"/>
        <v>0</v>
      </c>
    </row>
    <row r="10" spans="1:6" x14ac:dyDescent="0.25">
      <c r="A10" s="161" t="s">
        <v>45</v>
      </c>
      <c r="B10" s="195">
        <v>8</v>
      </c>
      <c r="C10" s="195">
        <v>17</v>
      </c>
      <c r="D10" s="195">
        <v>11</v>
      </c>
      <c r="E10" s="195">
        <v>23</v>
      </c>
      <c r="F10" s="195"/>
    </row>
    <row r="11" spans="1:6" x14ac:dyDescent="0.25">
      <c r="A11" s="56"/>
      <c r="B11" s="58"/>
      <c r="C11" s="58"/>
      <c r="D11" s="58"/>
      <c r="E11" s="58"/>
      <c r="F11" s="58"/>
    </row>
    <row r="12" spans="1:6" x14ac:dyDescent="0.25">
      <c r="A12" s="30" t="s">
        <v>4</v>
      </c>
      <c r="B12" s="46">
        <f>SUM(B13:B22)</f>
        <v>61</v>
      </c>
      <c r="C12" s="46">
        <f>SUM(C13:C22)</f>
        <v>48</v>
      </c>
      <c r="D12" s="46">
        <f t="shared" ref="D12:E12" si="3">SUM(D13:D22)</f>
        <v>47.6</v>
      </c>
      <c r="E12" s="46">
        <f t="shared" si="3"/>
        <v>49</v>
      </c>
      <c r="F12" s="46">
        <f t="shared" ref="F12" si="4">SUM(F13:F22)</f>
        <v>0</v>
      </c>
    </row>
    <row r="13" spans="1:6" x14ac:dyDescent="0.25">
      <c r="A13" s="161" t="s">
        <v>194</v>
      </c>
      <c r="B13" s="195">
        <v>14</v>
      </c>
      <c r="C13" s="195">
        <v>5</v>
      </c>
      <c r="D13" s="195">
        <v>4</v>
      </c>
      <c r="E13" s="195">
        <v>9</v>
      </c>
      <c r="F13" s="195"/>
    </row>
    <row r="14" spans="1:6" x14ac:dyDescent="0.25">
      <c r="A14" s="13" t="s">
        <v>89</v>
      </c>
      <c r="B14" s="54">
        <v>0.5</v>
      </c>
      <c r="C14" s="54">
        <v>0.5</v>
      </c>
      <c r="D14" s="54">
        <v>0.1</v>
      </c>
      <c r="E14" s="54">
        <v>0.5</v>
      </c>
      <c r="F14" s="54"/>
    </row>
    <row r="15" spans="1:6" x14ac:dyDescent="0.25">
      <c r="A15" s="163" t="s">
        <v>96</v>
      </c>
      <c r="B15" s="196">
        <v>2</v>
      </c>
      <c r="C15" s="196">
        <v>3</v>
      </c>
      <c r="D15" s="196">
        <v>6</v>
      </c>
      <c r="E15" s="196">
        <v>4</v>
      </c>
      <c r="F15" s="196"/>
    </row>
    <row r="16" spans="1:6" x14ac:dyDescent="0.25">
      <c r="A16" s="13" t="s">
        <v>97</v>
      </c>
      <c r="B16" s="54">
        <v>0.5</v>
      </c>
      <c r="C16" s="54">
        <v>0.5</v>
      </c>
      <c r="D16" s="54">
        <v>0.5</v>
      </c>
      <c r="E16" s="54">
        <v>0.5</v>
      </c>
      <c r="F16" s="54"/>
    </row>
    <row r="17" spans="1:6" x14ac:dyDescent="0.25">
      <c r="A17" s="163" t="s">
        <v>530</v>
      </c>
      <c r="B17" s="196">
        <v>0.5</v>
      </c>
      <c r="C17" s="196">
        <v>0.5</v>
      </c>
      <c r="D17" s="196">
        <v>1</v>
      </c>
      <c r="E17" s="196">
        <v>2</v>
      </c>
      <c r="F17" s="196"/>
    </row>
    <row r="18" spans="1:6" x14ac:dyDescent="0.25">
      <c r="A18" s="13" t="s">
        <v>131</v>
      </c>
      <c r="B18" s="54">
        <v>1</v>
      </c>
      <c r="C18" s="54">
        <v>1</v>
      </c>
      <c r="D18" s="54">
        <v>0.5</v>
      </c>
      <c r="E18" s="54">
        <v>1</v>
      </c>
      <c r="F18" s="54"/>
    </row>
    <row r="19" spans="1:6" x14ac:dyDescent="0.25">
      <c r="A19" s="163" t="s">
        <v>137</v>
      </c>
      <c r="B19" s="196">
        <v>7</v>
      </c>
      <c r="C19" s="196">
        <v>6</v>
      </c>
      <c r="D19" s="196">
        <v>5</v>
      </c>
      <c r="E19" s="196">
        <v>5</v>
      </c>
      <c r="F19" s="196"/>
    </row>
    <row r="20" spans="1:6" x14ac:dyDescent="0.25">
      <c r="A20" s="13" t="s">
        <v>139</v>
      </c>
      <c r="B20" s="54">
        <v>0.5</v>
      </c>
      <c r="C20" s="54">
        <v>0.5</v>
      </c>
      <c r="D20" s="54">
        <v>0.5</v>
      </c>
      <c r="E20" s="54">
        <v>2</v>
      </c>
      <c r="F20" s="54"/>
    </row>
    <row r="21" spans="1:6" x14ac:dyDescent="0.25">
      <c r="A21" s="165" t="s">
        <v>211</v>
      </c>
      <c r="B21" s="196">
        <v>14</v>
      </c>
      <c r="C21" s="196">
        <v>6</v>
      </c>
      <c r="D21" s="196">
        <v>15</v>
      </c>
      <c r="E21" s="196">
        <v>17</v>
      </c>
      <c r="F21" s="196"/>
    </row>
    <row r="22" spans="1:6" x14ac:dyDescent="0.25">
      <c r="A22" s="210" t="s">
        <v>270</v>
      </c>
      <c r="B22" s="197">
        <v>21</v>
      </c>
      <c r="C22" s="197">
        <v>25</v>
      </c>
      <c r="D22" s="197">
        <v>15</v>
      </c>
      <c r="E22" s="197">
        <v>8</v>
      </c>
      <c r="F22" s="197"/>
    </row>
    <row r="23" spans="1:6" x14ac:dyDescent="0.25">
      <c r="A23" s="170" t="s">
        <v>198</v>
      </c>
      <c r="B23" s="198"/>
      <c r="C23" s="198"/>
      <c r="D23" s="198">
        <v>0.5</v>
      </c>
      <c r="E23" s="198">
        <v>3</v>
      </c>
      <c r="F23" s="198"/>
    </row>
    <row r="24" spans="1:6" x14ac:dyDescent="0.25">
      <c r="A24" s="56"/>
      <c r="B24" s="58"/>
      <c r="C24" s="58"/>
      <c r="D24" s="58"/>
      <c r="E24" s="58"/>
      <c r="F24" s="58"/>
    </row>
    <row r="25" spans="1:6" x14ac:dyDescent="0.25">
      <c r="A25" s="30" t="s">
        <v>5</v>
      </c>
      <c r="B25" s="46">
        <f>B12+B9+B4</f>
        <v>73.5</v>
      </c>
      <c r="C25" s="46">
        <f>C12+C9+C4</f>
        <v>75</v>
      </c>
      <c r="D25" s="46">
        <f t="shared" ref="D25:E25" si="5">D12+D9+D4</f>
        <v>66.599999999999994</v>
      </c>
      <c r="E25" s="46">
        <f t="shared" si="5"/>
        <v>85</v>
      </c>
      <c r="F25" s="46">
        <f t="shared" ref="F25" si="6">F12+F9+F4</f>
        <v>0</v>
      </c>
    </row>
    <row r="26" spans="1:6" x14ac:dyDescent="0.25">
      <c r="A26" s="30" t="s">
        <v>6</v>
      </c>
      <c r="B26" s="43">
        <f>COUNT(B5:B7)+COUNT(B10)+COUNT(B13:B21)</f>
        <v>13</v>
      </c>
      <c r="C26" s="43">
        <f>COUNT(C5:C7)+COUNT(C10)+COUNT(C13:C21)</f>
        <v>13</v>
      </c>
      <c r="D26" s="43">
        <f t="shared" ref="D26:E26" si="7">COUNT(D5:D7)+COUNT(D10)+COUNT(D13:D21)</f>
        <v>13</v>
      </c>
      <c r="E26" s="43">
        <f t="shared" si="7"/>
        <v>13</v>
      </c>
      <c r="F26" s="43">
        <f t="shared" ref="F26" si="8">COUNT(F5:F7)+COUNT(F10)+COUNT(F13:F21)</f>
        <v>0</v>
      </c>
    </row>
    <row r="27" spans="1:6" x14ac:dyDescent="0.25">
      <c r="E27" s="2">
        <v>8019</v>
      </c>
    </row>
  </sheetData>
  <sortState xmlns:xlrd2="http://schemas.microsoft.com/office/spreadsheetml/2017/richdata2" ref="A13:E20">
    <sortCondition ref="A12:A20"/>
  </sortState>
  <printOptions gridLines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 codeName="Sheet77"/>
  <dimension ref="A1:F31"/>
  <sheetViews>
    <sheetView workbookViewId="0">
      <selection activeCell="B27" sqref="B27:C28"/>
    </sheetView>
  </sheetViews>
  <sheetFormatPr defaultColWidth="8.85546875" defaultRowHeight="15.75" customHeight="1" x14ac:dyDescent="0.25"/>
  <cols>
    <col min="1" max="1" width="34.28515625" style="2" customWidth="1"/>
    <col min="2" max="6" width="11.28515625" style="2" customWidth="1"/>
    <col min="7" max="16384" width="8.85546875" style="2"/>
  </cols>
  <sheetData>
    <row r="1" spans="1:6" x14ac:dyDescent="0.25">
      <c r="A1" s="137" t="s">
        <v>524</v>
      </c>
      <c r="B1" s="97">
        <v>2014</v>
      </c>
      <c r="C1" s="97">
        <v>2017</v>
      </c>
      <c r="D1" s="97">
        <v>2020</v>
      </c>
      <c r="E1" s="97">
        <v>2023</v>
      </c>
      <c r="F1" s="97"/>
    </row>
    <row r="2" spans="1:6" x14ac:dyDescent="0.25">
      <c r="A2" s="140" t="s">
        <v>528</v>
      </c>
      <c r="B2" s="136" t="s">
        <v>518</v>
      </c>
      <c r="C2" s="136" t="s">
        <v>291</v>
      </c>
      <c r="D2" s="59"/>
      <c r="E2" s="59" t="s">
        <v>260</v>
      </c>
      <c r="F2" s="59"/>
    </row>
    <row r="3" spans="1:6" x14ac:dyDescent="0.25">
      <c r="A3" s="56" t="s">
        <v>531</v>
      </c>
      <c r="B3" s="58" t="s">
        <v>189</v>
      </c>
      <c r="C3" s="58" t="s">
        <v>189</v>
      </c>
      <c r="D3" s="58" t="s">
        <v>189</v>
      </c>
      <c r="E3" s="58" t="s">
        <v>189</v>
      </c>
      <c r="F3" s="58" t="s">
        <v>189</v>
      </c>
    </row>
    <row r="4" spans="1:6" x14ac:dyDescent="0.25">
      <c r="A4" s="30" t="s">
        <v>1</v>
      </c>
      <c r="B4" s="97">
        <f>SUM(B5:B7)</f>
        <v>1.5</v>
      </c>
      <c r="C4" s="97">
        <f>SUM(C5:C7)</f>
        <v>1.5</v>
      </c>
      <c r="D4" s="97">
        <f t="shared" ref="D4:E4" si="0">SUM(D5:D7)</f>
        <v>2.1</v>
      </c>
      <c r="E4" s="97">
        <f t="shared" si="0"/>
        <v>2</v>
      </c>
      <c r="F4" s="97">
        <f t="shared" ref="F4" si="1">SUM(F5:F7)</f>
        <v>0</v>
      </c>
    </row>
    <row r="5" spans="1:6" x14ac:dyDescent="0.25">
      <c r="A5" s="161" t="s">
        <v>532</v>
      </c>
      <c r="B5" s="209"/>
      <c r="C5" s="209"/>
      <c r="D5" s="158">
        <v>0.1</v>
      </c>
      <c r="E5" s="158"/>
      <c r="F5" s="158"/>
    </row>
    <row r="6" spans="1:6" x14ac:dyDescent="0.25">
      <c r="A6" s="13" t="s">
        <v>433</v>
      </c>
      <c r="B6" s="85">
        <v>1</v>
      </c>
      <c r="C6" s="85">
        <v>1</v>
      </c>
      <c r="D6" s="85">
        <v>1</v>
      </c>
      <c r="E6" s="85">
        <v>1</v>
      </c>
      <c r="F6" s="85"/>
    </row>
    <row r="7" spans="1:6" x14ac:dyDescent="0.25">
      <c r="A7" s="163" t="s">
        <v>174</v>
      </c>
      <c r="B7" s="159">
        <v>0.5</v>
      </c>
      <c r="C7" s="159">
        <v>0.5</v>
      </c>
      <c r="D7" s="159">
        <v>1</v>
      </c>
      <c r="E7" s="159">
        <v>1</v>
      </c>
      <c r="F7" s="159"/>
    </row>
    <row r="8" spans="1:6" x14ac:dyDescent="0.25">
      <c r="A8" s="56"/>
      <c r="B8" s="87"/>
      <c r="C8" s="87"/>
      <c r="D8" s="87"/>
      <c r="E8" s="87"/>
      <c r="F8" s="87"/>
    </row>
    <row r="9" spans="1:6" x14ac:dyDescent="0.25">
      <c r="A9" s="30" t="s">
        <v>2</v>
      </c>
      <c r="B9" s="97">
        <f>SUM(B10:B11)</f>
        <v>20.5</v>
      </c>
      <c r="C9" s="97">
        <f>SUM(C10:C11)</f>
        <v>22.5</v>
      </c>
      <c r="D9" s="97">
        <f t="shared" ref="D9:E9" si="2">SUM(D10:D11)</f>
        <v>23</v>
      </c>
      <c r="E9" s="97">
        <f t="shared" si="2"/>
        <v>33.5</v>
      </c>
      <c r="F9" s="97">
        <f t="shared" ref="F9" si="3">SUM(F10:F11)</f>
        <v>0</v>
      </c>
    </row>
    <row r="10" spans="1:6" x14ac:dyDescent="0.25">
      <c r="A10" s="161" t="s">
        <v>29</v>
      </c>
      <c r="B10" s="158">
        <v>20</v>
      </c>
      <c r="C10" s="158">
        <v>22</v>
      </c>
      <c r="D10" s="158">
        <v>23</v>
      </c>
      <c r="E10" s="158">
        <v>33</v>
      </c>
      <c r="F10" s="158"/>
    </row>
    <row r="11" spans="1:6" x14ac:dyDescent="0.25">
      <c r="A11" s="13" t="s">
        <v>46</v>
      </c>
      <c r="B11" s="85">
        <v>0.5</v>
      </c>
      <c r="C11" s="85">
        <v>0.5</v>
      </c>
      <c r="D11" s="85"/>
      <c r="E11" s="85">
        <v>0.5</v>
      </c>
      <c r="F11" s="85"/>
    </row>
    <row r="12" spans="1:6" x14ac:dyDescent="0.25">
      <c r="A12" s="56"/>
      <c r="B12" s="87"/>
      <c r="C12" s="87"/>
      <c r="D12" s="87"/>
      <c r="E12" s="87"/>
      <c r="F12" s="87"/>
    </row>
    <row r="13" spans="1:6" x14ac:dyDescent="0.25">
      <c r="A13" s="30" t="s">
        <v>4</v>
      </c>
      <c r="B13" s="97">
        <f>SUM(B14:B24)</f>
        <v>42</v>
      </c>
      <c r="C13" s="97">
        <f>SUM(C14:C24)</f>
        <v>50</v>
      </c>
      <c r="D13" s="97">
        <f t="shared" ref="D13:E13" si="4">SUM(D14:D24)</f>
        <v>29.6</v>
      </c>
      <c r="E13" s="97">
        <f t="shared" si="4"/>
        <v>50</v>
      </c>
      <c r="F13" s="97">
        <f t="shared" ref="F13" si="5">SUM(F14:F24)</f>
        <v>0</v>
      </c>
    </row>
    <row r="14" spans="1:6" x14ac:dyDescent="0.25">
      <c r="A14" s="161" t="s">
        <v>215</v>
      </c>
      <c r="B14" s="158">
        <v>5</v>
      </c>
      <c r="C14" s="158">
        <v>4</v>
      </c>
      <c r="D14" s="158">
        <v>5</v>
      </c>
      <c r="E14" s="158">
        <v>8</v>
      </c>
      <c r="F14" s="158"/>
    </row>
    <row r="15" spans="1:6" x14ac:dyDescent="0.25">
      <c r="A15" s="13" t="s">
        <v>89</v>
      </c>
      <c r="B15" s="85">
        <v>0.5</v>
      </c>
      <c r="C15" s="85">
        <v>0.5</v>
      </c>
      <c r="D15" s="85">
        <v>0.5</v>
      </c>
      <c r="E15" s="85">
        <v>1</v>
      </c>
      <c r="F15" s="85"/>
    </row>
    <row r="16" spans="1:6" x14ac:dyDescent="0.25">
      <c r="A16" s="163" t="s">
        <v>97</v>
      </c>
      <c r="B16" s="159">
        <v>0.5</v>
      </c>
      <c r="C16" s="159">
        <v>0.5</v>
      </c>
      <c r="D16" s="159">
        <v>0.1</v>
      </c>
      <c r="E16" s="159">
        <v>1</v>
      </c>
      <c r="F16" s="159"/>
    </row>
    <row r="17" spans="1:6" x14ac:dyDescent="0.25">
      <c r="A17" s="13" t="s">
        <v>530</v>
      </c>
      <c r="B17" s="85">
        <v>1</v>
      </c>
      <c r="C17" s="85">
        <v>0.5</v>
      </c>
      <c r="D17" s="85">
        <v>1</v>
      </c>
      <c r="E17" s="85">
        <v>2</v>
      </c>
      <c r="F17" s="85"/>
    </row>
    <row r="18" spans="1:6" x14ac:dyDescent="0.25">
      <c r="A18" s="163" t="s">
        <v>101</v>
      </c>
      <c r="B18" s="159">
        <v>4</v>
      </c>
      <c r="C18" s="159">
        <v>5</v>
      </c>
      <c r="D18" s="159">
        <v>6</v>
      </c>
      <c r="E18" s="159">
        <v>5</v>
      </c>
      <c r="F18" s="159"/>
    </row>
    <row r="19" spans="1:6" x14ac:dyDescent="0.25">
      <c r="A19" s="13" t="s">
        <v>108</v>
      </c>
      <c r="B19" s="85">
        <v>5</v>
      </c>
      <c r="C19" s="85">
        <v>6</v>
      </c>
      <c r="D19" s="85">
        <v>5</v>
      </c>
      <c r="E19" s="85">
        <v>7</v>
      </c>
      <c r="F19" s="85"/>
    </row>
    <row r="20" spans="1:6" x14ac:dyDescent="0.25">
      <c r="A20" s="163" t="s">
        <v>289</v>
      </c>
      <c r="B20" s="159"/>
      <c r="C20" s="159"/>
      <c r="D20" s="159"/>
      <c r="E20" s="159">
        <v>14</v>
      </c>
      <c r="F20" s="159"/>
    </row>
    <row r="21" spans="1:6" x14ac:dyDescent="0.25">
      <c r="A21" s="13" t="s">
        <v>131</v>
      </c>
      <c r="B21" s="85">
        <v>2</v>
      </c>
      <c r="C21" s="85">
        <v>2</v>
      </c>
      <c r="D21" s="85">
        <v>1</v>
      </c>
      <c r="E21" s="85">
        <v>2</v>
      </c>
      <c r="F21" s="85"/>
    </row>
    <row r="22" spans="1:6" x14ac:dyDescent="0.25">
      <c r="A22" s="163" t="s">
        <v>137</v>
      </c>
      <c r="B22" s="159">
        <v>0.5</v>
      </c>
      <c r="C22" s="159">
        <v>1</v>
      </c>
      <c r="D22" s="159">
        <v>0.5</v>
      </c>
      <c r="E22" s="159">
        <v>3</v>
      </c>
      <c r="F22" s="159"/>
    </row>
    <row r="23" spans="1:6" x14ac:dyDescent="0.25">
      <c r="A23" s="13" t="s">
        <v>139</v>
      </c>
      <c r="B23" s="85">
        <v>0.5</v>
      </c>
      <c r="C23" s="85">
        <v>0.5</v>
      </c>
      <c r="D23" s="85">
        <v>0.5</v>
      </c>
      <c r="E23" s="85">
        <v>2</v>
      </c>
      <c r="F23" s="85"/>
    </row>
    <row r="24" spans="1:6" x14ac:dyDescent="0.25">
      <c r="A24" s="210" t="s">
        <v>270</v>
      </c>
      <c r="B24" s="160">
        <v>23</v>
      </c>
      <c r="C24" s="160">
        <v>30</v>
      </c>
      <c r="D24" s="160">
        <v>10</v>
      </c>
      <c r="E24" s="160">
        <v>5</v>
      </c>
      <c r="F24" s="160"/>
    </row>
    <row r="25" spans="1:6" x14ac:dyDescent="0.25">
      <c r="A25" s="170" t="s">
        <v>198</v>
      </c>
      <c r="B25" s="169"/>
      <c r="C25" s="169"/>
      <c r="D25" s="169">
        <v>0.5</v>
      </c>
      <c r="E25" s="169"/>
      <c r="F25" s="169"/>
    </row>
    <row r="26" spans="1:6" x14ac:dyDescent="0.25">
      <c r="A26" s="13"/>
      <c r="B26" s="85"/>
      <c r="C26" s="85"/>
      <c r="D26" s="85"/>
      <c r="E26" s="85"/>
      <c r="F26" s="85"/>
    </row>
    <row r="27" spans="1:6" x14ac:dyDescent="0.25">
      <c r="A27" s="30" t="s">
        <v>5</v>
      </c>
      <c r="B27" s="97">
        <f>B4+B9+B13</f>
        <v>64</v>
      </c>
      <c r="C27" s="97">
        <f>C4+C9+C13</f>
        <v>74</v>
      </c>
      <c r="D27" s="97">
        <f t="shared" ref="D27:E27" si="6">D4+D9+D13</f>
        <v>54.7</v>
      </c>
      <c r="E27" s="97">
        <f t="shared" si="6"/>
        <v>85.5</v>
      </c>
      <c r="F27" s="97">
        <f t="shared" ref="F27" si="7">F4+F9+F13</f>
        <v>0</v>
      </c>
    </row>
    <row r="28" spans="1:6" x14ac:dyDescent="0.25">
      <c r="A28" s="30" t="s">
        <v>6</v>
      </c>
      <c r="B28" s="88">
        <f>COUNT(B5:B7)+COUNT(B10:B11)+COUNT(B14:B23)</f>
        <v>13</v>
      </c>
      <c r="C28" s="88">
        <f>COUNT(C5:C7)+COUNT(C10:C11)+COUNT(C14:C23)</f>
        <v>13</v>
      </c>
      <c r="D28" s="88">
        <f t="shared" ref="D28:E28" si="8">COUNT(D5:D7)+COUNT(D10:D11)+COUNT(D14:D23)</f>
        <v>13</v>
      </c>
      <c r="E28" s="88">
        <f t="shared" si="8"/>
        <v>14</v>
      </c>
      <c r="F28" s="88">
        <f t="shared" ref="F28" si="9">COUNT(F5:F7)+COUNT(F10:F11)+COUNT(F14:F23)</f>
        <v>0</v>
      </c>
    </row>
    <row r="29" spans="1:6" x14ac:dyDescent="0.25">
      <c r="E29" s="83">
        <v>8016</v>
      </c>
      <c r="F29" s="83"/>
    </row>
    <row r="30" spans="1:6" x14ac:dyDescent="0.25">
      <c r="B30" s="83"/>
      <c r="C30" s="83"/>
      <c r="D30" s="83"/>
      <c r="E30" s="83"/>
      <c r="F30" s="83"/>
    </row>
    <row r="31" spans="1:6" x14ac:dyDescent="0.25">
      <c r="B31" s="83"/>
      <c r="C31" s="83"/>
      <c r="D31" s="83"/>
      <c r="E31" s="83"/>
      <c r="F31" s="83"/>
    </row>
  </sheetData>
  <sortState xmlns:xlrd2="http://schemas.microsoft.com/office/spreadsheetml/2017/richdata2" ref="A14:E23">
    <sortCondition ref="A14:A23"/>
  </sortState>
  <printOptions gridLines="1"/>
  <pageMargins left="0.7" right="0.7" top="0.75" bottom="0.75" header="0.3" footer="0.3"/>
  <pageSetup paperSize="9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 codeName="Sheet78"/>
  <dimension ref="A1:G26"/>
  <sheetViews>
    <sheetView workbookViewId="0">
      <selection activeCell="P16" sqref="P16"/>
    </sheetView>
  </sheetViews>
  <sheetFormatPr defaultColWidth="8.85546875" defaultRowHeight="15.75" x14ac:dyDescent="0.25"/>
  <cols>
    <col min="1" max="1" width="33.5703125" style="2" customWidth="1"/>
    <col min="2" max="2" width="9.5703125" style="2" bestFit="1" customWidth="1"/>
    <col min="3" max="6" width="10.42578125" style="2" customWidth="1"/>
    <col min="7" max="16384" width="8.85546875" style="2"/>
  </cols>
  <sheetData>
    <row r="1" spans="1:7" ht="16.5" thickBot="1" x14ac:dyDescent="0.3">
      <c r="A1" s="115" t="s">
        <v>511</v>
      </c>
      <c r="B1" s="97">
        <v>2014</v>
      </c>
      <c r="C1" s="97">
        <v>2017</v>
      </c>
      <c r="D1" s="97">
        <v>2020</v>
      </c>
      <c r="E1" s="97">
        <v>2023</v>
      </c>
      <c r="F1" s="97"/>
    </row>
    <row r="2" spans="1:7" x14ac:dyDescent="0.25">
      <c r="A2" s="140" t="s">
        <v>528</v>
      </c>
      <c r="B2" s="136" t="s">
        <v>518</v>
      </c>
      <c r="C2" s="89"/>
      <c r="D2" s="89"/>
      <c r="E2" s="89" t="s">
        <v>260</v>
      </c>
      <c r="F2" s="89"/>
    </row>
    <row r="3" spans="1:7" ht="16.5" thickBot="1" x14ac:dyDescent="0.3">
      <c r="A3" s="56" t="s">
        <v>533</v>
      </c>
      <c r="B3" s="87" t="s">
        <v>189</v>
      </c>
      <c r="C3" s="87" t="s">
        <v>189</v>
      </c>
      <c r="D3" s="87" t="s">
        <v>189</v>
      </c>
      <c r="E3" s="87" t="s">
        <v>189</v>
      </c>
      <c r="F3" s="87" t="s">
        <v>189</v>
      </c>
    </row>
    <row r="4" spans="1:7" ht="16.5" thickBot="1" x14ac:dyDescent="0.3">
      <c r="A4" s="30" t="s">
        <v>1</v>
      </c>
      <c r="B4" s="97">
        <f>SUM(B5:B6)</f>
        <v>2.5</v>
      </c>
      <c r="C4" s="97">
        <f t="shared" ref="C4:E4" si="0">SUM(C5:C6)</f>
        <v>3.5</v>
      </c>
      <c r="D4" s="97">
        <f t="shared" si="0"/>
        <v>3.5</v>
      </c>
      <c r="E4" s="97">
        <f t="shared" si="0"/>
        <v>4.5</v>
      </c>
      <c r="F4" s="97">
        <f t="shared" ref="F4" si="1">SUM(F5:F6)</f>
        <v>0</v>
      </c>
    </row>
    <row r="5" spans="1:7" x14ac:dyDescent="0.25">
      <c r="A5" s="161" t="s">
        <v>144</v>
      </c>
      <c r="B5" s="158">
        <v>0.5</v>
      </c>
      <c r="C5" s="158">
        <v>0.5</v>
      </c>
      <c r="D5" s="158">
        <v>0.5</v>
      </c>
      <c r="E5" s="158">
        <v>0.5</v>
      </c>
      <c r="F5" s="158"/>
      <c r="G5" s="138"/>
    </row>
    <row r="6" spans="1:7" x14ac:dyDescent="0.25">
      <c r="A6" s="13" t="s">
        <v>433</v>
      </c>
      <c r="B6" s="85">
        <v>2</v>
      </c>
      <c r="C6" s="85">
        <v>3</v>
      </c>
      <c r="D6" s="85">
        <v>3</v>
      </c>
      <c r="E6" s="85">
        <v>4</v>
      </c>
      <c r="F6" s="85"/>
    </row>
    <row r="7" spans="1:7" ht="16.5" thickBot="1" x14ac:dyDescent="0.3">
      <c r="A7" s="56"/>
      <c r="B7" s="87"/>
      <c r="C7" s="87"/>
      <c r="D7" s="87"/>
      <c r="E7" s="87"/>
      <c r="F7" s="87"/>
    </row>
    <row r="8" spans="1:7" ht="16.5" thickBot="1" x14ac:dyDescent="0.3">
      <c r="A8" s="30" t="s">
        <v>2</v>
      </c>
      <c r="B8" s="97">
        <f>SUM(B9)</f>
        <v>18</v>
      </c>
      <c r="C8" s="97">
        <f t="shared" ref="C8:F8" si="2">SUM(C9)</f>
        <v>33</v>
      </c>
      <c r="D8" s="97">
        <f t="shared" si="2"/>
        <v>15</v>
      </c>
      <c r="E8" s="97">
        <f t="shared" si="2"/>
        <v>24</v>
      </c>
      <c r="F8" s="97">
        <f t="shared" si="2"/>
        <v>0</v>
      </c>
    </row>
    <row r="9" spans="1:7" x14ac:dyDescent="0.25">
      <c r="A9" s="161" t="s">
        <v>46</v>
      </c>
      <c r="B9" s="158">
        <v>18</v>
      </c>
      <c r="C9" s="158">
        <v>33</v>
      </c>
      <c r="D9" s="158">
        <v>15</v>
      </c>
      <c r="E9" s="158">
        <v>24</v>
      </c>
      <c r="F9" s="158"/>
    </row>
    <row r="10" spans="1:7" ht="16.5" thickBot="1" x14ac:dyDescent="0.3">
      <c r="A10" s="56"/>
      <c r="B10" s="87"/>
      <c r="C10" s="87"/>
      <c r="D10" s="87"/>
      <c r="E10" s="87"/>
      <c r="F10" s="87"/>
    </row>
    <row r="11" spans="1:7" ht="16.5" thickBot="1" x14ac:dyDescent="0.3">
      <c r="A11" s="30" t="s">
        <v>4</v>
      </c>
      <c r="B11" s="97">
        <f>SUM(B12:B21)</f>
        <v>41.5</v>
      </c>
      <c r="C11" s="97">
        <f t="shared" ref="C11:E11" si="3">SUM(C12:C21)</f>
        <v>42</v>
      </c>
      <c r="D11" s="97">
        <f t="shared" si="3"/>
        <v>44.1</v>
      </c>
      <c r="E11" s="97">
        <f t="shared" si="3"/>
        <v>51.1</v>
      </c>
      <c r="F11" s="97">
        <f t="shared" ref="F11" si="4">SUM(F12:F21)</f>
        <v>0</v>
      </c>
    </row>
    <row r="12" spans="1:7" x14ac:dyDescent="0.25">
      <c r="A12" s="161" t="s">
        <v>215</v>
      </c>
      <c r="B12" s="158">
        <v>2</v>
      </c>
      <c r="C12" s="158">
        <v>4</v>
      </c>
      <c r="D12" s="158">
        <v>3</v>
      </c>
      <c r="E12" s="158">
        <v>3</v>
      </c>
      <c r="F12" s="158"/>
    </row>
    <row r="13" spans="1:7" x14ac:dyDescent="0.25">
      <c r="A13" s="13" t="s">
        <v>89</v>
      </c>
      <c r="B13" s="85">
        <v>0.5</v>
      </c>
      <c r="C13" s="85">
        <v>0.5</v>
      </c>
      <c r="D13" s="85">
        <v>0.1</v>
      </c>
      <c r="E13" s="85">
        <v>0.1</v>
      </c>
      <c r="F13" s="85"/>
    </row>
    <row r="14" spans="1:7" x14ac:dyDescent="0.25">
      <c r="A14" s="163" t="s">
        <v>96</v>
      </c>
      <c r="B14" s="159">
        <v>0.5</v>
      </c>
      <c r="C14" s="159">
        <v>2</v>
      </c>
      <c r="D14" s="159">
        <v>3</v>
      </c>
      <c r="E14" s="159">
        <v>2</v>
      </c>
      <c r="F14" s="159"/>
    </row>
    <row r="15" spans="1:7" x14ac:dyDescent="0.25">
      <c r="A15" s="13" t="s">
        <v>97</v>
      </c>
      <c r="B15" s="85"/>
      <c r="C15" s="85">
        <v>0.5</v>
      </c>
      <c r="D15" s="85">
        <v>0.5</v>
      </c>
      <c r="E15" s="85">
        <v>0.5</v>
      </c>
      <c r="F15" s="85"/>
    </row>
    <row r="16" spans="1:7" x14ac:dyDescent="0.25">
      <c r="A16" s="163" t="s">
        <v>530</v>
      </c>
      <c r="B16" s="159">
        <v>0.5</v>
      </c>
      <c r="C16" s="159">
        <v>0.5</v>
      </c>
      <c r="D16" s="159"/>
      <c r="E16" s="159"/>
      <c r="F16" s="159"/>
    </row>
    <row r="17" spans="1:6" x14ac:dyDescent="0.25">
      <c r="A17" s="13" t="s">
        <v>101</v>
      </c>
      <c r="B17" s="85">
        <v>9</v>
      </c>
      <c r="C17" s="85">
        <v>5</v>
      </c>
      <c r="D17" s="85">
        <v>4</v>
      </c>
      <c r="E17" s="85">
        <v>10</v>
      </c>
      <c r="F17" s="85"/>
    </row>
    <row r="18" spans="1:6" x14ac:dyDescent="0.25">
      <c r="A18" s="163" t="s">
        <v>131</v>
      </c>
      <c r="B18" s="159">
        <v>9</v>
      </c>
      <c r="C18" s="159">
        <v>8</v>
      </c>
      <c r="D18" s="159">
        <v>12</v>
      </c>
      <c r="E18" s="159">
        <v>17</v>
      </c>
      <c r="F18" s="159"/>
    </row>
    <row r="19" spans="1:6" x14ac:dyDescent="0.25">
      <c r="A19" s="13" t="s">
        <v>137</v>
      </c>
      <c r="B19" s="85">
        <v>0.5</v>
      </c>
      <c r="C19" s="85">
        <v>1</v>
      </c>
      <c r="D19" s="85">
        <v>1</v>
      </c>
      <c r="E19" s="85">
        <v>3</v>
      </c>
      <c r="F19" s="85"/>
    </row>
    <row r="20" spans="1:6" x14ac:dyDescent="0.25">
      <c r="A20" s="163" t="s">
        <v>139</v>
      </c>
      <c r="B20" s="159">
        <v>0.5</v>
      </c>
      <c r="C20" s="159">
        <v>0.5</v>
      </c>
      <c r="D20" s="159">
        <v>0.5</v>
      </c>
      <c r="E20" s="159">
        <v>0.5</v>
      </c>
      <c r="F20" s="159"/>
    </row>
    <row r="21" spans="1:6" x14ac:dyDescent="0.25">
      <c r="A21" s="210" t="s">
        <v>270</v>
      </c>
      <c r="B21" s="160">
        <v>19</v>
      </c>
      <c r="C21" s="160">
        <v>20</v>
      </c>
      <c r="D21" s="160">
        <v>20</v>
      </c>
      <c r="E21" s="160">
        <v>15</v>
      </c>
      <c r="F21" s="160"/>
    </row>
    <row r="22" spans="1:6" x14ac:dyDescent="0.25">
      <c r="A22" s="210" t="s">
        <v>198</v>
      </c>
      <c r="B22" s="160">
        <v>4</v>
      </c>
      <c r="C22" s="160">
        <v>4</v>
      </c>
      <c r="D22" s="160">
        <v>3</v>
      </c>
      <c r="E22" s="160">
        <v>5</v>
      </c>
      <c r="F22" s="160"/>
    </row>
    <row r="23" spans="1:6" ht="16.5" thickBot="1" x14ac:dyDescent="0.3">
      <c r="A23" s="12"/>
      <c r="B23" s="85"/>
      <c r="C23" s="85"/>
      <c r="D23" s="85"/>
      <c r="E23" s="85"/>
      <c r="F23" s="85"/>
    </row>
    <row r="24" spans="1:6" ht="16.5" thickBot="1" x14ac:dyDescent="0.3">
      <c r="A24" s="30" t="s">
        <v>5</v>
      </c>
      <c r="B24" s="97">
        <f>B4+B8+B11</f>
        <v>62</v>
      </c>
      <c r="C24" s="97">
        <f t="shared" ref="C24:E24" si="5">C4+C8+C11</f>
        <v>78.5</v>
      </c>
      <c r="D24" s="97">
        <f t="shared" si="5"/>
        <v>62.6</v>
      </c>
      <c r="E24" s="97">
        <f t="shared" si="5"/>
        <v>79.599999999999994</v>
      </c>
      <c r="F24" s="97">
        <f t="shared" ref="F24" si="6">F4+F8+F11</f>
        <v>0</v>
      </c>
    </row>
    <row r="25" spans="1:6" ht="16.5" thickBot="1" x14ac:dyDescent="0.3">
      <c r="A25" s="30" t="s">
        <v>6</v>
      </c>
      <c r="B25" s="88">
        <f>COUNT(B5:B6)+COUNT(B9)+COUNT(B12:B20)</f>
        <v>11</v>
      </c>
      <c r="C25" s="88">
        <f t="shared" ref="C25:E25" si="7">COUNT(C5:C6)+COUNT(C9)+COUNT(C12:C20)</f>
        <v>12</v>
      </c>
      <c r="D25" s="88">
        <f t="shared" si="7"/>
        <v>11</v>
      </c>
      <c r="E25" s="88">
        <f t="shared" si="7"/>
        <v>11</v>
      </c>
      <c r="F25" s="88">
        <f t="shared" ref="F25" si="8">COUNT(F5:F6)+COUNT(F9)+COUNT(F12:F20)</f>
        <v>0</v>
      </c>
    </row>
    <row r="26" spans="1:6" x14ac:dyDescent="0.25">
      <c r="B26" s="118"/>
      <c r="C26" s="83"/>
      <c r="D26" s="83"/>
      <c r="E26" s="83">
        <v>8023</v>
      </c>
      <c r="F26" s="83"/>
    </row>
  </sheetData>
  <sortState xmlns:xlrd2="http://schemas.microsoft.com/office/spreadsheetml/2017/richdata2" ref="A12:E20">
    <sortCondition ref="A12:A20"/>
  </sortState>
  <printOptions gridLines="1"/>
  <pageMargins left="0.7" right="0.7" top="0.75" bottom="0.75" header="0.3" footer="0.3"/>
  <pageSetup paperSize="9"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 codeName="Sheet79"/>
  <dimension ref="A1:F34"/>
  <sheetViews>
    <sheetView workbookViewId="0">
      <selection activeCell="M27" sqref="M27"/>
    </sheetView>
  </sheetViews>
  <sheetFormatPr defaultColWidth="8.85546875" defaultRowHeight="15.75" x14ac:dyDescent="0.25"/>
  <cols>
    <col min="1" max="1" width="32.140625" style="2" customWidth="1"/>
    <col min="2" max="2" width="10.5703125" style="2" bestFit="1" customWidth="1"/>
    <col min="3" max="6" width="10.7109375" style="2" customWidth="1"/>
    <col min="7" max="16384" width="8.85546875" style="2"/>
  </cols>
  <sheetData>
    <row r="1" spans="1:6" ht="16.5" thickBot="1" x14ac:dyDescent="0.3">
      <c r="A1" s="115" t="s">
        <v>511</v>
      </c>
      <c r="B1" s="97">
        <v>2014</v>
      </c>
      <c r="C1" s="97">
        <v>2017</v>
      </c>
      <c r="D1" s="97">
        <v>2020</v>
      </c>
      <c r="E1" s="97">
        <v>2023</v>
      </c>
      <c r="F1" s="97"/>
    </row>
    <row r="2" spans="1:6" x14ac:dyDescent="0.25">
      <c r="A2" s="140" t="s">
        <v>534</v>
      </c>
      <c r="B2" s="136" t="s">
        <v>518</v>
      </c>
      <c r="C2" s="89"/>
      <c r="D2" s="89"/>
      <c r="E2" s="89" t="s">
        <v>305</v>
      </c>
      <c r="F2" s="89"/>
    </row>
    <row r="3" spans="1:6" ht="16.5" thickBot="1" x14ac:dyDescent="0.3">
      <c r="A3" s="56" t="s">
        <v>535</v>
      </c>
      <c r="B3" s="87" t="s">
        <v>189</v>
      </c>
      <c r="C3" s="87" t="s">
        <v>189</v>
      </c>
      <c r="D3" s="87" t="s">
        <v>189</v>
      </c>
      <c r="E3" s="87" t="s">
        <v>189</v>
      </c>
      <c r="F3" s="87" t="s">
        <v>189</v>
      </c>
    </row>
    <row r="4" spans="1:6" ht="16.5" thickBot="1" x14ac:dyDescent="0.3">
      <c r="A4" s="30" t="s">
        <v>3</v>
      </c>
      <c r="B4" s="97">
        <f>SUM(B5:B6)</f>
        <v>0.5</v>
      </c>
      <c r="C4" s="97">
        <f t="shared" ref="C4:E4" si="0">SUM(C5:C6)</f>
        <v>0.5</v>
      </c>
      <c r="D4" s="97">
        <f t="shared" si="0"/>
        <v>0.5</v>
      </c>
      <c r="E4" s="97">
        <f t="shared" si="0"/>
        <v>0</v>
      </c>
      <c r="F4" s="97">
        <f t="shared" ref="F4" si="1">SUM(F5:F6)</f>
        <v>0</v>
      </c>
    </row>
    <row r="5" spans="1:6" x14ac:dyDescent="0.25">
      <c r="A5" s="161" t="s">
        <v>54</v>
      </c>
      <c r="B5" s="209"/>
      <c r="C5" s="158">
        <v>0.5</v>
      </c>
      <c r="D5" s="158"/>
      <c r="E5" s="158"/>
      <c r="F5" s="158"/>
    </row>
    <row r="6" spans="1:6" x14ac:dyDescent="0.25">
      <c r="A6" s="13" t="s">
        <v>57</v>
      </c>
      <c r="B6" s="85">
        <v>0.5</v>
      </c>
      <c r="C6" s="85"/>
      <c r="D6" s="85">
        <v>0.5</v>
      </c>
      <c r="E6" s="85"/>
      <c r="F6" s="85"/>
    </row>
    <row r="7" spans="1:6" ht="16.5" thickBot="1" x14ac:dyDescent="0.3">
      <c r="A7" s="56"/>
      <c r="B7" s="87"/>
      <c r="C7" s="87"/>
      <c r="D7" s="87"/>
      <c r="E7" s="87"/>
      <c r="F7" s="87"/>
    </row>
    <row r="8" spans="1:6" ht="16.5" thickBot="1" x14ac:dyDescent="0.3">
      <c r="A8" s="30" t="s">
        <v>1</v>
      </c>
      <c r="B8" s="97">
        <f>SUM(B9:B13)</f>
        <v>6.5</v>
      </c>
      <c r="C8" s="97">
        <f t="shared" ref="C8:F8" si="2">SUM(C9:C13)</f>
        <v>7.5</v>
      </c>
      <c r="D8" s="97">
        <f t="shared" si="2"/>
        <v>18.5</v>
      </c>
      <c r="E8" s="97">
        <f t="shared" si="2"/>
        <v>20.009999999999998</v>
      </c>
      <c r="F8" s="97">
        <f t="shared" si="2"/>
        <v>0</v>
      </c>
    </row>
    <row r="9" spans="1:6" x14ac:dyDescent="0.25">
      <c r="A9" s="161" t="s">
        <v>144</v>
      </c>
      <c r="B9" s="158">
        <v>1</v>
      </c>
      <c r="C9" s="158">
        <v>1</v>
      </c>
      <c r="D9" s="158">
        <v>3</v>
      </c>
      <c r="E9" s="158">
        <v>3</v>
      </c>
      <c r="F9" s="158"/>
    </row>
    <row r="10" spans="1:6" x14ac:dyDescent="0.25">
      <c r="A10" s="35" t="s">
        <v>536</v>
      </c>
      <c r="B10" s="89">
        <v>0.5</v>
      </c>
      <c r="C10" s="89">
        <v>0.5</v>
      </c>
      <c r="D10" s="89"/>
      <c r="E10" s="89"/>
      <c r="F10" s="89"/>
    </row>
    <row r="11" spans="1:6" x14ac:dyDescent="0.25">
      <c r="A11" s="163" t="s">
        <v>167</v>
      </c>
      <c r="B11" s="159"/>
      <c r="C11" s="159"/>
      <c r="D11" s="159"/>
      <c r="E11" s="159">
        <v>0.01</v>
      </c>
      <c r="F11" s="159"/>
    </row>
    <row r="12" spans="1:6" x14ac:dyDescent="0.25">
      <c r="A12" s="13" t="s">
        <v>174</v>
      </c>
      <c r="B12" s="85">
        <v>5</v>
      </c>
      <c r="C12" s="85">
        <v>5</v>
      </c>
      <c r="D12" s="85">
        <v>15</v>
      </c>
      <c r="E12" s="85">
        <v>16</v>
      </c>
      <c r="F12" s="85"/>
    </row>
    <row r="13" spans="1:6" x14ac:dyDescent="0.25">
      <c r="A13" s="163" t="s">
        <v>208</v>
      </c>
      <c r="B13" s="159"/>
      <c r="C13" s="159">
        <v>1</v>
      </c>
      <c r="D13" s="159">
        <v>0.5</v>
      </c>
      <c r="E13" s="159">
        <v>1</v>
      </c>
      <c r="F13" s="159"/>
    </row>
    <row r="14" spans="1:6" ht="16.5" thickBot="1" x14ac:dyDescent="0.3">
      <c r="A14" s="56"/>
      <c r="B14" s="87"/>
      <c r="C14" s="87"/>
      <c r="D14" s="87"/>
      <c r="E14" s="87"/>
      <c r="F14" s="87"/>
    </row>
    <row r="15" spans="1:6" ht="16.5" thickBot="1" x14ac:dyDescent="0.3">
      <c r="A15" s="30" t="s">
        <v>2</v>
      </c>
      <c r="B15" s="97">
        <f>SUM(B16:B20)</f>
        <v>12.5</v>
      </c>
      <c r="C15" s="97">
        <f t="shared" ref="C15:F15" si="3">SUM(C16:C20)</f>
        <v>13.5</v>
      </c>
      <c r="D15" s="97">
        <f t="shared" si="3"/>
        <v>17</v>
      </c>
      <c r="E15" s="97">
        <f t="shared" si="3"/>
        <v>16.600000000000001</v>
      </c>
      <c r="F15" s="97">
        <f t="shared" si="3"/>
        <v>0</v>
      </c>
    </row>
    <row r="16" spans="1:6" x14ac:dyDescent="0.25">
      <c r="A16" s="161" t="s">
        <v>12</v>
      </c>
      <c r="B16" s="209"/>
      <c r="C16" s="209"/>
      <c r="D16" s="209"/>
      <c r="E16" s="158">
        <v>0.5</v>
      </c>
      <c r="F16" s="158"/>
    </row>
    <row r="17" spans="1:6" x14ac:dyDescent="0.25">
      <c r="A17" s="13" t="s">
        <v>17</v>
      </c>
      <c r="B17" s="216"/>
      <c r="C17" s="216"/>
      <c r="D17" s="216"/>
      <c r="E17" s="85">
        <v>0.1</v>
      </c>
      <c r="F17" s="85"/>
    </row>
    <row r="18" spans="1:6" x14ac:dyDescent="0.25">
      <c r="A18" s="163" t="s">
        <v>29</v>
      </c>
      <c r="B18" s="159">
        <v>12</v>
      </c>
      <c r="C18" s="159">
        <v>13</v>
      </c>
      <c r="D18" s="159">
        <v>16</v>
      </c>
      <c r="E18" s="159">
        <v>14</v>
      </c>
      <c r="F18" s="159"/>
    </row>
    <row r="19" spans="1:6" x14ac:dyDescent="0.25">
      <c r="A19" s="13" t="s">
        <v>46</v>
      </c>
      <c r="B19" s="85">
        <v>0.5</v>
      </c>
      <c r="C19" s="85">
        <v>0.5</v>
      </c>
      <c r="D19" s="85">
        <v>0.5</v>
      </c>
      <c r="E19" s="85">
        <v>1</v>
      </c>
      <c r="F19" s="85"/>
    </row>
    <row r="20" spans="1:6" x14ac:dyDescent="0.25">
      <c r="A20" s="163" t="s">
        <v>45</v>
      </c>
      <c r="B20" s="159"/>
      <c r="C20" s="159"/>
      <c r="D20" s="159">
        <v>0.5</v>
      </c>
      <c r="E20" s="159">
        <v>1</v>
      </c>
      <c r="F20" s="159"/>
    </row>
    <row r="21" spans="1:6" ht="16.5" thickBot="1" x14ac:dyDescent="0.3">
      <c r="A21" s="56"/>
      <c r="B21" s="87"/>
      <c r="C21" s="87"/>
      <c r="D21" s="87"/>
      <c r="E21" s="87"/>
      <c r="F21" s="87"/>
    </row>
    <row r="22" spans="1:6" ht="16.5" thickBot="1" x14ac:dyDescent="0.3">
      <c r="A22" s="30" t="s">
        <v>4</v>
      </c>
      <c r="B22" s="97">
        <f>SUM(B23:B28)</f>
        <v>28</v>
      </c>
      <c r="C22" s="97">
        <f t="shared" ref="C22:F22" si="4">SUM(C23:C28)</f>
        <v>47</v>
      </c>
      <c r="D22" s="97">
        <f t="shared" si="4"/>
        <v>47</v>
      </c>
      <c r="E22" s="97">
        <f t="shared" si="4"/>
        <v>47.010000000000005</v>
      </c>
      <c r="F22" s="97">
        <f t="shared" si="4"/>
        <v>0</v>
      </c>
    </row>
    <row r="23" spans="1:6" x14ac:dyDescent="0.25">
      <c r="A23" s="161" t="s">
        <v>97</v>
      </c>
      <c r="B23" s="158">
        <v>7</v>
      </c>
      <c r="C23" s="158">
        <v>10</v>
      </c>
      <c r="D23" s="158">
        <v>17</v>
      </c>
      <c r="E23" s="158">
        <v>10</v>
      </c>
      <c r="F23" s="158"/>
    </row>
    <row r="24" spans="1:6" x14ac:dyDescent="0.25">
      <c r="A24" s="13" t="s">
        <v>530</v>
      </c>
      <c r="B24" s="85">
        <v>2</v>
      </c>
      <c r="C24" s="85">
        <v>4</v>
      </c>
      <c r="D24" s="85">
        <v>3</v>
      </c>
      <c r="E24" s="85">
        <v>3</v>
      </c>
      <c r="F24" s="85"/>
    </row>
    <row r="25" spans="1:6" x14ac:dyDescent="0.25">
      <c r="A25" s="163" t="s">
        <v>101</v>
      </c>
      <c r="B25" s="159">
        <v>1</v>
      </c>
      <c r="C25" s="159">
        <v>2</v>
      </c>
      <c r="D25" s="159">
        <v>5</v>
      </c>
      <c r="E25" s="159">
        <v>5</v>
      </c>
      <c r="F25" s="159"/>
    </row>
    <row r="26" spans="1:6" x14ac:dyDescent="0.25">
      <c r="A26" s="13" t="s">
        <v>109</v>
      </c>
      <c r="B26" s="85">
        <v>6</v>
      </c>
      <c r="C26" s="85">
        <v>6</v>
      </c>
      <c r="D26" s="85">
        <v>7</v>
      </c>
      <c r="E26" s="85">
        <v>7</v>
      </c>
      <c r="F26" s="85"/>
    </row>
    <row r="27" spans="1:6" x14ac:dyDescent="0.25">
      <c r="A27" s="163" t="s">
        <v>139</v>
      </c>
      <c r="B27" s="159"/>
      <c r="C27" s="159"/>
      <c r="D27" s="159"/>
      <c r="E27" s="159">
        <v>0.01</v>
      </c>
      <c r="F27" s="159"/>
    </row>
    <row r="28" spans="1:6" x14ac:dyDescent="0.25">
      <c r="A28" s="210" t="s">
        <v>270</v>
      </c>
      <c r="B28" s="160">
        <v>12</v>
      </c>
      <c r="C28" s="160">
        <v>25</v>
      </c>
      <c r="D28" s="160">
        <v>15</v>
      </c>
      <c r="E28" s="160">
        <v>22</v>
      </c>
      <c r="F28" s="160"/>
    </row>
    <row r="29" spans="1:6" x14ac:dyDescent="0.25">
      <c r="A29" s="170" t="s">
        <v>198</v>
      </c>
      <c r="B29" s="169"/>
      <c r="C29" s="169">
        <v>5</v>
      </c>
      <c r="D29" s="169">
        <v>5</v>
      </c>
      <c r="E29" s="169">
        <v>3</v>
      </c>
      <c r="F29" s="169"/>
    </row>
    <row r="30" spans="1:6" ht="16.5" thickBot="1" x14ac:dyDescent="0.3">
      <c r="A30" s="56"/>
      <c r="B30" s="87"/>
      <c r="C30" s="87"/>
      <c r="D30" s="87"/>
      <c r="E30" s="87"/>
      <c r="F30" s="87"/>
    </row>
    <row r="31" spans="1:6" ht="16.5" thickBot="1" x14ac:dyDescent="0.3">
      <c r="A31" s="30" t="s">
        <v>5</v>
      </c>
      <c r="B31" s="97">
        <f>B4+B8+B15+B22</f>
        <v>47.5</v>
      </c>
      <c r="C31" s="97">
        <f t="shared" ref="C31:E31" si="5">C4+C8+C15+C22</f>
        <v>68.5</v>
      </c>
      <c r="D31" s="97">
        <f t="shared" si="5"/>
        <v>83</v>
      </c>
      <c r="E31" s="97">
        <f t="shared" si="5"/>
        <v>83.62</v>
      </c>
      <c r="F31" s="97">
        <f t="shared" ref="F31" si="6">F4+F8+F15+F22</f>
        <v>0</v>
      </c>
    </row>
    <row r="32" spans="1:6" ht="16.5" thickBot="1" x14ac:dyDescent="0.3">
      <c r="A32" s="30" t="s">
        <v>6</v>
      </c>
      <c r="B32" s="88">
        <f>COUNT(B5:B6)+COUNT(B9:B13)+COUNT(B16:B20)+COUNT(B23:B27)</f>
        <v>10</v>
      </c>
      <c r="C32" s="88">
        <f t="shared" ref="C32:E32" si="7">COUNT(C5:C6)+COUNT(C9:C13)+COUNT(C16:C20)+COUNT(C23:C27)</f>
        <v>11</v>
      </c>
      <c r="D32" s="88">
        <f t="shared" si="7"/>
        <v>11</v>
      </c>
      <c r="E32" s="88">
        <f t="shared" si="7"/>
        <v>14</v>
      </c>
      <c r="F32" s="88">
        <f t="shared" ref="F32" si="8">COUNT(F5:F6)+COUNT(F9:F13)+COUNT(F16:F20)+COUNT(F23:F27)</f>
        <v>0</v>
      </c>
    </row>
    <row r="33" spans="2:6" x14ac:dyDescent="0.25">
      <c r="B33" s="83"/>
      <c r="C33" s="83"/>
      <c r="D33" s="83"/>
      <c r="E33" s="83">
        <v>8119</v>
      </c>
      <c r="F33" s="83"/>
    </row>
    <row r="34" spans="2:6" x14ac:dyDescent="0.25">
      <c r="B34" s="83"/>
      <c r="C34" s="83"/>
      <c r="D34" s="83"/>
      <c r="E34" s="83"/>
      <c r="F34" s="83"/>
    </row>
  </sheetData>
  <sortState xmlns:xlrd2="http://schemas.microsoft.com/office/spreadsheetml/2017/richdata2" ref="A10:E13">
    <sortCondition ref="A9:A13"/>
  </sortState>
  <printOptions gridLines="1"/>
  <pageMargins left="0.7" right="0.7" top="0.75" bottom="0.75" header="0.3" footer="0.3"/>
  <pageSetup paperSize="9"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 codeName="Sheet80"/>
  <dimension ref="A1:G31"/>
  <sheetViews>
    <sheetView workbookViewId="0">
      <selection activeCell="K30" sqref="K30"/>
    </sheetView>
  </sheetViews>
  <sheetFormatPr defaultColWidth="8.85546875" defaultRowHeight="15.75" x14ac:dyDescent="0.25"/>
  <cols>
    <col min="1" max="1" width="31.7109375" style="2" customWidth="1"/>
    <col min="2" max="2" width="10.5703125" style="2" bestFit="1" customWidth="1"/>
    <col min="3" max="6" width="11.28515625" style="2" customWidth="1"/>
    <col min="7" max="16384" width="8.85546875" style="2"/>
  </cols>
  <sheetData>
    <row r="1" spans="1:7" ht="16.5" thickBot="1" x14ac:dyDescent="0.3">
      <c r="A1" s="57" t="s">
        <v>537</v>
      </c>
      <c r="B1" s="97">
        <v>2014</v>
      </c>
      <c r="C1" s="97">
        <v>2017</v>
      </c>
      <c r="D1" s="97">
        <v>2020</v>
      </c>
      <c r="E1" s="97">
        <v>2023</v>
      </c>
      <c r="F1" s="97"/>
      <c r="G1" s="83"/>
    </row>
    <row r="2" spans="1:7" x14ac:dyDescent="0.25">
      <c r="A2" s="140" t="s">
        <v>511</v>
      </c>
      <c r="B2" s="136" t="s">
        <v>518</v>
      </c>
      <c r="C2" s="89"/>
      <c r="D2" s="89"/>
      <c r="E2" s="89" t="s">
        <v>305</v>
      </c>
      <c r="F2" s="89"/>
      <c r="G2" s="83"/>
    </row>
    <row r="3" spans="1:7" ht="16.5" thickBot="1" x14ac:dyDescent="0.3">
      <c r="A3" s="60" t="s">
        <v>538</v>
      </c>
      <c r="B3" s="87" t="s">
        <v>189</v>
      </c>
      <c r="C3" s="87" t="s">
        <v>189</v>
      </c>
      <c r="D3" s="87" t="s">
        <v>189</v>
      </c>
      <c r="E3" s="87" t="s">
        <v>189</v>
      </c>
      <c r="F3" s="87" t="s">
        <v>189</v>
      </c>
      <c r="G3" s="83"/>
    </row>
    <row r="4" spans="1:7" ht="16.5" thickBot="1" x14ac:dyDescent="0.3">
      <c r="A4" s="30" t="s">
        <v>1</v>
      </c>
      <c r="B4" s="97">
        <f>SUM(B5:B8)</f>
        <v>10.5</v>
      </c>
      <c r="C4" s="97">
        <f t="shared" ref="C4:E4" si="0">SUM(C5:C8)</f>
        <v>17</v>
      </c>
      <c r="D4" s="97">
        <f t="shared" si="0"/>
        <v>15</v>
      </c>
      <c r="E4" s="97">
        <f t="shared" si="0"/>
        <v>13.5</v>
      </c>
      <c r="F4" s="97">
        <f t="shared" ref="F4" si="1">SUM(F5:F8)</f>
        <v>0</v>
      </c>
      <c r="G4" s="83"/>
    </row>
    <row r="5" spans="1:7" x14ac:dyDescent="0.25">
      <c r="A5" s="161" t="s">
        <v>144</v>
      </c>
      <c r="B5" s="158">
        <v>7</v>
      </c>
      <c r="C5" s="158">
        <v>13</v>
      </c>
      <c r="D5" s="158">
        <v>10</v>
      </c>
      <c r="E5" s="158">
        <v>9</v>
      </c>
      <c r="F5" s="158"/>
      <c r="G5" s="83"/>
    </row>
    <row r="6" spans="1:7" x14ac:dyDescent="0.25">
      <c r="A6" s="13" t="s">
        <v>433</v>
      </c>
      <c r="B6" s="85">
        <v>0.5</v>
      </c>
      <c r="C6" s="85"/>
      <c r="D6" s="85"/>
      <c r="E6" s="85"/>
      <c r="F6" s="85"/>
      <c r="G6" s="83"/>
    </row>
    <row r="7" spans="1:7" x14ac:dyDescent="0.25">
      <c r="A7" s="163" t="s">
        <v>174</v>
      </c>
      <c r="B7" s="159">
        <v>2</v>
      </c>
      <c r="C7" s="159">
        <v>3</v>
      </c>
      <c r="D7" s="159">
        <v>4</v>
      </c>
      <c r="E7" s="159">
        <v>4</v>
      </c>
      <c r="F7" s="159"/>
      <c r="G7" s="83"/>
    </row>
    <row r="8" spans="1:7" x14ac:dyDescent="0.25">
      <c r="A8" s="13" t="s">
        <v>175</v>
      </c>
      <c r="B8" s="85">
        <v>1</v>
      </c>
      <c r="C8" s="85">
        <v>1</v>
      </c>
      <c r="D8" s="85">
        <v>1</v>
      </c>
      <c r="E8" s="85">
        <v>0.5</v>
      </c>
      <c r="F8" s="85"/>
      <c r="G8" s="83"/>
    </row>
    <row r="9" spans="1:7" ht="16.5" thickBot="1" x14ac:dyDescent="0.3">
      <c r="A9" s="56"/>
      <c r="B9" s="87"/>
      <c r="C9" s="87"/>
      <c r="D9" s="87"/>
      <c r="E9" s="87"/>
      <c r="F9" s="87"/>
      <c r="G9" s="83"/>
    </row>
    <row r="10" spans="1:7" ht="16.5" thickBot="1" x14ac:dyDescent="0.3">
      <c r="A10" s="30" t="s">
        <v>2</v>
      </c>
      <c r="B10" s="97">
        <f>SUM(B11:B12)</f>
        <v>11</v>
      </c>
      <c r="C10" s="97">
        <f t="shared" ref="C10:E10" si="2">SUM(C11:C12)</f>
        <v>16</v>
      </c>
      <c r="D10" s="97">
        <f t="shared" si="2"/>
        <v>19</v>
      </c>
      <c r="E10" s="97">
        <f t="shared" si="2"/>
        <v>11</v>
      </c>
      <c r="F10" s="97">
        <f t="shared" ref="F10" si="3">SUM(F11:F12)</f>
        <v>0</v>
      </c>
      <c r="G10" s="83"/>
    </row>
    <row r="11" spans="1:7" x14ac:dyDescent="0.25">
      <c r="A11" s="161" t="s">
        <v>29</v>
      </c>
      <c r="B11" s="158">
        <v>1</v>
      </c>
      <c r="C11" s="158">
        <v>8</v>
      </c>
      <c r="D11" s="158">
        <v>4</v>
      </c>
      <c r="E11" s="158">
        <v>3</v>
      </c>
      <c r="F11" s="158"/>
      <c r="G11" s="83"/>
    </row>
    <row r="12" spans="1:7" x14ac:dyDescent="0.25">
      <c r="A12" s="13" t="s">
        <v>42</v>
      </c>
      <c r="B12" s="85">
        <v>10</v>
      </c>
      <c r="C12" s="85">
        <v>8</v>
      </c>
      <c r="D12" s="85">
        <v>15</v>
      </c>
      <c r="E12" s="85">
        <v>8</v>
      </c>
      <c r="F12" s="85"/>
      <c r="G12" s="83"/>
    </row>
    <row r="13" spans="1:7" ht="16.5" thickBot="1" x14ac:dyDescent="0.3">
      <c r="A13" s="56"/>
      <c r="B13" s="87"/>
      <c r="C13" s="87"/>
      <c r="D13" s="87"/>
      <c r="E13" s="87"/>
      <c r="F13" s="87"/>
      <c r="G13" s="83"/>
    </row>
    <row r="14" spans="1:7" ht="16.5" thickBot="1" x14ac:dyDescent="0.3">
      <c r="A14" s="30" t="s">
        <v>4</v>
      </c>
      <c r="B14" s="97">
        <f>SUM(B15:B26)</f>
        <v>49.5</v>
      </c>
      <c r="C14" s="97">
        <f t="shared" ref="C14:F14" si="4">SUM(C15:C26)</f>
        <v>71</v>
      </c>
      <c r="D14" s="97">
        <f t="shared" si="4"/>
        <v>54</v>
      </c>
      <c r="E14" s="97">
        <f t="shared" si="4"/>
        <v>68.5</v>
      </c>
      <c r="F14" s="97">
        <f t="shared" si="4"/>
        <v>0</v>
      </c>
      <c r="G14" s="83"/>
    </row>
    <row r="15" spans="1:7" x14ac:dyDescent="0.25">
      <c r="A15" s="161" t="s">
        <v>82</v>
      </c>
      <c r="B15" s="158">
        <v>0.5</v>
      </c>
      <c r="C15" s="158">
        <v>0.5</v>
      </c>
      <c r="D15" s="158"/>
      <c r="E15" s="158"/>
      <c r="F15" s="158"/>
      <c r="G15" s="83"/>
    </row>
    <row r="16" spans="1:7" x14ac:dyDescent="0.25">
      <c r="A16" s="13" t="s">
        <v>91</v>
      </c>
      <c r="B16" s="85">
        <v>0.5</v>
      </c>
      <c r="C16" s="85">
        <v>0.5</v>
      </c>
      <c r="D16" s="85">
        <v>2</v>
      </c>
      <c r="E16" s="85">
        <v>2</v>
      </c>
      <c r="F16" s="85"/>
      <c r="G16" s="83"/>
    </row>
    <row r="17" spans="1:7" x14ac:dyDescent="0.25">
      <c r="A17" s="163" t="s">
        <v>101</v>
      </c>
      <c r="B17" s="159">
        <v>7</v>
      </c>
      <c r="C17" s="159">
        <v>16</v>
      </c>
      <c r="D17" s="159">
        <v>15</v>
      </c>
      <c r="E17" s="159">
        <v>10</v>
      </c>
      <c r="F17" s="159"/>
      <c r="G17" s="83"/>
    </row>
    <row r="18" spans="1:7" x14ac:dyDescent="0.25">
      <c r="A18" s="13" t="s">
        <v>539</v>
      </c>
      <c r="B18" s="85">
        <v>2</v>
      </c>
      <c r="C18" s="85">
        <v>17</v>
      </c>
      <c r="D18" s="85">
        <v>2</v>
      </c>
      <c r="E18" s="85">
        <v>8</v>
      </c>
      <c r="F18" s="85"/>
      <c r="G18" s="83"/>
    </row>
    <row r="19" spans="1:7" x14ac:dyDescent="0.25">
      <c r="A19" s="163" t="s">
        <v>114</v>
      </c>
      <c r="B19" s="159">
        <v>2</v>
      </c>
      <c r="C19" s="159"/>
      <c r="D19" s="159">
        <v>0.5</v>
      </c>
      <c r="E19" s="159"/>
      <c r="F19" s="159"/>
      <c r="G19" s="83"/>
    </row>
    <row r="20" spans="1:7" x14ac:dyDescent="0.25">
      <c r="A20" s="13" t="s">
        <v>540</v>
      </c>
      <c r="B20" s="85">
        <v>4</v>
      </c>
      <c r="C20" s="85">
        <v>6</v>
      </c>
      <c r="D20" s="85">
        <v>3</v>
      </c>
      <c r="E20" s="85">
        <v>3</v>
      </c>
      <c r="F20" s="85"/>
      <c r="G20" s="83"/>
    </row>
    <row r="21" spans="1:7" x14ac:dyDescent="0.25">
      <c r="A21" s="163" t="s">
        <v>541</v>
      </c>
      <c r="B21" s="159">
        <v>8</v>
      </c>
      <c r="C21" s="159">
        <v>8</v>
      </c>
      <c r="D21" s="159">
        <v>6</v>
      </c>
      <c r="E21" s="159">
        <v>6</v>
      </c>
      <c r="F21" s="159"/>
      <c r="G21" s="83"/>
    </row>
    <row r="22" spans="1:7" x14ac:dyDescent="0.25">
      <c r="A22" s="13" t="s">
        <v>123</v>
      </c>
      <c r="B22" s="85">
        <v>6</v>
      </c>
      <c r="C22" s="85">
        <v>5</v>
      </c>
      <c r="D22" s="85">
        <v>5</v>
      </c>
      <c r="E22" s="85">
        <v>8</v>
      </c>
      <c r="F22" s="85"/>
      <c r="G22" s="83"/>
    </row>
    <row r="23" spans="1:7" x14ac:dyDescent="0.25">
      <c r="A23" s="163" t="s">
        <v>131</v>
      </c>
      <c r="B23" s="159"/>
      <c r="C23" s="159">
        <v>0.5</v>
      </c>
      <c r="D23" s="159"/>
      <c r="E23" s="159"/>
      <c r="F23" s="159"/>
      <c r="G23" s="83"/>
    </row>
    <row r="24" spans="1:7" x14ac:dyDescent="0.25">
      <c r="A24" s="13" t="s">
        <v>139</v>
      </c>
      <c r="B24" s="85">
        <v>0.5</v>
      </c>
      <c r="C24" s="85">
        <v>0.5</v>
      </c>
      <c r="D24" s="85">
        <v>0.5</v>
      </c>
      <c r="E24" s="85">
        <v>0.5</v>
      </c>
      <c r="F24" s="85"/>
      <c r="G24" s="83"/>
    </row>
    <row r="25" spans="1:7" x14ac:dyDescent="0.25">
      <c r="A25" s="163" t="s">
        <v>140</v>
      </c>
      <c r="B25" s="159">
        <v>11</v>
      </c>
      <c r="C25" s="159">
        <v>7</v>
      </c>
      <c r="D25" s="159">
        <v>10</v>
      </c>
      <c r="E25" s="159">
        <v>8</v>
      </c>
      <c r="F25" s="159"/>
      <c r="G25" s="83"/>
    </row>
    <row r="26" spans="1:7" x14ac:dyDescent="0.25">
      <c r="A26" s="210" t="s">
        <v>270</v>
      </c>
      <c r="B26" s="160">
        <v>8</v>
      </c>
      <c r="C26" s="160">
        <v>10</v>
      </c>
      <c r="D26" s="160">
        <v>10</v>
      </c>
      <c r="E26" s="160">
        <v>23</v>
      </c>
      <c r="F26" s="160"/>
      <c r="G26" s="83"/>
    </row>
    <row r="27" spans="1:7" x14ac:dyDescent="0.25">
      <c r="A27" s="210" t="s">
        <v>198</v>
      </c>
      <c r="B27" s="160">
        <v>1</v>
      </c>
      <c r="C27" s="160">
        <v>1</v>
      </c>
      <c r="D27" s="160">
        <v>2</v>
      </c>
      <c r="E27" s="160">
        <v>3</v>
      </c>
      <c r="F27" s="160"/>
      <c r="G27" s="83"/>
    </row>
    <row r="28" spans="1:7" ht="16.5" thickBot="1" x14ac:dyDescent="0.3">
      <c r="A28" s="12"/>
      <c r="B28" s="85"/>
      <c r="C28" s="85"/>
      <c r="D28" s="85"/>
      <c r="E28" s="85"/>
      <c r="F28" s="85"/>
      <c r="G28" s="83"/>
    </row>
    <row r="29" spans="1:7" ht="16.5" thickBot="1" x14ac:dyDescent="0.3">
      <c r="A29" s="30" t="s">
        <v>5</v>
      </c>
      <c r="B29" s="97">
        <f>B4+B10+B14</f>
        <v>71</v>
      </c>
      <c r="C29" s="97">
        <f>C4+C10+C14</f>
        <v>104</v>
      </c>
      <c r="D29" s="97">
        <f t="shared" ref="D29:E29" si="5">D4+D10+D14</f>
        <v>88</v>
      </c>
      <c r="E29" s="97">
        <f t="shared" si="5"/>
        <v>93</v>
      </c>
      <c r="F29" s="97">
        <f t="shared" ref="F29" si="6">F4+F10+F14</f>
        <v>0</v>
      </c>
      <c r="G29" s="83"/>
    </row>
    <row r="30" spans="1:7" ht="16.5" thickBot="1" x14ac:dyDescent="0.3">
      <c r="A30" s="30" t="s">
        <v>6</v>
      </c>
      <c r="B30" s="88">
        <f>COUNT(B5:B8)+COUNT(B11:B12)+COUNT(B15:B25)</f>
        <v>16</v>
      </c>
      <c r="C30" s="88">
        <f t="shared" ref="C30:E30" si="7">COUNT(C5:C8)+COUNT(C11:C12)+COUNT(C15:C25)</f>
        <v>15</v>
      </c>
      <c r="D30" s="88">
        <f t="shared" si="7"/>
        <v>14</v>
      </c>
      <c r="E30" s="88">
        <f t="shared" si="7"/>
        <v>13</v>
      </c>
      <c r="F30" s="88">
        <f t="shared" ref="F30" si="8">COUNT(F5:F8)+COUNT(F11:F12)+COUNT(F15:F25)</f>
        <v>0</v>
      </c>
      <c r="G30" s="83"/>
    </row>
    <row r="31" spans="1:7" x14ac:dyDescent="0.25">
      <c r="B31" s="83"/>
      <c r="C31" s="83"/>
      <c r="D31" s="83"/>
      <c r="E31" s="83">
        <v>8121</v>
      </c>
      <c r="F31" s="83"/>
      <c r="G31" s="83"/>
    </row>
  </sheetData>
  <sortState xmlns:xlrd2="http://schemas.microsoft.com/office/spreadsheetml/2017/richdata2" ref="A15:E25">
    <sortCondition ref="A15:A25"/>
  </sortState>
  <printOptions gridLines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8">
    <pageSetUpPr fitToPage="1"/>
  </sheetPr>
  <dimension ref="A1:J34"/>
  <sheetViews>
    <sheetView zoomScale="130" zoomScaleNormal="130" workbookViewId="0">
      <selection activeCell="L7" sqref="L7"/>
    </sheetView>
  </sheetViews>
  <sheetFormatPr defaultColWidth="8.85546875" defaultRowHeight="15.75" x14ac:dyDescent="0.25"/>
  <cols>
    <col min="1" max="1" width="27.85546875" style="2" customWidth="1"/>
    <col min="2" max="7" width="9.5703125" style="2" customWidth="1"/>
    <col min="8" max="9" width="10.42578125" style="2" customWidth="1"/>
    <col min="10" max="10" width="10.140625" style="2" customWidth="1"/>
    <col min="11" max="16384" width="8.85546875" style="2"/>
  </cols>
  <sheetData>
    <row r="1" spans="1:10" ht="16.5" thickBot="1" x14ac:dyDescent="0.3">
      <c r="A1" s="26"/>
      <c r="B1" s="22">
        <v>1976</v>
      </c>
      <c r="C1" s="22">
        <v>1997</v>
      </c>
      <c r="D1" s="22">
        <v>2006</v>
      </c>
      <c r="E1" s="22">
        <v>2011</v>
      </c>
      <c r="F1" s="22">
        <v>2014</v>
      </c>
      <c r="G1" s="22">
        <v>2017</v>
      </c>
      <c r="H1" s="22">
        <v>2020</v>
      </c>
      <c r="I1" s="22">
        <v>2023</v>
      </c>
      <c r="J1" s="22"/>
    </row>
    <row r="2" spans="1:10" ht="20.25" customHeight="1" x14ac:dyDescent="0.25">
      <c r="A2" s="29" t="s">
        <v>223</v>
      </c>
      <c r="B2" s="16" t="s">
        <v>189</v>
      </c>
      <c r="C2" s="16" t="s">
        <v>189</v>
      </c>
      <c r="D2" s="16" t="s">
        <v>189</v>
      </c>
      <c r="E2" s="16" t="s">
        <v>189</v>
      </c>
      <c r="F2" s="16" t="s">
        <v>189</v>
      </c>
      <c r="G2" s="16" t="s">
        <v>189</v>
      </c>
      <c r="H2" s="16" t="s">
        <v>189</v>
      </c>
      <c r="I2" s="16" t="s">
        <v>189</v>
      </c>
      <c r="J2" s="16" t="s">
        <v>189</v>
      </c>
    </row>
    <row r="3" spans="1:10" x14ac:dyDescent="0.25">
      <c r="A3" s="10" t="s">
        <v>224</v>
      </c>
      <c r="B3" s="6"/>
      <c r="C3" s="6"/>
      <c r="D3" s="6"/>
      <c r="E3" s="12"/>
      <c r="F3" s="12"/>
      <c r="G3" s="12" t="s">
        <v>225</v>
      </c>
      <c r="H3" s="12" t="s">
        <v>226</v>
      </c>
      <c r="I3" s="12" t="s">
        <v>227</v>
      </c>
      <c r="J3" s="12"/>
    </row>
    <row r="4" spans="1:10" ht="16.5" thickBot="1" x14ac:dyDescent="0.3">
      <c r="A4" s="21" t="s">
        <v>228</v>
      </c>
      <c r="B4" s="71"/>
      <c r="C4" s="71"/>
      <c r="D4" s="71"/>
      <c r="E4" s="87"/>
      <c r="F4" s="87"/>
      <c r="G4" s="87"/>
      <c r="H4" s="87"/>
      <c r="I4" s="87"/>
      <c r="J4" s="87"/>
    </row>
    <row r="5" spans="1:10" ht="16.5" thickBot="1" x14ac:dyDescent="0.3">
      <c r="A5" s="26" t="s">
        <v>1</v>
      </c>
      <c r="B5" s="74">
        <f>SUM(B6:B9)</f>
        <v>17.5</v>
      </c>
      <c r="C5" s="74">
        <f t="shared" ref="C5:J5" si="0">SUM(C6:C9)</f>
        <v>12</v>
      </c>
      <c r="D5" s="74">
        <f t="shared" si="0"/>
        <v>20</v>
      </c>
      <c r="E5" s="74">
        <f t="shared" si="0"/>
        <v>20</v>
      </c>
      <c r="F5" s="74">
        <f t="shared" si="0"/>
        <v>23.5</v>
      </c>
      <c r="G5" s="74">
        <f t="shared" si="0"/>
        <v>42</v>
      </c>
      <c r="H5" s="74">
        <f t="shared" si="0"/>
        <v>42.5</v>
      </c>
      <c r="I5" s="74">
        <f t="shared" si="0"/>
        <v>40.5</v>
      </c>
      <c r="J5" s="74">
        <f t="shared" si="0"/>
        <v>0</v>
      </c>
    </row>
    <row r="6" spans="1:10" x14ac:dyDescent="0.25">
      <c r="A6" s="142" t="s">
        <v>144</v>
      </c>
      <c r="B6" s="143">
        <v>2</v>
      </c>
      <c r="C6" s="143">
        <v>2</v>
      </c>
      <c r="D6" s="143">
        <v>2</v>
      </c>
      <c r="E6" s="143">
        <v>2</v>
      </c>
      <c r="F6" s="143">
        <v>2</v>
      </c>
      <c r="G6" s="143">
        <v>3</v>
      </c>
      <c r="H6" s="158">
        <v>3</v>
      </c>
      <c r="I6" s="158">
        <v>2</v>
      </c>
      <c r="J6" s="158"/>
    </row>
    <row r="7" spans="1:10" x14ac:dyDescent="0.25">
      <c r="A7" s="9" t="s">
        <v>157</v>
      </c>
      <c r="B7" s="38">
        <v>3</v>
      </c>
      <c r="C7" s="38">
        <v>2</v>
      </c>
      <c r="D7" s="38">
        <v>1</v>
      </c>
      <c r="E7" s="38">
        <v>1</v>
      </c>
      <c r="F7" s="38">
        <v>0.5</v>
      </c>
      <c r="G7" s="85"/>
      <c r="H7" s="85">
        <v>0.5</v>
      </c>
      <c r="I7" s="85">
        <v>0.5</v>
      </c>
      <c r="J7" s="85"/>
    </row>
    <row r="8" spans="1:10" x14ac:dyDescent="0.25">
      <c r="A8" s="145" t="s">
        <v>174</v>
      </c>
      <c r="B8" s="146">
        <v>0.5</v>
      </c>
      <c r="C8" s="146">
        <v>5</v>
      </c>
      <c r="D8" s="146">
        <v>5</v>
      </c>
      <c r="E8" s="146">
        <v>4</v>
      </c>
      <c r="F8" s="146">
        <v>5</v>
      </c>
      <c r="G8" s="146">
        <v>7</v>
      </c>
      <c r="H8" s="159">
        <v>6</v>
      </c>
      <c r="I8" s="159">
        <v>7</v>
      </c>
      <c r="J8" s="159"/>
    </row>
    <row r="9" spans="1:10" x14ac:dyDescent="0.25">
      <c r="A9" s="9" t="s">
        <v>229</v>
      </c>
      <c r="B9" s="38">
        <v>12</v>
      </c>
      <c r="C9" s="38">
        <v>3</v>
      </c>
      <c r="D9" s="38">
        <v>12</v>
      </c>
      <c r="E9" s="71">
        <v>13</v>
      </c>
      <c r="F9" s="71">
        <v>16</v>
      </c>
      <c r="G9" s="71">
        <v>32</v>
      </c>
      <c r="H9" s="87">
        <v>33</v>
      </c>
      <c r="I9" s="87">
        <v>31</v>
      </c>
      <c r="J9" s="87"/>
    </row>
    <row r="10" spans="1:10" ht="16.5" thickBot="1" x14ac:dyDescent="0.3">
      <c r="A10" s="37"/>
      <c r="B10" s="91"/>
      <c r="C10" s="91"/>
      <c r="D10" s="91"/>
      <c r="E10" s="87"/>
      <c r="F10" s="87"/>
      <c r="G10" s="87"/>
      <c r="H10" s="87"/>
      <c r="I10" s="87"/>
      <c r="J10" s="87"/>
    </row>
    <row r="11" spans="1:10" ht="16.5" thickBot="1" x14ac:dyDescent="0.3">
      <c r="A11" s="26" t="s">
        <v>2</v>
      </c>
      <c r="B11" s="74">
        <f t="shared" ref="B11:J11" si="1">SUM(B12:B13)</f>
        <v>1.5</v>
      </c>
      <c r="C11" s="74">
        <f t="shared" si="1"/>
        <v>7.5</v>
      </c>
      <c r="D11" s="74">
        <f t="shared" si="1"/>
        <v>12.5</v>
      </c>
      <c r="E11" s="74">
        <f t="shared" si="1"/>
        <v>12.5</v>
      </c>
      <c r="F11" s="74">
        <f t="shared" si="1"/>
        <v>9.5</v>
      </c>
      <c r="G11" s="74">
        <f t="shared" si="1"/>
        <v>15.5</v>
      </c>
      <c r="H11" s="74">
        <f t="shared" si="1"/>
        <v>15.5</v>
      </c>
      <c r="I11" s="74">
        <f t="shared" si="1"/>
        <v>12.5</v>
      </c>
      <c r="J11" s="74">
        <f t="shared" si="1"/>
        <v>0</v>
      </c>
    </row>
    <row r="12" spans="1:10" x14ac:dyDescent="0.25">
      <c r="A12" s="142" t="s">
        <v>42</v>
      </c>
      <c r="B12" s="143">
        <v>0.5</v>
      </c>
      <c r="C12" s="143">
        <v>0.5</v>
      </c>
      <c r="D12" s="143">
        <v>0.5</v>
      </c>
      <c r="E12" s="143">
        <v>0.5</v>
      </c>
      <c r="F12" s="143">
        <v>0.5</v>
      </c>
      <c r="G12" s="143">
        <v>0.5</v>
      </c>
      <c r="H12" s="158">
        <v>0.5</v>
      </c>
      <c r="I12" s="158">
        <v>0.5</v>
      </c>
      <c r="J12" s="158"/>
    </row>
    <row r="13" spans="1:10" x14ac:dyDescent="0.25">
      <c r="A13" s="9" t="s">
        <v>45</v>
      </c>
      <c r="B13" s="38">
        <v>1</v>
      </c>
      <c r="C13" s="38">
        <v>7</v>
      </c>
      <c r="D13" s="38">
        <v>12</v>
      </c>
      <c r="E13" s="71">
        <v>12</v>
      </c>
      <c r="F13" s="71">
        <v>9</v>
      </c>
      <c r="G13" s="71">
        <v>15</v>
      </c>
      <c r="H13" s="87">
        <v>15</v>
      </c>
      <c r="I13" s="87">
        <v>12</v>
      </c>
      <c r="J13" s="87"/>
    </row>
    <row r="14" spans="1:10" ht="16.5" thickBot="1" x14ac:dyDescent="0.3">
      <c r="A14" s="37"/>
      <c r="B14" s="91"/>
      <c r="C14" s="91"/>
      <c r="D14" s="91"/>
      <c r="E14" s="87"/>
      <c r="F14" s="87"/>
      <c r="G14" s="87"/>
      <c r="H14" s="87"/>
      <c r="I14" s="87"/>
      <c r="J14" s="87"/>
    </row>
    <row r="15" spans="1:10" ht="16.5" thickBot="1" x14ac:dyDescent="0.3">
      <c r="A15" s="26" t="s">
        <v>4</v>
      </c>
      <c r="B15" s="74">
        <f>SUM(B16:B29)</f>
        <v>35.5</v>
      </c>
      <c r="C15" s="74">
        <f t="shared" ref="C15:J15" si="2">SUM(C16:C29)</f>
        <v>48.5</v>
      </c>
      <c r="D15" s="74">
        <f t="shared" si="2"/>
        <v>30.5</v>
      </c>
      <c r="E15" s="74">
        <f t="shared" si="2"/>
        <v>27.5</v>
      </c>
      <c r="F15" s="74">
        <f t="shared" si="2"/>
        <v>24.5</v>
      </c>
      <c r="G15" s="74">
        <f t="shared" si="2"/>
        <v>38.5</v>
      </c>
      <c r="H15" s="74">
        <f t="shared" si="2"/>
        <v>25.299999999999997</v>
      </c>
      <c r="I15" s="74">
        <f t="shared" si="2"/>
        <v>22.2</v>
      </c>
      <c r="J15" s="74">
        <f t="shared" si="2"/>
        <v>0</v>
      </c>
    </row>
    <row r="16" spans="1:10" x14ac:dyDescent="0.25">
      <c r="A16" s="142" t="s">
        <v>194</v>
      </c>
      <c r="B16" s="143">
        <v>25</v>
      </c>
      <c r="C16" s="143">
        <v>20</v>
      </c>
      <c r="D16" s="143">
        <v>8</v>
      </c>
      <c r="E16" s="143"/>
      <c r="F16" s="143">
        <v>0.5</v>
      </c>
      <c r="G16" s="143">
        <v>2</v>
      </c>
      <c r="H16" s="158">
        <v>1</v>
      </c>
      <c r="I16" s="158">
        <v>0.5</v>
      </c>
      <c r="J16" s="158"/>
    </row>
    <row r="17" spans="1:10" x14ac:dyDescent="0.25">
      <c r="A17" s="9" t="s">
        <v>86</v>
      </c>
      <c r="B17" s="38"/>
      <c r="C17" s="38">
        <v>0.5</v>
      </c>
      <c r="D17" s="38">
        <v>0.5</v>
      </c>
      <c r="E17" s="38">
        <v>0.5</v>
      </c>
      <c r="F17" s="38">
        <v>0.5</v>
      </c>
      <c r="G17" s="38">
        <v>0.5</v>
      </c>
      <c r="H17" s="85">
        <v>0.1</v>
      </c>
      <c r="I17" s="85">
        <v>0.5</v>
      </c>
      <c r="J17" s="85"/>
    </row>
    <row r="18" spans="1:10" x14ac:dyDescent="0.25">
      <c r="A18" s="145" t="s">
        <v>89</v>
      </c>
      <c r="B18" s="146">
        <v>0.5</v>
      </c>
      <c r="C18" s="146">
        <v>0.5</v>
      </c>
      <c r="D18" s="146">
        <v>0.5</v>
      </c>
      <c r="E18" s="146">
        <v>0.5</v>
      </c>
      <c r="F18" s="146"/>
      <c r="G18" s="159"/>
      <c r="H18" s="159"/>
      <c r="I18" s="159"/>
      <c r="J18" s="159"/>
    </row>
    <row r="19" spans="1:10" x14ac:dyDescent="0.25">
      <c r="A19" s="9" t="s">
        <v>96</v>
      </c>
      <c r="B19" s="38"/>
      <c r="C19" s="38">
        <v>1</v>
      </c>
      <c r="D19" s="38">
        <v>1</v>
      </c>
      <c r="E19" s="38">
        <v>0.5</v>
      </c>
      <c r="F19" s="38">
        <v>1</v>
      </c>
      <c r="G19" s="38">
        <v>1</v>
      </c>
      <c r="H19" s="85">
        <v>2</v>
      </c>
      <c r="I19" s="85">
        <v>2</v>
      </c>
      <c r="J19" s="85"/>
    </row>
    <row r="20" spans="1:10" x14ac:dyDescent="0.25">
      <c r="A20" s="145" t="s">
        <v>97</v>
      </c>
      <c r="B20" s="146">
        <v>0.5</v>
      </c>
      <c r="C20" s="146">
        <v>0.5</v>
      </c>
      <c r="D20" s="146">
        <v>0.5</v>
      </c>
      <c r="E20" s="146"/>
      <c r="F20" s="146"/>
      <c r="G20" s="159"/>
      <c r="H20" s="159">
        <v>0.1</v>
      </c>
      <c r="I20" s="159">
        <v>0.1</v>
      </c>
      <c r="J20" s="159"/>
    </row>
    <row r="21" spans="1:10" x14ac:dyDescent="0.25">
      <c r="A21" s="9" t="s">
        <v>99</v>
      </c>
      <c r="B21" s="38">
        <v>3</v>
      </c>
      <c r="C21" s="38">
        <v>3</v>
      </c>
      <c r="D21" s="38">
        <v>3</v>
      </c>
      <c r="E21" s="38">
        <v>5</v>
      </c>
      <c r="F21" s="38">
        <v>4</v>
      </c>
      <c r="G21" s="38">
        <v>6</v>
      </c>
      <c r="H21" s="85">
        <v>5</v>
      </c>
      <c r="I21" s="85">
        <v>6</v>
      </c>
      <c r="J21" s="85"/>
    </row>
    <row r="22" spans="1:10" x14ac:dyDescent="0.25">
      <c r="A22" s="145" t="s">
        <v>101</v>
      </c>
      <c r="B22" s="146">
        <v>1</v>
      </c>
      <c r="C22" s="146">
        <v>2</v>
      </c>
      <c r="D22" s="146">
        <v>2</v>
      </c>
      <c r="E22" s="146">
        <v>3</v>
      </c>
      <c r="F22" s="146">
        <v>1</v>
      </c>
      <c r="G22" s="146">
        <v>2</v>
      </c>
      <c r="H22" s="159">
        <v>1</v>
      </c>
      <c r="I22" s="159">
        <v>0.5</v>
      </c>
      <c r="J22" s="159"/>
    </row>
    <row r="23" spans="1:10" x14ac:dyDescent="0.25">
      <c r="A23" s="9" t="s">
        <v>123</v>
      </c>
      <c r="B23" s="38"/>
      <c r="C23" s="38">
        <v>0.5</v>
      </c>
      <c r="D23" s="38">
        <v>0.5</v>
      </c>
      <c r="E23" s="38">
        <v>0.5</v>
      </c>
      <c r="F23" s="38">
        <v>0.5</v>
      </c>
      <c r="G23" s="38">
        <v>1</v>
      </c>
      <c r="H23" s="85">
        <v>0.5</v>
      </c>
      <c r="I23" s="85">
        <v>0.5</v>
      </c>
      <c r="J23" s="85"/>
    </row>
    <row r="24" spans="1:10" x14ac:dyDescent="0.25">
      <c r="A24" s="145" t="s">
        <v>125</v>
      </c>
      <c r="B24" s="146">
        <v>0.5</v>
      </c>
      <c r="C24" s="146">
        <v>10</v>
      </c>
      <c r="D24" s="146">
        <v>8</v>
      </c>
      <c r="E24" s="146">
        <v>4</v>
      </c>
      <c r="F24" s="146">
        <v>4</v>
      </c>
      <c r="G24" s="146">
        <v>1</v>
      </c>
      <c r="H24" s="159">
        <v>2</v>
      </c>
      <c r="I24" s="159">
        <v>1</v>
      </c>
      <c r="J24" s="159"/>
    </row>
    <row r="25" spans="1:10" x14ac:dyDescent="0.25">
      <c r="A25" s="9" t="s">
        <v>130</v>
      </c>
      <c r="B25" s="38"/>
      <c r="C25" s="38">
        <v>2</v>
      </c>
      <c r="D25" s="38"/>
      <c r="E25" s="38"/>
      <c r="F25" s="38"/>
      <c r="G25" s="85"/>
      <c r="H25" s="85"/>
      <c r="I25" s="85"/>
      <c r="J25" s="85"/>
    </row>
    <row r="26" spans="1:10" x14ac:dyDescent="0.25">
      <c r="A26" s="145" t="s">
        <v>131</v>
      </c>
      <c r="B26" s="146">
        <v>2</v>
      </c>
      <c r="C26" s="146">
        <v>6</v>
      </c>
      <c r="D26" s="146">
        <v>5</v>
      </c>
      <c r="E26" s="146">
        <v>4</v>
      </c>
      <c r="F26" s="146">
        <v>5</v>
      </c>
      <c r="G26" s="146">
        <v>9</v>
      </c>
      <c r="H26" s="159">
        <v>3</v>
      </c>
      <c r="I26" s="159">
        <v>3</v>
      </c>
      <c r="J26" s="159"/>
    </row>
    <row r="27" spans="1:10" x14ac:dyDescent="0.25">
      <c r="A27" s="9" t="s">
        <v>137</v>
      </c>
      <c r="B27" s="38">
        <v>0.5</v>
      </c>
      <c r="C27" s="38">
        <v>1</v>
      </c>
      <c r="D27" s="38">
        <v>0.5</v>
      </c>
      <c r="E27" s="38">
        <v>0.5</v>
      </c>
      <c r="F27" s="38">
        <v>0.5</v>
      </c>
      <c r="G27" s="38">
        <v>0.5</v>
      </c>
      <c r="H27" s="85">
        <v>0.1</v>
      </c>
      <c r="I27" s="85"/>
      <c r="J27" s="85"/>
    </row>
    <row r="28" spans="1:10" x14ac:dyDescent="0.25">
      <c r="A28" s="145" t="s">
        <v>139</v>
      </c>
      <c r="B28" s="146">
        <v>0.5</v>
      </c>
      <c r="C28" s="146">
        <v>0.5</v>
      </c>
      <c r="D28" s="146">
        <v>1</v>
      </c>
      <c r="E28" s="146">
        <v>1</v>
      </c>
      <c r="F28" s="146">
        <v>0.5</v>
      </c>
      <c r="G28" s="146">
        <v>0.5</v>
      </c>
      <c r="H28" s="159">
        <v>0.5</v>
      </c>
      <c r="I28" s="159">
        <v>0.1</v>
      </c>
      <c r="J28" s="159"/>
    </row>
    <row r="29" spans="1:10" x14ac:dyDescent="0.25">
      <c r="A29" s="151" t="s">
        <v>197</v>
      </c>
      <c r="B29" s="152">
        <v>2</v>
      </c>
      <c r="C29" s="152">
        <v>1</v>
      </c>
      <c r="D29" s="152"/>
      <c r="E29" s="152">
        <v>8</v>
      </c>
      <c r="F29" s="152">
        <v>7</v>
      </c>
      <c r="G29" s="152">
        <v>15</v>
      </c>
      <c r="H29" s="160">
        <v>10</v>
      </c>
      <c r="I29" s="160">
        <v>8</v>
      </c>
      <c r="J29" s="160"/>
    </row>
    <row r="30" spans="1:10" x14ac:dyDescent="0.25">
      <c r="A30" s="151" t="s">
        <v>198</v>
      </c>
      <c r="B30" s="152"/>
      <c r="C30" s="152"/>
      <c r="D30" s="152"/>
      <c r="E30" s="152">
        <v>7</v>
      </c>
      <c r="F30" s="152">
        <v>3</v>
      </c>
      <c r="G30" s="152">
        <v>1</v>
      </c>
      <c r="H30" s="160">
        <v>1</v>
      </c>
      <c r="I30" s="160">
        <v>4</v>
      </c>
      <c r="J30" s="160"/>
    </row>
    <row r="31" spans="1:10" ht="16.5" thickBot="1" x14ac:dyDescent="0.3">
      <c r="A31" s="9"/>
      <c r="B31" s="38"/>
      <c r="C31" s="38"/>
      <c r="D31" s="38"/>
      <c r="E31" s="38"/>
      <c r="F31" s="38"/>
      <c r="G31" s="38"/>
      <c r="H31" s="77"/>
      <c r="I31" s="77"/>
      <c r="J31" s="77"/>
    </row>
    <row r="32" spans="1:10" ht="16.5" thickBot="1" x14ac:dyDescent="0.3">
      <c r="A32" s="26" t="s">
        <v>5</v>
      </c>
      <c r="B32" s="92">
        <f>B15+B11+B5</f>
        <v>54.5</v>
      </c>
      <c r="C32" s="74">
        <f t="shared" ref="C32:G32" si="3">C15+C11+C5</f>
        <v>68</v>
      </c>
      <c r="D32" s="92">
        <f t="shared" si="3"/>
        <v>63</v>
      </c>
      <c r="E32" s="74">
        <f t="shared" si="3"/>
        <v>60</v>
      </c>
      <c r="F32" s="93">
        <f t="shared" si="3"/>
        <v>57.5</v>
      </c>
      <c r="G32" s="93">
        <f t="shared" si="3"/>
        <v>96</v>
      </c>
      <c r="H32" s="93">
        <f t="shared" ref="H32:J32" si="4">H15+H11+H5</f>
        <v>83.3</v>
      </c>
      <c r="I32" s="93">
        <f t="shared" si="4"/>
        <v>75.2</v>
      </c>
      <c r="J32" s="93">
        <f t="shared" si="4"/>
        <v>0</v>
      </c>
    </row>
    <row r="33" spans="1:10" ht="16.5" thickBot="1" x14ac:dyDescent="0.3">
      <c r="A33" s="44" t="s">
        <v>6</v>
      </c>
      <c r="B33" s="88">
        <f>COUNT(B6:B9)+COUNT(B12:B13)+COUNT(B16:B28)</f>
        <v>15</v>
      </c>
      <c r="C33" s="88">
        <f t="shared" ref="C33:J33" si="5">COUNT(C6:C9)+COUNT(C12:C13)+COUNT(C16:C28)</f>
        <v>19</v>
      </c>
      <c r="D33" s="88">
        <f t="shared" si="5"/>
        <v>18</v>
      </c>
      <c r="E33" s="88">
        <f t="shared" si="5"/>
        <v>16</v>
      </c>
      <c r="F33" s="88">
        <f t="shared" si="5"/>
        <v>16</v>
      </c>
      <c r="G33" s="88">
        <f t="shared" si="5"/>
        <v>15</v>
      </c>
      <c r="H33" s="88">
        <f t="shared" si="5"/>
        <v>17</v>
      </c>
      <c r="I33" s="88">
        <f t="shared" si="5"/>
        <v>16</v>
      </c>
      <c r="J33" s="88">
        <f t="shared" si="5"/>
        <v>0</v>
      </c>
    </row>
    <row r="34" spans="1:10" x14ac:dyDescent="0.25">
      <c r="B34" s="83"/>
      <c r="C34" s="83"/>
      <c r="D34" s="83"/>
      <c r="E34" s="83"/>
      <c r="F34" s="83"/>
      <c r="G34" s="83"/>
      <c r="H34" s="83"/>
      <c r="I34" s="83">
        <v>8141</v>
      </c>
    </row>
  </sheetData>
  <sortState xmlns:xlrd2="http://schemas.microsoft.com/office/spreadsheetml/2017/richdata2" ref="A16:H28">
    <sortCondition ref="A16:A28"/>
  </sortState>
  <phoneticPr fontId="4" type="noConversion"/>
  <printOptions gridLines="1"/>
  <pageMargins left="0.74803149606299213" right="0.74803149606299213" top="0.98425196850393704" bottom="0.98425196850393704" header="0.51181102362204722" footer="0.51181102362204722"/>
  <pageSetup paperSize="9" scale="93" fitToHeight="0" orientation="portrait" r:id="rId1"/>
  <headerFooter alignWithMargins="0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 codeName="Sheet81"/>
  <dimension ref="A1:F33"/>
  <sheetViews>
    <sheetView workbookViewId="0">
      <selection activeCell="M25" sqref="M25"/>
    </sheetView>
  </sheetViews>
  <sheetFormatPr defaultColWidth="8.85546875" defaultRowHeight="15.75" x14ac:dyDescent="0.25"/>
  <cols>
    <col min="1" max="1" width="33.140625" style="2" customWidth="1"/>
    <col min="2" max="2" width="10.5703125" style="2" bestFit="1" customWidth="1"/>
    <col min="3" max="6" width="11.5703125" style="2" customWidth="1"/>
    <col min="7" max="16384" width="8.85546875" style="2"/>
  </cols>
  <sheetData>
    <row r="1" spans="1:6" ht="16.5" thickBot="1" x14ac:dyDescent="0.3">
      <c r="A1" s="115" t="s">
        <v>511</v>
      </c>
      <c r="B1" s="97">
        <v>2014</v>
      </c>
      <c r="C1" s="97">
        <v>2017</v>
      </c>
      <c r="D1" s="97">
        <v>2020</v>
      </c>
      <c r="E1" s="97">
        <v>2023</v>
      </c>
      <c r="F1" s="97"/>
    </row>
    <row r="2" spans="1:6" x14ac:dyDescent="0.25">
      <c r="A2" s="140"/>
      <c r="B2" s="136" t="s">
        <v>518</v>
      </c>
      <c r="C2" s="89"/>
      <c r="D2" s="89"/>
      <c r="E2" s="89" t="s">
        <v>305</v>
      </c>
      <c r="F2" s="89"/>
    </row>
    <row r="3" spans="1:6" ht="16.5" thickBot="1" x14ac:dyDescent="0.3">
      <c r="A3" s="60" t="s">
        <v>542</v>
      </c>
      <c r="B3" s="87" t="s">
        <v>189</v>
      </c>
      <c r="C3" s="87" t="s">
        <v>189</v>
      </c>
      <c r="D3" s="87" t="s">
        <v>189</v>
      </c>
      <c r="E3" s="87" t="s">
        <v>189</v>
      </c>
      <c r="F3" s="87" t="s">
        <v>189</v>
      </c>
    </row>
    <row r="4" spans="1:6" ht="16.5" thickBot="1" x14ac:dyDescent="0.3">
      <c r="A4" s="30" t="s">
        <v>3</v>
      </c>
      <c r="B4" s="97">
        <f>SUM(B5:B6)</f>
        <v>0.5</v>
      </c>
      <c r="C4" s="97">
        <f t="shared" ref="C4:E4" si="0">SUM(C5:C6)</f>
        <v>0.5</v>
      </c>
      <c r="D4" s="97">
        <f t="shared" si="0"/>
        <v>0.01</v>
      </c>
      <c r="E4" s="97">
        <f t="shared" si="0"/>
        <v>0</v>
      </c>
      <c r="F4" s="97">
        <f t="shared" ref="F4" si="1">SUM(F5:F6)</f>
        <v>0</v>
      </c>
    </row>
    <row r="5" spans="1:6" x14ac:dyDescent="0.25">
      <c r="A5" s="161" t="s">
        <v>59</v>
      </c>
      <c r="B5" s="158"/>
      <c r="C5" s="158"/>
      <c r="D5" s="158">
        <v>0.01</v>
      </c>
      <c r="E5" s="158"/>
      <c r="F5" s="158"/>
    </row>
    <row r="6" spans="1:6" x14ac:dyDescent="0.25">
      <c r="A6" s="13" t="s">
        <v>65</v>
      </c>
      <c r="B6" s="85">
        <v>0.5</v>
      </c>
      <c r="C6" s="85">
        <v>0.5</v>
      </c>
      <c r="D6" s="85"/>
      <c r="E6" s="85"/>
      <c r="F6" s="85"/>
    </row>
    <row r="7" spans="1:6" ht="16.5" thickBot="1" x14ac:dyDescent="0.3">
      <c r="A7" s="56"/>
      <c r="B7" s="87"/>
      <c r="C7" s="87"/>
      <c r="D7" s="87"/>
      <c r="E7" s="87"/>
      <c r="F7" s="87"/>
    </row>
    <row r="8" spans="1:6" ht="16.5" thickBot="1" x14ac:dyDescent="0.3">
      <c r="A8" s="30" t="s">
        <v>1</v>
      </c>
      <c r="B8" s="97">
        <f>SUM(B9:B12)</f>
        <v>19.5</v>
      </c>
      <c r="C8" s="97">
        <f t="shared" ref="C8:E8" si="2">SUM(C9:C12)</f>
        <v>18</v>
      </c>
      <c r="D8" s="97">
        <f t="shared" si="2"/>
        <v>21.5</v>
      </c>
      <c r="E8" s="97">
        <f t="shared" si="2"/>
        <v>27.5</v>
      </c>
      <c r="F8" s="97">
        <f t="shared" ref="F8" si="3">SUM(F9:F12)</f>
        <v>0</v>
      </c>
    </row>
    <row r="9" spans="1:6" x14ac:dyDescent="0.25">
      <c r="A9" s="161" t="s">
        <v>144</v>
      </c>
      <c r="B9" s="158">
        <v>11</v>
      </c>
      <c r="C9" s="158">
        <v>7</v>
      </c>
      <c r="D9" s="158">
        <v>11</v>
      </c>
      <c r="E9" s="158">
        <v>18</v>
      </c>
      <c r="F9" s="158"/>
    </row>
    <row r="10" spans="1:6" x14ac:dyDescent="0.25">
      <c r="A10" s="13" t="s">
        <v>308</v>
      </c>
      <c r="B10" s="85">
        <v>0.5</v>
      </c>
      <c r="C10" s="85">
        <v>1</v>
      </c>
      <c r="D10" s="85">
        <v>0.5</v>
      </c>
      <c r="E10" s="85">
        <v>0.5</v>
      </c>
      <c r="F10" s="85"/>
    </row>
    <row r="11" spans="1:6" x14ac:dyDescent="0.25">
      <c r="A11" s="163" t="s">
        <v>174</v>
      </c>
      <c r="B11" s="159">
        <v>5</v>
      </c>
      <c r="C11" s="159">
        <v>8</v>
      </c>
      <c r="D11" s="159">
        <v>5</v>
      </c>
      <c r="E11" s="159">
        <v>6</v>
      </c>
      <c r="F11" s="159"/>
    </row>
    <row r="12" spans="1:6" x14ac:dyDescent="0.25">
      <c r="A12" s="13" t="s">
        <v>208</v>
      </c>
      <c r="B12" s="85">
        <v>3</v>
      </c>
      <c r="C12" s="85">
        <v>2</v>
      </c>
      <c r="D12" s="85">
        <v>5</v>
      </c>
      <c r="E12" s="85">
        <v>3</v>
      </c>
      <c r="F12" s="85"/>
    </row>
    <row r="13" spans="1:6" ht="16.5" thickBot="1" x14ac:dyDescent="0.3">
      <c r="A13" s="56"/>
      <c r="B13" s="87"/>
      <c r="C13" s="87"/>
      <c r="D13" s="87"/>
      <c r="E13" s="87"/>
      <c r="F13" s="87"/>
    </row>
    <row r="14" spans="1:6" ht="16.5" thickBot="1" x14ac:dyDescent="0.3">
      <c r="A14" s="30" t="s">
        <v>2</v>
      </c>
      <c r="B14" s="97">
        <f>SUM(B15:B18)</f>
        <v>25</v>
      </c>
      <c r="C14" s="97">
        <f t="shared" ref="C14:E14" si="4">SUM(C15:C18)</f>
        <v>18</v>
      </c>
      <c r="D14" s="97">
        <f t="shared" si="4"/>
        <v>20.61</v>
      </c>
      <c r="E14" s="97">
        <f t="shared" si="4"/>
        <v>29</v>
      </c>
      <c r="F14" s="97">
        <f t="shared" ref="F14" si="5">SUM(F15:F18)</f>
        <v>0</v>
      </c>
    </row>
    <row r="15" spans="1:6" x14ac:dyDescent="0.25">
      <c r="A15" s="161" t="s">
        <v>15</v>
      </c>
      <c r="B15" s="158">
        <v>0.5</v>
      </c>
      <c r="C15" s="158">
        <v>0.5</v>
      </c>
      <c r="D15" s="158">
        <v>0.01</v>
      </c>
      <c r="E15" s="158">
        <v>1</v>
      </c>
      <c r="F15" s="158"/>
    </row>
    <row r="16" spans="1:6" x14ac:dyDescent="0.25">
      <c r="A16" s="13" t="s">
        <v>17</v>
      </c>
      <c r="B16" s="85"/>
      <c r="C16" s="85"/>
      <c r="D16" s="85">
        <v>0.1</v>
      </c>
      <c r="E16" s="85"/>
      <c r="F16" s="85"/>
    </row>
    <row r="17" spans="1:6" x14ac:dyDescent="0.25">
      <c r="A17" s="163" t="s">
        <v>543</v>
      </c>
      <c r="B17" s="159">
        <v>0.5</v>
      </c>
      <c r="C17" s="159">
        <v>0.5</v>
      </c>
      <c r="D17" s="159">
        <v>0.5</v>
      </c>
      <c r="E17" s="159"/>
      <c r="F17" s="159"/>
    </row>
    <row r="18" spans="1:6" x14ac:dyDescent="0.25">
      <c r="A18" s="13" t="s">
        <v>42</v>
      </c>
      <c r="B18" s="85">
        <v>24</v>
      </c>
      <c r="C18" s="85">
        <v>17</v>
      </c>
      <c r="D18" s="85">
        <v>20</v>
      </c>
      <c r="E18" s="85">
        <v>28</v>
      </c>
      <c r="F18" s="85"/>
    </row>
    <row r="19" spans="1:6" ht="16.5" thickBot="1" x14ac:dyDescent="0.3">
      <c r="A19" s="56"/>
      <c r="B19" s="87"/>
      <c r="C19" s="87"/>
      <c r="D19" s="87"/>
      <c r="E19" s="87"/>
      <c r="F19" s="87"/>
    </row>
    <row r="20" spans="1:6" ht="16.5" thickBot="1" x14ac:dyDescent="0.3">
      <c r="A20" s="30" t="s">
        <v>4</v>
      </c>
      <c r="B20" s="97">
        <f>SUM(B21:B28)</f>
        <v>27</v>
      </c>
      <c r="C20" s="97">
        <f t="shared" ref="C20:E20" si="6">SUM(C21:C28)</f>
        <v>33.5</v>
      </c>
      <c r="D20" s="97">
        <f t="shared" si="6"/>
        <v>31.5</v>
      </c>
      <c r="E20" s="97">
        <f t="shared" si="6"/>
        <v>37.5</v>
      </c>
      <c r="F20" s="97">
        <f t="shared" ref="F20" si="7">SUM(F21:F28)</f>
        <v>0</v>
      </c>
    </row>
    <row r="21" spans="1:6" x14ac:dyDescent="0.25">
      <c r="A21" s="161" t="s">
        <v>461</v>
      </c>
      <c r="B21" s="158">
        <v>0.5</v>
      </c>
      <c r="C21" s="158"/>
      <c r="D21" s="158">
        <v>0.5</v>
      </c>
      <c r="E21" s="158">
        <v>5</v>
      </c>
      <c r="F21" s="158"/>
    </row>
    <row r="22" spans="1:6" x14ac:dyDescent="0.25">
      <c r="A22" s="13" t="s">
        <v>75</v>
      </c>
      <c r="B22" s="85">
        <v>0.5</v>
      </c>
      <c r="C22" s="85"/>
      <c r="D22" s="85"/>
      <c r="E22" s="85"/>
      <c r="F22" s="85"/>
    </row>
    <row r="23" spans="1:6" x14ac:dyDescent="0.25">
      <c r="A23" s="163" t="s">
        <v>91</v>
      </c>
      <c r="B23" s="159">
        <v>0.5</v>
      </c>
      <c r="C23" s="159">
        <v>0.5</v>
      </c>
      <c r="D23" s="159">
        <v>5</v>
      </c>
      <c r="E23" s="159">
        <v>3</v>
      </c>
      <c r="F23" s="159"/>
    </row>
    <row r="24" spans="1:6" x14ac:dyDescent="0.25">
      <c r="A24" s="13" t="s">
        <v>539</v>
      </c>
      <c r="B24" s="85">
        <v>0.5</v>
      </c>
      <c r="C24" s="85">
        <v>1</v>
      </c>
      <c r="D24" s="85"/>
      <c r="E24" s="85">
        <v>0.5</v>
      </c>
      <c r="F24" s="85"/>
    </row>
    <row r="25" spans="1:6" x14ac:dyDescent="0.25">
      <c r="A25" s="163" t="s">
        <v>544</v>
      </c>
      <c r="B25" s="159">
        <v>9</v>
      </c>
      <c r="C25" s="159">
        <v>10</v>
      </c>
      <c r="D25" s="159">
        <v>8</v>
      </c>
      <c r="E25" s="159">
        <v>9</v>
      </c>
      <c r="F25" s="159"/>
    </row>
    <row r="26" spans="1:6" x14ac:dyDescent="0.25">
      <c r="A26" s="13" t="s">
        <v>122</v>
      </c>
      <c r="B26" s="85">
        <v>2</v>
      </c>
      <c r="C26" s="85">
        <v>2</v>
      </c>
      <c r="D26" s="85">
        <v>3</v>
      </c>
      <c r="E26" s="85">
        <v>7</v>
      </c>
      <c r="F26" s="85"/>
    </row>
    <row r="27" spans="1:6" x14ac:dyDescent="0.25">
      <c r="A27" s="163" t="s">
        <v>123</v>
      </c>
      <c r="B27" s="159">
        <v>6</v>
      </c>
      <c r="C27" s="159">
        <v>5</v>
      </c>
      <c r="D27" s="159">
        <v>5</v>
      </c>
      <c r="E27" s="159">
        <v>5</v>
      </c>
      <c r="F27" s="159"/>
    </row>
    <row r="28" spans="1:6" x14ac:dyDescent="0.25">
      <c r="A28" s="210" t="s">
        <v>270</v>
      </c>
      <c r="B28" s="160">
        <v>8</v>
      </c>
      <c r="C28" s="160">
        <v>15</v>
      </c>
      <c r="D28" s="160">
        <v>10</v>
      </c>
      <c r="E28" s="160">
        <v>8</v>
      </c>
      <c r="F28" s="160"/>
    </row>
    <row r="29" spans="1:6" x14ac:dyDescent="0.25">
      <c r="A29" s="210" t="s">
        <v>198</v>
      </c>
      <c r="B29" s="160">
        <v>4</v>
      </c>
      <c r="C29" s="160">
        <v>4</v>
      </c>
      <c r="D29" s="160">
        <v>7</v>
      </c>
      <c r="E29" s="160">
        <v>3</v>
      </c>
      <c r="F29" s="160"/>
    </row>
    <row r="30" spans="1:6" ht="16.5" thickBot="1" x14ac:dyDescent="0.3">
      <c r="A30" s="56"/>
      <c r="B30" s="87"/>
      <c r="C30" s="87"/>
      <c r="D30" s="87"/>
      <c r="E30" s="87"/>
      <c r="F30" s="87"/>
    </row>
    <row r="31" spans="1:6" ht="16.5" thickBot="1" x14ac:dyDescent="0.3">
      <c r="A31" s="30" t="s">
        <v>5</v>
      </c>
      <c r="B31" s="97">
        <f>B4+B8+B14+B20</f>
        <v>72</v>
      </c>
      <c r="C31" s="97">
        <f t="shared" ref="C31:E31" si="8">C4+C8+C14+C20</f>
        <v>70</v>
      </c>
      <c r="D31" s="97">
        <f t="shared" si="8"/>
        <v>73.62</v>
      </c>
      <c r="E31" s="97">
        <f t="shared" si="8"/>
        <v>94</v>
      </c>
      <c r="F31" s="97">
        <f t="shared" ref="F31" si="9">F4+F8+F14+F20</f>
        <v>0</v>
      </c>
    </row>
    <row r="32" spans="1:6" ht="16.5" thickBot="1" x14ac:dyDescent="0.3">
      <c r="A32" s="30" t="s">
        <v>6</v>
      </c>
      <c r="B32" s="88">
        <f>COUNT(B5:B6)+COUNT(B9:B12)+COUNT(B15:B18)+COUNT(B21:B27)</f>
        <v>15</v>
      </c>
      <c r="C32" s="88">
        <f t="shared" ref="C32:E32" si="10">COUNT(C5:C6)+COUNT(C9:C12)+COUNT(C15:C18)+COUNT(C21:C27)</f>
        <v>13</v>
      </c>
      <c r="D32" s="88">
        <f t="shared" si="10"/>
        <v>14</v>
      </c>
      <c r="E32" s="88">
        <f t="shared" si="10"/>
        <v>12</v>
      </c>
      <c r="F32" s="88">
        <f t="shared" ref="F32" si="11">COUNT(F5:F6)+COUNT(F9:F12)+COUNT(F15:F18)+COUNT(F21:F27)</f>
        <v>0</v>
      </c>
    </row>
    <row r="33" spans="2:6" x14ac:dyDescent="0.25">
      <c r="B33" s="83"/>
      <c r="C33" s="83"/>
      <c r="D33" s="83"/>
      <c r="E33" s="83"/>
      <c r="F33" s="83"/>
    </row>
  </sheetData>
  <sortState xmlns:xlrd2="http://schemas.microsoft.com/office/spreadsheetml/2017/richdata2" ref="A21:E27">
    <sortCondition ref="A20:A27"/>
  </sortState>
  <printOptions gridLines="1"/>
  <pageMargins left="0.7" right="0.7" top="0.75" bottom="0.75" header="0.3" footer="0.3"/>
  <pageSetup paperSize="9"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 codeName="Sheet82"/>
  <dimension ref="A1:I44"/>
  <sheetViews>
    <sheetView workbookViewId="0">
      <selection activeCell="L25" sqref="L25"/>
    </sheetView>
  </sheetViews>
  <sheetFormatPr defaultColWidth="8.85546875" defaultRowHeight="15.75" x14ac:dyDescent="0.25"/>
  <cols>
    <col min="1" max="1" width="34.140625" style="2" customWidth="1"/>
    <col min="2" max="2" width="9.5703125" style="2" bestFit="1" customWidth="1"/>
    <col min="3" max="6" width="11.5703125" style="2" customWidth="1"/>
    <col min="7" max="16384" width="8.85546875" style="2"/>
  </cols>
  <sheetData>
    <row r="1" spans="1:9" ht="16.5" thickBot="1" x14ac:dyDescent="0.3">
      <c r="A1" s="115" t="s">
        <v>511</v>
      </c>
      <c r="B1" s="97">
        <v>2014</v>
      </c>
      <c r="C1" s="97">
        <v>2017</v>
      </c>
      <c r="D1" s="97">
        <v>2020</v>
      </c>
      <c r="E1" s="97">
        <v>2023</v>
      </c>
      <c r="F1" s="97"/>
      <c r="G1" s="83"/>
      <c r="H1" s="83"/>
      <c r="I1" s="83"/>
    </row>
    <row r="2" spans="1:9" x14ac:dyDescent="0.25">
      <c r="A2" s="140" t="s">
        <v>545</v>
      </c>
      <c r="B2" s="136" t="s">
        <v>546</v>
      </c>
      <c r="C2" s="89"/>
      <c r="D2" s="89"/>
      <c r="E2" s="89" t="s">
        <v>547</v>
      </c>
      <c r="F2" s="89"/>
      <c r="G2" s="83"/>
      <c r="H2" s="83"/>
      <c r="I2" s="83"/>
    </row>
    <row r="3" spans="1:9" ht="16.5" thickBot="1" x14ac:dyDescent="0.3">
      <c r="A3" s="60" t="s">
        <v>548</v>
      </c>
      <c r="B3" s="87" t="s">
        <v>189</v>
      </c>
      <c r="C3" s="87" t="s">
        <v>189</v>
      </c>
      <c r="D3" s="87" t="s">
        <v>189</v>
      </c>
      <c r="E3" s="87" t="s">
        <v>189</v>
      </c>
      <c r="F3" s="87" t="s">
        <v>189</v>
      </c>
      <c r="G3" s="83"/>
      <c r="H3" s="83"/>
      <c r="I3" s="83"/>
    </row>
    <row r="4" spans="1:9" ht="16.5" thickBot="1" x14ac:dyDescent="0.3">
      <c r="A4" s="30" t="s">
        <v>3</v>
      </c>
      <c r="B4" s="97">
        <f>SUM(B5:B8)</f>
        <v>3</v>
      </c>
      <c r="C4" s="97">
        <f t="shared" ref="C4:E4" si="0">SUM(C5:C8)</f>
        <v>7</v>
      </c>
      <c r="D4" s="97">
        <f t="shared" si="0"/>
        <v>4</v>
      </c>
      <c r="E4" s="97">
        <f t="shared" si="0"/>
        <v>3</v>
      </c>
      <c r="F4" s="97">
        <f t="shared" ref="F4" si="1">SUM(F5:F8)</f>
        <v>0</v>
      </c>
      <c r="G4" s="83"/>
      <c r="H4" s="83"/>
      <c r="I4" s="83"/>
    </row>
    <row r="5" spans="1:9" x14ac:dyDescent="0.25">
      <c r="A5" s="161" t="s">
        <v>549</v>
      </c>
      <c r="B5" s="158">
        <v>0.5</v>
      </c>
      <c r="C5" s="158">
        <v>0.5</v>
      </c>
      <c r="D5" s="158">
        <v>1</v>
      </c>
      <c r="E5" s="158">
        <v>0.5</v>
      </c>
      <c r="F5" s="158"/>
      <c r="G5" s="83"/>
      <c r="H5" s="83"/>
      <c r="I5" s="83"/>
    </row>
    <row r="6" spans="1:9" x14ac:dyDescent="0.25">
      <c r="A6" s="13" t="s">
        <v>550</v>
      </c>
      <c r="B6" s="85">
        <v>1</v>
      </c>
      <c r="C6" s="85">
        <v>5</v>
      </c>
      <c r="D6" s="85">
        <v>2</v>
      </c>
      <c r="E6" s="85">
        <v>0.5</v>
      </c>
      <c r="F6" s="85"/>
      <c r="G6" s="83"/>
      <c r="H6" s="83"/>
      <c r="I6" s="83"/>
    </row>
    <row r="7" spans="1:9" x14ac:dyDescent="0.25">
      <c r="A7" s="163" t="s">
        <v>65</v>
      </c>
      <c r="B7" s="159">
        <v>0.5</v>
      </c>
      <c r="C7" s="159">
        <v>0.5</v>
      </c>
      <c r="D7" s="159"/>
      <c r="E7" s="159"/>
      <c r="F7" s="159"/>
      <c r="G7" s="83"/>
      <c r="H7" s="83"/>
      <c r="I7" s="83"/>
    </row>
    <row r="8" spans="1:9" x14ac:dyDescent="0.25">
      <c r="A8" s="13" t="s">
        <v>69</v>
      </c>
      <c r="B8" s="85">
        <v>1</v>
      </c>
      <c r="C8" s="85">
        <v>1</v>
      </c>
      <c r="D8" s="85">
        <v>1</v>
      </c>
      <c r="E8" s="85">
        <v>2</v>
      </c>
      <c r="F8" s="85"/>
      <c r="G8" s="83"/>
      <c r="H8" s="83"/>
      <c r="I8" s="83"/>
    </row>
    <row r="9" spans="1:9" ht="16.5" thickBot="1" x14ac:dyDescent="0.3">
      <c r="A9" s="56"/>
      <c r="B9" s="87"/>
      <c r="C9" s="87"/>
      <c r="D9" s="87"/>
      <c r="E9" s="87"/>
      <c r="F9" s="87"/>
      <c r="G9" s="83"/>
      <c r="H9" s="83"/>
      <c r="I9" s="83"/>
    </row>
    <row r="10" spans="1:9" ht="16.5" thickBot="1" x14ac:dyDescent="0.3">
      <c r="A10" s="30" t="s">
        <v>1</v>
      </c>
      <c r="B10" s="97">
        <f>SUM(B11:B16)</f>
        <v>12</v>
      </c>
      <c r="C10" s="97">
        <f t="shared" ref="C10:E10" si="2">SUM(C11:C16)</f>
        <v>19.5</v>
      </c>
      <c r="D10" s="97">
        <f t="shared" si="2"/>
        <v>10.5</v>
      </c>
      <c r="E10" s="97">
        <f t="shared" si="2"/>
        <v>13.5</v>
      </c>
      <c r="F10" s="97">
        <f t="shared" ref="F10" si="3">SUM(F11:F16)</f>
        <v>0</v>
      </c>
      <c r="G10" s="83"/>
      <c r="H10" s="83"/>
      <c r="I10" s="83"/>
    </row>
    <row r="11" spans="1:9" x14ac:dyDescent="0.25">
      <c r="A11" s="161" t="s">
        <v>144</v>
      </c>
      <c r="B11" s="158">
        <v>6</v>
      </c>
      <c r="C11" s="158">
        <v>6</v>
      </c>
      <c r="D11" s="158"/>
      <c r="E11" s="158">
        <v>5</v>
      </c>
      <c r="F11" s="158"/>
      <c r="G11" s="83"/>
      <c r="H11" s="83"/>
      <c r="I11" s="83"/>
    </row>
    <row r="12" spans="1:9" x14ac:dyDescent="0.25">
      <c r="A12" s="13" t="s">
        <v>433</v>
      </c>
      <c r="B12" s="85"/>
      <c r="C12" s="85">
        <v>5</v>
      </c>
      <c r="D12" s="85">
        <v>4</v>
      </c>
      <c r="E12" s="85">
        <v>3</v>
      </c>
      <c r="F12" s="85"/>
      <c r="G12" s="83"/>
      <c r="H12" s="83"/>
      <c r="I12" s="83"/>
    </row>
    <row r="13" spans="1:9" x14ac:dyDescent="0.25">
      <c r="A13" s="163" t="s">
        <v>167</v>
      </c>
      <c r="B13" s="159"/>
      <c r="C13" s="159">
        <v>0.5</v>
      </c>
      <c r="D13" s="159">
        <v>0.5</v>
      </c>
      <c r="E13" s="159">
        <v>0.5</v>
      </c>
      <c r="F13" s="159"/>
      <c r="G13" s="83"/>
      <c r="H13" s="83"/>
      <c r="I13" s="83"/>
    </row>
    <row r="14" spans="1:9" x14ac:dyDescent="0.25">
      <c r="A14" s="13" t="s">
        <v>174</v>
      </c>
      <c r="B14" s="85"/>
      <c r="C14" s="85">
        <v>8</v>
      </c>
      <c r="D14" s="85">
        <v>2</v>
      </c>
      <c r="E14" s="85">
        <v>5</v>
      </c>
      <c r="F14" s="85"/>
      <c r="G14" s="83"/>
      <c r="H14" s="83"/>
      <c r="I14" s="83"/>
    </row>
    <row r="15" spans="1:9" x14ac:dyDescent="0.25">
      <c r="A15" s="165" t="s">
        <v>551</v>
      </c>
      <c r="B15" s="159">
        <v>2</v>
      </c>
      <c r="C15" s="159"/>
      <c r="D15" s="159">
        <v>3</v>
      </c>
      <c r="E15" s="159"/>
      <c r="F15" s="159"/>
      <c r="G15" s="83"/>
      <c r="H15" s="83"/>
      <c r="I15" s="83"/>
    </row>
    <row r="16" spans="1:9" x14ac:dyDescent="0.25">
      <c r="A16" s="12" t="s">
        <v>552</v>
      </c>
      <c r="B16" s="85">
        <v>4</v>
      </c>
      <c r="C16" s="85"/>
      <c r="D16" s="85">
        <v>1</v>
      </c>
      <c r="E16" s="85"/>
      <c r="F16" s="85"/>
      <c r="G16" s="83"/>
      <c r="H16" s="83"/>
      <c r="I16" s="83"/>
    </row>
    <row r="17" spans="1:9" ht="16.5" thickBot="1" x14ac:dyDescent="0.3">
      <c r="A17" s="56"/>
      <c r="B17" s="87"/>
      <c r="C17" s="87"/>
      <c r="D17" s="87"/>
      <c r="E17" s="87"/>
      <c r="F17" s="87"/>
      <c r="G17" s="83"/>
      <c r="H17" s="83"/>
      <c r="I17" s="83"/>
    </row>
    <row r="18" spans="1:9" ht="16.5" thickBot="1" x14ac:dyDescent="0.3">
      <c r="A18" s="30" t="s">
        <v>2</v>
      </c>
      <c r="B18" s="97">
        <f>SUM(B19:B22)</f>
        <v>23</v>
      </c>
      <c r="C18" s="97">
        <f t="shared" ref="C18:E18" si="4">SUM(C19:C22)</f>
        <v>25</v>
      </c>
      <c r="D18" s="97">
        <f t="shared" si="4"/>
        <v>24</v>
      </c>
      <c r="E18" s="97">
        <f t="shared" si="4"/>
        <v>16</v>
      </c>
      <c r="F18" s="97">
        <f t="shared" ref="F18" si="5">SUM(F19:F22)</f>
        <v>0</v>
      </c>
      <c r="G18" s="83"/>
      <c r="H18" s="83"/>
      <c r="I18" s="83"/>
    </row>
    <row r="19" spans="1:9" x14ac:dyDescent="0.25">
      <c r="A19" s="161" t="s">
        <v>281</v>
      </c>
      <c r="B19" s="158">
        <v>1</v>
      </c>
      <c r="C19" s="158"/>
      <c r="D19" s="158"/>
      <c r="E19" s="158"/>
      <c r="F19" s="158"/>
      <c r="G19" s="83"/>
      <c r="H19" s="83"/>
      <c r="I19" s="83"/>
    </row>
    <row r="20" spans="1:9" x14ac:dyDescent="0.25">
      <c r="A20" s="13" t="s">
        <v>28</v>
      </c>
      <c r="B20" s="85">
        <v>16</v>
      </c>
      <c r="C20" s="85">
        <v>20</v>
      </c>
      <c r="D20" s="85">
        <v>20</v>
      </c>
      <c r="E20" s="85">
        <v>13</v>
      </c>
      <c r="F20" s="85"/>
      <c r="G20" s="83"/>
      <c r="H20" s="83"/>
      <c r="I20" s="83"/>
    </row>
    <row r="21" spans="1:9" x14ac:dyDescent="0.25">
      <c r="A21" s="163" t="s">
        <v>29</v>
      </c>
      <c r="B21" s="159">
        <v>5</v>
      </c>
      <c r="C21" s="159">
        <v>3</v>
      </c>
      <c r="D21" s="159">
        <v>2</v>
      </c>
      <c r="E21" s="159">
        <v>2</v>
      </c>
      <c r="F21" s="159"/>
      <c r="G21" s="83"/>
      <c r="H21" s="83"/>
      <c r="I21" s="83"/>
    </row>
    <row r="22" spans="1:9" x14ac:dyDescent="0.25">
      <c r="A22" s="13" t="s">
        <v>42</v>
      </c>
      <c r="B22" s="85">
        <v>1</v>
      </c>
      <c r="C22" s="85">
        <v>2</v>
      </c>
      <c r="D22" s="85">
        <v>2</v>
      </c>
      <c r="E22" s="85">
        <v>1</v>
      </c>
      <c r="F22" s="85"/>
      <c r="G22" s="83"/>
      <c r="H22" s="83"/>
      <c r="I22" s="83"/>
    </row>
    <row r="23" spans="1:9" ht="16.5" thickBot="1" x14ac:dyDescent="0.3">
      <c r="A23" s="56"/>
      <c r="B23" s="87"/>
      <c r="C23" s="87"/>
      <c r="D23" s="87"/>
      <c r="E23" s="87"/>
      <c r="F23" s="87"/>
      <c r="G23" s="83"/>
      <c r="H23" s="83"/>
      <c r="I23" s="83"/>
    </row>
    <row r="24" spans="1:9" ht="16.5" thickBot="1" x14ac:dyDescent="0.3">
      <c r="A24" s="30" t="s">
        <v>4</v>
      </c>
      <c r="B24" s="97">
        <f>SUM(B25:B37)</f>
        <v>21.5</v>
      </c>
      <c r="C24" s="97">
        <f t="shared" ref="C24:E24" si="6">SUM(C25:C37)</f>
        <v>42.5</v>
      </c>
      <c r="D24" s="97">
        <f t="shared" si="6"/>
        <v>29.5</v>
      </c>
      <c r="E24" s="97">
        <f t="shared" si="6"/>
        <v>33.5</v>
      </c>
      <c r="F24" s="97">
        <f t="shared" ref="F24" si="7">SUM(F25:F37)</f>
        <v>0</v>
      </c>
      <c r="G24" s="83"/>
      <c r="H24" s="83"/>
      <c r="I24" s="83"/>
    </row>
    <row r="25" spans="1:9" x14ac:dyDescent="0.25">
      <c r="A25" s="161" t="s">
        <v>215</v>
      </c>
      <c r="B25" s="158">
        <v>1</v>
      </c>
      <c r="C25" s="158">
        <v>1</v>
      </c>
      <c r="D25" s="158">
        <v>1</v>
      </c>
      <c r="E25" s="158">
        <v>0.5</v>
      </c>
      <c r="F25" s="158"/>
      <c r="G25" s="83"/>
      <c r="H25" s="83"/>
      <c r="I25" s="83"/>
    </row>
    <row r="26" spans="1:9" x14ac:dyDescent="0.25">
      <c r="A26" s="13" t="s">
        <v>86</v>
      </c>
      <c r="B26" s="85">
        <v>0.5</v>
      </c>
      <c r="C26" s="85">
        <v>2</v>
      </c>
      <c r="D26" s="85">
        <v>1</v>
      </c>
      <c r="E26" s="85">
        <v>0.5</v>
      </c>
      <c r="F26" s="85"/>
      <c r="G26" s="83"/>
      <c r="H26" s="83"/>
      <c r="I26" s="83"/>
    </row>
    <row r="27" spans="1:9" x14ac:dyDescent="0.25">
      <c r="A27" s="163" t="s">
        <v>553</v>
      </c>
      <c r="B27" s="159"/>
      <c r="C27" s="159"/>
      <c r="D27" s="159">
        <v>0.5</v>
      </c>
      <c r="E27" s="159">
        <v>0.5</v>
      </c>
      <c r="F27" s="159"/>
      <c r="G27" s="83"/>
      <c r="H27" s="83"/>
      <c r="I27" s="83"/>
    </row>
    <row r="28" spans="1:9" x14ac:dyDescent="0.25">
      <c r="A28" s="13" t="s">
        <v>96</v>
      </c>
      <c r="B28" s="85">
        <v>0.5</v>
      </c>
      <c r="C28" s="85">
        <v>1</v>
      </c>
      <c r="D28" s="85">
        <v>1</v>
      </c>
      <c r="E28" s="85"/>
      <c r="F28" s="85"/>
      <c r="G28" s="83"/>
      <c r="H28" s="83"/>
      <c r="I28" s="83"/>
    </row>
    <row r="29" spans="1:9" x14ac:dyDescent="0.25">
      <c r="A29" s="163" t="s">
        <v>97</v>
      </c>
      <c r="B29" s="159"/>
      <c r="C29" s="159">
        <v>1</v>
      </c>
      <c r="D29" s="159">
        <v>1</v>
      </c>
      <c r="E29" s="159">
        <v>1</v>
      </c>
      <c r="F29" s="159"/>
      <c r="G29" s="83"/>
      <c r="H29" s="83"/>
      <c r="I29" s="83"/>
    </row>
    <row r="30" spans="1:9" x14ac:dyDescent="0.25">
      <c r="A30" s="13" t="s">
        <v>99</v>
      </c>
      <c r="B30" s="85"/>
      <c r="C30" s="85"/>
      <c r="D30" s="85">
        <v>1</v>
      </c>
      <c r="E30" s="85"/>
      <c r="F30" s="85"/>
      <c r="G30" s="83"/>
      <c r="H30" s="83"/>
      <c r="I30" s="83"/>
    </row>
    <row r="31" spans="1:9" x14ac:dyDescent="0.25">
      <c r="A31" s="163" t="s">
        <v>101</v>
      </c>
      <c r="B31" s="159">
        <v>9</v>
      </c>
      <c r="C31" s="159">
        <v>14</v>
      </c>
      <c r="D31" s="159">
        <v>10</v>
      </c>
      <c r="E31" s="159">
        <v>10</v>
      </c>
      <c r="F31" s="159"/>
      <c r="G31" s="83"/>
      <c r="H31" s="83"/>
      <c r="I31" s="83"/>
    </row>
    <row r="32" spans="1:9" x14ac:dyDescent="0.25">
      <c r="A32" s="13" t="s">
        <v>114</v>
      </c>
      <c r="B32" s="85"/>
      <c r="C32" s="85"/>
      <c r="D32" s="85">
        <v>0.5</v>
      </c>
      <c r="E32" s="85">
        <v>0.5</v>
      </c>
      <c r="F32" s="85"/>
      <c r="G32" s="83"/>
      <c r="H32" s="83"/>
      <c r="I32" s="83"/>
    </row>
    <row r="33" spans="1:9" x14ac:dyDescent="0.25">
      <c r="A33" s="163" t="s">
        <v>120</v>
      </c>
      <c r="B33" s="159">
        <v>0.5</v>
      </c>
      <c r="C33" s="159">
        <v>0.5</v>
      </c>
      <c r="D33" s="159">
        <v>0.5</v>
      </c>
      <c r="E33" s="159">
        <v>0.5</v>
      </c>
      <c r="F33" s="159"/>
      <c r="G33" s="83"/>
      <c r="H33" s="83"/>
      <c r="I33" s="83"/>
    </row>
    <row r="34" spans="1:9" x14ac:dyDescent="0.25">
      <c r="A34" s="13" t="s">
        <v>131</v>
      </c>
      <c r="B34" s="85">
        <v>2</v>
      </c>
      <c r="C34" s="85">
        <v>2</v>
      </c>
      <c r="D34" s="85">
        <v>4</v>
      </c>
      <c r="E34" s="85">
        <v>3</v>
      </c>
      <c r="F34" s="85"/>
      <c r="G34" s="83"/>
      <c r="H34" s="83"/>
      <c r="I34" s="83"/>
    </row>
    <row r="35" spans="1:9" x14ac:dyDescent="0.25">
      <c r="A35" s="163" t="s">
        <v>196</v>
      </c>
      <c r="B35" s="159"/>
      <c r="C35" s="159">
        <v>1</v>
      </c>
      <c r="D35" s="159">
        <v>1</v>
      </c>
      <c r="E35" s="159">
        <v>1</v>
      </c>
      <c r="F35" s="159"/>
      <c r="G35" s="83"/>
      <c r="H35" s="83"/>
      <c r="I35" s="83"/>
    </row>
    <row r="36" spans="1:9" x14ac:dyDescent="0.25">
      <c r="A36" s="13" t="s">
        <v>137</v>
      </c>
      <c r="B36" s="85"/>
      <c r="C36" s="85"/>
      <c r="D36" s="85"/>
      <c r="E36" s="85">
        <v>1</v>
      </c>
      <c r="F36" s="85"/>
      <c r="G36" s="83"/>
      <c r="H36" s="83"/>
      <c r="I36" s="83"/>
    </row>
    <row r="37" spans="1:9" x14ac:dyDescent="0.25">
      <c r="A37" s="210" t="s">
        <v>270</v>
      </c>
      <c r="B37" s="160">
        <v>8</v>
      </c>
      <c r="C37" s="160">
        <v>20</v>
      </c>
      <c r="D37" s="160">
        <v>8</v>
      </c>
      <c r="E37" s="160">
        <v>15</v>
      </c>
      <c r="F37" s="160"/>
      <c r="G37" s="83"/>
      <c r="H37" s="83"/>
      <c r="I37" s="83"/>
    </row>
    <row r="38" spans="1:9" x14ac:dyDescent="0.25">
      <c r="A38" s="210" t="s">
        <v>198</v>
      </c>
      <c r="B38" s="160">
        <v>6</v>
      </c>
      <c r="C38" s="160">
        <v>4</v>
      </c>
      <c r="D38" s="160">
        <v>5</v>
      </c>
      <c r="E38" s="160">
        <v>8</v>
      </c>
      <c r="F38" s="160"/>
      <c r="G38" s="83"/>
      <c r="H38" s="83"/>
      <c r="I38" s="83"/>
    </row>
    <row r="39" spans="1:9" ht="16.5" thickBot="1" x14ac:dyDescent="0.3">
      <c r="A39" s="56"/>
      <c r="B39" s="87"/>
      <c r="C39" s="87"/>
      <c r="D39" s="87"/>
      <c r="E39" s="87"/>
      <c r="F39" s="87"/>
      <c r="G39" s="83"/>
      <c r="H39" s="83"/>
      <c r="I39" s="83"/>
    </row>
    <row r="40" spans="1:9" ht="16.5" thickBot="1" x14ac:dyDescent="0.3">
      <c r="A40" s="30" t="s">
        <v>5</v>
      </c>
      <c r="B40" s="97">
        <f>B4+B10+B18+B24</f>
        <v>59.5</v>
      </c>
      <c r="C40" s="97">
        <f>C4+C10+C18+C24</f>
        <v>94</v>
      </c>
      <c r="D40" s="97">
        <f>D4+D10+D18+D24</f>
        <v>68</v>
      </c>
      <c r="E40" s="97">
        <f>E4+E10+E18+E24</f>
        <v>66</v>
      </c>
      <c r="F40" s="97">
        <f>F4+F10+F18+F24</f>
        <v>0</v>
      </c>
      <c r="G40" s="83"/>
      <c r="H40" s="83"/>
      <c r="I40" s="83"/>
    </row>
    <row r="41" spans="1:9" ht="16.5" thickBot="1" x14ac:dyDescent="0.3">
      <c r="A41" s="30" t="s">
        <v>6</v>
      </c>
      <c r="B41" s="88">
        <f>COUNT(B5:B8)+COUNT(B11:B16)+COUNT(B19:B22)+COUNT(B25:B36)</f>
        <v>17</v>
      </c>
      <c r="C41" s="88">
        <f t="shared" ref="C41:E41" si="8">COUNT(C5:C8)+COUNT(C11:C16)+COUNT(C19:C22)+COUNT(C25:C36)</f>
        <v>19</v>
      </c>
      <c r="D41" s="88">
        <f t="shared" si="8"/>
        <v>22</v>
      </c>
      <c r="E41" s="88">
        <f t="shared" si="8"/>
        <v>20</v>
      </c>
      <c r="F41" s="88">
        <f t="shared" ref="F41" si="9">COUNT(F5:F8)+COUNT(F11:F16)+COUNT(F19:F22)+COUNT(F25:F36)</f>
        <v>0</v>
      </c>
      <c r="G41" s="83"/>
      <c r="H41" s="83"/>
      <c r="I41" s="83"/>
    </row>
    <row r="42" spans="1:9" x14ac:dyDescent="0.25">
      <c r="B42" s="83"/>
      <c r="C42" s="83"/>
      <c r="D42" s="83"/>
      <c r="E42" s="83">
        <v>8135</v>
      </c>
      <c r="F42" s="83"/>
      <c r="G42" s="83"/>
      <c r="H42" s="83"/>
      <c r="I42" s="83"/>
    </row>
    <row r="43" spans="1:9" x14ac:dyDescent="0.25">
      <c r="B43" s="83"/>
      <c r="C43" s="83"/>
      <c r="D43" s="83"/>
      <c r="E43" s="83"/>
      <c r="F43" s="83"/>
      <c r="G43" s="83"/>
      <c r="H43" s="83"/>
      <c r="I43" s="83"/>
    </row>
    <row r="44" spans="1:9" x14ac:dyDescent="0.25">
      <c r="B44" s="83"/>
      <c r="C44" s="83"/>
      <c r="D44" s="83"/>
      <c r="E44" s="83"/>
      <c r="F44" s="83"/>
      <c r="G44" s="83"/>
      <c r="H44" s="83"/>
      <c r="I44" s="83"/>
    </row>
  </sheetData>
  <sortState xmlns:xlrd2="http://schemas.microsoft.com/office/spreadsheetml/2017/richdata2" ref="A26:E35">
    <sortCondition ref="A25:A35"/>
  </sortState>
  <printOptions gridLines="1"/>
  <pageMargins left="0.7" right="0.7" top="0.75" bottom="0.75" header="0.3" footer="0.3"/>
  <pageSetup paperSize="9"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 codeName="Sheet83"/>
  <dimension ref="A1:F30"/>
  <sheetViews>
    <sheetView workbookViewId="0">
      <selection activeCell="R27" sqref="R27"/>
    </sheetView>
  </sheetViews>
  <sheetFormatPr defaultColWidth="8.85546875" defaultRowHeight="15.75" x14ac:dyDescent="0.25"/>
  <cols>
    <col min="1" max="1" width="31.85546875" style="2" customWidth="1"/>
    <col min="2" max="2" width="10.5703125" style="2" bestFit="1" customWidth="1"/>
    <col min="3" max="6" width="11.28515625" style="2" customWidth="1"/>
    <col min="7" max="16384" width="8.85546875" style="2"/>
  </cols>
  <sheetData>
    <row r="1" spans="1:6" ht="16.5" thickBot="1" x14ac:dyDescent="0.3">
      <c r="A1" s="115" t="s">
        <v>511</v>
      </c>
      <c r="B1" s="97">
        <v>2014</v>
      </c>
      <c r="C1" s="97">
        <v>2017</v>
      </c>
      <c r="D1" s="97">
        <v>2020</v>
      </c>
      <c r="E1" s="97">
        <v>2023</v>
      </c>
      <c r="F1" s="97"/>
    </row>
    <row r="2" spans="1:6" x14ac:dyDescent="0.25">
      <c r="A2" s="140" t="s">
        <v>545</v>
      </c>
      <c r="B2" s="136" t="s">
        <v>546</v>
      </c>
      <c r="C2" s="89"/>
      <c r="D2" s="89"/>
      <c r="E2" s="89" t="s">
        <v>547</v>
      </c>
      <c r="F2" s="89"/>
    </row>
    <row r="3" spans="1:6" ht="16.5" thickBot="1" x14ac:dyDescent="0.3">
      <c r="A3" s="60" t="s">
        <v>554</v>
      </c>
      <c r="B3" s="87" t="s">
        <v>189</v>
      </c>
      <c r="C3" s="87" t="s">
        <v>189</v>
      </c>
      <c r="D3" s="87" t="s">
        <v>189</v>
      </c>
      <c r="E3" s="87" t="s">
        <v>189</v>
      </c>
      <c r="F3" s="87" t="s">
        <v>189</v>
      </c>
    </row>
    <row r="4" spans="1:6" ht="16.5" thickBot="1" x14ac:dyDescent="0.3">
      <c r="A4" s="30" t="s">
        <v>1</v>
      </c>
      <c r="B4" s="97">
        <f>SUM(B5:B7)</f>
        <v>10</v>
      </c>
      <c r="C4" s="97">
        <f t="shared" ref="C4:E4" si="0">SUM(C5:C7)</f>
        <v>10</v>
      </c>
      <c r="D4" s="97">
        <f t="shared" si="0"/>
        <v>9.5</v>
      </c>
      <c r="E4" s="97">
        <f t="shared" si="0"/>
        <v>13</v>
      </c>
      <c r="F4" s="97">
        <f t="shared" ref="F4" si="1">SUM(F5:F7)</f>
        <v>0</v>
      </c>
    </row>
    <row r="5" spans="1:6" x14ac:dyDescent="0.25">
      <c r="A5" s="161" t="s">
        <v>144</v>
      </c>
      <c r="B5" s="158">
        <v>6</v>
      </c>
      <c r="C5" s="158">
        <v>6</v>
      </c>
      <c r="D5" s="158">
        <v>7</v>
      </c>
      <c r="E5" s="158">
        <v>7</v>
      </c>
      <c r="F5" s="158"/>
    </row>
    <row r="6" spans="1:6" x14ac:dyDescent="0.25">
      <c r="A6" s="13" t="s">
        <v>174</v>
      </c>
      <c r="B6" s="85">
        <v>4</v>
      </c>
      <c r="C6" s="85"/>
      <c r="D6" s="85">
        <v>0.5</v>
      </c>
      <c r="E6" s="85">
        <v>5</v>
      </c>
      <c r="F6" s="85"/>
    </row>
    <row r="7" spans="1:6" x14ac:dyDescent="0.25">
      <c r="A7" s="165" t="s">
        <v>555</v>
      </c>
      <c r="B7" s="159"/>
      <c r="C7" s="159">
        <v>4</v>
      </c>
      <c r="D7" s="159">
        <v>2</v>
      </c>
      <c r="E7" s="159">
        <v>1</v>
      </c>
      <c r="F7" s="159"/>
    </row>
    <row r="8" spans="1:6" ht="16.5" thickBot="1" x14ac:dyDescent="0.3">
      <c r="B8" s="87"/>
      <c r="C8" s="87"/>
      <c r="D8" s="87"/>
      <c r="E8" s="87"/>
      <c r="F8" s="87"/>
    </row>
    <row r="9" spans="1:6" ht="16.5" thickBot="1" x14ac:dyDescent="0.3">
      <c r="A9" s="30" t="s">
        <v>2</v>
      </c>
      <c r="B9" s="97">
        <f>SUM(B10:B11)</f>
        <v>8.5</v>
      </c>
      <c r="C9" s="97">
        <f t="shared" ref="C9:E9" si="2">SUM(C10:C11)</f>
        <v>8</v>
      </c>
      <c r="D9" s="97">
        <f t="shared" si="2"/>
        <v>10.5</v>
      </c>
      <c r="E9" s="97">
        <f t="shared" si="2"/>
        <v>14.1</v>
      </c>
      <c r="F9" s="97">
        <f t="shared" ref="F9" si="3">SUM(F10:F11)</f>
        <v>0</v>
      </c>
    </row>
    <row r="10" spans="1:6" x14ac:dyDescent="0.25">
      <c r="A10" s="161" t="s">
        <v>29</v>
      </c>
      <c r="B10" s="158">
        <v>8</v>
      </c>
      <c r="C10" s="158">
        <v>8</v>
      </c>
      <c r="D10" s="158">
        <v>10</v>
      </c>
      <c r="E10" s="158">
        <v>14</v>
      </c>
      <c r="F10" s="158"/>
    </row>
    <row r="11" spans="1:6" x14ac:dyDescent="0.25">
      <c r="A11" s="13" t="s">
        <v>33</v>
      </c>
      <c r="B11" s="85">
        <v>0.5</v>
      </c>
      <c r="C11" s="85"/>
      <c r="D11" s="85">
        <v>0.5</v>
      </c>
      <c r="E11" s="85">
        <v>0.1</v>
      </c>
      <c r="F11" s="85"/>
    </row>
    <row r="12" spans="1:6" ht="16.5" thickBot="1" x14ac:dyDescent="0.3">
      <c r="A12" s="56"/>
      <c r="B12" s="87"/>
      <c r="C12" s="87"/>
      <c r="D12" s="87"/>
      <c r="E12" s="87"/>
      <c r="F12" s="87"/>
    </row>
    <row r="13" spans="1:6" ht="16.5" thickBot="1" x14ac:dyDescent="0.3">
      <c r="A13" s="30" t="s">
        <v>4</v>
      </c>
      <c r="B13" s="97">
        <f>SUM(B14:B24)</f>
        <v>28</v>
      </c>
      <c r="C13" s="97">
        <f t="shared" ref="C13:E13" si="4">SUM(C14:C24)</f>
        <v>26</v>
      </c>
      <c r="D13" s="97">
        <f t="shared" si="4"/>
        <v>18.2</v>
      </c>
      <c r="E13" s="97">
        <f t="shared" si="4"/>
        <v>33.6</v>
      </c>
      <c r="F13" s="97">
        <f t="shared" ref="F13" si="5">SUM(F14:F24)</f>
        <v>0</v>
      </c>
    </row>
    <row r="14" spans="1:6" x14ac:dyDescent="0.25">
      <c r="A14" s="161" t="s">
        <v>86</v>
      </c>
      <c r="B14" s="209"/>
      <c r="C14" s="158"/>
      <c r="D14" s="158">
        <v>0.1</v>
      </c>
      <c r="E14" s="158">
        <v>0.1</v>
      </c>
      <c r="F14" s="158"/>
    </row>
    <row r="15" spans="1:6" x14ac:dyDescent="0.25">
      <c r="A15" s="13" t="s">
        <v>89</v>
      </c>
      <c r="B15" s="85">
        <v>1</v>
      </c>
      <c r="C15" s="85">
        <v>0.5</v>
      </c>
      <c r="D15" s="85">
        <v>0.1</v>
      </c>
      <c r="E15" s="85">
        <v>0.5</v>
      </c>
      <c r="F15" s="85"/>
    </row>
    <row r="16" spans="1:6" x14ac:dyDescent="0.25">
      <c r="A16" s="163" t="s">
        <v>96</v>
      </c>
      <c r="B16" s="159">
        <v>0.5</v>
      </c>
      <c r="C16" s="159">
        <v>0.5</v>
      </c>
      <c r="D16" s="159"/>
      <c r="E16" s="159"/>
      <c r="F16" s="159"/>
    </row>
    <row r="17" spans="1:6" x14ac:dyDescent="0.25">
      <c r="A17" s="13" t="s">
        <v>97</v>
      </c>
      <c r="B17" s="85">
        <v>0.5</v>
      </c>
      <c r="C17" s="85">
        <v>0.5</v>
      </c>
      <c r="D17" s="85">
        <v>0.5</v>
      </c>
      <c r="E17" s="85">
        <v>0.5</v>
      </c>
      <c r="F17" s="85"/>
    </row>
    <row r="18" spans="1:6" x14ac:dyDescent="0.25">
      <c r="A18" s="163" t="s">
        <v>99</v>
      </c>
      <c r="B18" s="159">
        <v>0.5</v>
      </c>
      <c r="C18" s="159">
        <v>0.5</v>
      </c>
      <c r="D18" s="159">
        <v>0.5</v>
      </c>
      <c r="E18" s="159"/>
      <c r="F18" s="159"/>
    </row>
    <row r="19" spans="1:6" x14ac:dyDescent="0.25">
      <c r="A19" s="13" t="s">
        <v>101</v>
      </c>
      <c r="B19" s="85">
        <v>2</v>
      </c>
      <c r="C19" s="85">
        <v>0.5</v>
      </c>
      <c r="D19" s="85"/>
      <c r="E19" s="85"/>
      <c r="F19" s="85"/>
    </row>
    <row r="20" spans="1:6" x14ac:dyDescent="0.25">
      <c r="A20" s="163" t="s">
        <v>120</v>
      </c>
      <c r="B20" s="159">
        <v>1</v>
      </c>
      <c r="C20" s="159">
        <v>2</v>
      </c>
      <c r="D20" s="159">
        <v>3</v>
      </c>
      <c r="E20" s="159">
        <v>5</v>
      </c>
      <c r="F20" s="159"/>
    </row>
    <row r="21" spans="1:6" x14ac:dyDescent="0.25">
      <c r="A21" s="13" t="s">
        <v>131</v>
      </c>
      <c r="B21" s="85">
        <v>0.5</v>
      </c>
      <c r="C21" s="85">
        <v>1</v>
      </c>
      <c r="D21" s="85">
        <v>1</v>
      </c>
      <c r="E21" s="85">
        <v>1</v>
      </c>
      <c r="F21" s="85"/>
    </row>
    <row r="22" spans="1:6" x14ac:dyDescent="0.25">
      <c r="A22" s="163" t="s">
        <v>137</v>
      </c>
      <c r="B22" s="159">
        <v>1</v>
      </c>
      <c r="C22" s="159">
        <v>0.5</v>
      </c>
      <c r="D22" s="159">
        <v>1</v>
      </c>
      <c r="E22" s="159">
        <v>0.5</v>
      </c>
      <c r="F22" s="159"/>
    </row>
    <row r="23" spans="1:6" x14ac:dyDescent="0.25">
      <c r="A23" s="13" t="s">
        <v>140</v>
      </c>
      <c r="B23" s="85">
        <v>6</v>
      </c>
      <c r="C23" s="85">
        <v>7</v>
      </c>
      <c r="D23" s="85">
        <v>7</v>
      </c>
      <c r="E23" s="85">
        <v>6</v>
      </c>
      <c r="F23" s="85"/>
    </row>
    <row r="24" spans="1:6" x14ac:dyDescent="0.25">
      <c r="A24" s="210" t="s">
        <v>270</v>
      </c>
      <c r="B24" s="160">
        <v>15</v>
      </c>
      <c r="C24" s="160">
        <v>13</v>
      </c>
      <c r="D24" s="160">
        <v>5</v>
      </c>
      <c r="E24" s="160">
        <v>20</v>
      </c>
      <c r="F24" s="160"/>
    </row>
    <row r="25" spans="1:6" x14ac:dyDescent="0.25">
      <c r="A25" s="210" t="s">
        <v>198</v>
      </c>
      <c r="B25" s="160">
        <v>13</v>
      </c>
      <c r="C25" s="160">
        <v>20</v>
      </c>
      <c r="D25" s="160">
        <v>17</v>
      </c>
      <c r="E25" s="160">
        <v>5</v>
      </c>
      <c r="F25" s="160"/>
    </row>
    <row r="26" spans="1:6" ht="16.5" thickBot="1" x14ac:dyDescent="0.3">
      <c r="A26" s="56"/>
      <c r="B26" s="87"/>
      <c r="C26" s="87"/>
      <c r="D26" s="87"/>
      <c r="E26" s="87"/>
      <c r="F26" s="87"/>
    </row>
    <row r="27" spans="1:6" ht="16.5" thickBot="1" x14ac:dyDescent="0.3">
      <c r="A27" s="30" t="s">
        <v>5</v>
      </c>
      <c r="B27" s="97">
        <f>B4+B9+B13</f>
        <v>46.5</v>
      </c>
      <c r="C27" s="97">
        <f t="shared" ref="C27:E27" si="6">C4+C9+C13</f>
        <v>44</v>
      </c>
      <c r="D27" s="97">
        <f t="shared" si="6"/>
        <v>38.200000000000003</v>
      </c>
      <c r="E27" s="97">
        <f t="shared" si="6"/>
        <v>60.7</v>
      </c>
      <c r="F27" s="97">
        <f t="shared" ref="F27" si="7">F4+F9+F13</f>
        <v>0</v>
      </c>
    </row>
    <row r="28" spans="1:6" ht="16.5" thickBot="1" x14ac:dyDescent="0.3">
      <c r="A28" s="30" t="s">
        <v>6</v>
      </c>
      <c r="B28" s="88">
        <f>COUNT(B5:B7)+COUNT(B10:B11)+COUNT(B14:B23)</f>
        <v>13</v>
      </c>
      <c r="C28" s="88">
        <f t="shared" ref="C28:E28" si="8">COUNT(C5:C7)+COUNT(C10:C11)+COUNT(C14:C23)</f>
        <v>12</v>
      </c>
      <c r="D28" s="88">
        <f t="shared" si="8"/>
        <v>13</v>
      </c>
      <c r="E28" s="88">
        <f t="shared" si="8"/>
        <v>12</v>
      </c>
      <c r="F28" s="88">
        <f t="shared" ref="F28" si="9">COUNT(F5:F7)+COUNT(F10:F11)+COUNT(F14:F23)</f>
        <v>0</v>
      </c>
    </row>
    <row r="29" spans="1:6" x14ac:dyDescent="0.25">
      <c r="B29" s="83"/>
      <c r="C29" s="83"/>
      <c r="D29" s="83"/>
      <c r="E29" s="83">
        <v>8131</v>
      </c>
      <c r="F29" s="83"/>
    </row>
    <row r="30" spans="1:6" x14ac:dyDescent="0.25">
      <c r="B30" s="83"/>
      <c r="C30" s="83"/>
      <c r="D30" s="83"/>
      <c r="E30" s="83"/>
      <c r="F30" s="83"/>
    </row>
  </sheetData>
  <sortState xmlns:xlrd2="http://schemas.microsoft.com/office/spreadsheetml/2017/richdata2" ref="A14:E23">
    <sortCondition ref="A14:A23"/>
  </sortState>
  <printOptions gridLines="1"/>
  <pageMargins left="0.7" right="0.7" top="0.75" bottom="0.75" header="0.3" footer="0.3"/>
  <pageSetup paperSize="9"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 codeName="Sheet84"/>
  <dimension ref="A1:F35"/>
  <sheetViews>
    <sheetView workbookViewId="0">
      <selection activeCell="M28" sqref="M28"/>
    </sheetView>
  </sheetViews>
  <sheetFormatPr defaultColWidth="8.85546875" defaultRowHeight="15.75" x14ac:dyDescent="0.25"/>
  <cols>
    <col min="1" max="1" width="33.42578125" style="2" customWidth="1"/>
    <col min="2" max="2" width="9.5703125" style="2" bestFit="1" customWidth="1"/>
    <col min="3" max="6" width="10.28515625" style="2" customWidth="1"/>
    <col min="7" max="16384" width="8.85546875" style="2"/>
  </cols>
  <sheetData>
    <row r="1" spans="1:6" ht="16.5" thickBot="1" x14ac:dyDescent="0.3">
      <c r="A1" s="115" t="s">
        <v>511</v>
      </c>
      <c r="B1" s="97">
        <v>2014</v>
      </c>
      <c r="C1" s="97">
        <v>2017</v>
      </c>
      <c r="D1" s="97">
        <v>2020</v>
      </c>
      <c r="E1" s="97">
        <v>2023</v>
      </c>
      <c r="F1" s="97"/>
    </row>
    <row r="2" spans="1:6" ht="31.5" x14ac:dyDescent="0.25">
      <c r="A2" s="133" t="s">
        <v>556</v>
      </c>
      <c r="B2" s="136"/>
      <c r="C2" s="89"/>
      <c r="D2" s="89"/>
      <c r="E2" s="89" t="s">
        <v>547</v>
      </c>
      <c r="F2" s="89"/>
    </row>
    <row r="3" spans="1:6" ht="16.5" thickBot="1" x14ac:dyDescent="0.3">
      <c r="A3" s="60" t="s">
        <v>557</v>
      </c>
      <c r="B3" s="87" t="s">
        <v>189</v>
      </c>
      <c r="C3" s="87" t="s">
        <v>189</v>
      </c>
      <c r="D3" s="87" t="s">
        <v>189</v>
      </c>
      <c r="E3" s="87" t="s">
        <v>189</v>
      </c>
      <c r="F3" s="87" t="s">
        <v>189</v>
      </c>
    </row>
    <row r="4" spans="1:6" ht="16.5" thickBot="1" x14ac:dyDescent="0.3">
      <c r="A4" s="30" t="s">
        <v>3</v>
      </c>
      <c r="B4" s="97">
        <f>SUM(B5)</f>
        <v>0.5</v>
      </c>
      <c r="C4" s="97">
        <f t="shared" ref="C4:F4" si="0">SUM(C5)</f>
        <v>1</v>
      </c>
      <c r="D4" s="97">
        <f t="shared" si="0"/>
        <v>1</v>
      </c>
      <c r="E4" s="97">
        <f t="shared" si="0"/>
        <v>0.5</v>
      </c>
      <c r="F4" s="97">
        <f t="shared" si="0"/>
        <v>0</v>
      </c>
    </row>
    <row r="5" spans="1:6" x14ac:dyDescent="0.25">
      <c r="A5" s="208" t="s">
        <v>65</v>
      </c>
      <c r="B5" s="158">
        <v>0.5</v>
      </c>
      <c r="C5" s="158">
        <v>1</v>
      </c>
      <c r="D5" s="158">
        <v>1</v>
      </c>
      <c r="E5" s="158">
        <v>0.5</v>
      </c>
      <c r="F5" s="158"/>
    </row>
    <row r="6" spans="1:6" ht="16.5" thickBot="1" x14ac:dyDescent="0.3">
      <c r="A6" s="56"/>
      <c r="B6" s="87"/>
      <c r="C6" s="87"/>
      <c r="D6" s="87"/>
      <c r="E6" s="87"/>
      <c r="F6" s="87"/>
    </row>
    <row r="7" spans="1:6" ht="16.5" thickBot="1" x14ac:dyDescent="0.3">
      <c r="A7" s="30" t="s">
        <v>1</v>
      </c>
      <c r="B7" s="97">
        <f>SUM(B8:B11)</f>
        <v>11</v>
      </c>
      <c r="C7" s="97">
        <f t="shared" ref="C7:E7" si="1">SUM(C8:C11)</f>
        <v>4</v>
      </c>
      <c r="D7" s="97">
        <f t="shared" si="1"/>
        <v>9.5</v>
      </c>
      <c r="E7" s="97">
        <f t="shared" si="1"/>
        <v>5.5</v>
      </c>
      <c r="F7" s="97">
        <f t="shared" ref="F7" si="2">SUM(F8:F11)</f>
        <v>0</v>
      </c>
    </row>
    <row r="8" spans="1:6" x14ac:dyDescent="0.25">
      <c r="A8" s="161" t="s">
        <v>144</v>
      </c>
      <c r="B8" s="158">
        <v>4</v>
      </c>
      <c r="C8" s="158">
        <v>4</v>
      </c>
      <c r="D8" s="158">
        <v>7</v>
      </c>
      <c r="E8" s="158">
        <v>2</v>
      </c>
      <c r="F8" s="158"/>
    </row>
    <row r="9" spans="1:6" x14ac:dyDescent="0.25">
      <c r="A9" s="66" t="s">
        <v>174</v>
      </c>
      <c r="B9" s="87"/>
      <c r="C9" s="87"/>
      <c r="D9" s="87">
        <v>1</v>
      </c>
      <c r="E9" s="87">
        <v>1</v>
      </c>
      <c r="F9" s="87"/>
    </row>
    <row r="10" spans="1:6" x14ac:dyDescent="0.25">
      <c r="A10" s="165" t="s">
        <v>558</v>
      </c>
      <c r="B10" s="159">
        <v>5</v>
      </c>
      <c r="C10" s="159"/>
      <c r="D10" s="159">
        <v>0.5</v>
      </c>
      <c r="E10" s="159">
        <v>0.5</v>
      </c>
      <c r="F10" s="159"/>
    </row>
    <row r="11" spans="1:6" x14ac:dyDescent="0.25">
      <c r="A11" s="12" t="s">
        <v>559</v>
      </c>
      <c r="B11" s="85">
        <v>2</v>
      </c>
      <c r="C11" s="85"/>
      <c r="D11" s="85">
        <v>1</v>
      </c>
      <c r="E11" s="85">
        <v>2</v>
      </c>
      <c r="F11" s="85"/>
    </row>
    <row r="12" spans="1:6" ht="16.5" thickBot="1" x14ac:dyDescent="0.3">
      <c r="A12" s="56"/>
      <c r="B12" s="87"/>
      <c r="C12" s="87"/>
      <c r="D12" s="87"/>
      <c r="E12" s="87"/>
      <c r="F12" s="87"/>
    </row>
    <row r="13" spans="1:6" ht="16.5" thickBot="1" x14ac:dyDescent="0.3">
      <c r="A13" s="30" t="s">
        <v>2</v>
      </c>
      <c r="B13" s="97">
        <f>SUM(B14:B15)</f>
        <v>7.5</v>
      </c>
      <c r="C13" s="97">
        <f t="shared" ref="C13:E13" si="3">SUM(C14:C15)</f>
        <v>7.5</v>
      </c>
      <c r="D13" s="97">
        <f t="shared" si="3"/>
        <v>14</v>
      </c>
      <c r="E13" s="97">
        <f t="shared" si="3"/>
        <v>0</v>
      </c>
      <c r="F13" s="97">
        <f t="shared" ref="F13" si="4">SUM(F14:F15)</f>
        <v>0</v>
      </c>
    </row>
    <row r="14" spans="1:6" x14ac:dyDescent="0.25">
      <c r="A14" s="161" t="s">
        <v>45</v>
      </c>
      <c r="B14" s="158">
        <v>7</v>
      </c>
      <c r="C14" s="158">
        <v>7</v>
      </c>
      <c r="D14" s="158">
        <v>13</v>
      </c>
      <c r="E14" s="158"/>
      <c r="F14" s="158"/>
    </row>
    <row r="15" spans="1:6" x14ac:dyDescent="0.25">
      <c r="A15" s="13" t="s">
        <v>46</v>
      </c>
      <c r="B15" s="85">
        <v>0.5</v>
      </c>
      <c r="C15" s="85">
        <v>0.5</v>
      </c>
      <c r="D15" s="85">
        <v>1</v>
      </c>
      <c r="E15" s="85"/>
      <c r="F15" s="85"/>
    </row>
    <row r="16" spans="1:6" ht="16.5" thickBot="1" x14ac:dyDescent="0.3">
      <c r="A16" s="56"/>
      <c r="B16" s="87"/>
      <c r="C16" s="87"/>
      <c r="D16" s="87"/>
      <c r="E16" s="87"/>
      <c r="F16" s="87"/>
    </row>
    <row r="17" spans="1:6" ht="16.5" thickBot="1" x14ac:dyDescent="0.3">
      <c r="A17" s="30" t="s">
        <v>4</v>
      </c>
      <c r="B17" s="97">
        <f>SUM(B18:B30)</f>
        <v>43</v>
      </c>
      <c r="C17" s="97">
        <f t="shared" ref="C17:E17" si="5">SUM(C18:C30)</f>
        <v>48</v>
      </c>
      <c r="D17" s="97">
        <f t="shared" si="5"/>
        <v>36.6</v>
      </c>
      <c r="E17" s="97">
        <f t="shared" si="5"/>
        <v>36.11</v>
      </c>
      <c r="F17" s="97">
        <f t="shared" ref="F17" si="6">SUM(F18:F30)</f>
        <v>0</v>
      </c>
    </row>
    <row r="18" spans="1:6" x14ac:dyDescent="0.25">
      <c r="A18" s="161" t="s">
        <v>215</v>
      </c>
      <c r="B18" s="158">
        <v>2</v>
      </c>
      <c r="C18" s="158">
        <v>2</v>
      </c>
      <c r="D18" s="158">
        <v>2</v>
      </c>
      <c r="E18" s="158">
        <v>1</v>
      </c>
      <c r="F18" s="158"/>
    </row>
    <row r="19" spans="1:6" x14ac:dyDescent="0.25">
      <c r="A19" s="35" t="s">
        <v>86</v>
      </c>
      <c r="B19" s="89"/>
      <c r="C19" s="89"/>
      <c r="D19" s="89"/>
      <c r="E19" s="89">
        <v>0.5</v>
      </c>
      <c r="F19" s="89"/>
    </row>
    <row r="20" spans="1:6" x14ac:dyDescent="0.25">
      <c r="A20" s="163" t="s">
        <v>88</v>
      </c>
      <c r="B20" s="159">
        <v>0.5</v>
      </c>
      <c r="C20" s="159">
        <v>0.5</v>
      </c>
      <c r="D20" s="159">
        <v>1</v>
      </c>
      <c r="E20" s="159">
        <v>0.5</v>
      </c>
      <c r="F20" s="159"/>
    </row>
    <row r="21" spans="1:6" x14ac:dyDescent="0.25">
      <c r="A21" s="13" t="s">
        <v>96</v>
      </c>
      <c r="B21" s="85">
        <v>4</v>
      </c>
      <c r="C21" s="85">
        <v>5</v>
      </c>
      <c r="D21" s="85">
        <v>8</v>
      </c>
      <c r="E21" s="85">
        <v>5</v>
      </c>
      <c r="F21" s="85"/>
    </row>
    <row r="22" spans="1:6" x14ac:dyDescent="0.25">
      <c r="A22" s="163" t="s">
        <v>97</v>
      </c>
      <c r="B22" s="159">
        <v>0.5</v>
      </c>
      <c r="C22" s="159">
        <v>0.5</v>
      </c>
      <c r="D22" s="159">
        <v>0.5</v>
      </c>
      <c r="E22" s="159"/>
      <c r="F22" s="159"/>
    </row>
    <row r="23" spans="1:6" x14ac:dyDescent="0.25">
      <c r="A23" s="13" t="s">
        <v>99</v>
      </c>
      <c r="B23" s="85">
        <v>1</v>
      </c>
      <c r="C23" s="85">
        <v>2</v>
      </c>
      <c r="D23" s="85">
        <v>1</v>
      </c>
      <c r="E23" s="85">
        <v>0.1</v>
      </c>
      <c r="F23" s="85"/>
    </row>
    <row r="24" spans="1:6" x14ac:dyDescent="0.25">
      <c r="A24" s="163" t="s">
        <v>101</v>
      </c>
      <c r="B24" s="159">
        <v>0.5</v>
      </c>
      <c r="C24" s="159">
        <v>0.5</v>
      </c>
      <c r="D24" s="159"/>
      <c r="E24" s="159"/>
      <c r="F24" s="159"/>
    </row>
    <row r="25" spans="1:6" x14ac:dyDescent="0.25">
      <c r="A25" s="13" t="s">
        <v>560</v>
      </c>
      <c r="B25" s="85">
        <v>1</v>
      </c>
      <c r="C25" s="85">
        <v>1</v>
      </c>
      <c r="D25" s="85"/>
      <c r="E25" s="85"/>
      <c r="F25" s="85"/>
    </row>
    <row r="26" spans="1:6" x14ac:dyDescent="0.25">
      <c r="A26" s="163" t="s">
        <v>116</v>
      </c>
      <c r="B26" s="159">
        <v>4</v>
      </c>
      <c r="C26" s="159">
        <v>4</v>
      </c>
      <c r="D26" s="159">
        <v>5</v>
      </c>
      <c r="E26" s="159">
        <v>5</v>
      </c>
      <c r="F26" s="159"/>
    </row>
    <row r="27" spans="1:6" x14ac:dyDescent="0.25">
      <c r="A27" s="13" t="s">
        <v>131</v>
      </c>
      <c r="B27" s="85">
        <v>5</v>
      </c>
      <c r="C27" s="85">
        <v>5</v>
      </c>
      <c r="D27" s="85">
        <v>5</v>
      </c>
      <c r="E27" s="85">
        <v>4</v>
      </c>
      <c r="F27" s="85"/>
    </row>
    <row r="28" spans="1:6" x14ac:dyDescent="0.25">
      <c r="A28" s="163" t="s">
        <v>137</v>
      </c>
      <c r="B28" s="159">
        <v>2</v>
      </c>
      <c r="C28" s="159">
        <v>2</v>
      </c>
      <c r="D28" s="159">
        <v>4</v>
      </c>
      <c r="E28" s="159">
        <v>3</v>
      </c>
      <c r="F28" s="159"/>
    </row>
    <row r="29" spans="1:6" x14ac:dyDescent="0.25">
      <c r="A29" s="13" t="s">
        <v>139</v>
      </c>
      <c r="B29" s="85">
        <v>0.5</v>
      </c>
      <c r="C29" s="85">
        <v>0.5</v>
      </c>
      <c r="D29" s="85">
        <v>0.1</v>
      </c>
      <c r="E29" s="85">
        <v>0.01</v>
      </c>
      <c r="F29" s="85"/>
    </row>
    <row r="30" spans="1:6" x14ac:dyDescent="0.25">
      <c r="A30" s="210" t="s">
        <v>270</v>
      </c>
      <c r="B30" s="160">
        <v>22</v>
      </c>
      <c r="C30" s="160">
        <v>25</v>
      </c>
      <c r="D30" s="160">
        <v>10</v>
      </c>
      <c r="E30" s="160">
        <v>17</v>
      </c>
      <c r="F30" s="160"/>
    </row>
    <row r="31" spans="1:6" x14ac:dyDescent="0.25">
      <c r="A31" s="210" t="s">
        <v>198</v>
      </c>
      <c r="B31" s="160">
        <v>5</v>
      </c>
      <c r="C31" s="160">
        <v>1</v>
      </c>
      <c r="D31" s="160">
        <v>6</v>
      </c>
      <c r="E31" s="160">
        <v>6</v>
      </c>
      <c r="F31" s="160"/>
    </row>
    <row r="32" spans="1:6" ht="16.5" thickBot="1" x14ac:dyDescent="0.3">
      <c r="A32" s="56"/>
      <c r="B32" s="87"/>
      <c r="C32" s="87"/>
      <c r="D32" s="87"/>
      <c r="E32" s="87"/>
      <c r="F32" s="87"/>
    </row>
    <row r="33" spans="1:6" ht="16.5" thickBot="1" x14ac:dyDescent="0.3">
      <c r="A33" s="30" t="s">
        <v>5</v>
      </c>
      <c r="B33" s="97">
        <f>B4+B7+B13+B17</f>
        <v>62</v>
      </c>
      <c r="C33" s="97">
        <f>C4+C7+C13+C17</f>
        <v>60.5</v>
      </c>
      <c r="D33" s="97">
        <f>D4+D7+D13+D17</f>
        <v>61.1</v>
      </c>
      <c r="E33" s="97">
        <f>E4+E7+E13+E17</f>
        <v>42.11</v>
      </c>
      <c r="F33" s="97">
        <f>F4+F7+F13+F17</f>
        <v>0</v>
      </c>
    </row>
    <row r="34" spans="1:6" ht="16.5" thickBot="1" x14ac:dyDescent="0.3">
      <c r="A34" s="30" t="s">
        <v>6</v>
      </c>
      <c r="B34" s="88">
        <f>COUNT(B5)+COUNT(B8:B11)+COUNT(B14:B15)+COUNT(B18:B29)</f>
        <v>17</v>
      </c>
      <c r="C34" s="88">
        <f t="shared" ref="C34:E34" si="7">COUNT(C5)+COUNT(C8:C11)+COUNT(C14:C15)+COUNT(C18:C29)</f>
        <v>15</v>
      </c>
      <c r="D34" s="88">
        <f t="shared" si="7"/>
        <v>16</v>
      </c>
      <c r="E34" s="88">
        <f t="shared" si="7"/>
        <v>14</v>
      </c>
      <c r="F34" s="88">
        <f t="shared" ref="F34" si="8">COUNT(F5)+COUNT(F8:F11)+COUNT(F14:F15)+COUNT(F18:F29)</f>
        <v>0</v>
      </c>
    </row>
    <row r="35" spans="1:6" x14ac:dyDescent="0.25">
      <c r="E35" s="2">
        <v>8137</v>
      </c>
    </row>
  </sheetData>
  <sortState xmlns:xlrd2="http://schemas.microsoft.com/office/spreadsheetml/2017/richdata2" ref="A20:E29">
    <sortCondition ref="A18:A29"/>
  </sortState>
  <printOptions gridLines="1"/>
  <pageMargins left="0.7" right="0.7" top="0.75" bottom="0.75" header="0.3" footer="0.3"/>
  <pageSetup paperSize="9"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 codeName="Sheet85"/>
  <dimension ref="A1:F30"/>
  <sheetViews>
    <sheetView workbookViewId="0">
      <selection activeCell="R16" sqref="R16"/>
    </sheetView>
  </sheetViews>
  <sheetFormatPr defaultColWidth="8.85546875" defaultRowHeight="15.75" x14ac:dyDescent="0.25"/>
  <cols>
    <col min="1" max="1" width="34.7109375" style="2" customWidth="1"/>
    <col min="2" max="2" width="10.5703125" style="2" bestFit="1" customWidth="1"/>
    <col min="3" max="6" width="11.85546875" style="2" customWidth="1"/>
    <col min="7" max="16384" width="8.85546875" style="2"/>
  </cols>
  <sheetData>
    <row r="1" spans="1:6" ht="16.5" thickBot="1" x14ac:dyDescent="0.3">
      <c r="A1" s="115" t="s">
        <v>511</v>
      </c>
      <c r="B1" s="97">
        <v>2014</v>
      </c>
      <c r="C1" s="97">
        <v>2017</v>
      </c>
      <c r="D1" s="97">
        <v>2020</v>
      </c>
      <c r="E1" s="97">
        <v>2023</v>
      </c>
      <c r="F1" s="97"/>
    </row>
    <row r="2" spans="1:6" x14ac:dyDescent="0.25">
      <c r="A2" s="133" t="s">
        <v>561</v>
      </c>
      <c r="B2" s="136" t="s">
        <v>546</v>
      </c>
      <c r="C2" s="89"/>
      <c r="D2" s="89"/>
      <c r="E2" s="89" t="s">
        <v>547</v>
      </c>
      <c r="F2" s="89"/>
    </row>
    <row r="3" spans="1:6" ht="16.5" thickBot="1" x14ac:dyDescent="0.3">
      <c r="A3" s="60" t="s">
        <v>562</v>
      </c>
      <c r="B3" s="87" t="s">
        <v>189</v>
      </c>
      <c r="C3" s="87" t="s">
        <v>189</v>
      </c>
      <c r="D3" s="87" t="s">
        <v>189</v>
      </c>
      <c r="E3" s="87" t="s">
        <v>189</v>
      </c>
      <c r="F3" s="87" t="s">
        <v>189</v>
      </c>
    </row>
    <row r="4" spans="1:6" ht="16.5" thickBot="1" x14ac:dyDescent="0.3">
      <c r="A4" s="30" t="s">
        <v>1</v>
      </c>
      <c r="B4" s="97">
        <f>SUM(B5:B6)</f>
        <v>1</v>
      </c>
      <c r="C4" s="97">
        <f t="shared" ref="C4:E4" si="0">SUM(C5:C6)</f>
        <v>1.5</v>
      </c>
      <c r="D4" s="97">
        <f t="shared" si="0"/>
        <v>3</v>
      </c>
      <c r="E4" s="97">
        <f t="shared" si="0"/>
        <v>1.5</v>
      </c>
      <c r="F4" s="97">
        <f t="shared" ref="F4" si="1">SUM(F5:F6)</f>
        <v>0</v>
      </c>
    </row>
    <row r="5" spans="1:6" x14ac:dyDescent="0.25">
      <c r="A5" s="161" t="s">
        <v>144</v>
      </c>
      <c r="B5" s="158"/>
      <c r="C5" s="158">
        <v>0.5</v>
      </c>
      <c r="D5" s="158">
        <v>2</v>
      </c>
      <c r="E5" s="158">
        <v>0.5</v>
      </c>
      <c r="F5" s="158"/>
    </row>
    <row r="6" spans="1:6" x14ac:dyDescent="0.25">
      <c r="A6" s="12" t="s">
        <v>563</v>
      </c>
      <c r="B6" s="85">
        <v>1</v>
      </c>
      <c r="C6" s="85">
        <v>1</v>
      </c>
      <c r="D6" s="85">
        <v>1</v>
      </c>
      <c r="E6" s="85">
        <v>1</v>
      </c>
      <c r="F6" s="85"/>
    </row>
    <row r="7" spans="1:6" ht="16.5" thickBot="1" x14ac:dyDescent="0.3">
      <c r="A7" s="56"/>
      <c r="B7" s="87"/>
      <c r="C7" s="87"/>
      <c r="D7" s="87"/>
      <c r="E7" s="87"/>
      <c r="F7" s="87"/>
    </row>
    <row r="8" spans="1:6" ht="16.5" thickBot="1" x14ac:dyDescent="0.3">
      <c r="A8" s="30" t="s">
        <v>2</v>
      </c>
      <c r="B8" s="97">
        <f>SUM(B9:B10)</f>
        <v>3.5</v>
      </c>
      <c r="C8" s="97">
        <f t="shared" ref="C8:E8" si="2">SUM(C9:C10)</f>
        <v>4.5</v>
      </c>
      <c r="D8" s="97">
        <f t="shared" si="2"/>
        <v>3.01</v>
      </c>
      <c r="E8" s="97">
        <f t="shared" si="2"/>
        <v>3.01</v>
      </c>
      <c r="F8" s="97">
        <f t="shared" ref="F8" si="3">SUM(F9:F10)</f>
        <v>0</v>
      </c>
    </row>
    <row r="9" spans="1:6" x14ac:dyDescent="0.25">
      <c r="A9" s="161" t="s">
        <v>31</v>
      </c>
      <c r="B9" s="158">
        <v>3</v>
      </c>
      <c r="C9" s="158">
        <v>4</v>
      </c>
      <c r="D9" s="158">
        <v>3</v>
      </c>
      <c r="E9" s="158">
        <v>3</v>
      </c>
      <c r="F9" s="158"/>
    </row>
    <row r="10" spans="1:6" x14ac:dyDescent="0.25">
      <c r="A10" s="13" t="s">
        <v>37</v>
      </c>
      <c r="B10" s="85">
        <v>0.5</v>
      </c>
      <c r="C10" s="85">
        <v>0.5</v>
      </c>
      <c r="D10" s="85">
        <v>0.01</v>
      </c>
      <c r="E10" s="85">
        <v>0.01</v>
      </c>
      <c r="F10" s="85"/>
    </row>
    <row r="11" spans="1:6" ht="16.5" thickBot="1" x14ac:dyDescent="0.3">
      <c r="A11" s="56"/>
      <c r="B11" s="87"/>
      <c r="C11" s="87"/>
      <c r="D11" s="87"/>
      <c r="E11" s="87"/>
      <c r="F11" s="87"/>
    </row>
    <row r="12" spans="1:6" ht="16.5" thickBot="1" x14ac:dyDescent="0.3">
      <c r="A12" s="30" t="s">
        <v>4</v>
      </c>
      <c r="B12" s="97">
        <f>SUM(B13:B24)</f>
        <v>73.5</v>
      </c>
      <c r="C12" s="97">
        <f t="shared" ref="C12:F12" si="4">SUM(C13:C24)</f>
        <v>54</v>
      </c>
      <c r="D12" s="97">
        <f t="shared" si="4"/>
        <v>41.11</v>
      </c>
      <c r="E12" s="97">
        <f t="shared" si="4"/>
        <v>40.200000000000003</v>
      </c>
      <c r="F12" s="97">
        <f t="shared" si="4"/>
        <v>0</v>
      </c>
    </row>
    <row r="13" spans="1:6" x14ac:dyDescent="0.25">
      <c r="A13" s="161" t="s">
        <v>72</v>
      </c>
      <c r="B13" s="158">
        <v>1</v>
      </c>
      <c r="C13" s="158">
        <v>1</v>
      </c>
      <c r="D13" s="158">
        <v>1</v>
      </c>
      <c r="E13" s="158">
        <v>1</v>
      </c>
      <c r="F13" s="158"/>
    </row>
    <row r="14" spans="1:6" x14ac:dyDescent="0.25">
      <c r="A14" s="13" t="s">
        <v>215</v>
      </c>
      <c r="B14" s="85">
        <v>3</v>
      </c>
      <c r="C14" s="85">
        <v>2</v>
      </c>
      <c r="D14" s="85">
        <v>1</v>
      </c>
      <c r="E14" s="85">
        <v>1</v>
      </c>
      <c r="F14" s="85"/>
    </row>
    <row r="15" spans="1:6" x14ac:dyDescent="0.25">
      <c r="A15" s="163" t="s">
        <v>462</v>
      </c>
      <c r="B15" s="159"/>
      <c r="C15" s="159"/>
      <c r="D15" s="159">
        <v>0.01</v>
      </c>
      <c r="E15" s="159">
        <v>0.1</v>
      </c>
      <c r="F15" s="159"/>
    </row>
    <row r="16" spans="1:6" x14ac:dyDescent="0.25">
      <c r="A16" s="13" t="s">
        <v>89</v>
      </c>
      <c r="B16" s="85">
        <v>2</v>
      </c>
      <c r="C16" s="85">
        <v>2</v>
      </c>
      <c r="D16" s="85">
        <v>1</v>
      </c>
      <c r="E16" s="85">
        <v>1</v>
      </c>
      <c r="F16" s="85"/>
    </row>
    <row r="17" spans="1:6" x14ac:dyDescent="0.25">
      <c r="A17" s="163" t="s">
        <v>109</v>
      </c>
      <c r="B17" s="159">
        <v>0.5</v>
      </c>
      <c r="C17" s="159">
        <v>3</v>
      </c>
      <c r="D17" s="159">
        <v>3</v>
      </c>
      <c r="E17" s="159"/>
      <c r="F17" s="159"/>
    </row>
    <row r="18" spans="1:6" x14ac:dyDescent="0.25">
      <c r="A18" s="13" t="s">
        <v>113</v>
      </c>
      <c r="B18" s="85">
        <v>0.5</v>
      </c>
      <c r="C18" s="85">
        <v>0.5</v>
      </c>
      <c r="D18" s="85">
        <v>1</v>
      </c>
      <c r="E18" s="85">
        <v>1</v>
      </c>
      <c r="F18" s="85"/>
    </row>
    <row r="19" spans="1:6" x14ac:dyDescent="0.25">
      <c r="A19" s="163" t="s">
        <v>116</v>
      </c>
      <c r="B19" s="159">
        <v>18</v>
      </c>
      <c r="C19" s="159">
        <v>13</v>
      </c>
      <c r="D19" s="159">
        <v>10</v>
      </c>
      <c r="E19" s="159">
        <v>11</v>
      </c>
      <c r="F19" s="159"/>
    </row>
    <row r="20" spans="1:6" x14ac:dyDescent="0.25">
      <c r="A20" s="13" t="s">
        <v>131</v>
      </c>
      <c r="B20" s="85">
        <v>0.5</v>
      </c>
      <c r="C20" s="85">
        <v>0.5</v>
      </c>
      <c r="D20" s="85">
        <v>0.1</v>
      </c>
      <c r="E20" s="85">
        <v>0.1</v>
      </c>
      <c r="F20" s="85"/>
    </row>
    <row r="21" spans="1:6" x14ac:dyDescent="0.25">
      <c r="A21" s="163" t="s">
        <v>355</v>
      </c>
      <c r="B21" s="159">
        <v>0.5</v>
      </c>
      <c r="C21" s="159">
        <v>0.5</v>
      </c>
      <c r="D21" s="159">
        <v>0.5</v>
      </c>
      <c r="E21" s="159">
        <v>0.5</v>
      </c>
      <c r="F21" s="159"/>
    </row>
    <row r="22" spans="1:6" x14ac:dyDescent="0.25">
      <c r="A22" s="13" t="s">
        <v>137</v>
      </c>
      <c r="B22" s="85">
        <v>2</v>
      </c>
      <c r="C22" s="85">
        <v>1</v>
      </c>
      <c r="D22" s="85">
        <v>3</v>
      </c>
      <c r="E22" s="85">
        <v>4</v>
      </c>
      <c r="F22" s="85"/>
    </row>
    <row r="23" spans="1:6" x14ac:dyDescent="0.25">
      <c r="A23" s="163" t="s">
        <v>139</v>
      </c>
      <c r="B23" s="159">
        <v>0.5</v>
      </c>
      <c r="C23" s="159">
        <v>0.5</v>
      </c>
      <c r="D23" s="159">
        <v>0.5</v>
      </c>
      <c r="E23" s="159">
        <v>0.5</v>
      </c>
      <c r="F23" s="159"/>
    </row>
    <row r="24" spans="1:6" x14ac:dyDescent="0.25">
      <c r="A24" s="210" t="s">
        <v>270</v>
      </c>
      <c r="B24" s="160">
        <v>45</v>
      </c>
      <c r="C24" s="160">
        <v>30</v>
      </c>
      <c r="D24" s="160">
        <v>20</v>
      </c>
      <c r="E24" s="160">
        <v>20</v>
      </c>
      <c r="F24" s="160"/>
    </row>
    <row r="25" spans="1:6" x14ac:dyDescent="0.25">
      <c r="A25" s="210" t="s">
        <v>198</v>
      </c>
      <c r="B25" s="160">
        <v>2</v>
      </c>
      <c r="C25" s="160"/>
      <c r="D25" s="160">
        <v>1</v>
      </c>
      <c r="E25" s="160">
        <v>1</v>
      </c>
      <c r="F25" s="160"/>
    </row>
    <row r="26" spans="1:6" ht="16.5" thickBot="1" x14ac:dyDescent="0.3">
      <c r="A26" s="56"/>
      <c r="B26" s="87"/>
      <c r="C26" s="87"/>
      <c r="D26" s="87"/>
      <c r="E26" s="87"/>
      <c r="F26" s="87"/>
    </row>
    <row r="27" spans="1:6" ht="16.5" thickBot="1" x14ac:dyDescent="0.3">
      <c r="A27" s="30" t="s">
        <v>5</v>
      </c>
      <c r="B27" s="97">
        <f>B4+B8+B12</f>
        <v>78</v>
      </c>
      <c r="C27" s="97">
        <f t="shared" ref="C27:E27" si="5">C4+C8+C12</f>
        <v>60</v>
      </c>
      <c r="D27" s="97">
        <f t="shared" si="5"/>
        <v>47.12</v>
      </c>
      <c r="E27" s="97">
        <f t="shared" si="5"/>
        <v>44.71</v>
      </c>
      <c r="F27" s="97">
        <f t="shared" ref="F27" si="6">F4+F8+F12</f>
        <v>0</v>
      </c>
    </row>
    <row r="28" spans="1:6" ht="16.5" thickBot="1" x14ac:dyDescent="0.3">
      <c r="A28" s="30" t="s">
        <v>6</v>
      </c>
      <c r="B28" s="88">
        <f>COUNT(B5:B6)+COUNT(B9:B10)+COUNT(B13:B23)</f>
        <v>13</v>
      </c>
      <c r="C28" s="88">
        <f t="shared" ref="C28:E28" si="7">COUNT(C5:C6)+COUNT(C9:C10)+COUNT(C13:C23)</f>
        <v>14</v>
      </c>
      <c r="D28" s="88">
        <f t="shared" si="7"/>
        <v>15</v>
      </c>
      <c r="E28" s="88">
        <f t="shared" si="7"/>
        <v>14</v>
      </c>
      <c r="F28" s="88">
        <f t="shared" ref="F28" si="8">COUNT(F5:F6)+COUNT(F9:F10)+COUNT(F13:F23)</f>
        <v>0</v>
      </c>
    </row>
    <row r="29" spans="1:6" x14ac:dyDescent="0.25">
      <c r="B29" s="83"/>
      <c r="C29" s="83"/>
      <c r="D29" s="83"/>
      <c r="E29" s="83">
        <v>8127</v>
      </c>
      <c r="F29" s="83"/>
    </row>
    <row r="30" spans="1:6" x14ac:dyDescent="0.25">
      <c r="B30" s="83"/>
      <c r="C30" s="83"/>
      <c r="D30" s="83"/>
      <c r="E30" s="83"/>
      <c r="F30" s="83"/>
    </row>
  </sheetData>
  <sortState xmlns:xlrd2="http://schemas.microsoft.com/office/spreadsheetml/2017/richdata2" ref="A14:E23">
    <sortCondition ref="A13:A23"/>
  </sortState>
  <printOptions gridLines="1"/>
  <pageMargins left="0.7" right="0.7" top="0.75" bottom="0.75" header="0.3" footer="0.3"/>
  <pageSetup paperSize="9"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 codeName="Sheet86"/>
  <dimension ref="A1:F37"/>
  <sheetViews>
    <sheetView workbookViewId="0">
      <selection activeCell="J28" sqref="J28"/>
    </sheetView>
  </sheetViews>
  <sheetFormatPr defaultColWidth="8.85546875" defaultRowHeight="15.75" x14ac:dyDescent="0.25"/>
  <cols>
    <col min="1" max="1" width="34.7109375" style="2" customWidth="1"/>
    <col min="2" max="2" width="10.5703125" style="2" bestFit="1" customWidth="1"/>
    <col min="3" max="6" width="10.42578125" style="2" customWidth="1"/>
    <col min="7" max="16384" width="8.85546875" style="2"/>
  </cols>
  <sheetData>
    <row r="1" spans="1:6" ht="16.5" thickBot="1" x14ac:dyDescent="0.3">
      <c r="A1" s="137" t="s">
        <v>511</v>
      </c>
      <c r="B1" s="97">
        <v>2014</v>
      </c>
      <c r="C1" s="97">
        <v>2017</v>
      </c>
      <c r="D1" s="97">
        <v>2020</v>
      </c>
      <c r="E1" s="97">
        <v>2023</v>
      </c>
      <c r="F1" s="97"/>
    </row>
    <row r="2" spans="1:6" x14ac:dyDescent="0.25">
      <c r="A2" s="133" t="s">
        <v>561</v>
      </c>
      <c r="B2" s="136" t="s">
        <v>546</v>
      </c>
      <c r="C2" s="89"/>
      <c r="D2" s="89"/>
      <c r="E2" s="89" t="s">
        <v>547</v>
      </c>
      <c r="F2" s="89"/>
    </row>
    <row r="3" spans="1:6" ht="16.5" thickBot="1" x14ac:dyDescent="0.3">
      <c r="A3" s="60" t="s">
        <v>564</v>
      </c>
      <c r="B3" s="87" t="s">
        <v>189</v>
      </c>
      <c r="C3" s="87" t="s">
        <v>189</v>
      </c>
      <c r="D3" s="87" t="s">
        <v>189</v>
      </c>
      <c r="E3" s="87" t="s">
        <v>189</v>
      </c>
      <c r="F3" s="87" t="s">
        <v>189</v>
      </c>
    </row>
    <row r="4" spans="1:6" ht="16.5" thickBot="1" x14ac:dyDescent="0.3">
      <c r="A4" s="30" t="s">
        <v>1</v>
      </c>
      <c r="B4" s="97">
        <f>SUM(B5:B8)</f>
        <v>4</v>
      </c>
      <c r="C4" s="97">
        <f t="shared" ref="C4:E4" si="0">SUM(C5:C8)</f>
        <v>4</v>
      </c>
      <c r="D4" s="97">
        <f t="shared" si="0"/>
        <v>6</v>
      </c>
      <c r="E4" s="97">
        <f t="shared" si="0"/>
        <v>6</v>
      </c>
      <c r="F4" s="97">
        <f t="shared" ref="F4" si="1">SUM(F5:F8)</f>
        <v>0</v>
      </c>
    </row>
    <row r="5" spans="1:6" x14ac:dyDescent="0.25">
      <c r="A5" s="161" t="s">
        <v>144</v>
      </c>
      <c r="B5" s="158">
        <v>2</v>
      </c>
      <c r="C5" s="158">
        <v>2</v>
      </c>
      <c r="D5" s="158">
        <v>2</v>
      </c>
      <c r="E5" s="158">
        <v>2</v>
      </c>
      <c r="F5" s="158"/>
    </row>
    <row r="6" spans="1:6" x14ac:dyDescent="0.25">
      <c r="A6" s="35" t="s">
        <v>54</v>
      </c>
      <c r="B6" s="89"/>
      <c r="C6" s="89"/>
      <c r="D6" s="89"/>
      <c r="E6" s="89">
        <v>1</v>
      </c>
      <c r="F6" s="89"/>
    </row>
    <row r="7" spans="1:6" x14ac:dyDescent="0.25">
      <c r="A7" s="165" t="s">
        <v>213</v>
      </c>
      <c r="B7" s="159">
        <v>2</v>
      </c>
      <c r="C7" s="159">
        <v>2</v>
      </c>
      <c r="D7" s="159">
        <v>2</v>
      </c>
      <c r="E7" s="159">
        <v>2</v>
      </c>
      <c r="F7" s="159"/>
    </row>
    <row r="8" spans="1:6" x14ac:dyDescent="0.25">
      <c r="A8" s="12" t="s">
        <v>142</v>
      </c>
      <c r="B8" s="85"/>
      <c r="C8" s="85"/>
      <c r="D8" s="85">
        <v>2</v>
      </c>
      <c r="E8" s="85">
        <v>1</v>
      </c>
      <c r="F8" s="85"/>
    </row>
    <row r="9" spans="1:6" ht="16.5" thickBot="1" x14ac:dyDescent="0.3">
      <c r="A9" s="56"/>
      <c r="B9" s="87"/>
      <c r="C9" s="87"/>
      <c r="D9" s="87"/>
      <c r="E9" s="87"/>
      <c r="F9" s="87"/>
    </row>
    <row r="10" spans="1:6" ht="16.5" thickBot="1" x14ac:dyDescent="0.3">
      <c r="A10" s="30" t="s">
        <v>2</v>
      </c>
      <c r="B10" s="97">
        <f>SUM(B11:B14)</f>
        <v>5</v>
      </c>
      <c r="C10" s="97">
        <f t="shared" ref="C10:E10" si="2">SUM(C11:C14)</f>
        <v>9</v>
      </c>
      <c r="D10" s="97">
        <f t="shared" si="2"/>
        <v>6</v>
      </c>
      <c r="E10" s="97">
        <f t="shared" si="2"/>
        <v>9</v>
      </c>
      <c r="F10" s="97">
        <f t="shared" ref="F10" si="3">SUM(F11:F14)</f>
        <v>0</v>
      </c>
    </row>
    <row r="11" spans="1:6" x14ac:dyDescent="0.25">
      <c r="A11" s="161" t="s">
        <v>42</v>
      </c>
      <c r="B11" s="158">
        <v>3</v>
      </c>
      <c r="C11" s="158">
        <v>4</v>
      </c>
      <c r="D11" s="158">
        <v>3</v>
      </c>
      <c r="E11" s="158">
        <v>4</v>
      </c>
      <c r="F11" s="158"/>
    </row>
    <row r="12" spans="1:6" x14ac:dyDescent="0.25">
      <c r="A12" s="13" t="s">
        <v>44</v>
      </c>
      <c r="B12" s="85">
        <v>1</v>
      </c>
      <c r="C12" s="85">
        <v>3</v>
      </c>
      <c r="D12" s="85">
        <v>1</v>
      </c>
      <c r="E12" s="85">
        <v>3</v>
      </c>
      <c r="F12" s="85"/>
    </row>
    <row r="13" spans="1:6" x14ac:dyDescent="0.25">
      <c r="A13" s="163" t="s">
        <v>45</v>
      </c>
      <c r="B13" s="159"/>
      <c r="C13" s="159"/>
      <c r="D13" s="159"/>
      <c r="E13" s="159">
        <v>1</v>
      </c>
      <c r="F13" s="159"/>
    </row>
    <row r="14" spans="1:6" x14ac:dyDescent="0.25">
      <c r="A14" s="13" t="s">
        <v>46</v>
      </c>
      <c r="B14" s="85">
        <v>1</v>
      </c>
      <c r="C14" s="85">
        <v>2</v>
      </c>
      <c r="D14" s="85">
        <v>2</v>
      </c>
      <c r="E14" s="85">
        <v>1</v>
      </c>
      <c r="F14" s="85"/>
    </row>
    <row r="15" spans="1:6" ht="16.5" thickBot="1" x14ac:dyDescent="0.3">
      <c r="A15" s="56"/>
      <c r="B15" s="87"/>
      <c r="C15" s="87"/>
      <c r="D15" s="87"/>
      <c r="E15" s="87"/>
      <c r="F15" s="87"/>
    </row>
    <row r="16" spans="1:6" ht="16.5" thickBot="1" x14ac:dyDescent="0.3">
      <c r="A16" s="30" t="s">
        <v>4</v>
      </c>
      <c r="B16" s="97">
        <f>SUM(B17:B30)</f>
        <v>51.5</v>
      </c>
      <c r="C16" s="97">
        <f t="shared" ref="C16:E16" si="4">SUM(C17:C30)</f>
        <v>40.5</v>
      </c>
      <c r="D16" s="97">
        <f t="shared" si="4"/>
        <v>48.12</v>
      </c>
      <c r="E16" s="97">
        <f t="shared" si="4"/>
        <v>44.62</v>
      </c>
      <c r="F16" s="97">
        <f t="shared" ref="F16" si="5">SUM(F17:F30)</f>
        <v>0</v>
      </c>
    </row>
    <row r="17" spans="1:6" x14ac:dyDescent="0.25">
      <c r="A17" s="161" t="s">
        <v>215</v>
      </c>
      <c r="B17" s="158">
        <v>6</v>
      </c>
      <c r="C17" s="158">
        <v>6</v>
      </c>
      <c r="D17" s="158">
        <v>2</v>
      </c>
      <c r="E17" s="158">
        <v>6</v>
      </c>
      <c r="F17" s="158"/>
    </row>
    <row r="18" spans="1:6" x14ac:dyDescent="0.25">
      <c r="A18" s="13" t="s">
        <v>367</v>
      </c>
      <c r="B18" s="85">
        <v>6</v>
      </c>
      <c r="C18" s="85"/>
      <c r="D18" s="85"/>
      <c r="E18" s="85"/>
      <c r="F18" s="85"/>
    </row>
    <row r="19" spans="1:6" x14ac:dyDescent="0.25">
      <c r="A19" s="163" t="s">
        <v>89</v>
      </c>
      <c r="B19" s="159">
        <v>0.5</v>
      </c>
      <c r="C19" s="159">
        <v>0.5</v>
      </c>
      <c r="D19" s="159">
        <v>0.01</v>
      </c>
      <c r="E19" s="159"/>
      <c r="F19" s="159"/>
    </row>
    <row r="20" spans="1:6" x14ac:dyDescent="0.25">
      <c r="A20" s="13" t="s">
        <v>96</v>
      </c>
      <c r="B20" s="85"/>
      <c r="C20" s="85">
        <v>1</v>
      </c>
      <c r="D20" s="85">
        <v>2</v>
      </c>
      <c r="E20" s="85">
        <v>3</v>
      </c>
      <c r="F20" s="85"/>
    </row>
    <row r="21" spans="1:6" x14ac:dyDescent="0.25">
      <c r="A21" s="163" t="s">
        <v>97</v>
      </c>
      <c r="B21" s="159"/>
      <c r="C21" s="159"/>
      <c r="D21" s="159"/>
      <c r="E21" s="159">
        <v>0.01</v>
      </c>
      <c r="F21" s="159"/>
    </row>
    <row r="22" spans="1:6" x14ac:dyDescent="0.25">
      <c r="A22" s="13" t="s">
        <v>99</v>
      </c>
      <c r="B22" s="85">
        <v>0.5</v>
      </c>
      <c r="C22" s="85">
        <v>0.5</v>
      </c>
      <c r="D22" s="85">
        <v>0.1</v>
      </c>
      <c r="E22" s="85">
        <v>0.5</v>
      </c>
      <c r="F22" s="85"/>
    </row>
    <row r="23" spans="1:6" x14ac:dyDescent="0.25">
      <c r="A23" s="163" t="s">
        <v>116</v>
      </c>
      <c r="B23" s="159"/>
      <c r="C23" s="159">
        <v>1</v>
      </c>
      <c r="D23" s="159">
        <v>1</v>
      </c>
      <c r="E23" s="159"/>
      <c r="F23" s="159"/>
    </row>
    <row r="24" spans="1:6" x14ac:dyDescent="0.25">
      <c r="A24" s="13" t="s">
        <v>131</v>
      </c>
      <c r="B24" s="85">
        <v>0.5</v>
      </c>
      <c r="C24" s="85">
        <v>0.5</v>
      </c>
      <c r="D24" s="85">
        <v>1</v>
      </c>
      <c r="E24" s="85">
        <v>0.5</v>
      </c>
      <c r="F24" s="85"/>
    </row>
    <row r="25" spans="1:6" x14ac:dyDescent="0.25">
      <c r="A25" s="163" t="s">
        <v>137</v>
      </c>
      <c r="B25" s="159">
        <v>0.5</v>
      </c>
      <c r="C25" s="159">
        <v>0.5</v>
      </c>
      <c r="D25" s="159"/>
      <c r="E25" s="159">
        <v>0.1</v>
      </c>
      <c r="F25" s="159"/>
    </row>
    <row r="26" spans="1:6" x14ac:dyDescent="0.25">
      <c r="A26" s="13" t="s">
        <v>139</v>
      </c>
      <c r="B26" s="85">
        <v>0.5</v>
      </c>
      <c r="C26" s="85">
        <v>0.5</v>
      </c>
      <c r="D26" s="85">
        <v>0.01</v>
      </c>
      <c r="E26" s="85">
        <v>0.01</v>
      </c>
      <c r="F26" s="85"/>
    </row>
    <row r="27" spans="1:6" x14ac:dyDescent="0.25">
      <c r="A27" s="163" t="s">
        <v>140</v>
      </c>
      <c r="B27" s="159">
        <v>7</v>
      </c>
      <c r="C27" s="159"/>
      <c r="D27" s="159">
        <v>14</v>
      </c>
      <c r="E27" s="159">
        <v>0.5</v>
      </c>
      <c r="F27" s="159"/>
    </row>
    <row r="28" spans="1:6" x14ac:dyDescent="0.25">
      <c r="A28" s="12" t="s">
        <v>565</v>
      </c>
      <c r="B28" s="85"/>
      <c r="C28" s="85"/>
      <c r="D28" s="85"/>
      <c r="E28" s="85">
        <v>12</v>
      </c>
      <c r="F28" s="85"/>
    </row>
    <row r="29" spans="1:6" x14ac:dyDescent="0.25">
      <c r="A29" s="165" t="s">
        <v>211</v>
      </c>
      <c r="B29" s="159">
        <v>10</v>
      </c>
      <c r="C29" s="159">
        <v>10</v>
      </c>
      <c r="D29" s="159">
        <v>13</v>
      </c>
      <c r="E29" s="159">
        <v>9</v>
      </c>
      <c r="F29" s="159"/>
    </row>
    <row r="30" spans="1:6" x14ac:dyDescent="0.25">
      <c r="A30" s="210" t="s">
        <v>270</v>
      </c>
      <c r="B30" s="160">
        <v>20</v>
      </c>
      <c r="C30" s="160">
        <v>20</v>
      </c>
      <c r="D30" s="160">
        <v>15</v>
      </c>
      <c r="E30" s="160">
        <v>13</v>
      </c>
      <c r="F30" s="160"/>
    </row>
    <row r="31" spans="1:6" x14ac:dyDescent="0.25">
      <c r="A31" s="210" t="s">
        <v>198</v>
      </c>
      <c r="B31" s="160">
        <v>3</v>
      </c>
      <c r="C31" s="160">
        <v>3</v>
      </c>
      <c r="D31" s="160">
        <v>2</v>
      </c>
      <c r="E31" s="160">
        <v>2</v>
      </c>
      <c r="F31" s="160"/>
    </row>
    <row r="32" spans="1:6" ht="16.5" thickBot="1" x14ac:dyDescent="0.3">
      <c r="A32" s="56"/>
      <c r="B32" s="87"/>
      <c r="C32" s="87"/>
      <c r="D32" s="87"/>
      <c r="E32" s="87"/>
      <c r="F32" s="87"/>
    </row>
    <row r="33" spans="1:6" ht="16.5" thickBot="1" x14ac:dyDescent="0.3">
      <c r="A33" s="30" t="s">
        <v>5</v>
      </c>
      <c r="B33" s="97">
        <f>B4+B10+B16</f>
        <v>60.5</v>
      </c>
      <c r="C33" s="97">
        <f t="shared" ref="C33:E33" si="6">C4+C10+C16</f>
        <v>53.5</v>
      </c>
      <c r="D33" s="97">
        <f t="shared" si="6"/>
        <v>60.12</v>
      </c>
      <c r="E33" s="97">
        <f t="shared" si="6"/>
        <v>59.62</v>
      </c>
      <c r="F33" s="97">
        <f t="shared" ref="F33" si="7">F4+F10+F16</f>
        <v>0</v>
      </c>
    </row>
    <row r="34" spans="1:6" ht="16.5" thickBot="1" x14ac:dyDescent="0.3">
      <c r="A34" s="30" t="s">
        <v>6</v>
      </c>
      <c r="B34" s="97">
        <f>COUNT(B5:B29)-2</f>
        <v>14</v>
      </c>
      <c r="C34" s="97">
        <f t="shared" ref="C34:E34" si="8">COUNT(C5:C29)-2</f>
        <v>14</v>
      </c>
      <c r="D34" s="97">
        <f t="shared" si="8"/>
        <v>15</v>
      </c>
      <c r="E34" s="97">
        <f t="shared" si="8"/>
        <v>18</v>
      </c>
      <c r="F34" s="97">
        <f t="shared" ref="F34" si="9">COUNT(F5:F29)-2</f>
        <v>0</v>
      </c>
    </row>
    <row r="35" spans="1:6" x14ac:dyDescent="0.25">
      <c r="B35" s="118"/>
      <c r="C35" s="83"/>
      <c r="D35" s="83"/>
      <c r="E35" s="83">
        <v>8125</v>
      </c>
      <c r="F35" s="83"/>
    </row>
    <row r="36" spans="1:6" x14ac:dyDescent="0.25">
      <c r="B36" s="83"/>
      <c r="C36" s="83"/>
      <c r="D36" s="83"/>
      <c r="E36" s="83"/>
      <c r="F36" s="83"/>
    </row>
    <row r="37" spans="1:6" x14ac:dyDescent="0.25">
      <c r="B37" s="83"/>
      <c r="C37" s="83"/>
      <c r="D37" s="83"/>
      <c r="E37" s="83"/>
      <c r="F37" s="83"/>
    </row>
  </sheetData>
  <sortState xmlns:xlrd2="http://schemas.microsoft.com/office/spreadsheetml/2017/richdata2" ref="A18:E27">
    <sortCondition ref="A17:A27"/>
  </sortState>
  <printOptions gridLines="1"/>
  <pageMargins left="0.7" right="0.7" top="0.75" bottom="0.75" header="0.3" footer="0.3"/>
  <pageSetup paperSize="9"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 codeName="Sheet87"/>
  <dimension ref="A1:K41"/>
  <sheetViews>
    <sheetView workbookViewId="0">
      <selection activeCell="J36" sqref="J36"/>
    </sheetView>
  </sheetViews>
  <sheetFormatPr defaultColWidth="8.85546875" defaultRowHeight="15.75" x14ac:dyDescent="0.25"/>
  <cols>
    <col min="1" max="1" width="38.7109375" style="2" customWidth="1"/>
    <col min="2" max="2" width="9.5703125" style="2" bestFit="1" customWidth="1"/>
    <col min="3" max="6" width="12.28515625" style="2" customWidth="1"/>
    <col min="7" max="16384" width="8.85546875" style="2"/>
  </cols>
  <sheetData>
    <row r="1" spans="1:7" ht="16.5" thickBot="1" x14ac:dyDescent="0.3">
      <c r="A1" s="137" t="s">
        <v>511</v>
      </c>
      <c r="B1" s="97">
        <v>2014</v>
      </c>
      <c r="C1" s="97">
        <v>2017</v>
      </c>
      <c r="D1" s="97">
        <v>2020</v>
      </c>
      <c r="E1" s="97">
        <v>2023</v>
      </c>
      <c r="F1" s="97"/>
      <c r="G1" s="83"/>
    </row>
    <row r="2" spans="1:7" x14ac:dyDescent="0.25">
      <c r="A2" s="132" t="s">
        <v>566</v>
      </c>
      <c r="B2" s="135" t="s">
        <v>546</v>
      </c>
      <c r="C2" s="89"/>
      <c r="D2" s="89"/>
      <c r="E2" s="89" t="s">
        <v>547</v>
      </c>
      <c r="F2" s="89"/>
      <c r="G2" s="83"/>
    </row>
    <row r="3" spans="1:7" ht="16.5" thickBot="1" x14ac:dyDescent="0.3">
      <c r="A3" s="60" t="s">
        <v>567</v>
      </c>
      <c r="B3" s="87" t="s">
        <v>189</v>
      </c>
      <c r="C3" s="87" t="s">
        <v>189</v>
      </c>
      <c r="D3" s="87" t="s">
        <v>189</v>
      </c>
      <c r="E3" s="87" t="s">
        <v>189</v>
      </c>
      <c r="F3" s="87" t="s">
        <v>189</v>
      </c>
      <c r="G3" s="83"/>
    </row>
    <row r="4" spans="1:7" ht="16.5" thickBot="1" x14ac:dyDescent="0.3">
      <c r="A4" s="30" t="s">
        <v>3</v>
      </c>
      <c r="B4" s="97">
        <f>SUM(B5)</f>
        <v>0.5</v>
      </c>
      <c r="C4" s="97">
        <f t="shared" ref="C4:F4" si="0">SUM(C5)</f>
        <v>1</v>
      </c>
      <c r="D4" s="97">
        <f t="shared" si="0"/>
        <v>2</v>
      </c>
      <c r="E4" s="97">
        <f t="shared" si="0"/>
        <v>1</v>
      </c>
      <c r="F4" s="97">
        <f t="shared" si="0"/>
        <v>0</v>
      </c>
      <c r="G4" s="83"/>
    </row>
    <row r="5" spans="1:7" x14ac:dyDescent="0.25">
      <c r="A5" s="161" t="s">
        <v>64</v>
      </c>
      <c r="B5" s="158">
        <v>0.5</v>
      </c>
      <c r="C5" s="158">
        <v>1</v>
      </c>
      <c r="D5" s="158">
        <v>2</v>
      </c>
      <c r="E5" s="158">
        <v>1</v>
      </c>
      <c r="F5" s="158"/>
      <c r="G5" s="83"/>
    </row>
    <row r="6" spans="1:7" ht="16.5" thickBot="1" x14ac:dyDescent="0.3">
      <c r="A6" s="12"/>
      <c r="B6" s="85"/>
      <c r="C6" s="85"/>
      <c r="D6" s="85"/>
      <c r="E6" s="85"/>
      <c r="F6" s="85"/>
      <c r="G6" s="83"/>
    </row>
    <row r="7" spans="1:7" ht="16.5" thickBot="1" x14ac:dyDescent="0.3">
      <c r="A7" s="30" t="s">
        <v>1</v>
      </c>
      <c r="B7" s="97">
        <f>SUM(B8:B14)</f>
        <v>14</v>
      </c>
      <c r="C7" s="97">
        <f>SUM(C8:C14)</f>
        <v>24</v>
      </c>
      <c r="D7" s="97">
        <f>SUM(D8:D14)</f>
        <v>25.3</v>
      </c>
      <c r="E7" s="97">
        <f>SUM(E8:E14)</f>
        <v>33</v>
      </c>
      <c r="F7" s="97">
        <f>SUM(F8:F14)</f>
        <v>0</v>
      </c>
      <c r="G7" s="83"/>
    </row>
    <row r="8" spans="1:7" x14ac:dyDescent="0.25">
      <c r="A8" s="161" t="s">
        <v>144</v>
      </c>
      <c r="B8" s="158">
        <v>11</v>
      </c>
      <c r="C8" s="158">
        <v>17</v>
      </c>
      <c r="D8" s="158">
        <v>16</v>
      </c>
      <c r="E8" s="158">
        <v>22</v>
      </c>
      <c r="F8" s="158"/>
      <c r="G8" s="83"/>
    </row>
    <row r="9" spans="1:7" x14ac:dyDescent="0.25">
      <c r="A9" s="13" t="s">
        <v>174</v>
      </c>
      <c r="B9" s="85"/>
      <c r="C9" s="85">
        <v>3</v>
      </c>
      <c r="D9" s="85">
        <v>3</v>
      </c>
      <c r="E9" s="89">
        <v>3</v>
      </c>
      <c r="F9" s="89"/>
      <c r="G9" s="83"/>
    </row>
    <row r="10" spans="1:7" x14ac:dyDescent="0.25">
      <c r="A10" s="163" t="s">
        <v>177</v>
      </c>
      <c r="B10" s="159"/>
      <c r="C10" s="159">
        <v>4</v>
      </c>
      <c r="D10" s="159">
        <v>3</v>
      </c>
      <c r="E10" s="158">
        <v>6</v>
      </c>
      <c r="F10" s="158"/>
      <c r="G10" s="83"/>
    </row>
    <row r="11" spans="1:7" x14ac:dyDescent="0.25">
      <c r="A11" s="13" t="s">
        <v>208</v>
      </c>
      <c r="B11" s="85"/>
      <c r="C11" s="85"/>
      <c r="D11" s="85">
        <v>1</v>
      </c>
      <c r="E11" s="89">
        <v>1</v>
      </c>
      <c r="F11" s="89"/>
      <c r="G11" s="83"/>
    </row>
    <row r="12" spans="1:7" x14ac:dyDescent="0.25">
      <c r="A12" s="165" t="s">
        <v>568</v>
      </c>
      <c r="B12" s="159">
        <v>2</v>
      </c>
      <c r="C12" s="159"/>
      <c r="D12" s="159">
        <v>2</v>
      </c>
      <c r="E12" s="158">
        <v>1</v>
      </c>
      <c r="F12" s="158"/>
      <c r="G12" s="83"/>
    </row>
    <row r="13" spans="1:7" x14ac:dyDescent="0.25">
      <c r="A13" s="12" t="s">
        <v>214</v>
      </c>
      <c r="B13" s="85">
        <v>1</v>
      </c>
      <c r="C13" s="85"/>
      <c r="D13" s="85"/>
      <c r="E13" s="89"/>
      <c r="F13" s="89"/>
      <c r="G13" s="83"/>
    </row>
    <row r="14" spans="1:7" x14ac:dyDescent="0.25">
      <c r="A14" s="165" t="s">
        <v>569</v>
      </c>
      <c r="B14" s="159"/>
      <c r="C14" s="159"/>
      <c r="D14" s="159">
        <v>0.3</v>
      </c>
      <c r="E14" s="158"/>
      <c r="F14" s="158"/>
      <c r="G14" s="83"/>
    </row>
    <row r="15" spans="1:7" ht="16.5" thickBot="1" x14ac:dyDescent="0.3">
      <c r="A15" s="12"/>
      <c r="B15" s="85"/>
      <c r="C15" s="85"/>
      <c r="D15" s="85"/>
      <c r="E15" s="85"/>
      <c r="F15" s="85"/>
      <c r="G15" s="83"/>
    </row>
    <row r="16" spans="1:7" ht="16.5" thickBot="1" x14ac:dyDescent="0.3">
      <c r="A16" s="30" t="s">
        <v>2</v>
      </c>
      <c r="B16" s="97">
        <f>SUM(B17:B22)</f>
        <v>14.5</v>
      </c>
      <c r="C16" s="97">
        <f t="shared" ref="C16:E16" si="1">SUM(C17:C22)</f>
        <v>23.5</v>
      </c>
      <c r="D16" s="97">
        <f t="shared" si="1"/>
        <v>16</v>
      </c>
      <c r="E16" s="97">
        <f t="shared" si="1"/>
        <v>14</v>
      </c>
      <c r="F16" s="97">
        <f t="shared" ref="F16" si="2">SUM(F17:F22)</f>
        <v>0</v>
      </c>
      <c r="G16" s="83"/>
    </row>
    <row r="17" spans="1:7" x14ac:dyDescent="0.25">
      <c r="A17" s="161" t="s">
        <v>20</v>
      </c>
      <c r="B17" s="158">
        <v>2</v>
      </c>
      <c r="C17" s="158">
        <v>6</v>
      </c>
      <c r="D17" s="158">
        <v>1</v>
      </c>
      <c r="E17" s="158">
        <v>2</v>
      </c>
      <c r="F17" s="158"/>
      <c r="G17" s="83"/>
    </row>
    <row r="18" spans="1:7" x14ac:dyDescent="0.25">
      <c r="A18" s="13" t="s">
        <v>570</v>
      </c>
      <c r="B18" s="85">
        <v>1</v>
      </c>
      <c r="C18" s="85">
        <v>3</v>
      </c>
      <c r="D18" s="85">
        <v>3</v>
      </c>
      <c r="E18" s="85">
        <v>3</v>
      </c>
      <c r="F18" s="85"/>
      <c r="G18" s="83"/>
    </row>
    <row r="19" spans="1:7" x14ac:dyDescent="0.25">
      <c r="A19" s="163" t="s">
        <v>40</v>
      </c>
      <c r="B19" s="159">
        <v>11</v>
      </c>
      <c r="C19" s="159">
        <v>12</v>
      </c>
      <c r="D19" s="159">
        <v>11</v>
      </c>
      <c r="E19" s="159">
        <v>8</v>
      </c>
      <c r="F19" s="159"/>
      <c r="G19" s="83"/>
    </row>
    <row r="20" spans="1:7" x14ac:dyDescent="0.25">
      <c r="A20" s="13" t="s">
        <v>42</v>
      </c>
      <c r="B20" s="85"/>
      <c r="C20" s="85">
        <v>1</v>
      </c>
      <c r="D20" s="85">
        <v>0.5</v>
      </c>
      <c r="E20" s="85">
        <v>0.5</v>
      </c>
      <c r="F20" s="85"/>
      <c r="G20" s="83"/>
    </row>
    <row r="21" spans="1:7" x14ac:dyDescent="0.25">
      <c r="A21" s="163" t="s">
        <v>44</v>
      </c>
      <c r="B21" s="159"/>
      <c r="C21" s="159">
        <v>0.5</v>
      </c>
      <c r="D21" s="159"/>
      <c r="E21" s="159"/>
      <c r="F21" s="159"/>
      <c r="G21" s="83"/>
    </row>
    <row r="22" spans="1:7" x14ac:dyDescent="0.25">
      <c r="A22" s="13" t="s">
        <v>46</v>
      </c>
      <c r="B22" s="85">
        <v>0.5</v>
      </c>
      <c r="C22" s="85">
        <v>1</v>
      </c>
      <c r="D22" s="85">
        <v>0.5</v>
      </c>
      <c r="E22" s="85">
        <v>0.5</v>
      </c>
      <c r="F22" s="85"/>
      <c r="G22" s="83"/>
    </row>
    <row r="23" spans="1:7" ht="16.5" thickBot="1" x14ac:dyDescent="0.3">
      <c r="A23" s="12"/>
      <c r="B23" s="85"/>
      <c r="C23" s="85"/>
      <c r="D23" s="85"/>
      <c r="E23" s="85"/>
      <c r="F23" s="85"/>
      <c r="G23" s="83"/>
    </row>
    <row r="24" spans="1:7" ht="16.5" thickBot="1" x14ac:dyDescent="0.3">
      <c r="A24" s="30" t="s">
        <v>4</v>
      </c>
      <c r="B24" s="97">
        <f>SUM(B25:B35)</f>
        <v>44.5</v>
      </c>
      <c r="C24" s="97">
        <f t="shared" ref="C24:E24" si="3">SUM(C25:C35)</f>
        <v>35.5</v>
      </c>
      <c r="D24" s="97">
        <f t="shared" si="3"/>
        <v>28.1</v>
      </c>
      <c r="E24" s="97">
        <f t="shared" si="3"/>
        <v>26.21</v>
      </c>
      <c r="F24" s="97">
        <f t="shared" ref="F24" si="4">SUM(F25:F35)</f>
        <v>0</v>
      </c>
      <c r="G24" s="83"/>
    </row>
    <row r="25" spans="1:7" x14ac:dyDescent="0.25">
      <c r="A25" s="161" t="s">
        <v>194</v>
      </c>
      <c r="B25" s="158">
        <v>0.5</v>
      </c>
      <c r="C25" s="158">
        <v>1</v>
      </c>
      <c r="D25" s="158">
        <v>2</v>
      </c>
      <c r="E25" s="158">
        <v>1</v>
      </c>
      <c r="F25" s="158"/>
      <c r="G25" s="83"/>
    </row>
    <row r="26" spans="1:7" x14ac:dyDescent="0.25">
      <c r="A26" s="13" t="s">
        <v>89</v>
      </c>
      <c r="B26" s="85">
        <v>0.5</v>
      </c>
      <c r="C26" s="85">
        <v>0.5</v>
      </c>
      <c r="D26" s="85">
        <v>0.1</v>
      </c>
      <c r="E26" s="85">
        <v>0.01</v>
      </c>
      <c r="F26" s="85"/>
      <c r="G26" s="83"/>
    </row>
    <row r="27" spans="1:7" x14ac:dyDescent="0.25">
      <c r="A27" s="163" t="s">
        <v>99</v>
      </c>
      <c r="B27" s="159"/>
      <c r="C27" s="159"/>
      <c r="D27" s="159"/>
      <c r="E27" s="159">
        <v>0.1</v>
      </c>
      <c r="F27" s="159"/>
      <c r="G27" s="83"/>
    </row>
    <row r="28" spans="1:7" x14ac:dyDescent="0.25">
      <c r="A28" s="13" t="s">
        <v>101</v>
      </c>
      <c r="B28" s="85">
        <v>1</v>
      </c>
      <c r="C28" s="85">
        <v>3</v>
      </c>
      <c r="D28" s="85">
        <v>2</v>
      </c>
      <c r="E28" s="85">
        <v>1</v>
      </c>
      <c r="F28" s="85"/>
      <c r="G28" s="83"/>
    </row>
    <row r="29" spans="1:7" x14ac:dyDescent="0.25">
      <c r="A29" s="163" t="s">
        <v>109</v>
      </c>
      <c r="B29" s="159">
        <v>2</v>
      </c>
      <c r="C29" s="159"/>
      <c r="D29" s="159"/>
      <c r="E29" s="159"/>
      <c r="F29" s="159"/>
      <c r="G29" s="83"/>
    </row>
    <row r="30" spans="1:7" x14ac:dyDescent="0.25">
      <c r="A30" s="13" t="s">
        <v>123</v>
      </c>
      <c r="B30" s="85">
        <v>0.5</v>
      </c>
      <c r="C30" s="85">
        <v>0.5</v>
      </c>
      <c r="D30" s="85">
        <v>0.5</v>
      </c>
      <c r="E30" s="85">
        <v>0.5</v>
      </c>
      <c r="F30" s="85"/>
      <c r="G30" s="83"/>
    </row>
    <row r="31" spans="1:7" x14ac:dyDescent="0.25">
      <c r="A31" s="163" t="s">
        <v>126</v>
      </c>
      <c r="B31" s="159">
        <v>1</v>
      </c>
      <c r="C31" s="159">
        <v>0.5</v>
      </c>
      <c r="D31" s="159">
        <v>0.5</v>
      </c>
      <c r="E31" s="159">
        <v>0.1</v>
      </c>
      <c r="F31" s="159"/>
      <c r="G31" s="83"/>
    </row>
    <row r="32" spans="1:7" x14ac:dyDescent="0.25">
      <c r="A32" s="13" t="s">
        <v>131</v>
      </c>
      <c r="B32" s="85">
        <v>1</v>
      </c>
      <c r="C32" s="85">
        <v>1</v>
      </c>
      <c r="D32" s="85">
        <v>1</v>
      </c>
      <c r="E32" s="85">
        <v>2</v>
      </c>
      <c r="F32" s="85"/>
      <c r="G32" s="83"/>
    </row>
    <row r="33" spans="1:11" ht="16.5" thickBot="1" x14ac:dyDescent="0.3">
      <c r="A33" s="163" t="s">
        <v>139</v>
      </c>
      <c r="B33" s="159">
        <v>1</v>
      </c>
      <c r="C33" s="159">
        <v>1</v>
      </c>
      <c r="D33" s="159">
        <v>1</v>
      </c>
      <c r="E33" s="159">
        <v>0.5</v>
      </c>
      <c r="F33" s="159"/>
      <c r="G33" s="83"/>
    </row>
    <row r="34" spans="1:11" ht="16.5" thickBot="1" x14ac:dyDescent="0.3">
      <c r="A34" s="13" t="s">
        <v>140</v>
      </c>
      <c r="B34" s="85">
        <v>2</v>
      </c>
      <c r="C34" s="85">
        <v>3</v>
      </c>
      <c r="D34" s="85">
        <v>6</v>
      </c>
      <c r="E34" s="85">
        <v>6</v>
      </c>
      <c r="F34" s="85"/>
      <c r="G34" s="83"/>
      <c r="K34" s="57"/>
    </row>
    <row r="35" spans="1:11" x14ac:dyDescent="0.25">
      <c r="A35" s="210" t="s">
        <v>270</v>
      </c>
      <c r="B35" s="160">
        <v>35</v>
      </c>
      <c r="C35" s="160">
        <v>25</v>
      </c>
      <c r="D35" s="160">
        <v>15</v>
      </c>
      <c r="E35" s="160">
        <v>15</v>
      </c>
      <c r="F35" s="160"/>
      <c r="G35" s="83"/>
    </row>
    <row r="36" spans="1:11" x14ac:dyDescent="0.25">
      <c r="A36" s="210" t="s">
        <v>198</v>
      </c>
      <c r="B36" s="160">
        <v>0.5</v>
      </c>
      <c r="C36" s="160"/>
      <c r="D36" s="160">
        <v>1</v>
      </c>
      <c r="E36" s="160">
        <v>3</v>
      </c>
      <c r="F36" s="160"/>
      <c r="G36" s="83"/>
    </row>
    <row r="37" spans="1:11" ht="16.5" thickBot="1" x14ac:dyDescent="0.3">
      <c r="A37" s="12"/>
      <c r="B37" s="85"/>
      <c r="C37" s="85"/>
      <c r="D37" s="85"/>
      <c r="E37" s="85"/>
      <c r="F37" s="85"/>
      <c r="G37" s="83"/>
    </row>
    <row r="38" spans="1:11" ht="16.5" thickBot="1" x14ac:dyDescent="0.3">
      <c r="A38" s="30" t="s">
        <v>5</v>
      </c>
      <c r="B38" s="97">
        <f>B4+B7+B16+B24</f>
        <v>73.5</v>
      </c>
      <c r="C38" s="97">
        <f>C4+C7+C16+C24</f>
        <v>84</v>
      </c>
      <c r="D38" s="97">
        <f>D4+D7+D16+D24</f>
        <v>71.400000000000006</v>
      </c>
      <c r="E38" s="97">
        <f>E4+E7+E16+E24</f>
        <v>74.210000000000008</v>
      </c>
      <c r="F38" s="97">
        <f>F4+F7+F16+F24</f>
        <v>0</v>
      </c>
      <c r="G38" s="83"/>
    </row>
    <row r="39" spans="1:11" ht="16.5" thickBot="1" x14ac:dyDescent="0.3">
      <c r="A39" s="30" t="s">
        <v>6</v>
      </c>
      <c r="B39" s="97">
        <f>COUNT(B5)+COUNT(B8:B14)+COUNT(B17:B22)+COUNT(B25:B34)</f>
        <v>17</v>
      </c>
      <c r="C39" s="97">
        <f t="shared" ref="C39:E39" si="5">COUNT(C5)+COUNT(C8:C14)+COUNT(C17:C22)+COUNT(C25:C34)</f>
        <v>18</v>
      </c>
      <c r="D39" s="97">
        <f t="shared" si="5"/>
        <v>20</v>
      </c>
      <c r="E39" s="97">
        <f t="shared" si="5"/>
        <v>20</v>
      </c>
      <c r="F39" s="97">
        <f t="shared" ref="F39" si="6">COUNT(F5)+COUNT(F8:F14)+COUNT(F17:F22)+COUNT(F25:F34)</f>
        <v>0</v>
      </c>
      <c r="G39" s="83"/>
    </row>
    <row r="40" spans="1:11" x14ac:dyDescent="0.25">
      <c r="B40" s="83"/>
      <c r="C40" s="83"/>
      <c r="D40" s="83"/>
      <c r="E40" s="83">
        <v>8123</v>
      </c>
      <c r="F40" s="83"/>
      <c r="G40" s="83"/>
    </row>
    <row r="41" spans="1:11" x14ac:dyDescent="0.25">
      <c r="B41" s="83"/>
      <c r="C41" s="83"/>
      <c r="D41" s="83"/>
      <c r="E41" s="83"/>
      <c r="F41" s="83"/>
      <c r="G41" s="83"/>
    </row>
  </sheetData>
  <sortState xmlns:xlrd2="http://schemas.microsoft.com/office/spreadsheetml/2017/richdata2" ref="A26:E34">
    <sortCondition ref="A25:A34"/>
  </sortState>
  <printOptions gridLines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9">
    <pageSetUpPr fitToPage="1"/>
  </sheetPr>
  <dimension ref="A1:H30"/>
  <sheetViews>
    <sheetView zoomScaleNormal="100" workbookViewId="0">
      <selection activeCell="J15" sqref="J15"/>
    </sheetView>
  </sheetViews>
  <sheetFormatPr defaultColWidth="8.85546875" defaultRowHeight="15.75" x14ac:dyDescent="0.25"/>
  <cols>
    <col min="1" max="1" width="27.7109375" style="2" customWidth="1"/>
    <col min="2" max="7" width="9.5703125" style="2" customWidth="1"/>
    <col min="8" max="16384" width="8.85546875" style="2"/>
  </cols>
  <sheetData>
    <row r="1" spans="1:8" ht="16.5" thickBot="1" x14ac:dyDescent="0.3">
      <c r="A1" s="26"/>
      <c r="B1" s="22">
        <v>1976</v>
      </c>
      <c r="C1" s="22">
        <v>1997</v>
      </c>
      <c r="D1" s="22">
        <v>2006</v>
      </c>
      <c r="E1" s="22">
        <v>2011</v>
      </c>
      <c r="F1" s="22">
        <v>2014</v>
      </c>
      <c r="G1" s="22">
        <v>2017</v>
      </c>
      <c r="H1" s="22">
        <v>2020</v>
      </c>
    </row>
    <row r="2" spans="1:8" ht="20.25" customHeight="1" x14ac:dyDescent="0.25">
      <c r="A2" s="29" t="s">
        <v>223</v>
      </c>
      <c r="B2" s="16" t="s">
        <v>189</v>
      </c>
      <c r="C2" s="16" t="s">
        <v>189</v>
      </c>
      <c r="D2" s="16" t="s">
        <v>189</v>
      </c>
      <c r="E2" s="16" t="s">
        <v>189</v>
      </c>
      <c r="F2" s="16" t="s">
        <v>189</v>
      </c>
      <c r="G2" s="16" t="s">
        <v>217</v>
      </c>
      <c r="H2" s="45"/>
    </row>
    <row r="3" spans="1:8" x14ac:dyDescent="0.25">
      <c r="A3" s="10" t="s">
        <v>224</v>
      </c>
      <c r="B3" s="6"/>
      <c r="C3" s="6"/>
      <c r="D3" s="6"/>
      <c r="E3" s="12"/>
      <c r="F3" s="6" t="s">
        <v>191</v>
      </c>
      <c r="G3" s="12"/>
      <c r="H3" s="12"/>
    </row>
    <row r="4" spans="1:8" ht="16.5" thickBot="1" x14ac:dyDescent="0.3">
      <c r="A4" s="21" t="s">
        <v>230</v>
      </c>
      <c r="B4" s="8"/>
      <c r="C4" s="8"/>
      <c r="D4" s="8"/>
      <c r="E4" s="56"/>
      <c r="F4" s="56"/>
      <c r="G4" s="56"/>
      <c r="H4" s="56"/>
    </row>
    <row r="5" spans="1:8" ht="16.5" thickBot="1" x14ac:dyDescent="0.3">
      <c r="A5" s="26" t="s">
        <v>1</v>
      </c>
      <c r="B5" s="22">
        <f>SUM(B6:B7)</f>
        <v>1</v>
      </c>
      <c r="C5" s="22">
        <f t="shared" ref="C5:H5" si="0">SUM(C6:C7)</f>
        <v>1</v>
      </c>
      <c r="D5" s="22">
        <f t="shared" si="0"/>
        <v>1</v>
      </c>
      <c r="E5" s="22">
        <f t="shared" si="0"/>
        <v>1.5</v>
      </c>
      <c r="F5" s="22">
        <f t="shared" si="0"/>
        <v>0</v>
      </c>
      <c r="G5" s="22">
        <f t="shared" si="0"/>
        <v>0</v>
      </c>
      <c r="H5" s="22">
        <f t="shared" si="0"/>
        <v>0</v>
      </c>
    </row>
    <row r="6" spans="1:8" x14ac:dyDescent="0.25">
      <c r="A6" s="15" t="s">
        <v>144</v>
      </c>
      <c r="B6" s="16">
        <v>0.5</v>
      </c>
      <c r="C6" s="16">
        <v>0.5</v>
      </c>
      <c r="D6" s="16">
        <v>0.5</v>
      </c>
      <c r="E6" s="16">
        <v>0.5</v>
      </c>
      <c r="F6" s="45"/>
      <c r="G6" s="45"/>
      <c r="H6" s="45"/>
    </row>
    <row r="7" spans="1:8" x14ac:dyDescent="0.25">
      <c r="A7" s="9" t="s">
        <v>157</v>
      </c>
      <c r="B7" s="6">
        <v>0.5</v>
      </c>
      <c r="C7" s="6">
        <v>0.5</v>
      </c>
      <c r="D7" s="6">
        <v>0.5</v>
      </c>
      <c r="E7" s="6">
        <v>1</v>
      </c>
      <c r="F7" s="12"/>
      <c r="G7" s="12"/>
      <c r="H7" s="12"/>
    </row>
    <row r="8" spans="1:8" ht="16.5" thickBot="1" x14ac:dyDescent="0.3">
      <c r="A8" s="14"/>
      <c r="B8" s="8"/>
      <c r="C8" s="8"/>
      <c r="D8" s="8"/>
      <c r="E8" s="56"/>
      <c r="F8" s="56"/>
      <c r="G8" s="56"/>
      <c r="H8" s="56"/>
    </row>
    <row r="9" spans="1:8" ht="16.5" thickBot="1" x14ac:dyDescent="0.3">
      <c r="A9" s="26" t="s">
        <v>2</v>
      </c>
      <c r="B9" s="22">
        <f>SUM(B10:B11)</f>
        <v>1</v>
      </c>
      <c r="C9" s="22">
        <f t="shared" ref="C9:H9" si="1">SUM(C10:C11)</f>
        <v>1</v>
      </c>
      <c r="D9" s="22">
        <f t="shared" si="1"/>
        <v>2</v>
      </c>
      <c r="E9" s="22">
        <f t="shared" si="1"/>
        <v>2</v>
      </c>
      <c r="F9" s="22">
        <f t="shared" si="1"/>
        <v>0</v>
      </c>
      <c r="G9" s="22">
        <f t="shared" si="1"/>
        <v>0</v>
      </c>
      <c r="H9" s="22">
        <f t="shared" si="1"/>
        <v>0</v>
      </c>
    </row>
    <row r="10" spans="1:8" x14ac:dyDescent="0.25">
      <c r="A10" s="15" t="s">
        <v>29</v>
      </c>
      <c r="B10" s="16">
        <v>0.5</v>
      </c>
      <c r="C10" s="16">
        <v>1</v>
      </c>
      <c r="D10" s="16">
        <v>1.5</v>
      </c>
      <c r="E10" s="16">
        <v>2</v>
      </c>
      <c r="F10" s="45"/>
      <c r="G10" s="45"/>
      <c r="H10" s="45"/>
    </row>
    <row r="11" spans="1:8" x14ac:dyDescent="0.25">
      <c r="A11" s="9" t="s">
        <v>42</v>
      </c>
      <c r="B11" s="6">
        <v>0.5</v>
      </c>
      <c r="C11" s="6"/>
      <c r="D11" s="6">
        <v>0.5</v>
      </c>
      <c r="E11" s="12"/>
      <c r="F11" s="12"/>
      <c r="G11" s="12"/>
      <c r="H11" s="12"/>
    </row>
    <row r="12" spans="1:8" ht="16.5" thickBot="1" x14ac:dyDescent="0.3">
      <c r="A12" s="14"/>
      <c r="B12" s="8"/>
      <c r="C12" s="8"/>
      <c r="D12" s="8"/>
      <c r="E12" s="56"/>
      <c r="F12" s="56"/>
      <c r="G12" s="56"/>
      <c r="H12" s="56"/>
    </row>
    <row r="13" spans="1:8" ht="16.5" thickBot="1" x14ac:dyDescent="0.3">
      <c r="A13" s="26" t="s">
        <v>4</v>
      </c>
      <c r="B13" s="22">
        <f>SUM(B14:B26)</f>
        <v>45</v>
      </c>
      <c r="C13" s="22">
        <f t="shared" ref="C13:H13" si="2">SUM(C14:C26)</f>
        <v>48</v>
      </c>
      <c r="D13" s="22">
        <f t="shared" si="2"/>
        <v>47</v>
      </c>
      <c r="E13" s="22">
        <f t="shared" si="2"/>
        <v>68</v>
      </c>
      <c r="F13" s="22">
        <f t="shared" si="2"/>
        <v>0</v>
      </c>
      <c r="G13" s="22">
        <f t="shared" si="2"/>
        <v>0</v>
      </c>
      <c r="H13" s="22">
        <f t="shared" si="2"/>
        <v>0</v>
      </c>
    </row>
    <row r="14" spans="1:8" x14ac:dyDescent="0.25">
      <c r="A14" s="15" t="s">
        <v>194</v>
      </c>
      <c r="B14" s="23"/>
      <c r="C14" s="23"/>
      <c r="D14" s="23"/>
      <c r="E14" s="16">
        <v>1</v>
      </c>
      <c r="F14" s="45"/>
      <c r="G14" s="45"/>
      <c r="H14" s="45"/>
    </row>
    <row r="15" spans="1:8" x14ac:dyDescent="0.25">
      <c r="A15" s="9" t="s">
        <v>79</v>
      </c>
      <c r="B15" s="6"/>
      <c r="C15" s="6"/>
      <c r="D15" s="6">
        <v>2</v>
      </c>
      <c r="E15" s="6">
        <v>2</v>
      </c>
      <c r="F15" s="12"/>
      <c r="G15" s="12"/>
      <c r="H15" s="12"/>
    </row>
    <row r="16" spans="1:8" x14ac:dyDescent="0.25">
      <c r="A16" s="9" t="s">
        <v>89</v>
      </c>
      <c r="B16" s="6">
        <v>0.5</v>
      </c>
      <c r="C16" s="6"/>
      <c r="D16" s="6">
        <v>0.5</v>
      </c>
      <c r="E16" s="6">
        <v>0.5</v>
      </c>
      <c r="F16" s="12"/>
      <c r="G16" s="12"/>
      <c r="H16" s="12"/>
    </row>
    <row r="17" spans="1:8" x14ac:dyDescent="0.25">
      <c r="A17" s="9" t="s">
        <v>99</v>
      </c>
      <c r="B17" s="6"/>
      <c r="C17" s="6"/>
      <c r="D17" s="6"/>
      <c r="E17" s="6">
        <v>0.5</v>
      </c>
      <c r="F17" s="12"/>
      <c r="G17" s="12"/>
      <c r="H17" s="12"/>
    </row>
    <row r="18" spans="1:8" ht="31.5" x14ac:dyDescent="0.25">
      <c r="A18" s="9" t="s">
        <v>102</v>
      </c>
      <c r="B18" s="6">
        <v>5</v>
      </c>
      <c r="C18" s="6">
        <v>5</v>
      </c>
      <c r="D18" s="6">
        <v>5</v>
      </c>
      <c r="E18" s="6">
        <v>5</v>
      </c>
      <c r="F18" s="12"/>
      <c r="G18" s="12"/>
      <c r="H18" s="12"/>
    </row>
    <row r="19" spans="1:8" x14ac:dyDescent="0.25">
      <c r="A19" s="9" t="s">
        <v>109</v>
      </c>
      <c r="B19" s="6">
        <v>6</v>
      </c>
      <c r="C19" s="6">
        <v>7</v>
      </c>
      <c r="D19" s="6">
        <v>5</v>
      </c>
      <c r="E19" s="6">
        <v>6</v>
      </c>
      <c r="F19" s="12"/>
      <c r="G19" s="12"/>
      <c r="H19" s="12"/>
    </row>
    <row r="20" spans="1:8" x14ac:dyDescent="0.25">
      <c r="A20" s="9" t="s">
        <v>117</v>
      </c>
      <c r="B20" s="6"/>
      <c r="C20" s="6"/>
      <c r="D20" s="6">
        <v>0.5</v>
      </c>
      <c r="E20" s="6">
        <v>0.5</v>
      </c>
      <c r="F20" s="12"/>
      <c r="G20" s="12"/>
      <c r="H20" s="12"/>
    </row>
    <row r="21" spans="1:8" x14ac:dyDescent="0.25">
      <c r="A21" s="9" t="s">
        <v>118</v>
      </c>
      <c r="B21" s="6">
        <v>2</v>
      </c>
      <c r="C21" s="6">
        <v>4</v>
      </c>
      <c r="D21" s="6">
        <v>2</v>
      </c>
      <c r="E21" s="6">
        <v>1</v>
      </c>
      <c r="F21" s="12"/>
      <c r="G21" s="12"/>
      <c r="H21" s="12"/>
    </row>
    <row r="22" spans="1:8" x14ac:dyDescent="0.25">
      <c r="A22" s="9" t="s">
        <v>123</v>
      </c>
      <c r="B22" s="6">
        <v>25</v>
      </c>
      <c r="C22" s="6">
        <v>27</v>
      </c>
      <c r="D22" s="6">
        <v>30</v>
      </c>
      <c r="E22" s="6">
        <v>32</v>
      </c>
      <c r="F22" s="12"/>
      <c r="G22" s="12"/>
      <c r="H22" s="12"/>
    </row>
    <row r="23" spans="1:8" x14ac:dyDescent="0.25">
      <c r="A23" s="9" t="s">
        <v>131</v>
      </c>
      <c r="B23" s="6">
        <v>0.5</v>
      </c>
      <c r="C23" s="6">
        <v>0.5</v>
      </c>
      <c r="D23" s="6">
        <v>0.5</v>
      </c>
      <c r="E23" s="6"/>
      <c r="F23" s="12"/>
      <c r="G23" s="12"/>
      <c r="H23" s="12"/>
    </row>
    <row r="24" spans="1:8" x14ac:dyDescent="0.25">
      <c r="A24" s="9" t="s">
        <v>137</v>
      </c>
      <c r="B24" s="6">
        <v>1</v>
      </c>
      <c r="C24" s="6">
        <v>0.5</v>
      </c>
      <c r="D24" s="6">
        <v>0.5</v>
      </c>
      <c r="E24" s="6">
        <v>0.5</v>
      </c>
      <c r="F24" s="12"/>
      <c r="G24" s="12"/>
      <c r="H24" s="12"/>
    </row>
    <row r="25" spans="1:8" x14ac:dyDescent="0.25">
      <c r="A25" s="9" t="s">
        <v>139</v>
      </c>
      <c r="B25" s="6">
        <v>2</v>
      </c>
      <c r="C25" s="6">
        <v>1</v>
      </c>
      <c r="D25" s="6">
        <v>1</v>
      </c>
      <c r="E25" s="6">
        <v>12</v>
      </c>
      <c r="F25" s="12"/>
      <c r="G25" s="12"/>
      <c r="H25" s="12"/>
    </row>
    <row r="26" spans="1:8" x14ac:dyDescent="0.25">
      <c r="A26" s="11" t="s">
        <v>197</v>
      </c>
      <c r="B26" s="6">
        <v>3</v>
      </c>
      <c r="C26" s="6">
        <v>3</v>
      </c>
      <c r="D26" s="6"/>
      <c r="E26" s="6">
        <v>7</v>
      </c>
      <c r="F26" s="12"/>
      <c r="G26" s="12"/>
      <c r="H26" s="12"/>
    </row>
    <row r="27" spans="1:8" ht="16.5" thickBot="1" x14ac:dyDescent="0.3">
      <c r="A27" s="27" t="s">
        <v>198</v>
      </c>
      <c r="B27" s="8"/>
      <c r="C27" s="8"/>
      <c r="D27" s="8"/>
      <c r="E27" s="56"/>
      <c r="F27" s="56"/>
      <c r="G27" s="56"/>
      <c r="H27" s="56"/>
    </row>
    <row r="28" spans="1:8" ht="16.5" thickBot="1" x14ac:dyDescent="0.3">
      <c r="A28" s="26" t="s">
        <v>5</v>
      </c>
      <c r="B28" s="22">
        <f>B13+B9+B5</f>
        <v>47</v>
      </c>
      <c r="C28" s="22">
        <f t="shared" ref="C28:H28" si="3">C13+C9+C5</f>
        <v>50</v>
      </c>
      <c r="D28" s="22">
        <f t="shared" si="3"/>
        <v>50</v>
      </c>
      <c r="E28" s="22">
        <f t="shared" si="3"/>
        <v>71.5</v>
      </c>
      <c r="F28" s="22">
        <f t="shared" si="3"/>
        <v>0</v>
      </c>
      <c r="G28" s="22">
        <f t="shared" si="3"/>
        <v>0</v>
      </c>
      <c r="H28" s="22">
        <f t="shared" si="3"/>
        <v>0</v>
      </c>
    </row>
    <row r="29" spans="1:8" ht="16.5" thickBot="1" x14ac:dyDescent="0.3">
      <c r="A29" s="26" t="s">
        <v>6</v>
      </c>
      <c r="B29" s="24">
        <f>COUNT(B6:B7)+COUNT(B10:B11)+COUNT(B14:B25)</f>
        <v>12</v>
      </c>
      <c r="C29" s="24">
        <f t="shared" ref="C29:H29" si="4">COUNT(C6:C7)+COUNT(C10:C11)+COUNT(C14:C25)</f>
        <v>10</v>
      </c>
      <c r="D29" s="24">
        <f t="shared" si="4"/>
        <v>14</v>
      </c>
      <c r="E29" s="24">
        <f t="shared" si="4"/>
        <v>14</v>
      </c>
      <c r="F29" s="24">
        <f t="shared" si="4"/>
        <v>0</v>
      </c>
      <c r="G29" s="24">
        <f t="shared" si="4"/>
        <v>0</v>
      </c>
      <c r="H29" s="24">
        <f t="shared" si="4"/>
        <v>0</v>
      </c>
    </row>
    <row r="30" spans="1:8" x14ac:dyDescent="0.25">
      <c r="A30" s="31"/>
      <c r="B30" s="3"/>
      <c r="C30" s="3"/>
      <c r="D30" s="3"/>
    </row>
  </sheetData>
  <sortState xmlns:xlrd2="http://schemas.microsoft.com/office/spreadsheetml/2017/richdata2" ref="A14:F25">
    <sortCondition ref="A13:A25"/>
  </sortState>
  <phoneticPr fontId="4" type="noConversion"/>
  <printOptions gridLines="1"/>
  <pageMargins left="0.74803149606299213" right="0.74803149606299213" top="0.98425196850393704" bottom="0.98425196850393704" header="0.51181102362204722" footer="0.51181102362204722"/>
  <pageSetup paperSize="9" scale="93" fitToHeight="0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0">
    <pageSetUpPr fitToPage="1"/>
  </sheetPr>
  <dimension ref="A1:H38"/>
  <sheetViews>
    <sheetView zoomScale="115" zoomScaleNormal="115" workbookViewId="0">
      <selection activeCell="K33" sqref="K33"/>
    </sheetView>
  </sheetViews>
  <sheetFormatPr defaultColWidth="8.85546875" defaultRowHeight="15.75" x14ac:dyDescent="0.25"/>
  <cols>
    <col min="1" max="1" width="34.85546875" style="2" customWidth="1"/>
    <col min="2" max="7" width="9.5703125" style="2" customWidth="1"/>
    <col min="8" max="16384" width="8.85546875" style="2"/>
  </cols>
  <sheetData>
    <row r="1" spans="1:8" ht="16.5" thickBot="1" x14ac:dyDescent="0.3">
      <c r="A1" s="70"/>
      <c r="B1" s="24">
        <v>1976</v>
      </c>
      <c r="C1" s="24">
        <v>1997</v>
      </c>
      <c r="D1" s="24">
        <v>2006</v>
      </c>
      <c r="E1" s="24">
        <v>2011</v>
      </c>
      <c r="F1" s="24">
        <v>2014</v>
      </c>
      <c r="G1" s="24">
        <v>2017</v>
      </c>
      <c r="H1" s="24">
        <v>2020</v>
      </c>
    </row>
    <row r="2" spans="1:8" ht="19.5" customHeight="1" x14ac:dyDescent="0.25">
      <c r="A2" s="29" t="s">
        <v>223</v>
      </c>
      <c r="B2" s="16" t="s">
        <v>189</v>
      </c>
      <c r="C2" s="16" t="s">
        <v>189</v>
      </c>
      <c r="D2" s="16" t="s">
        <v>189</v>
      </c>
      <c r="E2" s="16" t="s">
        <v>189</v>
      </c>
      <c r="F2" s="16" t="s">
        <v>189</v>
      </c>
      <c r="G2" s="16" t="s">
        <v>217</v>
      </c>
      <c r="H2" s="45"/>
    </row>
    <row r="3" spans="1:8" x14ac:dyDescent="0.25">
      <c r="A3" s="10" t="s">
        <v>224</v>
      </c>
      <c r="B3" s="6"/>
      <c r="C3" s="6"/>
      <c r="D3" s="6"/>
      <c r="E3" s="12"/>
      <c r="F3" s="12" t="s">
        <v>191</v>
      </c>
      <c r="G3" s="12"/>
      <c r="H3" s="12"/>
    </row>
    <row r="4" spans="1:8" ht="16.5" thickBot="1" x14ac:dyDescent="0.3">
      <c r="A4" s="21" t="s">
        <v>231</v>
      </c>
      <c r="B4" s="8"/>
      <c r="C4" s="8"/>
      <c r="D4" s="8"/>
      <c r="E4" s="56"/>
      <c r="F4" s="56"/>
      <c r="G4" s="56"/>
      <c r="H4" s="56"/>
    </row>
    <row r="5" spans="1:8" ht="16.5" thickBot="1" x14ac:dyDescent="0.3">
      <c r="A5" s="26" t="s">
        <v>1</v>
      </c>
      <c r="B5" s="22">
        <f>SUM(B6:B8)</f>
        <v>8</v>
      </c>
      <c r="C5" s="22">
        <f t="shared" ref="C5:H5" si="0">SUM(C6:C8)</f>
        <v>13</v>
      </c>
      <c r="D5" s="22">
        <f t="shared" si="0"/>
        <v>11</v>
      </c>
      <c r="E5" s="22">
        <f t="shared" si="0"/>
        <v>13</v>
      </c>
      <c r="F5" s="22">
        <f t="shared" si="0"/>
        <v>0</v>
      </c>
      <c r="G5" s="22">
        <f t="shared" si="0"/>
        <v>0</v>
      </c>
      <c r="H5" s="22">
        <f t="shared" si="0"/>
        <v>0</v>
      </c>
    </row>
    <row r="6" spans="1:8" x14ac:dyDescent="0.25">
      <c r="A6" s="15" t="s">
        <v>144</v>
      </c>
      <c r="B6" s="16">
        <v>4</v>
      </c>
      <c r="C6" s="16">
        <v>10</v>
      </c>
      <c r="D6" s="16">
        <v>10</v>
      </c>
      <c r="E6" s="16">
        <v>10</v>
      </c>
      <c r="F6" s="16"/>
      <c r="G6" s="45"/>
      <c r="H6" s="45"/>
    </row>
    <row r="7" spans="1:8" x14ac:dyDescent="0.25">
      <c r="A7" s="9" t="s">
        <v>157</v>
      </c>
      <c r="B7" s="6">
        <v>1</v>
      </c>
      <c r="C7" s="6">
        <v>2</v>
      </c>
      <c r="D7" s="6"/>
      <c r="E7" s="6"/>
      <c r="F7" s="6"/>
      <c r="G7" s="12"/>
      <c r="H7" s="12"/>
    </row>
    <row r="8" spans="1:8" x14ac:dyDescent="0.25">
      <c r="A8" s="9" t="s">
        <v>175</v>
      </c>
      <c r="B8" s="6">
        <v>3</v>
      </c>
      <c r="C8" s="6">
        <v>1</v>
      </c>
      <c r="D8" s="6">
        <v>1</v>
      </c>
      <c r="E8" s="6">
        <v>3</v>
      </c>
      <c r="F8" s="6"/>
      <c r="G8" s="12"/>
      <c r="H8" s="12"/>
    </row>
    <row r="9" spans="1:8" ht="16.5" thickBot="1" x14ac:dyDescent="0.3">
      <c r="A9" s="14"/>
      <c r="B9" s="8"/>
      <c r="C9" s="8"/>
      <c r="D9" s="8"/>
      <c r="E9" s="56"/>
      <c r="F9" s="56"/>
      <c r="G9" s="56"/>
      <c r="H9" s="56"/>
    </row>
    <row r="10" spans="1:8" ht="16.5" thickBot="1" x14ac:dyDescent="0.3">
      <c r="A10" s="26" t="s">
        <v>2</v>
      </c>
      <c r="B10" s="22">
        <f>SUM(B11:B14)</f>
        <v>2</v>
      </c>
      <c r="C10" s="22">
        <f t="shared" ref="C10:H10" si="1">SUM(C11:C14)</f>
        <v>2</v>
      </c>
      <c r="D10" s="22">
        <f t="shared" si="1"/>
        <v>1.5</v>
      </c>
      <c r="E10" s="22">
        <f t="shared" si="1"/>
        <v>2</v>
      </c>
      <c r="F10" s="22">
        <f t="shared" si="1"/>
        <v>0</v>
      </c>
      <c r="G10" s="22">
        <f t="shared" si="1"/>
        <v>0</v>
      </c>
      <c r="H10" s="22">
        <f t="shared" si="1"/>
        <v>0</v>
      </c>
    </row>
    <row r="11" spans="1:8" x14ac:dyDescent="0.25">
      <c r="A11" s="15" t="s">
        <v>23</v>
      </c>
      <c r="B11" s="16">
        <v>2</v>
      </c>
      <c r="C11" s="16">
        <v>1</v>
      </c>
      <c r="D11" s="16">
        <v>1</v>
      </c>
      <c r="E11" s="16">
        <v>1</v>
      </c>
      <c r="F11" s="16"/>
      <c r="G11" s="45"/>
      <c r="H11" s="45"/>
    </row>
    <row r="12" spans="1:8" x14ac:dyDescent="0.25">
      <c r="A12" s="9" t="s">
        <v>36</v>
      </c>
      <c r="B12" s="6"/>
      <c r="C12" s="6">
        <v>1</v>
      </c>
      <c r="D12" s="6"/>
      <c r="E12" s="6"/>
      <c r="F12" s="6"/>
      <c r="G12" s="12"/>
      <c r="H12" s="12"/>
    </row>
    <row r="13" spans="1:8" x14ac:dyDescent="0.25">
      <c r="A13" s="9" t="s">
        <v>42</v>
      </c>
      <c r="B13" s="6"/>
      <c r="C13" s="6"/>
      <c r="D13" s="6">
        <v>0.5</v>
      </c>
      <c r="E13" s="6">
        <v>0.5</v>
      </c>
      <c r="F13" s="6"/>
      <c r="G13" s="12"/>
      <c r="H13" s="12"/>
    </row>
    <row r="14" spans="1:8" x14ac:dyDescent="0.25">
      <c r="A14" s="9" t="s">
        <v>45</v>
      </c>
      <c r="B14" s="6"/>
      <c r="C14" s="6"/>
      <c r="D14" s="6" t="s">
        <v>232</v>
      </c>
      <c r="E14" s="6">
        <v>0.5</v>
      </c>
      <c r="F14" s="6"/>
      <c r="G14" s="12"/>
      <c r="H14" s="12"/>
    </row>
    <row r="15" spans="1:8" ht="16.5" thickBot="1" x14ac:dyDescent="0.3">
      <c r="A15" s="14"/>
      <c r="B15" s="8"/>
      <c r="C15" s="8"/>
      <c r="D15" s="8"/>
      <c r="E15" s="8"/>
      <c r="F15" s="8"/>
      <c r="G15" s="56"/>
      <c r="H15" s="56"/>
    </row>
    <row r="16" spans="1:8" ht="16.5" thickBot="1" x14ac:dyDescent="0.3">
      <c r="A16" s="26" t="s">
        <v>4</v>
      </c>
      <c r="B16" s="22">
        <f>SUM(B17:B35)</f>
        <v>20.5</v>
      </c>
      <c r="C16" s="22">
        <f t="shared" ref="C16:H16" si="2">SUM(C17:C35)</f>
        <v>33.5</v>
      </c>
      <c r="D16" s="22">
        <f t="shared" si="2"/>
        <v>21</v>
      </c>
      <c r="E16" s="22">
        <f t="shared" si="2"/>
        <v>27</v>
      </c>
      <c r="F16" s="22">
        <f t="shared" si="2"/>
        <v>0</v>
      </c>
      <c r="G16" s="22">
        <f t="shared" si="2"/>
        <v>0</v>
      </c>
      <c r="H16" s="22">
        <f t="shared" si="2"/>
        <v>0</v>
      </c>
    </row>
    <row r="17" spans="1:8" x14ac:dyDescent="0.25">
      <c r="A17" s="15" t="s">
        <v>74</v>
      </c>
      <c r="B17" s="16">
        <v>0.5</v>
      </c>
      <c r="C17" s="16">
        <v>0.5</v>
      </c>
      <c r="D17" s="16">
        <v>0.5</v>
      </c>
      <c r="E17" s="16">
        <v>0.5</v>
      </c>
      <c r="F17" s="16"/>
      <c r="G17" s="45"/>
      <c r="H17" s="45"/>
    </row>
    <row r="18" spans="1:8" x14ac:dyDescent="0.25">
      <c r="A18" s="9" t="s">
        <v>215</v>
      </c>
      <c r="B18" s="6">
        <v>7</v>
      </c>
      <c r="C18" s="6">
        <v>1</v>
      </c>
      <c r="D18" s="6">
        <v>2</v>
      </c>
      <c r="E18" s="6"/>
      <c r="F18" s="6"/>
      <c r="G18" s="12"/>
      <c r="H18" s="12"/>
    </row>
    <row r="19" spans="1:8" x14ac:dyDescent="0.25">
      <c r="A19" s="9" t="s">
        <v>89</v>
      </c>
      <c r="B19" s="6"/>
      <c r="C19" s="6">
        <v>0.5</v>
      </c>
      <c r="D19" s="6"/>
      <c r="E19" s="6"/>
      <c r="F19" s="6"/>
      <c r="G19" s="12"/>
      <c r="H19" s="12"/>
    </row>
    <row r="20" spans="1:8" x14ac:dyDescent="0.25">
      <c r="A20" s="9" t="s">
        <v>91</v>
      </c>
      <c r="B20" s="6">
        <v>0.5</v>
      </c>
      <c r="C20" s="6">
        <v>2</v>
      </c>
      <c r="D20" s="6">
        <v>1</v>
      </c>
      <c r="E20" s="6">
        <v>1</v>
      </c>
      <c r="F20" s="6"/>
      <c r="G20" s="12"/>
      <c r="H20" s="12"/>
    </row>
    <row r="21" spans="1:8" x14ac:dyDescent="0.25">
      <c r="A21" s="9" t="s">
        <v>233</v>
      </c>
      <c r="B21" s="6"/>
      <c r="C21" s="6"/>
      <c r="D21" s="6">
        <v>0.5</v>
      </c>
      <c r="E21" s="6"/>
      <c r="F21" s="6"/>
      <c r="G21" s="12"/>
      <c r="H21" s="12"/>
    </row>
    <row r="22" spans="1:8" x14ac:dyDescent="0.25">
      <c r="A22" s="9" t="s">
        <v>96</v>
      </c>
      <c r="B22" s="6"/>
      <c r="C22" s="6">
        <v>0.5</v>
      </c>
      <c r="D22" s="6"/>
      <c r="E22" s="6">
        <v>1</v>
      </c>
      <c r="F22" s="6"/>
      <c r="G22" s="12"/>
      <c r="H22" s="12"/>
    </row>
    <row r="23" spans="1:8" x14ac:dyDescent="0.25">
      <c r="A23" s="9" t="s">
        <v>97</v>
      </c>
      <c r="B23" s="6">
        <v>0.5</v>
      </c>
      <c r="C23" s="6">
        <v>0.5</v>
      </c>
      <c r="D23" s="6">
        <v>0.5</v>
      </c>
      <c r="E23" s="6">
        <v>0.5</v>
      </c>
      <c r="F23" s="6"/>
      <c r="G23" s="12"/>
      <c r="H23" s="12"/>
    </row>
    <row r="24" spans="1:8" x14ac:dyDescent="0.25">
      <c r="A24" s="9" t="s">
        <v>99</v>
      </c>
      <c r="B24" s="6">
        <v>0.5</v>
      </c>
      <c r="C24" s="6">
        <v>0.5</v>
      </c>
      <c r="D24" s="6">
        <v>0.5</v>
      </c>
      <c r="E24" s="6">
        <v>0.5</v>
      </c>
      <c r="F24" s="6"/>
      <c r="G24" s="12"/>
      <c r="H24" s="12"/>
    </row>
    <row r="25" spans="1:8" x14ac:dyDescent="0.25">
      <c r="A25" s="9" t="s">
        <v>101</v>
      </c>
      <c r="B25" s="6">
        <v>1</v>
      </c>
      <c r="C25" s="6">
        <v>10</v>
      </c>
      <c r="D25" s="6"/>
      <c r="E25" s="6"/>
      <c r="F25" s="6"/>
      <c r="G25" s="12"/>
      <c r="H25" s="12"/>
    </row>
    <row r="26" spans="1:8" x14ac:dyDescent="0.25">
      <c r="A26" s="9" t="s">
        <v>102</v>
      </c>
      <c r="B26" s="6"/>
      <c r="C26" s="6"/>
      <c r="D26" s="6">
        <v>0.5</v>
      </c>
      <c r="E26" s="6"/>
      <c r="F26" s="6"/>
      <c r="G26" s="12"/>
      <c r="H26" s="12"/>
    </row>
    <row r="27" spans="1:8" x14ac:dyDescent="0.25">
      <c r="A27" s="9" t="s">
        <v>202</v>
      </c>
      <c r="B27" s="6"/>
      <c r="C27" s="6"/>
      <c r="D27" s="6">
        <v>6</v>
      </c>
      <c r="E27" s="6">
        <v>7</v>
      </c>
      <c r="F27" s="6"/>
      <c r="G27" s="12"/>
      <c r="H27" s="12"/>
    </row>
    <row r="28" spans="1:8" x14ac:dyDescent="0.25">
      <c r="A28" s="9" t="s">
        <v>109</v>
      </c>
      <c r="B28" s="6"/>
      <c r="C28" s="6">
        <v>1</v>
      </c>
      <c r="D28" s="6">
        <v>1</v>
      </c>
      <c r="E28" s="6">
        <v>2</v>
      </c>
      <c r="F28" s="6"/>
      <c r="G28" s="12"/>
      <c r="H28" s="12"/>
    </row>
    <row r="29" spans="1:8" x14ac:dyDescent="0.25">
      <c r="A29" s="9" t="s">
        <v>120</v>
      </c>
      <c r="B29" s="6">
        <v>2</v>
      </c>
      <c r="C29" s="6">
        <v>1</v>
      </c>
      <c r="D29" s="6">
        <v>1</v>
      </c>
      <c r="E29" s="6">
        <v>1</v>
      </c>
      <c r="F29" s="6"/>
      <c r="G29" s="12"/>
      <c r="H29" s="12"/>
    </row>
    <row r="30" spans="1:8" x14ac:dyDescent="0.25">
      <c r="A30" s="9" t="s">
        <v>123</v>
      </c>
      <c r="B30" s="6">
        <v>2</v>
      </c>
      <c r="C30" s="6">
        <v>7</v>
      </c>
      <c r="D30" s="6">
        <v>6</v>
      </c>
      <c r="E30" s="6">
        <v>4</v>
      </c>
      <c r="F30" s="6"/>
      <c r="G30" s="12"/>
      <c r="H30" s="12"/>
    </row>
    <row r="31" spans="1:8" x14ac:dyDescent="0.25">
      <c r="A31" s="9" t="s">
        <v>130</v>
      </c>
      <c r="B31" s="6"/>
      <c r="C31" s="6">
        <v>0.5</v>
      </c>
      <c r="D31" s="6">
        <v>0.5</v>
      </c>
      <c r="E31" s="6"/>
      <c r="F31" s="6"/>
      <c r="G31" s="12"/>
      <c r="H31" s="12"/>
    </row>
    <row r="32" spans="1:8" x14ac:dyDescent="0.25">
      <c r="A32" s="9" t="s">
        <v>131</v>
      </c>
      <c r="B32" s="6">
        <v>0.5</v>
      </c>
      <c r="C32" s="6">
        <v>1</v>
      </c>
      <c r="D32" s="6">
        <v>0.5</v>
      </c>
      <c r="E32" s="6">
        <v>1</v>
      </c>
      <c r="F32" s="6"/>
      <c r="G32" s="12"/>
      <c r="H32" s="12"/>
    </row>
    <row r="33" spans="1:8" x14ac:dyDescent="0.25">
      <c r="A33" s="9" t="s">
        <v>137</v>
      </c>
      <c r="B33" s="6">
        <v>0.5</v>
      </c>
      <c r="C33" s="6">
        <v>0.5</v>
      </c>
      <c r="D33" s="6">
        <v>0.5</v>
      </c>
      <c r="E33" s="6">
        <v>0.5</v>
      </c>
      <c r="F33" s="6"/>
      <c r="G33" s="12"/>
      <c r="H33" s="12"/>
    </row>
    <row r="34" spans="1:8" x14ac:dyDescent="0.25">
      <c r="A34" s="9" t="s">
        <v>139</v>
      </c>
      <c r="B34" s="6">
        <v>0.5</v>
      </c>
      <c r="C34" s="6"/>
      <c r="D34" s="6"/>
      <c r="E34" s="6"/>
      <c r="F34" s="6"/>
      <c r="G34" s="12"/>
      <c r="H34" s="12"/>
    </row>
    <row r="35" spans="1:8" x14ac:dyDescent="0.25">
      <c r="A35" s="11" t="s">
        <v>197</v>
      </c>
      <c r="B35" s="6">
        <v>5</v>
      </c>
      <c r="C35" s="6">
        <v>7</v>
      </c>
      <c r="D35" s="6"/>
      <c r="E35" s="6">
        <v>8</v>
      </c>
      <c r="F35" s="6"/>
      <c r="G35" s="12"/>
      <c r="H35" s="12"/>
    </row>
    <row r="36" spans="1:8" ht="16.5" thickBot="1" x14ac:dyDescent="0.3">
      <c r="A36" s="27" t="s">
        <v>198</v>
      </c>
      <c r="B36" s="8"/>
      <c r="C36" s="8"/>
      <c r="D36" s="8"/>
      <c r="E36" s="8">
        <v>0.5</v>
      </c>
      <c r="F36" s="8"/>
      <c r="G36" s="56"/>
      <c r="H36" s="56"/>
    </row>
    <row r="37" spans="1:8" ht="16.5" thickBot="1" x14ac:dyDescent="0.3">
      <c r="A37" s="26" t="s">
        <v>5</v>
      </c>
      <c r="B37" s="22">
        <f>B16+B10+B5</f>
        <v>30.5</v>
      </c>
      <c r="C37" s="22">
        <f t="shared" ref="C37:H37" si="3">C16+C10+C5</f>
        <v>48.5</v>
      </c>
      <c r="D37" s="22">
        <f t="shared" si="3"/>
        <v>33.5</v>
      </c>
      <c r="E37" s="22">
        <f t="shared" si="3"/>
        <v>42</v>
      </c>
      <c r="F37" s="22">
        <f t="shared" si="3"/>
        <v>0</v>
      </c>
      <c r="G37" s="22">
        <f t="shared" si="3"/>
        <v>0</v>
      </c>
      <c r="H37" s="22">
        <f t="shared" si="3"/>
        <v>0</v>
      </c>
    </row>
    <row r="38" spans="1:8" ht="16.5" thickBot="1" x14ac:dyDescent="0.3">
      <c r="A38" s="26" t="s">
        <v>6</v>
      </c>
      <c r="B38" s="24">
        <f>COUNT(B6:B8)+COUNT(B11:B14)+COUNT(B17:B34)</f>
        <v>15</v>
      </c>
      <c r="C38" s="24">
        <f>COUNT(C6:C8)+COUNT(C11:C14)+COUNT(C17:C34)</f>
        <v>19</v>
      </c>
      <c r="D38" s="24">
        <f>COUNT(D6:D8)+COUNT(D11:D14)+COUNT(D17:D34)+1</f>
        <v>19</v>
      </c>
      <c r="E38" s="24">
        <f>COUNT(E6:E8)+COUNT(E11:E14)+COUNT(E17:E34)</f>
        <v>16</v>
      </c>
      <c r="F38" s="24">
        <f t="shared" ref="F38:H38" si="4">COUNT(F6:F8)+COUNT(F11:F14)+COUNT(F17:F34)</f>
        <v>0</v>
      </c>
      <c r="G38" s="24">
        <f t="shared" si="4"/>
        <v>0</v>
      </c>
      <c r="H38" s="24">
        <f t="shared" si="4"/>
        <v>0</v>
      </c>
    </row>
  </sheetData>
  <sortState xmlns:xlrd2="http://schemas.microsoft.com/office/spreadsheetml/2017/richdata2" ref="A17:F34">
    <sortCondition ref="A16:A34"/>
  </sortState>
  <phoneticPr fontId="4" type="noConversion"/>
  <printOptions gridLines="1"/>
  <pageMargins left="0.74803149606299213" right="0.74803149606299213" top="0.98425196850393704" bottom="0.98425196850393704" header="0.51181102362204722" footer="0.51181102362204722"/>
  <pageSetup paperSize="9" scale="93" fitToHeight="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864A8BCBA3174B853DDF3CDD8A1D02" ma:contentTypeVersion="4" ma:contentTypeDescription="Create a new document." ma:contentTypeScope="" ma:versionID="ee617a03d3509237cf580f997bd36f82">
  <xsd:schema xmlns:xsd="http://www.w3.org/2001/XMLSchema" xmlns:xs="http://www.w3.org/2001/XMLSchema" xmlns:p="http://schemas.microsoft.com/office/2006/metadata/properties" xmlns:ns2="45bf7c97-57bd-4b24-9cc6-0941246f2e07" targetNamespace="http://schemas.microsoft.com/office/2006/metadata/properties" ma:root="true" ma:fieldsID="768f715a0df7e054b62f19664ac27882" ns2:_="">
    <xsd:import namespace="45bf7c97-57bd-4b24-9cc6-0941246f2e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bf7c97-57bd-4b24-9cc6-0941246f2e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9BE179D-7B48-4160-B676-E7DBCC6722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bf7c97-57bd-4b24-9cc6-0941246f2e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2DB4F5-3635-4BE0-994C-477463F5F1D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406C60D-7C27-4F59-88F5-BAD2E4EF45B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76</vt:i4>
      </vt:variant>
    </vt:vector>
  </HeadingPairs>
  <TitlesOfParts>
    <vt:vector size="76" baseType="lpstr">
      <vt:lpstr>R1</vt:lpstr>
      <vt:lpstr>R2</vt:lpstr>
      <vt:lpstr>R3</vt:lpstr>
      <vt:lpstr>R4</vt:lpstr>
      <vt:lpstr>R5</vt:lpstr>
      <vt:lpstr>R6</vt:lpstr>
      <vt:lpstr>R8</vt:lpstr>
      <vt:lpstr>R9</vt:lpstr>
      <vt:lpstr>R10</vt:lpstr>
      <vt:lpstr>R11</vt:lpstr>
      <vt:lpstr>R12</vt:lpstr>
      <vt:lpstr>R13</vt:lpstr>
      <vt:lpstr>R14</vt:lpstr>
      <vt:lpstr>R15</vt:lpstr>
      <vt:lpstr>R16</vt:lpstr>
      <vt:lpstr>R17</vt:lpstr>
      <vt:lpstr>R18</vt:lpstr>
      <vt:lpstr>R19</vt:lpstr>
      <vt:lpstr>R20</vt:lpstr>
      <vt:lpstr>R21</vt:lpstr>
      <vt:lpstr>R22</vt:lpstr>
      <vt:lpstr>R23</vt:lpstr>
      <vt:lpstr>R24</vt:lpstr>
      <vt:lpstr>R25</vt:lpstr>
      <vt:lpstr>R26</vt:lpstr>
      <vt:lpstr>R27</vt:lpstr>
      <vt:lpstr>R28</vt:lpstr>
      <vt:lpstr>R29</vt:lpstr>
      <vt:lpstr>R30</vt:lpstr>
      <vt:lpstr>R31</vt:lpstr>
      <vt:lpstr>R32</vt:lpstr>
      <vt:lpstr>R33</vt:lpstr>
      <vt:lpstr>R34</vt:lpstr>
      <vt:lpstr>R35</vt:lpstr>
      <vt:lpstr>R36</vt:lpstr>
      <vt:lpstr>R37</vt:lpstr>
      <vt:lpstr>R38</vt:lpstr>
      <vt:lpstr>R39</vt:lpstr>
      <vt:lpstr>R40</vt:lpstr>
      <vt:lpstr>R41</vt:lpstr>
      <vt:lpstr>R42</vt:lpstr>
      <vt:lpstr>R43</vt:lpstr>
      <vt:lpstr>R44</vt:lpstr>
      <vt:lpstr>R45</vt:lpstr>
      <vt:lpstr>R46</vt:lpstr>
      <vt:lpstr>R47</vt:lpstr>
      <vt:lpstr>R48</vt:lpstr>
      <vt:lpstr>R49</vt:lpstr>
      <vt:lpstr>R50</vt:lpstr>
      <vt:lpstr>R51</vt:lpstr>
      <vt:lpstr>R52</vt:lpstr>
      <vt:lpstr>R53</vt:lpstr>
      <vt:lpstr>R54</vt:lpstr>
      <vt:lpstr>R55</vt:lpstr>
      <vt:lpstr>R56</vt:lpstr>
      <vt:lpstr>R57</vt:lpstr>
      <vt:lpstr>R58</vt:lpstr>
      <vt:lpstr>R59</vt:lpstr>
      <vt:lpstr>R60</vt:lpstr>
      <vt:lpstr>R61</vt:lpstr>
      <vt:lpstr>R62</vt:lpstr>
      <vt:lpstr>R63</vt:lpstr>
      <vt:lpstr>R64</vt:lpstr>
      <vt:lpstr>R65</vt:lpstr>
      <vt:lpstr>R66</vt:lpstr>
      <vt:lpstr>R67</vt:lpstr>
      <vt:lpstr>R68</vt:lpstr>
      <vt:lpstr>R69</vt:lpstr>
      <vt:lpstr>R70</vt:lpstr>
      <vt:lpstr>R71</vt:lpstr>
      <vt:lpstr>R72</vt:lpstr>
      <vt:lpstr>R73</vt:lpstr>
      <vt:lpstr>R74</vt:lpstr>
      <vt:lpstr>R75</vt:lpstr>
      <vt:lpstr>R76</vt:lpstr>
      <vt:lpstr>R77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nia.starri</dc:creator>
  <cp:keywords/>
  <dc:description/>
  <cp:lastModifiedBy>Valtýr Sigurðsson</cp:lastModifiedBy>
  <cp:revision/>
  <dcterms:created xsi:type="dcterms:W3CDTF">2007-03-20T16:56:09Z</dcterms:created>
  <dcterms:modified xsi:type="dcterms:W3CDTF">2024-01-29T14:03:47Z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0x01010009864A8BCBA3174B853DDF3CDD8A1D02</vt:lpwstr>
  </property>
</Properties>
</file>